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5" yWindow="-15" windowWidth="19440" windowHeight="11865" tabRatio="887" activeTab="4"/>
  </bookViews>
  <sheets>
    <sheet name="CoverSheet" sheetId="1" r:id="rId1"/>
    <sheet name="TOC" sheetId="115" r:id="rId2"/>
    <sheet name="Guidelines" sheetId="3" r:id="rId3"/>
    <sheet name="1.Analytical Ratios" sheetId="97" r:id="rId4"/>
    <sheet name="S2.Return on Investment " sheetId="102" r:id="rId5"/>
    <sheet name="S3.Regulatory Profit" sheetId="60" r:id="rId6"/>
    <sheet name="S4.RAB Value (Rolled Forward)" sheetId="63" r:id="rId7"/>
    <sheet name="S5a.Regulatory Tax Allowance " sheetId="105" r:id="rId8"/>
    <sheet name="S5b.Related Party Transactions" sheetId="66" r:id="rId9"/>
    <sheet name="S5c.TCSD Allowance " sheetId="103" r:id="rId10"/>
    <sheet name="S5d.Cost Allocations" sheetId="68" r:id="rId11"/>
    <sheet name="S5e.Asset Allocations" sheetId="104" r:id="rId12"/>
    <sheet name="S6a.Actual Expenditure Capex" sheetId="64" r:id="rId13"/>
    <sheet name="S6b.Actual Expenditure Opex" sheetId="77" r:id="rId14"/>
    <sheet name="S7.Actual vs Forecast" sheetId="65" r:id="rId15"/>
    <sheet name="S8.Billed Quantities+Revenues" sheetId="74" r:id="rId16"/>
    <sheet name="S9a.Asset Register" sheetId="57" r:id="rId17"/>
    <sheet name="S9b.Asset Age Profile" sheetId="41" r:id="rId18"/>
    <sheet name="S9c.Overhead Lines" sheetId="86" r:id="rId19"/>
    <sheet name="S9d.Embedded Networks" sheetId="87" r:id="rId20"/>
    <sheet name="S9e.Demand" sheetId="93" r:id="rId21"/>
    <sheet name="S10.Reliability" sheetId="38" r:id="rId22"/>
  </sheets>
  <definedNames>
    <definedName name="dd_accuracy">#REF!</definedName>
    <definedName name="dd_AssetCategory">#REF!</definedName>
    <definedName name="dd_CapacityConstraint">#REF!</definedName>
    <definedName name="dd_CausalProxy">#REF!</definedName>
    <definedName name="dd_Cause">#REF!</definedName>
    <definedName name="dd_opexsalescapex">#REF!</definedName>
    <definedName name="dd_standard">#REF!</definedName>
    <definedName name="dd_YesNo">#REF!</definedName>
    <definedName name="_xlnm.Print_Area" localSheetId="3">'1.Analytical Ratios'!$A$1:$M$44</definedName>
    <definedName name="_xlnm.Print_Area" localSheetId="0">CoverSheet!$A$1:$D$18</definedName>
    <definedName name="_xlnm.Print_Area" localSheetId="2">Guidelines!$A$1:$C$48</definedName>
    <definedName name="_xlnm.Print_Area" localSheetId="21">S10.Reliability!$A$1:$L$82</definedName>
    <definedName name="_xlnm.Print_Area" localSheetId="4">'S2.Return on Investment '!$A$1:$N$106</definedName>
    <definedName name="_xlnm.Print_Area" localSheetId="5">'S3.Regulatory Profit'!$A$1:$U$70</definedName>
    <definedName name="_xlnm.Print_Area" localSheetId="6">'S4.RAB Value (Rolled Forward)'!$A$1:$Q$112</definedName>
    <definedName name="_xlnm.Print_Area" localSheetId="7">'S5a.Regulatory Tax Allowance '!$A$1:$K$90</definedName>
    <definedName name="_xlnm.Print_Area" localSheetId="8">'S5b.Related Party Transactions'!$A$1:$L$39</definedName>
    <definedName name="_xlnm.Print_Area" localSheetId="9">'S5c.TCSD Allowance '!$A$1:$P$28</definedName>
    <definedName name="_xlnm.Print_Area" localSheetId="10">'S5d.Cost Allocations'!$A$1:$O$78</definedName>
    <definedName name="_xlnm.Print_Area" localSheetId="11">'S5e.Asset Allocations'!$A$1:$O$81</definedName>
    <definedName name="_xlnm.Print_Area" localSheetId="12">'S6a.Actual Expenditure Capex'!$A$1:$L$129</definedName>
    <definedName name="_xlnm.Print_Area" localSheetId="13">'S6b.Actual Expenditure Opex'!$A$1:$T$24</definedName>
    <definedName name="_xlnm.Print_Area" localSheetId="14">'S7.Actual vs Forecast'!$A$1:$K$45</definedName>
    <definedName name="_xlnm.Print_Area" localSheetId="15">'S8.Billed Quantities+Revenues'!$A$1:$W$54</definedName>
    <definedName name="_xlnm.Print_Area" localSheetId="16">'S9a.Asset Register'!$A$1:$L$60</definedName>
    <definedName name="_xlnm.Print_Area" localSheetId="17">'S9b.Asset Age Profile'!$A$1:$AJ$61</definedName>
    <definedName name="_xlnm.Print_Area" localSheetId="18">'S9c.Overhead Lines'!$A$1:$J$36</definedName>
    <definedName name="_xlnm.Print_Area" localSheetId="19">'S9d.Embedded Networks'!$A$1:$L$27</definedName>
    <definedName name="_xlnm.Print_Area" localSheetId="20">S9e.Demand!$A$1:$L$48</definedName>
    <definedName name="_xlnm.Print_Area" localSheetId="1">TOC!$A$1:$D$27</definedName>
    <definedName name="_xlnm.Print_Titles" localSheetId="2">Guidelines!$1:$1</definedName>
    <definedName name="_xlnm.Print_Titles" localSheetId="4">'S2.Return on Investment '!$1:$6</definedName>
    <definedName name="_xlnm.Print_Titles" localSheetId="5">'S3.Regulatory Profit'!$1:$6</definedName>
    <definedName name="_xlnm.Print_Titles" localSheetId="6">'S4.RAB Value (Rolled Forward)'!$1:$6</definedName>
    <definedName name="_xlnm.Print_Titles" localSheetId="7">'S5a.Regulatory Tax Allowance '!$1:$6</definedName>
    <definedName name="_xlnm.Print_Titles" localSheetId="10">'S5d.Cost Allocations'!$1:$6</definedName>
    <definedName name="_xlnm.Print_Titles" localSheetId="11">'S5e.Asset Allocations'!$1:$6</definedName>
    <definedName name="_xlnm.Print_Titles" localSheetId="12">'S6a.Actual Expenditure Capex'!$1:$6</definedName>
    <definedName name="_xlnm.Print_Titles" localSheetId="15">'S8.Billed Quantities+Revenues'!$1:$7</definedName>
    <definedName name="Z_21F2E024_704F_4E93_AC63_213755ECFFE0_.wvu.PrintArea" localSheetId="0" hidden="1">CoverSheet!$A$1:$D$18</definedName>
    <definedName name="Z_21F2E024_704F_4E93_AC63_213755ECFFE0_.wvu.PrintArea" localSheetId="2" hidden="1">Guidelines!$A$1:$C$48</definedName>
    <definedName name="Z_21F2E024_704F_4E93_AC63_213755ECFFE0_.wvu.PrintArea" localSheetId="4" hidden="1">'S2.Return on Investment '!$A$1:$N$102</definedName>
    <definedName name="Z_21F2E024_704F_4E93_AC63_213755ECFFE0_.wvu.PrintArea" localSheetId="5" hidden="1">'S3.Regulatory Profit'!$A$1:$U$70</definedName>
    <definedName name="Z_21F2E024_704F_4E93_AC63_213755ECFFE0_.wvu.PrintArea" localSheetId="6" hidden="1">'S4.RAB Value (Rolled Forward)'!$A$1:$Q$112</definedName>
    <definedName name="Z_21F2E024_704F_4E93_AC63_213755ECFFE0_.wvu.PrintArea" localSheetId="7" hidden="1">'S5a.Regulatory Tax Allowance '!$A$1:$K$90</definedName>
    <definedName name="Z_21F2E024_704F_4E93_AC63_213755ECFFE0_.wvu.PrintArea" localSheetId="8" hidden="1">'S5b.Related Party Transactions'!$A$1:$L$39</definedName>
    <definedName name="Z_21F2E024_704F_4E93_AC63_213755ECFFE0_.wvu.PrintArea" localSheetId="9" hidden="1">'S5c.TCSD Allowance '!$A$1:$P$28</definedName>
    <definedName name="Z_21F2E024_704F_4E93_AC63_213755ECFFE0_.wvu.PrintArea" localSheetId="10" hidden="1">'S5d.Cost Allocations'!$A$1:$O$78</definedName>
    <definedName name="Z_21F2E024_704F_4E93_AC63_213755ECFFE0_.wvu.PrintArea" localSheetId="11" hidden="1">'S5e.Asset Allocations'!$A$1:$O$81</definedName>
    <definedName name="Z_21F2E024_704F_4E93_AC63_213755ECFFE0_.wvu.PrintArea" localSheetId="12" hidden="1">'S6a.Actual Expenditure Capex'!$A$1:$L$129</definedName>
    <definedName name="Z_21F2E024_704F_4E93_AC63_213755ECFFE0_.wvu.PrintArea" localSheetId="14" hidden="1">'S7.Actual vs Forecast'!$A$1:$K$45</definedName>
    <definedName name="Z_21F2E024_704F_4E93_AC63_213755ECFFE0_.wvu.PrintArea" localSheetId="15" hidden="1">'S8.Billed Quantities+Revenues'!$A$1:$W$54</definedName>
    <definedName name="Z_21F2E024_704F_4E93_AC63_213755ECFFE0_.wvu.PrintArea" localSheetId="16" hidden="1">'S9a.Asset Register'!$A$1:$L$60</definedName>
    <definedName name="Z_21F2E024_704F_4E93_AC63_213755ECFFE0_.wvu.PrintArea" localSheetId="17" hidden="1">'S9b.Asset Age Profile'!$A$1:$AJ$61</definedName>
    <definedName name="Z_21F2E024_704F_4E93_AC63_213755ECFFE0_.wvu.PrintArea" localSheetId="19" hidden="1">'S9d.Embedded Networks'!$A$1:$L$27</definedName>
    <definedName name="Z_21F2E024_704F_4E93_AC63_213755ECFFE0_.wvu.PrintArea" localSheetId="20" hidden="1">S9e.Demand!$A$1:$L$48</definedName>
    <definedName name="Z_21F2E024_704F_4E93_AC63_213755ECFFE0_.wvu.PrintArea" localSheetId="1" hidden="1">TOC!$A$1:$D$27</definedName>
    <definedName name="Z_21F2E024_704F_4E93_AC63_213755ECFFE0_.wvu.PrintTitles" localSheetId="11" hidden="1">'S5e.Asset Allocations'!$1:$6</definedName>
    <definedName name="Z_A14D7CC1_2369_4658_B8E9_B7D652E5D709_.wvu.PrintArea" localSheetId="5" hidden="1">'S3.Regulatory Profit'!$A$1:$S$65</definedName>
    <definedName name="Z_A14D7CC1_2369_4658_B8E9_B7D652E5D709_.wvu.PrintArea" localSheetId="12" hidden="1">'S6a.Actual Expenditure Capex'!$A$1:$J$51</definedName>
    <definedName name="Z_A14D7CC1_2369_4658_B8E9_B7D652E5D709_.wvu.PrintArea" localSheetId="13" hidden="1">'S6b.Actual Expenditure Opex'!#REF!</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K35" i="102" l="1"/>
  <c r="AA49" i="102" l="1"/>
  <c r="M83" i="102"/>
  <c r="M80" i="102"/>
  <c r="M78" i="102"/>
  <c r="M76" i="102"/>
  <c r="M58" i="102"/>
  <c r="M74" i="102" l="1"/>
  <c r="M73" i="102"/>
  <c r="M72" i="102"/>
  <c r="M71" i="102"/>
  <c r="M70" i="102"/>
  <c r="M69" i="102"/>
  <c r="M68" i="102"/>
  <c r="M67" i="102"/>
  <c r="M66" i="102"/>
  <c r="M65" i="102"/>
  <c r="M64" i="102"/>
  <c r="M63" i="102"/>
  <c r="J89" i="105"/>
  <c r="K36" i="102" l="1"/>
  <c r="T45" i="60" l="1"/>
  <c r="I61" i="105" l="1"/>
  <c r="AG10" i="41" l="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11" i="41"/>
  <c r="I41" i="65" l="1"/>
  <c r="J41" i="65"/>
  <c r="J39" i="65"/>
  <c r="J40" i="65"/>
  <c r="J38" i="65"/>
  <c r="J34" i="65"/>
  <c r="J35" i="65"/>
  <c r="J33" i="65"/>
  <c r="K8" i="63" l="1"/>
  <c r="P8" i="63"/>
  <c r="O8" i="63"/>
  <c r="N8" i="63"/>
  <c r="M8" i="63"/>
  <c r="L8" i="63"/>
  <c r="Q27" i="74"/>
  <c r="R27" i="74"/>
  <c r="S27" i="74"/>
  <c r="T27" i="74"/>
  <c r="U27" i="74"/>
  <c r="P27" i="74"/>
  <c r="Q26" i="74"/>
  <c r="R26" i="74"/>
  <c r="S26" i="74"/>
  <c r="T26" i="74"/>
  <c r="U26" i="74"/>
  <c r="P26" i="74"/>
  <c r="Q49" i="74"/>
  <c r="R49" i="74"/>
  <c r="S49" i="74"/>
  <c r="T49" i="74"/>
  <c r="U49" i="74"/>
  <c r="P49" i="74"/>
  <c r="Q48" i="74"/>
  <c r="R48" i="74"/>
  <c r="S48" i="74"/>
  <c r="T48" i="74"/>
  <c r="U48" i="74"/>
  <c r="P48" i="74"/>
  <c r="N48" i="74"/>
  <c r="M48" i="74"/>
  <c r="H48" i="74"/>
  <c r="N49" i="74"/>
  <c r="M49" i="74"/>
  <c r="H49" i="74"/>
  <c r="H27" i="74"/>
  <c r="H21" i="97" s="1"/>
  <c r="H26" i="74"/>
  <c r="H20" i="97" s="1"/>
  <c r="G27" i="74"/>
  <c r="G26" i="74"/>
  <c r="K22" i="64"/>
  <c r="G38" i="74"/>
  <c r="G39" i="74"/>
  <c r="G40" i="74"/>
  <c r="G41" i="74"/>
  <c r="G42" i="74"/>
  <c r="G43" i="74"/>
  <c r="G44" i="74"/>
  <c r="G45" i="74"/>
  <c r="G46" i="74"/>
  <c r="G37" i="74"/>
  <c r="G48" i="74" s="1"/>
  <c r="H27" i="65"/>
  <c r="J79" i="38"/>
  <c r="J78" i="38"/>
  <c r="J76" i="38"/>
  <c r="J75" i="38"/>
  <c r="P100" i="63"/>
  <c r="P101" i="63"/>
  <c r="P102" i="63"/>
  <c r="P103" i="63"/>
  <c r="P104" i="63"/>
  <c r="P105" i="63"/>
  <c r="P106" i="63"/>
  <c r="P99" i="63"/>
  <c r="M60" i="63"/>
  <c r="S104" i="63"/>
  <c r="M2" i="103"/>
  <c r="M3" i="103"/>
  <c r="L15" i="97"/>
  <c r="L14" i="97"/>
  <c r="L13" i="97"/>
  <c r="L11" i="97"/>
  <c r="L10" i="97"/>
  <c r="L9" i="97"/>
  <c r="J45" i="93"/>
  <c r="M71" i="104"/>
  <c r="L71" i="104"/>
  <c r="M62" i="104"/>
  <c r="L62" i="104"/>
  <c r="S49" i="60"/>
  <c r="J2" i="87"/>
  <c r="J3" i="87"/>
  <c r="L3" i="104"/>
  <c r="L2" i="104"/>
  <c r="K52" i="64"/>
  <c r="E8" i="41"/>
  <c r="N3" i="63"/>
  <c r="N2" i="63"/>
  <c r="R3" i="60"/>
  <c r="T49" i="60" s="1"/>
  <c r="R2" i="60"/>
  <c r="G3" i="86"/>
  <c r="G2" i="86"/>
  <c r="T3" i="74"/>
  <c r="T2" i="74"/>
  <c r="H3" i="65"/>
  <c r="H2" i="65"/>
  <c r="I3" i="64"/>
  <c r="I2" i="64"/>
  <c r="H3" i="105"/>
  <c r="H2" i="105"/>
  <c r="K3" i="102"/>
  <c r="K2" i="102"/>
  <c r="J3" i="97"/>
  <c r="J2" i="97"/>
  <c r="R3" i="77"/>
  <c r="R2" i="77"/>
  <c r="G60" i="60"/>
  <c r="G59" i="60"/>
  <c r="G58" i="60"/>
  <c r="G57" i="60"/>
  <c r="G56" i="60"/>
  <c r="J8" i="102"/>
  <c r="S15" i="77"/>
  <c r="S12" i="77"/>
  <c r="S17" i="77" s="1"/>
  <c r="T15" i="60" s="1"/>
  <c r="H30" i="65"/>
  <c r="J30" i="65" s="1"/>
  <c r="I28" i="65"/>
  <c r="J28" i="65"/>
  <c r="I29" i="65"/>
  <c r="J29" i="65"/>
  <c r="M60" i="68"/>
  <c r="L60" i="68"/>
  <c r="N83" i="63"/>
  <c r="N31" i="63" s="1"/>
  <c r="I3" i="93"/>
  <c r="I2" i="93"/>
  <c r="N36" i="68"/>
  <c r="L36" i="68"/>
  <c r="K36" i="68"/>
  <c r="J36" i="68"/>
  <c r="K35" i="68"/>
  <c r="I3" i="57"/>
  <c r="L53" i="104"/>
  <c r="T17" i="60"/>
  <c r="I34" i="97" s="1"/>
  <c r="T61" i="60"/>
  <c r="T63" i="60" s="1"/>
  <c r="L97" i="102" s="1"/>
  <c r="M101" i="102" s="1"/>
  <c r="H18" i="86"/>
  <c r="K48" i="104"/>
  <c r="I24" i="65"/>
  <c r="I25" i="65"/>
  <c r="I26" i="65"/>
  <c r="I23" i="65"/>
  <c r="I40" i="65"/>
  <c r="I39" i="65"/>
  <c r="I38" i="65"/>
  <c r="G19" i="38"/>
  <c r="H34" i="38"/>
  <c r="G34" i="38"/>
  <c r="G81" i="38"/>
  <c r="P83" i="63"/>
  <c r="N38" i="63"/>
  <c r="M70" i="63" s="1"/>
  <c r="N72" i="63" s="1"/>
  <c r="K38" i="64"/>
  <c r="K8" i="64" s="1"/>
  <c r="H18" i="65"/>
  <c r="H19" i="65" s="1"/>
  <c r="J19" i="65" s="1"/>
  <c r="K27" i="102"/>
  <c r="K17" i="104"/>
  <c r="K47" i="104"/>
  <c r="M63" i="63"/>
  <c r="N64" i="63" s="1"/>
  <c r="N33" i="63" s="1"/>
  <c r="J36" i="93"/>
  <c r="J28" i="93"/>
  <c r="J30" i="93" s="1"/>
  <c r="J40" i="93" s="1"/>
  <c r="J17" i="93"/>
  <c r="I20" i="86"/>
  <c r="G18" i="86"/>
  <c r="L31" i="86" s="1"/>
  <c r="I17" i="86"/>
  <c r="I16" i="86"/>
  <c r="I15" i="86"/>
  <c r="I14" i="86"/>
  <c r="I13" i="86"/>
  <c r="I12" i="86"/>
  <c r="I11" i="86"/>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3" i="57"/>
  <c r="J32" i="57"/>
  <c r="J26" i="57"/>
  <c r="J25" i="57"/>
  <c r="J29" i="57"/>
  <c r="J28" i="57"/>
  <c r="J27" i="57"/>
  <c r="J31" i="57"/>
  <c r="J30" i="57"/>
  <c r="J24" i="57"/>
  <c r="J23" i="57"/>
  <c r="J22" i="57"/>
  <c r="J21" i="57"/>
  <c r="J20" i="57"/>
  <c r="J19" i="57"/>
  <c r="J18" i="57"/>
  <c r="J17" i="57"/>
  <c r="J16" i="57"/>
  <c r="J15" i="57"/>
  <c r="J14" i="57"/>
  <c r="J13" i="57"/>
  <c r="J12" i="57"/>
  <c r="J11" i="57"/>
  <c r="J10" i="57"/>
  <c r="J9" i="57"/>
  <c r="K126" i="64"/>
  <c r="K116" i="64"/>
  <c r="K102" i="64"/>
  <c r="J15" i="64"/>
  <c r="I17" i="65" s="1"/>
  <c r="K90" i="64"/>
  <c r="K92" i="64" s="1"/>
  <c r="K78" i="64"/>
  <c r="J13" i="64" s="1"/>
  <c r="K65" i="64"/>
  <c r="K67" i="64" s="1"/>
  <c r="K54" i="64"/>
  <c r="J52" i="64"/>
  <c r="J54" i="64"/>
  <c r="M55" i="68"/>
  <c r="L55" i="68"/>
  <c r="K48" i="68"/>
  <c r="K44" i="68"/>
  <c r="M32" i="68"/>
  <c r="K33" i="68"/>
  <c r="K29" i="68"/>
  <c r="M28" i="68"/>
  <c r="M24" i="68"/>
  <c r="K25" i="68"/>
  <c r="K21" i="68"/>
  <c r="M20" i="68"/>
  <c r="M16" i="68"/>
  <c r="K17" i="68"/>
  <c r="K13" i="68"/>
  <c r="M12" i="68"/>
  <c r="M36" i="68" s="1"/>
  <c r="K45" i="104"/>
  <c r="K41" i="104"/>
  <c r="K37" i="104"/>
  <c r="K33" i="104"/>
  <c r="K29" i="104"/>
  <c r="K25" i="104"/>
  <c r="M57" i="104"/>
  <c r="L57" i="104"/>
  <c r="G107" i="63"/>
  <c r="P43" i="63"/>
  <c r="S103" i="63" s="1"/>
  <c r="T103" i="63" s="1"/>
  <c r="N43" i="63"/>
  <c r="P38" i="63"/>
  <c r="O70" i="63" s="1"/>
  <c r="L24" i="63"/>
  <c r="M10" i="63" s="1"/>
  <c r="M24" i="63" s="1"/>
  <c r="N10" i="63" s="1"/>
  <c r="N24" i="63" s="1"/>
  <c r="O10" i="63" s="1"/>
  <c r="O24" i="63" s="1"/>
  <c r="P10" i="63" s="1"/>
  <c r="L16" i="103"/>
  <c r="I25" i="103"/>
  <c r="I33" i="65"/>
  <c r="J20" i="65"/>
  <c r="J24" i="65"/>
  <c r="J25" i="65"/>
  <c r="J26" i="65"/>
  <c r="J23" i="65"/>
  <c r="J10" i="65"/>
  <c r="J8" i="65"/>
  <c r="I35" i="65"/>
  <c r="I34" i="65"/>
  <c r="J17" i="65"/>
  <c r="J16" i="65"/>
  <c r="J15" i="65"/>
  <c r="J13" i="65"/>
  <c r="J12" i="65"/>
  <c r="J11" i="65"/>
  <c r="AE3" i="41"/>
  <c r="L3" i="68"/>
  <c r="I3" i="66"/>
  <c r="I2" i="66"/>
  <c r="L2" i="68"/>
  <c r="I2" i="57"/>
  <c r="AE2" i="41"/>
  <c r="I2" i="38"/>
  <c r="M74" i="104"/>
  <c r="L74" i="104"/>
  <c r="M65" i="104"/>
  <c r="L65" i="104"/>
  <c r="M53" i="104"/>
  <c r="O16" i="103"/>
  <c r="N16" i="103"/>
  <c r="M16" i="103"/>
  <c r="I20" i="103" s="1"/>
  <c r="M8" i="102"/>
  <c r="L8" i="102"/>
  <c r="K8" i="102"/>
  <c r="I3" i="38"/>
  <c r="H107" i="63"/>
  <c r="G30" i="86"/>
  <c r="H28" i="86" s="1"/>
  <c r="M68" i="68"/>
  <c r="L68" i="68"/>
  <c r="L52" i="68"/>
  <c r="M52" i="68"/>
  <c r="M71" i="68"/>
  <c r="L71" i="68"/>
  <c r="M63" i="68"/>
  <c r="L63" i="68"/>
  <c r="O107" i="63"/>
  <c r="N107" i="63"/>
  <c r="M107" i="63"/>
  <c r="L107" i="63"/>
  <c r="K107" i="63"/>
  <c r="J107" i="63"/>
  <c r="I107" i="63"/>
  <c r="P107" i="63"/>
  <c r="P20" i="63"/>
  <c r="K13" i="104"/>
  <c r="K11" i="64"/>
  <c r="I13" i="65"/>
  <c r="K21" i="104"/>
  <c r="J14" i="64"/>
  <c r="I16" i="65" s="1"/>
  <c r="K104" i="64"/>
  <c r="K80" i="64"/>
  <c r="K128" i="64"/>
  <c r="K18" i="64" s="1"/>
  <c r="I20" i="65" s="1"/>
  <c r="K9" i="64"/>
  <c r="J18" i="65"/>
  <c r="K10" i="64"/>
  <c r="I12" i="65" s="1"/>
  <c r="I30" i="65"/>
  <c r="I11" i="65"/>
  <c r="J27" i="65"/>
  <c r="H21" i="65"/>
  <c r="J21" i="65" s="1"/>
  <c r="AA34" i="102" l="1"/>
  <c r="AA36" i="102"/>
  <c r="AA33" i="102"/>
  <c r="AA35" i="102"/>
  <c r="AA37" i="102"/>
  <c r="J13" i="97"/>
  <c r="J10" i="97"/>
  <c r="J14" i="97"/>
  <c r="J9" i="97"/>
  <c r="J15" i="97"/>
  <c r="J11" i="97"/>
  <c r="I27" i="65"/>
  <c r="I31" i="65" s="1"/>
  <c r="I18" i="86"/>
  <c r="I43" i="97" s="1"/>
  <c r="T104" i="63"/>
  <c r="K26" i="102"/>
  <c r="I27" i="103"/>
  <c r="T27" i="60" s="1"/>
  <c r="K43" i="102"/>
  <c r="AA75" i="102"/>
  <c r="AA65" i="102"/>
  <c r="AA71" i="102"/>
  <c r="AA76" i="102"/>
  <c r="AA51" i="102"/>
  <c r="AA56" i="102"/>
  <c r="AA60" i="102"/>
  <c r="AA63" i="102"/>
  <c r="AA66" i="102"/>
  <c r="AA69" i="102"/>
  <c r="AA72" i="102"/>
  <c r="AA52" i="102"/>
  <c r="AA57" i="102"/>
  <c r="AA61" i="102"/>
  <c r="AA64" i="102"/>
  <c r="AA67" i="102"/>
  <c r="AA73" i="102"/>
  <c r="AA77" i="102"/>
  <c r="AA53" i="102"/>
  <c r="AA58" i="102"/>
  <c r="AA62" i="102"/>
  <c r="AA68" i="102"/>
  <c r="AA70" i="102"/>
  <c r="AA74" i="102"/>
  <c r="AA50" i="102"/>
  <c r="AA55" i="102"/>
  <c r="AA59" i="102"/>
  <c r="S102" i="63"/>
  <c r="T102" i="63" s="1"/>
  <c r="P18" i="63"/>
  <c r="K34" i="102" s="1"/>
  <c r="I33" i="97"/>
  <c r="K32" i="102"/>
  <c r="T21" i="60"/>
  <c r="I35" i="97" s="1"/>
  <c r="I48" i="105"/>
  <c r="P31" i="63"/>
  <c r="P12" i="63" s="1"/>
  <c r="S50" i="74"/>
  <c r="S28" i="74"/>
  <c r="T50" i="74"/>
  <c r="P16" i="63"/>
  <c r="K33" i="102" s="1"/>
  <c r="H35" i="86"/>
  <c r="H26" i="86"/>
  <c r="K13" i="97"/>
  <c r="H33" i="86"/>
  <c r="M31" i="86"/>
  <c r="H27" i="97"/>
  <c r="G49" i="74"/>
  <c r="G50" i="74" s="1"/>
  <c r="T9" i="60" s="1"/>
  <c r="I20" i="97"/>
  <c r="I21" i="97"/>
  <c r="T28" i="74"/>
  <c r="K49" i="104"/>
  <c r="P49" i="63" s="1"/>
  <c r="H31" i="65"/>
  <c r="J31" i="65" s="1"/>
  <c r="N49" i="63"/>
  <c r="K37" i="68"/>
  <c r="K10" i="97"/>
  <c r="H26" i="97"/>
  <c r="K11" i="97"/>
  <c r="K41" i="64"/>
  <c r="R28" i="74"/>
  <c r="U28" i="74"/>
  <c r="Q28" i="74"/>
  <c r="R50" i="74"/>
  <c r="Q50" i="74"/>
  <c r="P28" i="74"/>
  <c r="U50" i="74"/>
  <c r="P50" i="74"/>
  <c r="N50" i="74"/>
  <c r="M50" i="74"/>
  <c r="H50" i="74"/>
  <c r="H28" i="74"/>
  <c r="H11" i="97" s="1"/>
  <c r="G28" i="74"/>
  <c r="I15" i="97" s="1"/>
  <c r="K16" i="64"/>
  <c r="K17" i="64" s="1"/>
  <c r="K20" i="64" s="1"/>
  <c r="K25" i="64" s="1"/>
  <c r="O69" i="63" s="1"/>
  <c r="P72" i="63" s="1"/>
  <c r="I15" i="65"/>
  <c r="I18" i="65" s="1"/>
  <c r="P29" i="63"/>
  <c r="I10" i="65"/>
  <c r="J56" i="105"/>
  <c r="K15" i="97"/>
  <c r="K14" i="97"/>
  <c r="H29" i="86"/>
  <c r="H27" i="86"/>
  <c r="H24" i="86"/>
  <c r="H25" i="86"/>
  <c r="M103" i="102" l="1"/>
  <c r="M47" i="102"/>
  <c r="S107" i="63"/>
  <c r="T107" i="63" s="1"/>
  <c r="K9" i="97"/>
  <c r="H25" i="97"/>
  <c r="L39" i="102"/>
  <c r="AB36" i="102" s="1"/>
  <c r="T13" i="60"/>
  <c r="L30" i="102"/>
  <c r="M62" i="102"/>
  <c r="J49" i="105"/>
  <c r="I13" i="105" s="1"/>
  <c r="S100" i="63"/>
  <c r="T100" i="63" s="1"/>
  <c r="P24" i="63"/>
  <c r="H30" i="86"/>
  <c r="I19" i="65"/>
  <c r="I21" i="65" s="1"/>
  <c r="N52" i="74"/>
  <c r="I8" i="65"/>
  <c r="H15" i="97"/>
  <c r="H13" i="97"/>
  <c r="H19" i="97"/>
  <c r="I11" i="97"/>
  <c r="H28" i="97"/>
  <c r="H9" i="97"/>
  <c r="J37" i="93"/>
  <c r="J38" i="93" s="1"/>
  <c r="K38" i="93" s="1"/>
  <c r="H14" i="97"/>
  <c r="H10" i="97"/>
  <c r="I13" i="97"/>
  <c r="I19" i="97"/>
  <c r="I9" i="97"/>
  <c r="I14" i="97"/>
  <c r="I10" i="97"/>
  <c r="L28" i="102"/>
  <c r="AB49" i="102" s="1"/>
  <c r="S99" i="63"/>
  <c r="T99" i="63" s="1"/>
  <c r="O60" i="63"/>
  <c r="M105" i="102" l="1"/>
  <c r="AB76" i="102"/>
  <c r="AC36" i="102"/>
  <c r="K74" i="102"/>
  <c r="AB35" i="102"/>
  <c r="AC35" i="102" s="1"/>
  <c r="J74" i="102"/>
  <c r="O63" i="63"/>
  <c r="P56" i="63"/>
  <c r="T19" i="60"/>
  <c r="K41" i="102"/>
  <c r="I39" i="97"/>
  <c r="J35" i="97" s="1"/>
  <c r="AB33" i="102"/>
  <c r="AB39" i="102" s="1"/>
  <c r="I20" i="105"/>
  <c r="AB63" i="102" l="1"/>
  <c r="AB64" i="102" s="1"/>
  <c r="AB65" i="102" s="1"/>
  <c r="AB66" i="102" s="1"/>
  <c r="AB67" i="102" s="1"/>
  <c r="AB68" i="102" s="1"/>
  <c r="AB69" i="102" s="1"/>
  <c r="AB70" i="102" s="1"/>
  <c r="AB71" i="102" s="1"/>
  <c r="AB72" i="102" s="1"/>
  <c r="AB73" i="102" s="1"/>
  <c r="AB74" i="102" s="1"/>
  <c r="AC33" i="102"/>
  <c r="AC39" i="102" s="1"/>
  <c r="P64" i="63"/>
  <c r="L74" i="102"/>
  <c r="J34" i="97"/>
  <c r="J33" i="97"/>
  <c r="AB50" i="102"/>
  <c r="G74" i="102" l="1"/>
  <c r="P33" i="63"/>
  <c r="P47" i="63" s="1"/>
  <c r="T23" i="60"/>
  <c r="AB51" i="102"/>
  <c r="P14" i="63" l="1"/>
  <c r="S101" i="63"/>
  <c r="T101" i="63" s="1"/>
  <c r="I16" i="105"/>
  <c r="I36" i="97"/>
  <c r="J36" i="97" s="1"/>
  <c r="T25" i="60"/>
  <c r="J8" i="105" s="1"/>
  <c r="AB52" i="102"/>
  <c r="I37" i="105"/>
  <c r="S105" i="63" l="1"/>
  <c r="T105" i="63" s="1"/>
  <c r="P22" i="63"/>
  <c r="K42" i="102" s="1"/>
  <c r="AB53" i="102"/>
  <c r="I67" i="105"/>
  <c r="J75" i="105" s="1"/>
  <c r="J40" i="105"/>
  <c r="I12" i="105"/>
  <c r="J14" i="105" s="1"/>
  <c r="J21" i="105" s="1"/>
  <c r="J23" i="105" l="1"/>
  <c r="J26" i="105" s="1"/>
  <c r="J29" i="105" s="1"/>
  <c r="K44" i="102"/>
  <c r="AB55" i="102"/>
  <c r="T29" i="60" l="1"/>
  <c r="L45" i="102"/>
  <c r="AB37" i="102" s="1"/>
  <c r="AC37" i="102" s="1"/>
  <c r="AB56" i="102"/>
  <c r="L37" i="102" l="1"/>
  <c r="AB34" i="102" s="1"/>
  <c r="AC34" i="102" s="1"/>
  <c r="T31" i="60"/>
  <c r="I37" i="97"/>
  <c r="J37" i="97" s="1"/>
  <c r="AB77" i="102"/>
  <c r="AB57" i="102"/>
  <c r="M89" i="102" l="1"/>
  <c r="M91" i="102" s="1"/>
  <c r="I38" i="97"/>
  <c r="J38" i="97" s="1"/>
  <c r="AB58" i="102"/>
  <c r="AB59" i="102" l="1"/>
  <c r="AB60" i="102" l="1"/>
  <c r="M18" i="102" l="1"/>
  <c r="M53" i="102"/>
  <c r="M10" i="102" s="1"/>
  <c r="AB61" i="102"/>
  <c r="AB62" i="102"/>
  <c r="I74" i="102"/>
  <c r="AB79" i="102" l="1"/>
  <c r="AB75" i="102" l="1"/>
  <c r="M85" i="102"/>
</calcChain>
</file>

<file path=xl/comments1.xml><?xml version="1.0" encoding="utf-8"?>
<comments xmlns="http://schemas.openxmlformats.org/spreadsheetml/2006/main">
  <authors>
    <author>Eliah Abraham-Beermann</author>
  </authors>
  <commentList>
    <comment ref="A4" authorId="0">
      <text>
        <r>
          <rPr>
            <sz val="9"/>
            <color indexed="81"/>
            <rFont val="Tahoma"/>
            <charset val="1"/>
          </rPr>
          <t xml:space="preserve">Removed 'version 3.0 templates' paragraph.
</t>
        </r>
      </text>
    </comment>
    <comment ref="B11" authorId="0">
      <text>
        <r>
          <rPr>
            <b/>
            <sz val="9"/>
            <color indexed="81"/>
            <rFont val="Tahoma"/>
            <family val="2"/>
          </rPr>
          <t>Removed 'under no circumstances should the formulas in a calculated cell be overwritten'.</t>
        </r>
        <r>
          <rPr>
            <sz val="9"/>
            <color indexed="81"/>
            <rFont val="Tahoma"/>
            <family val="2"/>
          </rPr>
          <t xml:space="preserve">
</t>
        </r>
      </text>
    </comment>
    <comment ref="A37" authorId="0">
      <text>
        <r>
          <rPr>
            <sz val="9"/>
            <color indexed="81"/>
            <rFont val="Tahoma"/>
            <family val="2"/>
          </rPr>
          <t xml:space="preserve">Removed 'changes to disclosure year 2013' paragraph 
</t>
        </r>
      </text>
    </comment>
  </commentList>
</comments>
</file>

<file path=xl/comments2.xml><?xml version="1.0" encoding="utf-8"?>
<comments xmlns="http://schemas.openxmlformats.org/spreadsheetml/2006/main">
  <authors>
    <author>hamishg</author>
  </authors>
  <commentList>
    <comment ref="A28" authorId="0">
      <text>
        <r>
          <rPr>
            <sz val="9"/>
            <color indexed="81"/>
            <rFont val="Tahoma"/>
            <family val="2"/>
          </rPr>
          <t xml:space="preserve">Removed 'Regulatory profit/ (loss) befoe tax' subtotal
</t>
        </r>
      </text>
    </comment>
  </commentList>
</comments>
</file>

<file path=xl/sharedStrings.xml><?xml version="1.0" encoding="utf-8"?>
<sst xmlns="http://schemas.openxmlformats.org/spreadsheetml/2006/main" count="2011" uniqueCount="906">
  <si>
    <t>for</t>
  </si>
  <si>
    <t>Schedule</t>
  </si>
  <si>
    <t>Asset category</t>
  </si>
  <si>
    <t>Description</t>
  </si>
  <si>
    <t>Total</t>
  </si>
  <si>
    <t>Table of Contents</t>
  </si>
  <si>
    <t>less</t>
  </si>
  <si>
    <t>plus</t>
  </si>
  <si>
    <t xml:space="preserve"> </t>
  </si>
  <si>
    <t>Company Name</t>
  </si>
  <si>
    <t>Disclosure Date</t>
  </si>
  <si>
    <t>Disclosure Year (year ended)</t>
  </si>
  <si>
    <t>EDB Information Disclosure Requirements</t>
  </si>
  <si>
    <t>%</t>
  </si>
  <si>
    <t>Class B (planned interruptions on the network)</t>
  </si>
  <si>
    <t>Class C (unplanned interruptions on the network)</t>
  </si>
  <si>
    <t>Class D (unplanned interruptions by Transpower)</t>
  </si>
  <si>
    <t>≤3Hrs</t>
  </si>
  <si>
    <t>&gt;3hrs</t>
  </si>
  <si>
    <t>SAIDI</t>
  </si>
  <si>
    <t>Voltage regulators</t>
  </si>
  <si>
    <t>Voltage</t>
  </si>
  <si>
    <t>Asset class</t>
  </si>
  <si>
    <t>All</t>
  </si>
  <si>
    <t>Concrete poles / steel structure</t>
  </si>
  <si>
    <t>No.</t>
  </si>
  <si>
    <t>Wood poles</t>
  </si>
  <si>
    <t>Other pole types</t>
  </si>
  <si>
    <t>Capacitors including controls</t>
  </si>
  <si>
    <t>No</t>
  </si>
  <si>
    <t>HV</t>
  </si>
  <si>
    <t>Subtransmission OH up to 66kV conductor</t>
  </si>
  <si>
    <t>km</t>
  </si>
  <si>
    <t>Subtransmission OH 110kV+ conductor</t>
  </si>
  <si>
    <t>Subtransmission UG up to 66kV (XLPE)</t>
  </si>
  <si>
    <t>Subtransmission UG up to 66kV (Oil pressurised)</t>
  </si>
  <si>
    <t>Subtransmission UG up to 66kV (Gas pressurised)</t>
  </si>
  <si>
    <t>Subtransmission UG up to 66kV (PILC)</t>
  </si>
  <si>
    <t>Subtransmission UG 110kV+ (XLPE)</t>
  </si>
  <si>
    <t>Subtransmission UG 110kV+ (Oil pressurised)</t>
  </si>
  <si>
    <t>Subtransmission UG 110kV+ (Gas Pressurised)</t>
  </si>
  <si>
    <t>Subtransmission UG 110kV+ (PILC)</t>
  </si>
  <si>
    <t>Subtransmission submarine cable</t>
  </si>
  <si>
    <t>Zone substations up to 66kV</t>
  </si>
  <si>
    <t>Zone substations 110kV+</t>
  </si>
  <si>
    <t>33kV RMU</t>
  </si>
  <si>
    <t>Distribution OH Open Wire Conductor</t>
  </si>
  <si>
    <t>Distribution OH Aerial Cable Conductor</t>
  </si>
  <si>
    <t>Distribution UG XLPE or PVC</t>
  </si>
  <si>
    <t>Distribution UG PILC</t>
  </si>
  <si>
    <t>Distribution Submarine Cable</t>
  </si>
  <si>
    <t>3.3/6.6/11/22kV RMU</t>
  </si>
  <si>
    <t>Pole Mounted Transformer</t>
  </si>
  <si>
    <t>Ground Mounted Transformer</t>
  </si>
  <si>
    <t>Ground Mounted Substation Housing</t>
  </si>
  <si>
    <t>LV</t>
  </si>
  <si>
    <t>Connections</t>
  </si>
  <si>
    <t>Protection</t>
  </si>
  <si>
    <t>Protection relays (electromechanical, solid state and numeric)</t>
  </si>
  <si>
    <t>SCADA and communications</t>
  </si>
  <si>
    <t>Civils</t>
  </si>
  <si>
    <t>Cable Tunnels</t>
  </si>
  <si>
    <t>Centralised plant</t>
  </si>
  <si>
    <t>Relays</t>
  </si>
  <si>
    <t>Unallocated overhead lines</t>
  </si>
  <si>
    <t>Quality of supply</t>
  </si>
  <si>
    <t>Zone substations</t>
  </si>
  <si>
    <t>Routine expenditure</t>
  </si>
  <si>
    <t>Atypical expenditure</t>
  </si>
  <si>
    <t>Business support</t>
  </si>
  <si>
    <t>Direct billing</t>
  </si>
  <si>
    <t>Vegetation management</t>
  </si>
  <si>
    <t>Service interruptions and emergencies</t>
  </si>
  <si>
    <t>Lightning</t>
  </si>
  <si>
    <t>Human error</t>
  </si>
  <si>
    <t>Net change</t>
  </si>
  <si>
    <t>Number of ICPs served</t>
  </si>
  <si>
    <t>&gt; 66kV</t>
  </si>
  <si>
    <t>50kV &amp; 66kV</t>
  </si>
  <si>
    <t>33kV</t>
  </si>
  <si>
    <t>SWER (all SWER voltages)</t>
  </si>
  <si>
    <t>22kV (other than SWER)</t>
  </si>
  <si>
    <t>Total overhead length</t>
  </si>
  <si>
    <t>Location *</t>
  </si>
  <si>
    <t>Overhead (km)</t>
  </si>
  <si>
    <t>Underground (km)</t>
  </si>
  <si>
    <t>Class I (interruptions caused by parties not included above)</t>
  </si>
  <si>
    <t>Class G (unplanned interruptions caused by another disclosing entity)</t>
  </si>
  <si>
    <t>Class H (planned interruptions caused by another disclosing entity)</t>
  </si>
  <si>
    <t>Class E (unplanned interruptions of EDB owned generation)</t>
  </si>
  <si>
    <t xml:space="preserve">Urban </t>
  </si>
  <si>
    <t xml:space="preserve">Rural </t>
  </si>
  <si>
    <t>Connections total</t>
  </si>
  <si>
    <t xml:space="preserve">Overhead circuit requiring vegetation management </t>
  </si>
  <si>
    <t xml:space="preserve">Total </t>
  </si>
  <si>
    <t>Network / Sub-network Name</t>
  </si>
  <si>
    <t>($000 unless otherwise specified)</t>
  </si>
  <si>
    <t>Total circuit length (for supply)</t>
  </si>
  <si>
    <t>Distribution switchgear</t>
  </si>
  <si>
    <t>Items at end of year (quantity)</t>
  </si>
  <si>
    <t>Units</t>
  </si>
  <si>
    <t>Low voltage (&lt; 1kV)</t>
  </si>
  <si>
    <t>6.6kV to 11kV (inclusive—other than SWER)</t>
  </si>
  <si>
    <t>GXP demand</t>
  </si>
  <si>
    <t>Net transfers to (from) other EDBs at HV and above</t>
  </si>
  <si>
    <t>Electricity supplied from GXPs</t>
  </si>
  <si>
    <t>Electricity exports to GXPs</t>
  </si>
  <si>
    <t>Net electricity supplied to (from) other EDBs</t>
  </si>
  <si>
    <t>Load factor</t>
  </si>
  <si>
    <t>Distribution transformer capacity (EDB owned)</t>
  </si>
  <si>
    <t>Total distribution transformer capacity</t>
  </si>
  <si>
    <t>Zone substation transformer capacity</t>
  </si>
  <si>
    <t>Overhead circuit length by terrain (at year end)</t>
  </si>
  <si>
    <t>Circuit in sensitive areas (conservation areas, iwi territory etc) (km)</t>
  </si>
  <si>
    <t>System growth</t>
  </si>
  <si>
    <t>Asset replacement and renewal</t>
  </si>
  <si>
    <t>Asset relocations</t>
  </si>
  <si>
    <t>Legislative and regulatory</t>
  </si>
  <si>
    <t>Operational expenditure</t>
  </si>
  <si>
    <t>Routine and corrective maintenance and inspection</t>
  </si>
  <si>
    <t>(MVA)</t>
  </si>
  <si>
    <t>CY-2</t>
  </si>
  <si>
    <t>CY-1</t>
  </si>
  <si>
    <t>Current Year CY</t>
  </si>
  <si>
    <t>Post tax WACC</t>
  </si>
  <si>
    <t xml:space="preserve">Mid-point estimate of post tax WACC </t>
  </si>
  <si>
    <t xml:space="preserve">25th percentile estimate </t>
  </si>
  <si>
    <t xml:space="preserve">75th percentile estimate </t>
  </si>
  <si>
    <t xml:space="preserve">Vanilla WACC </t>
  </si>
  <si>
    <t xml:space="preserve">Mid-point estimate of vanilla WACC </t>
  </si>
  <si>
    <t>($000)</t>
  </si>
  <si>
    <t>Total opening RAB value</t>
  </si>
  <si>
    <t>Opening deferred tax</t>
  </si>
  <si>
    <t>Opening RIV</t>
  </si>
  <si>
    <t>Operating surplus / (deficit)</t>
  </si>
  <si>
    <t>Regulatory tax allowance</t>
  </si>
  <si>
    <t>Assets commissioned</t>
  </si>
  <si>
    <t>Asset disposals</t>
  </si>
  <si>
    <t>Total closing RAB value</t>
  </si>
  <si>
    <t>Adjustment resulting from asset allocation</t>
  </si>
  <si>
    <t>Lost and found assets adjustment</t>
  </si>
  <si>
    <t>Closing deferred tax</t>
  </si>
  <si>
    <t>Closing RIV</t>
  </si>
  <si>
    <t>Leverage (%)</t>
  </si>
  <si>
    <t>Cost of debt assumption (%)</t>
  </si>
  <si>
    <t>Corporate tax rate (%)</t>
  </si>
  <si>
    <t>Expenses</t>
  </si>
  <si>
    <t>Tax payments</t>
  </si>
  <si>
    <t>April</t>
  </si>
  <si>
    <t>May</t>
  </si>
  <si>
    <t>June</t>
  </si>
  <si>
    <t>July</t>
  </si>
  <si>
    <t>August</t>
  </si>
  <si>
    <t>September</t>
  </si>
  <si>
    <t xml:space="preserve">October </t>
  </si>
  <si>
    <t>November</t>
  </si>
  <si>
    <t>December</t>
  </si>
  <si>
    <t xml:space="preserve">January </t>
  </si>
  <si>
    <t>February</t>
  </si>
  <si>
    <t>March</t>
  </si>
  <si>
    <t>RAB</t>
  </si>
  <si>
    <t>Term credit spread differential allowance</t>
  </si>
  <si>
    <t>Income</t>
  </si>
  <si>
    <t>Total regulatory income</t>
  </si>
  <si>
    <t>Total depreciation</t>
  </si>
  <si>
    <t xml:space="preserve">Regulatory profit / (loss) before tax </t>
  </si>
  <si>
    <t>Regulatory profit / (loss)</t>
  </si>
  <si>
    <t>Rates</t>
  </si>
  <si>
    <t>Net recoverable costs allowed under incremental rolling incentive scheme</t>
  </si>
  <si>
    <t>Transpower new investment contract charges</t>
  </si>
  <si>
    <t>System operator services</t>
  </si>
  <si>
    <t>CY</t>
  </si>
  <si>
    <t>Allowed controllable opex</t>
  </si>
  <si>
    <t>Actual controllable opex</t>
  </si>
  <si>
    <t>CY-5</t>
  </si>
  <si>
    <t>CY-4</t>
  </si>
  <si>
    <t>CY-3</t>
  </si>
  <si>
    <t>Net incremental rolling incentive scheme</t>
  </si>
  <si>
    <t>Self-insurance allowance</t>
  </si>
  <si>
    <t>Regulatory profit / (loss) before tax</t>
  </si>
  <si>
    <t>Income not included in regulatory profit / (loss) before tax but taxable</t>
  </si>
  <si>
    <t>*</t>
  </si>
  <si>
    <t>Expenditure or loss in regulatory profit / (loss) before tax but not deductible</t>
  </si>
  <si>
    <t>Amortisation of initial differences in asset values</t>
  </si>
  <si>
    <t>Amortisation of revaluations</t>
  </si>
  <si>
    <t>Notional deductible interest</t>
  </si>
  <si>
    <t xml:space="preserve">Regulatory taxable income </t>
  </si>
  <si>
    <t>Utilised tax losses</t>
  </si>
  <si>
    <t>Regulatory net taxable income</t>
  </si>
  <si>
    <t>Opening unamortised initial differences in asset values</t>
  </si>
  <si>
    <t>Adjustment for unamortised initial differences in assets acquired</t>
  </si>
  <si>
    <t>Adjustment for unamortised initial differences in assets disposed</t>
  </si>
  <si>
    <t>Adjusted depreciation</t>
  </si>
  <si>
    <t>Opening tax losses</t>
  </si>
  <si>
    <t xml:space="preserve">Current period tax losses </t>
  </si>
  <si>
    <t xml:space="preserve">Closing tax losses </t>
  </si>
  <si>
    <t>Tax effect of adjusted depreciation</t>
  </si>
  <si>
    <t>Tax effect of other temporary differences*</t>
  </si>
  <si>
    <t>Tax effect of amortisation of initial differences in asset values</t>
  </si>
  <si>
    <t>Deferred tax balance relating to assets acquired in the disclosure year</t>
  </si>
  <si>
    <t>Deferred tax balance relating to assets disposed in the disclosure year</t>
  </si>
  <si>
    <t>Deferred tax cost allocation adjustment</t>
  </si>
  <si>
    <t xml:space="preserve">Closing deferred tax </t>
  </si>
  <si>
    <t>Regulatory tax asset value of assets commissioned</t>
  </si>
  <si>
    <t>Regulatory tax asset value of asset disposals</t>
  </si>
  <si>
    <t>Issue date</t>
  </si>
  <si>
    <t>Pricing date</t>
  </si>
  <si>
    <t>Original tenor (in years)</t>
  </si>
  <si>
    <t>Book value at issue date (NZD)</t>
  </si>
  <si>
    <t>Book value at date of financial statements (NZD)</t>
  </si>
  <si>
    <t>Term Credit Spread Difference</t>
  </si>
  <si>
    <t>Cost of executing an interest rate swap</t>
  </si>
  <si>
    <t xml:space="preserve">Debt issue cost readjustment </t>
  </si>
  <si>
    <t>Gross term credit spread differential</t>
  </si>
  <si>
    <t>Leverage</t>
  </si>
  <si>
    <t>Average opening and closing RAB values</t>
  </si>
  <si>
    <t>Attribution Rate (%)</t>
  </si>
  <si>
    <t xml:space="preserve">Assets commissioned  </t>
  </si>
  <si>
    <t xml:space="preserve">Total closing RAB value </t>
  </si>
  <si>
    <t>Unallocated RAB *</t>
  </si>
  <si>
    <t>Assets commissioned (other than below)</t>
  </si>
  <si>
    <t>Assets acquired from a regulated supplier</t>
  </si>
  <si>
    <t>Assets acquired from a related party</t>
  </si>
  <si>
    <t xml:space="preserve">less </t>
  </si>
  <si>
    <t>Asset disposals (other than below)</t>
  </si>
  <si>
    <t>Asset disposals to a regulated supplier</t>
  </si>
  <si>
    <t>Asset disposals to a related party</t>
  </si>
  <si>
    <t xml:space="preserve">Depreciation - standard </t>
  </si>
  <si>
    <t>Depreciation - modified life assets</t>
  </si>
  <si>
    <t>Depreciation - alternative depreciation in accordance with CPP</t>
  </si>
  <si>
    <t>Depreciation charge for the period (RAB)</t>
  </si>
  <si>
    <t xml:space="preserve">Closing RAB value under 'non-standard' depreciation </t>
  </si>
  <si>
    <t xml:space="preserve">Closing RAB value under 'standard' depreciation </t>
  </si>
  <si>
    <t>Revaluation rate (%)</t>
  </si>
  <si>
    <t xml:space="preserve">Total opening RAB value subject to revaluation </t>
  </si>
  <si>
    <t>Unallocated works under construction</t>
  </si>
  <si>
    <t>Allocated works under construction</t>
  </si>
  <si>
    <t>Works under construction—preceding disclosure year</t>
  </si>
  <si>
    <t>Capital expenditure</t>
  </si>
  <si>
    <t>Works under construction - current disclosure year</t>
  </si>
  <si>
    <t>Highest rate of capitalised finance applied</t>
  </si>
  <si>
    <t>Distribution and LV lines</t>
  </si>
  <si>
    <t>Distribution and LV cables</t>
  </si>
  <si>
    <t>Distribution substations and transformers</t>
  </si>
  <si>
    <t>Asset Life</t>
  </si>
  <si>
    <t>Weighted average remaining asset life</t>
  </si>
  <si>
    <t>Weighted average expected total asset life</t>
  </si>
  <si>
    <t>Asset Replacement and Renewal</t>
  </si>
  <si>
    <t>System Growth</t>
  </si>
  <si>
    <t xml:space="preserve">% variance </t>
  </si>
  <si>
    <t>Market value of asset disposals</t>
  </si>
  <si>
    <t>Other related party transactions</t>
  </si>
  <si>
    <t>Value allocated ($000s)</t>
  </si>
  <si>
    <t>OVABAA allocation increase ($000s)</t>
  </si>
  <si>
    <t>Arm's length deduction</t>
  </si>
  <si>
    <t>Electricity distribution services</t>
  </si>
  <si>
    <t>Non-electricity distribution services</t>
  </si>
  <si>
    <t xml:space="preserve">Directly attributable </t>
  </si>
  <si>
    <t xml:space="preserve">Not directly attributable </t>
  </si>
  <si>
    <t>Total attributable to regulated service</t>
  </si>
  <si>
    <t>Regulated service asset value directly attributable</t>
  </si>
  <si>
    <t>Regulated service asset value not directly attributable</t>
  </si>
  <si>
    <t>Current Year (CY)</t>
  </si>
  <si>
    <t>Change in asset value allocation 1</t>
  </si>
  <si>
    <t>Original allocation</t>
  </si>
  <si>
    <t>Original allocator or line items</t>
  </si>
  <si>
    <t>New allocation</t>
  </si>
  <si>
    <t>New allocator or line items</t>
  </si>
  <si>
    <t>Difference</t>
  </si>
  <si>
    <t>Rationale for change</t>
  </si>
  <si>
    <t>Change in asset value allocation 2</t>
  </si>
  <si>
    <t>Change in asset value allocation 3</t>
  </si>
  <si>
    <t>* a change in asset allocation must be completed for each allocator or component change that has occurred in the disclosure year.  A movement in an allocator metric is not a change in allocator or component.</t>
  </si>
  <si>
    <t xml:space="preserve">Operating costs directly attributable </t>
  </si>
  <si>
    <t>Operating costs not directly attributable</t>
  </si>
  <si>
    <t>Change in cost allocation 1</t>
  </si>
  <si>
    <t>Cost category</t>
  </si>
  <si>
    <t>Change in cost allocation 2</t>
  </si>
  <si>
    <t>Change in cost allocation 3</t>
  </si>
  <si>
    <t>2</t>
  </si>
  <si>
    <t>3</t>
  </si>
  <si>
    <t>4</t>
  </si>
  <si>
    <t>7</t>
  </si>
  <si>
    <t>10</t>
  </si>
  <si>
    <t>1</t>
  </si>
  <si>
    <t>1960
–1969</t>
  </si>
  <si>
    <t>1950
–1959</t>
  </si>
  <si>
    <t>Research and development</t>
  </si>
  <si>
    <t>[Description of material project or programme]</t>
  </si>
  <si>
    <t>System operations and network support</t>
  </si>
  <si>
    <t>Asset relocations less capital contributions</t>
  </si>
  <si>
    <t>Items at start of year (quantity)</t>
  </si>
  <si>
    <t>pre-1940</t>
  </si>
  <si>
    <t>1940
–1949</t>
  </si>
  <si>
    <t>Total reliability, safety and environment</t>
  </si>
  <si>
    <t>Reliability, safety and environment:</t>
  </si>
  <si>
    <t xml:space="preserve">Research and development </t>
  </si>
  <si>
    <t>Overhead  Line</t>
  </si>
  <si>
    <t>Subtransmission Line</t>
  </si>
  <si>
    <t>Subtransmission Cable</t>
  </si>
  <si>
    <t xml:space="preserve">Zone substation Buildings </t>
  </si>
  <si>
    <t xml:space="preserve">Zone substation switchgear </t>
  </si>
  <si>
    <t>22/33kV CB (Indoor)</t>
  </si>
  <si>
    <t>22/33kV CB (Outdoor)</t>
  </si>
  <si>
    <t>33kV Switch (Ground Mounted)</t>
  </si>
  <si>
    <t>33kV Switch (Pole Mounted)</t>
  </si>
  <si>
    <t>50/66/110kV CB (Indoor)</t>
  </si>
  <si>
    <t>50/66/110kV CB (Outdoor)</t>
  </si>
  <si>
    <t xml:space="preserve">3.3/6.6/11/22kV CB (ground mounted) </t>
  </si>
  <si>
    <t xml:space="preserve">3.3/6.6/11/22kV CB (pole mounted) </t>
  </si>
  <si>
    <t>Zone Substation Transformers</t>
  </si>
  <si>
    <t>Distribution Line</t>
  </si>
  <si>
    <t>SWER conductor</t>
  </si>
  <si>
    <t>Distribution Cable</t>
  </si>
  <si>
    <t xml:space="preserve">Distribution switchgear </t>
  </si>
  <si>
    <t>3.3/6.6/11/22kV CB (pole mounted) - reclosers and sectionalisers</t>
  </si>
  <si>
    <t>3.3/6.6/11/22kV CB (Indoor)</t>
  </si>
  <si>
    <t>3.3/6.6/11/22kV Switches and fuses (pole mounted)</t>
  </si>
  <si>
    <t>3.3/6.6/11/22kV Switch (ground mounted) - except RMU</t>
  </si>
  <si>
    <t>Distribution Transformer</t>
  </si>
  <si>
    <t xml:space="preserve">Distribution Transformer  </t>
  </si>
  <si>
    <t>Distribution Substations</t>
  </si>
  <si>
    <t>LV Line</t>
  </si>
  <si>
    <t>LV OH Conductor</t>
  </si>
  <si>
    <t>LV Cable</t>
  </si>
  <si>
    <t>LV UG Cable</t>
  </si>
  <si>
    <t>LV OH/UG Streetlight circuit</t>
  </si>
  <si>
    <t>Capacitor Banks</t>
  </si>
  <si>
    <t>Load Control</t>
  </si>
  <si>
    <t>Lot</t>
  </si>
  <si>
    <t>No. with
default
dates</t>
  </si>
  <si>
    <t>Data accuracy
(1–4)</t>
  </si>
  <si>
    <t>Overhead to underground conversion</t>
  </si>
  <si>
    <t>1970
–1979</t>
  </si>
  <si>
    <t>1980
–1989</t>
  </si>
  <si>
    <t>1990
–1999</t>
  </si>
  <si>
    <t>Number of interruptions</t>
  </si>
  <si>
    <t>SAIFI</t>
  </si>
  <si>
    <t>Vegetation</t>
  </si>
  <si>
    <t>Adverse weather</t>
  </si>
  <si>
    <t>Adverse environment</t>
  </si>
  <si>
    <t>Third party interference</t>
  </si>
  <si>
    <t>Defective equipment</t>
  </si>
  <si>
    <t>Cause</t>
  </si>
  <si>
    <t>Main equipment involved</t>
  </si>
  <si>
    <t>Number of Faults</t>
  </si>
  <si>
    <t>Other reliability, safety and environment</t>
  </si>
  <si>
    <t>Standard consumer totals</t>
  </si>
  <si>
    <t xml:space="preserve">Subtransmission other </t>
  </si>
  <si>
    <t>Total distribution line charge revenue</t>
  </si>
  <si>
    <t>Total for all consumers</t>
  </si>
  <si>
    <t>Non-standard consumer totals</t>
  </si>
  <si>
    <t>Number of directly billed ICPs at year end</t>
  </si>
  <si>
    <t>Average no. of ICPs in disclosure year</t>
  </si>
  <si>
    <t>Insurance</t>
  </si>
  <si>
    <t>Commerce Act levies</t>
  </si>
  <si>
    <t xml:space="preserve">Line charge revenue </t>
  </si>
  <si>
    <t>SCHEDULE 5a: REPORT ON REGULATORY TAX ALLOWANCE</t>
  </si>
  <si>
    <t>5a(i): Regulatory Tax Allowance</t>
  </si>
  <si>
    <t>5a(ii): Disclosure of Permanent Differences</t>
  </si>
  <si>
    <t>5a(iii): Amortisation of Initial Difference in Asset Values</t>
  </si>
  <si>
    <t>5a(iv): Amortisation of Revaluations</t>
  </si>
  <si>
    <t xml:space="preserve">5a(v): Reconciliation of Tax Losses </t>
  </si>
  <si>
    <t>5a(vi): Calculation of Deferred Tax Balance</t>
  </si>
  <si>
    <t>5a(vii): Disclosure of Temporary Differences</t>
  </si>
  <si>
    <t>SCHEDULE 4: REPORT ON VALUE OF THE REGULATORY ASSET BASE (ROLLED FORWARD)</t>
  </si>
  <si>
    <t>4(ii): Unallocated Regulatory Asset Base</t>
  </si>
  <si>
    <t>4(i): Regulatory Asset Base Value (Rolled Forward)</t>
  </si>
  <si>
    <t>4(vii): Disclosure by Asset Category</t>
  </si>
  <si>
    <t>SCHEDULE 5b: REPORT ON RELATED PARTY TRANSACTIONS</t>
  </si>
  <si>
    <t>Demand density</t>
  </si>
  <si>
    <t>Volume density</t>
  </si>
  <si>
    <t>Connection point density</t>
  </si>
  <si>
    <t>% of revenue</t>
  </si>
  <si>
    <t>Interruptions per 100 circuit km</t>
  </si>
  <si>
    <t>Regulatory profit/loss</t>
  </si>
  <si>
    <t>Report on Return on Investment</t>
  </si>
  <si>
    <t>Report on Term Credit Spread Differential Allowance</t>
  </si>
  <si>
    <t>Report on Asset Allocations</t>
  </si>
  <si>
    <t>Report on Value of the Regulatory Asset Base (Rolled Forward)</t>
  </si>
  <si>
    <t>Report on Regulatory Profit</t>
  </si>
  <si>
    <t>5a</t>
  </si>
  <si>
    <t>Report on Regulatory Tax Allowance</t>
  </si>
  <si>
    <t>5b</t>
  </si>
  <si>
    <t>Report on Related Party Transactions</t>
  </si>
  <si>
    <t>5c</t>
  </si>
  <si>
    <t>Report on Cost Allocations</t>
  </si>
  <si>
    <t>5d</t>
  </si>
  <si>
    <t>Report on Capital Expenditure for the Disclosure Year</t>
  </si>
  <si>
    <t>Report on Operational Expenditure for the Disclosure Year</t>
  </si>
  <si>
    <t>9a</t>
  </si>
  <si>
    <t>9b</t>
  </si>
  <si>
    <t>9c</t>
  </si>
  <si>
    <t>9d</t>
  </si>
  <si>
    <t>9e</t>
  </si>
  <si>
    <t>Report on Demand</t>
  </si>
  <si>
    <t>SCHEDULE 9a: ASSET REGISTER</t>
  </si>
  <si>
    <t>SCHEDULE 9b: ASSET AGE PROFILE</t>
  </si>
  <si>
    <t>SCHEDULE 9d: REPORT ON EMBEDDED NETWORKS</t>
  </si>
  <si>
    <t>Asset Register</t>
  </si>
  <si>
    <t>Asset Age Profile</t>
  </si>
  <si>
    <t>Report on Overhead Lines</t>
  </si>
  <si>
    <t>Report on Embedded Networks</t>
  </si>
  <si>
    <t>SCHEDULE 10: REPORT ON NETWORK RELIABILITY</t>
  </si>
  <si>
    <t>10(i): Interruptions</t>
  </si>
  <si>
    <t>10(ii): Class C Interruptions and Duration by Cause</t>
  </si>
  <si>
    <t>10(iii): Class B Interruptions and Duration by Main Equipment Involved</t>
  </si>
  <si>
    <t>10(iv): Class C Interruptions and Duration by Main Equipment Involved</t>
  </si>
  <si>
    <t>10(v): Fault Rate</t>
  </si>
  <si>
    <t>Report on Network Reliability</t>
  </si>
  <si>
    <t>Comparison of Forecasts to Actual Expenditure</t>
  </si>
  <si>
    <t>Number of connections (ICPs)</t>
  </si>
  <si>
    <t>Wildlife</t>
  </si>
  <si>
    <t>Analytical Ratios</t>
  </si>
  <si>
    <t>SCHEDULE 1: ANALYTICAL RATIOS</t>
  </si>
  <si>
    <t>Incremental change in year</t>
  </si>
  <si>
    <t>Provide commentary on the benefits of merger and acquisition expenditure to the electricity distribution business, including required disclosures in accordance with section 2.7, in Schedule 14 (Mandatory Explanatory Notes)</t>
  </si>
  <si>
    <t>Pass through and recoverable costs</t>
  </si>
  <si>
    <t>Previous years' incremental change</t>
  </si>
  <si>
    <t>Previous years' incremental change adjusted for inflation</t>
  </si>
  <si>
    <t xml:space="preserve"> Pass through costs</t>
  </si>
  <si>
    <t xml:space="preserve"> Recoverable costs</t>
  </si>
  <si>
    <t>*   Workings to be provided in Schedule 14</t>
  </si>
  <si>
    <t>Opening Sum of RAB values without revaluations</t>
  </si>
  <si>
    <t>5a(viii): Regulatory Tax Asset Base Roll-Forward</t>
  </si>
  <si>
    <t xml:space="preserve">Closing sum of regulatory tax asset values </t>
  </si>
  <si>
    <t xml:space="preserve">This schedule is only to be completed if, as at the date of the most recently published financial statements, the weighted average original tenor of the debt portfolio (both qualifying debt and non-qualifying debt) is greater than five years.
This information is part of audited disclosure information (as defined in section 1.4 of the ID determination), and so is subject to the assurance report required by section 2.8.
</t>
  </si>
  <si>
    <t>[Select one]</t>
  </si>
  <si>
    <t>Agrees with cell Q17 value</t>
  </si>
  <si>
    <t>Asset category transfers</t>
  </si>
  <si>
    <t>Total revaluations</t>
  </si>
  <si>
    <t>Tax depreciation</t>
  </si>
  <si>
    <t xml:space="preserve">This schedule provides information on the valuation of related party transactions, in accordance with section 2.3.6 and 2.3.7 of the ID determination. 
This information is part of audited disclosure information (as defined in section 1.4 of the ID determination), and so is subject to the assurance report required by section 2.8.
</t>
  </si>
  <si>
    <t>* a change in cost allocation must be completed for each cost allocator change that has occurred in the disclosure year.  A movement in an allocator metric is not a change in allocator or component.</t>
  </si>
  <si>
    <t>Non-network assets</t>
  </si>
  <si>
    <t>SCADA and communications equipment operating as a single system</t>
  </si>
  <si>
    <t>For Year Ended</t>
  </si>
  <si>
    <t>Number of assets at disclosure year end by installation date</t>
  </si>
  <si>
    <t>Circuit length by operating voltage (at year end)</t>
  </si>
  <si>
    <t>Dedicated street lighting circuit length (km)</t>
  </si>
  <si>
    <t>(% of total overhead length)</t>
  </si>
  <si>
    <t>(% of total circuit length)</t>
  </si>
  <si>
    <t xml:space="preserve">Remote only </t>
  </si>
  <si>
    <t>Rugged only</t>
  </si>
  <si>
    <t>Remote and rugged</t>
  </si>
  <si>
    <t>Line charge revenue ($000)</t>
  </si>
  <si>
    <t>Maximum coincident system demand</t>
  </si>
  <si>
    <t>9e(ii): System Demand</t>
  </si>
  <si>
    <t>SAIFI and SAIDI by class</t>
  </si>
  <si>
    <t>Classes B &amp; C (interruptions on the network)</t>
  </si>
  <si>
    <t>Normalised SAIFI</t>
  </si>
  <si>
    <t>Normalised SAIDI</t>
  </si>
  <si>
    <t>* not applicable to exempt EDBs</t>
  </si>
  <si>
    <t>Interruption restoration</t>
  </si>
  <si>
    <t>Class C interruptions restored within</t>
  </si>
  <si>
    <t>Class A (planned interruptions by Transpower)</t>
  </si>
  <si>
    <t>Class F (unplanned interruptions of generation owned by others)</t>
  </si>
  <si>
    <t>Circuit length (km)</t>
  </si>
  <si>
    <t>Subtransmission lines</t>
  </si>
  <si>
    <t>Other network assets</t>
  </si>
  <si>
    <t>Network / Sub-Network Name</t>
  </si>
  <si>
    <t>Total transmission line charge revenue (if available)</t>
  </si>
  <si>
    <t>Energy intensity</t>
  </si>
  <si>
    <t>Consumer connection</t>
  </si>
  <si>
    <t>9e(i): Consumer Connections</t>
  </si>
  <si>
    <t>Consumer connection less capital contributions</t>
  </si>
  <si>
    <t>[EDB consumer type]</t>
  </si>
  <si>
    <t>Number of ICPs connected in year by consumer type</t>
  </si>
  <si>
    <t>Capital contributions funding quality of supply</t>
  </si>
  <si>
    <t>Capital contributions funding other reliability, safety and environment</t>
  </si>
  <si>
    <t>Quality of supply less capital contributions</t>
  </si>
  <si>
    <t>Legislative and regulatory less capital contributions</t>
  </si>
  <si>
    <t>Other reliability, safety and environment less capital contributions</t>
  </si>
  <si>
    <t>Direct billing*</t>
  </si>
  <si>
    <t>Demand on system for supply to consumers' connection points</t>
  </si>
  <si>
    <t>Electricity entering system for supply to consumers' connection points</t>
  </si>
  <si>
    <t>OH/UG consumer service connections</t>
  </si>
  <si>
    <t>Capital contributions funding legislative and regulatory</t>
  </si>
  <si>
    <t>Length of circuit within 10km of coastline or geothermal areas (where known)</t>
  </si>
  <si>
    <t xml:space="preserve">This schedule requires a summary of the quantity of assets that make up the network, by asset category and asset class. All units relating to cable and line assets, that are expressed in km, refer to circuit lengths.
</t>
  </si>
  <si>
    <t xml:space="preserve">This schedule requires a summary of the age profile (based on year of installation) of the assets that make up the network, by asset category and asset class. All units relating to cable and line assets, that are expressed in km, refer to circuit lengths.
</t>
  </si>
  <si>
    <t xml:space="preserve">This schedule requires a summary of the key characteristics of the overhead line and underground cable network. All units relating to cable and line assets, that are expressed in km, refer to circuit lengths.
</t>
  </si>
  <si>
    <t>Distributed generation</t>
  </si>
  <si>
    <t>Distributed generation output at HV and above</t>
  </si>
  <si>
    <t>Electricity supplied from distributed generation</t>
  </si>
  <si>
    <t xml:space="preserve">This schedule requires a summary of the key measures of network utilisation for the disclosure year (number of new connections including distributed generation, peak demand and electricity volumes conveyed).
</t>
  </si>
  <si>
    <t>Subtransmission cables</t>
  </si>
  <si>
    <t>Subtransmission</t>
  </si>
  <si>
    <t xml:space="preserve">Cause unknown </t>
  </si>
  <si>
    <t>Electricity losses (loss ratio)</t>
  </si>
  <si>
    <t>Consumer group name or price category code</t>
  </si>
  <si>
    <t>8(iii): Number of ICPs directly billed</t>
  </si>
  <si>
    <t>Billed quantities by price component</t>
  </si>
  <si>
    <t>Add extra columns for additional billed quantities by price component as necessary</t>
  </si>
  <si>
    <t>Total line charge revenue in disclosure year</t>
  </si>
  <si>
    <t>Energy delivered to ICPs in disclosure year (MWh)</t>
  </si>
  <si>
    <t xml:space="preserve">Zone Substation Transformer  </t>
  </si>
  <si>
    <t>Total energy delivered to ICPs</t>
  </si>
  <si>
    <t>Expenditure per GWh energy delivered to ICPs ($/GWh)</t>
  </si>
  <si>
    <t>Network opex</t>
  </si>
  <si>
    <t>Non-network opex</t>
  </si>
  <si>
    <t>Total consumer line charge revenue</t>
  </si>
  <si>
    <t>Standard consumer line charge revenue</t>
  </si>
  <si>
    <t>Non-standard consumer line charge revenue</t>
  </si>
  <si>
    <t>4(iii): Calculation of Revaluation Rate and Revaluation of Assets</t>
  </si>
  <si>
    <t>4(iv): Roll Forward of Works Under Construction</t>
  </si>
  <si>
    <t>4(v): Regulatory Depreciation</t>
  </si>
  <si>
    <t>4(vi): Disclosure of Changes to Depreciation Profiles</t>
  </si>
  <si>
    <t>8</t>
  </si>
  <si>
    <t>Report on Billed Quantities and Line Charge Revenues (by Price Component)</t>
  </si>
  <si>
    <t>Expenditure per km circuit length ($/km)</t>
  </si>
  <si>
    <t>LV Street lighting</t>
  </si>
  <si>
    <t>Interruptions by class</t>
  </si>
  <si>
    <t>Reason for non-standard depreciation (text entry)</t>
  </si>
  <si>
    <t>Interruption rate</t>
  </si>
  <si>
    <t>Actual ($000)</t>
  </si>
  <si>
    <t>Line charge revenue</t>
  </si>
  <si>
    <t>Forecast ($000) ²</t>
  </si>
  <si>
    <t>* Direct billing expenditure by suppliers that directly bill the majority of their consumers</t>
  </si>
  <si>
    <t>Total circuit length (km)</t>
  </si>
  <si>
    <t xml:space="preserve">This schedule requires information concerning embedded networks owned by an EDB that are embedded in another EDB’s network or in another embedded network.
</t>
  </si>
  <si>
    <t>* Extend embedded distribution networks table as necessary to disclose each embedded network owned by the EDB which is embedded in another EDB’s network or in another embedded network</t>
  </si>
  <si>
    <t>connections</t>
  </si>
  <si>
    <t>MVA</t>
  </si>
  <si>
    <t>Demand at time of maximum coincident demand (MW)</t>
  </si>
  <si>
    <t>Electricity volumes carried</t>
  </si>
  <si>
    <t>Energy (GWh)</t>
  </si>
  <si>
    <t>Price component</t>
  </si>
  <si>
    <t>Standard or non-standard consumer group (specify)</t>
  </si>
  <si>
    <t>Check</t>
  </si>
  <si>
    <t>Quality path normalised reliability limit</t>
  </si>
  <si>
    <t>Fault rate (faults per 100km)</t>
  </si>
  <si>
    <t>* these year-end ROI values are comparable to the ROI reported in pre 2012 disclosures by EDBs and do not represent the Commission's current view on ROI.</t>
  </si>
  <si>
    <t>Target ($000) ¹</t>
  </si>
  <si>
    <t>SCHEDULE 9c: REPORT ON OVERHEAD LINES AND UNDERGROUND CABLES</t>
  </si>
  <si>
    <t>Issuing party</t>
  </si>
  <si>
    <t>Coupon rate (%)</t>
  </si>
  <si>
    <t>Capital contributions funding system growth and asset replacement and renewal</t>
  </si>
  <si>
    <t>Capital contributions funding consumer connection expenditure</t>
  </si>
  <si>
    <t>SAIFI reliability limit</t>
  </si>
  <si>
    <t>SAIDI reliability limit</t>
  </si>
  <si>
    <t>System growth and asset replacement and renewal less capital contributions</t>
  </si>
  <si>
    <t>(years)</t>
  </si>
  <si>
    <t>1(i): Expenditure metrics</t>
  </si>
  <si>
    <t>1(ii): Revenue metrics</t>
  </si>
  <si>
    <t>1(iii): Service intensity measures</t>
  </si>
  <si>
    <t>1(iv): Composition of regulatory income</t>
  </si>
  <si>
    <t>1(v): Reliability</t>
  </si>
  <si>
    <t>5b(i): Summary—Related Party Transactions</t>
  </si>
  <si>
    <t>5b(ii): Entities Involved in Related Party Transactions</t>
  </si>
  <si>
    <t>5b(iii): Related Party Transactions</t>
  </si>
  <si>
    <t>Consumer types defined by EDB*</t>
  </si>
  <si>
    <t>Project or programme*</t>
  </si>
  <si>
    <t>Number of connections made in year</t>
  </si>
  <si>
    <t>Capacity of distributed generation installed in year</t>
  </si>
  <si>
    <t xml:space="preserve">This schedule requires the billed quantities and associated line charge revenues for each price category code used by the EDB in its pricing schedules. Information is also required on the number of ICPs that are included in each consumer group or price category code, and the energy delivered to these ICPs.
</t>
  </si>
  <si>
    <t>Add extra rows for additional consumer groups or price category codes as necessary</t>
  </si>
  <si>
    <t>Energy efficiency and demand side management, reduction of energy losses</t>
  </si>
  <si>
    <t>SCHEDULE 9e: REPORT ON NETWORK DEMAND</t>
  </si>
  <si>
    <t>Gains / (losses) on asset disposals</t>
  </si>
  <si>
    <t>Other regulated income (other than gains / (losses) on asset disposals)</t>
  </si>
  <si>
    <t>SCHEDULE 7: COMPARISON OF FORECASTS TO ACTUAL EXPENDITURE</t>
  </si>
  <si>
    <t>7(i): Revenue</t>
  </si>
  <si>
    <t xml:space="preserve">7(iii): Operational Expenditure  </t>
  </si>
  <si>
    <t>SCHEDULE 2: REPORT ON RETURN ON INVESTMENT</t>
  </si>
  <si>
    <t>2(i): Return on Investment</t>
  </si>
  <si>
    <t>2(ii): Information Supporting the ROI</t>
  </si>
  <si>
    <t>2(iii): Information Supporting the Monthly ROI</t>
  </si>
  <si>
    <t>2(iv): Year-End ROI Rates for Comparison Purposes</t>
  </si>
  <si>
    <t>SCHEDULE 5c: REPORT ON TERM CREDIT SPREAD DIFFERENTIAL ALLOWANCE</t>
  </si>
  <si>
    <t>5c(i): Qualifying Debt (may be Commission only)</t>
  </si>
  <si>
    <t>5c(ii): Attribution of Term Credit Spread Differential</t>
  </si>
  <si>
    <t>SCHEDULE 5e: REPORT ON ASSET ALLOCATIONS</t>
  </si>
  <si>
    <t>5e(i):Regulated Service Asset Values</t>
  </si>
  <si>
    <t>SCHEDULE 3: REPORT ON REGULATORY PROFIT</t>
  </si>
  <si>
    <t>3(i): Regulatory Profit</t>
  </si>
  <si>
    <t>3(iii): Incremental Rolling Incentive Scheme</t>
  </si>
  <si>
    <t>3(iv): Merger and Acquisition Expenditure</t>
  </si>
  <si>
    <t>3(v): Other Disclosures</t>
  </si>
  <si>
    <t>SCHEDULE 5d: REPORT ON COST ALLOCATIONS</t>
  </si>
  <si>
    <t>5d(i): Operating Cost Allocations</t>
  </si>
  <si>
    <t>5d(ii): Other Cost Allocations</t>
  </si>
  <si>
    <t xml:space="preserve">SCHEDULE 6a: REPORT ON CAPITAL EXPENDITURE FOR THE DISCLOSURE YEAR </t>
  </si>
  <si>
    <t>6a(iii): Consumer Connection</t>
  </si>
  <si>
    <t>6a(iv): System Growth and Asset Replacement and Renewal</t>
  </si>
  <si>
    <t>6a(v): Asset Relocations</t>
  </si>
  <si>
    <t>6a(vi): Quality of Supply</t>
  </si>
  <si>
    <t>6a(vii): Legislative and Regulatory</t>
  </si>
  <si>
    <t>6a(viii): Other Reliability, Safety and Environment</t>
  </si>
  <si>
    <t>SCHEDULE 6b: REPORT ON OPERATIONAL EXPENDITURE FOR THE DISCLOSURE YEAR</t>
  </si>
  <si>
    <t>6b(i): Operational Expenditure</t>
  </si>
  <si>
    <t>6b(ii): Subcomponents of Operational Expenditure (where known)</t>
  </si>
  <si>
    <t xml:space="preserve">This schedule requires information on the Return on Investment (ROI) for the EDB relative to the Commerce Commission's estimates of post tax WACC and vanilla WACC. EDBs must calculate their ROI based on a monthly basis if required by clause 2.3.3 of the ID Determination or if they elect to.  If an EDB makes this election, information supporting this calculation must be provided in 2(iii). 
EDBs must provide explanatory comment on their ROI in Schedule 14 (Mandatory Explanatory Notes).
This information is part of audited disclosure information (as defined in section 1.4 of the ID determination), and so is subject to the assurance report required by section 2.8.
</t>
  </si>
  <si>
    <t xml:space="preserve">This schedule requires information on the calculation of the Regulatory Asset Base (RAB) value to the end of this disclosure year. This informs the ROI calculation in Schedule 2. 
EDBs must provide explanatory comment on the value of their RAB in Schedule 14 (Mandatory Explanatory Notes). This information is part of audited disclosure information (as defined in section 1.4 of the ID determination), and so is subject to the assurance report required by section 2.8.
</t>
  </si>
  <si>
    <t xml:space="preserve">This schedule requires information on the calculation of the regulatory tax allowance. This information is used to calculate regulatory profit/loss in Schedule 3 (regulatory profit).  EDBs must provide explanatory commentary on the information disclosed in this schedule, in Schedule 14 (Mandatory Explanatory Notes).
This information is part of audited disclosure information (as defined in section 1.4 of the ID determination), and so is subject to the assurance report required by section 2.8.
</t>
  </si>
  <si>
    <t xml:space="preserve">This schedule provides information on the allocation of operational costs.  EDBs must provide explanatory comment on their cost allocation in Schedule 14 (Mandatory Explanatory Notes), including on the impact of any reclassifications.
This information is part of audited disclosure information (as defined in section 1.4 of the ID determination), and so is subject to the assurance report required by section 2.8.
</t>
  </si>
  <si>
    <t xml:space="preserve">This schedule requires information on the allocation of asset values. This information supports the calculation of the RAB value in Schedule 4.
EDBs must provide explanatory comment on their cost allocation in Schedule 14 (Mandatory Explanatory Notes), including on the impact of any changes in asset allocations. This information is part of audited disclosure information (as defined in section 1.4 of the ID determination), and so is subject to the assurance report required by section 2.8.
</t>
  </si>
  <si>
    <t>6a(i): Expenditure on Assets</t>
  </si>
  <si>
    <t>Expenditure on assets</t>
  </si>
  <si>
    <t>Cost of financing</t>
  </si>
  <si>
    <t>Value of vested assets</t>
  </si>
  <si>
    <t>Consumer connection expenditure</t>
  </si>
  <si>
    <t>6a(ii): Subcomponents of Expenditure on Assets (where known)</t>
  </si>
  <si>
    <t>System growth and asset replacement and renewal expenditure</t>
  </si>
  <si>
    <t>Asset relocations expenditure</t>
  </si>
  <si>
    <t>Quality of supply expenditure</t>
  </si>
  <si>
    <t>Legislative and regulatory expenditure</t>
  </si>
  <si>
    <t>Other reliability, safety and environment expenditure</t>
  </si>
  <si>
    <t>6a(ix): Non-Network Assets</t>
  </si>
  <si>
    <t>7(ii): Expenditure on Assets</t>
  </si>
  <si>
    <t>7(iv): Subcomponents of Expenditure on Assets (where known)</t>
  </si>
  <si>
    <t xml:space="preserve">7(v): Subcomponents of Operational Expenditure (where known) </t>
  </si>
  <si>
    <t>Consumer type or types (eg, residential, commercial etc.)</t>
  </si>
  <si>
    <t>Add extra columns for additional line charge revenues by price component as necessary</t>
  </si>
  <si>
    <t>Network</t>
  </si>
  <si>
    <t>Non-network</t>
  </si>
  <si>
    <t>Expenditure on network assets</t>
  </si>
  <si>
    <t xml:space="preserve">This schedule compares actual revenue and expenditure to the previous forecasts that were made for the disclosure year. Accordingly, this schedule requires the forecast revenue and expenditure information from previous disclosures to be inserted. 
EDBs must provide explanatory comment on the variance between actual and target revenue and forecast expenditure in Schedule 14 (Mandatory Explanatory Notes). This information is part of the audited disclosure information (as defined in section 1.4 of the ID determination), and so is subject to the assurance report required by section 2.8. For the purpose of this audit, target revenue and forecast expenditures only need to be verified back to previous disclosures.
</t>
  </si>
  <si>
    <t>8(i): Billed Quantities by Price Component</t>
  </si>
  <si>
    <t>8(ii): Line Charge Revenues ($000) by Price Component</t>
  </si>
  <si>
    <t xml:space="preserve">This schedule requires a summary of the key measures of network reliability (interruptions, SAIDI, SAIFI and fault rate) for the disclosure year. EDBs must provide explanatory comment on their network reliability for the disclosure year in Schedule 14 (Explanatory notes to templates). The SAIFI and SAIDI information is part of audited disclosure information (as defined in section 1.4 of the ID determination), and so is subject to the assurance report required by section 2.8.
</t>
  </si>
  <si>
    <t>Depreciation - no standard life assets</t>
  </si>
  <si>
    <t>Value of capital contributions</t>
  </si>
  <si>
    <t>Unit charging basis (eg, days, kW of demand, kVA of capacity, etc.)</t>
  </si>
  <si>
    <t>Normalised SAIFI and SAIDI</t>
  </si>
  <si>
    <t>SAIFI and SAIDI limits applicable to disclosure year*</t>
  </si>
  <si>
    <t>SCHEDULE 8: REPORT ON BILLED QUANTITIES AND LINE CHARGE REVENUES</t>
  </si>
  <si>
    <t>from S4</t>
  </si>
  <si>
    <t>from S5a</t>
  </si>
  <si>
    <t>from S3</t>
  </si>
  <si>
    <t>from S8</t>
  </si>
  <si>
    <t>from S6b</t>
  </si>
  <si>
    <t>from row 49</t>
  </si>
  <si>
    <t>from S5c</t>
  </si>
  <si>
    <t>to row 17</t>
  </si>
  <si>
    <t>from row 31</t>
  </si>
  <si>
    <t>from row 33</t>
  </si>
  <si>
    <t>to row 10</t>
  </si>
  <si>
    <t>from S5e</t>
  </si>
  <si>
    <t>from S6a</t>
  </si>
  <si>
    <t>from row 37</t>
  </si>
  <si>
    <t>to row 12</t>
  </si>
  <si>
    <t>from row 83</t>
  </si>
  <si>
    <t>from row 64</t>
  </si>
  <si>
    <t>to row 8</t>
  </si>
  <si>
    <t>to row 9</t>
  </si>
  <si>
    <t>to row 11</t>
  </si>
  <si>
    <t>to row 13</t>
  </si>
  <si>
    <t>to row 14</t>
  </si>
  <si>
    <t>to row 15</t>
  </si>
  <si>
    <t>to row 18</t>
  </si>
  <si>
    <t>to row 16</t>
  </si>
  <si>
    <t>to row 20</t>
  </si>
  <si>
    <t>to row 22</t>
  </si>
  <si>
    <t>from S9c &amp; S9e</t>
  </si>
  <si>
    <t>from S8 &amp; S9c</t>
  </si>
  <si>
    <t>from S9c &amp; S10</t>
  </si>
  <si>
    <t>to S2</t>
  </si>
  <si>
    <t>from row 38 &amp; to S2</t>
  </si>
  <si>
    <t>from row 43&amp; to S2</t>
  </si>
  <si>
    <t>from row 45&amp; to S2</t>
  </si>
  <si>
    <t>from row 47 &amp; to S2</t>
  </si>
  <si>
    <t>from row 49 to S2</t>
  </si>
  <si>
    <t>from S5a &amp; to S2</t>
  </si>
  <si>
    <t>to S3</t>
  </si>
  <si>
    <t>to row 33 &amp; S3</t>
  </si>
  <si>
    <t>to row 31 &amp; S3</t>
  </si>
  <si>
    <t>to S4</t>
  </si>
  <si>
    <t>to 5a</t>
  </si>
  <si>
    <t>to S3 &amp; S7</t>
  </si>
  <si>
    <t>from row 38 &amp; to S7</t>
  </si>
  <si>
    <t>from row 52 &amp; to S7</t>
  </si>
  <si>
    <t>from row 65 &amp; to S7</t>
  </si>
  <si>
    <t>from row 78 &amp; to S7</t>
  </si>
  <si>
    <t>from row 90 &amp; to S7</t>
  </si>
  <si>
    <t>from row 102 &amp; to S7</t>
  </si>
  <si>
    <t>from row 128 &amp; to S7</t>
  </si>
  <si>
    <t>to S7</t>
  </si>
  <si>
    <t>to S1</t>
  </si>
  <si>
    <t>Closing unamortised initial differences in asset values</t>
  </si>
  <si>
    <t>sch ref</t>
  </si>
  <si>
    <t>IRR</t>
  </si>
  <si>
    <t>to S9e</t>
  </si>
  <si>
    <t>Opening sum of regulatory tax asset values</t>
  </si>
  <si>
    <t>This schedule requires a breakdown of capital expenditure on assets incurred in the disclosure year, including any assets in respect of which capital contributions are received, but excluding assets that are vested assets. Information on expenditure on assets must be provided on an accounting accruals basis and must exclude finance costs.  
EDBs must provide explanatory comment on their expenditure on assets in Schedule 14 (Explanatory Notes to Templates).
This information is part of audited disclosure information (as defined in section 1.4 of the ID determination), and so is subject to the assurance report required by section 2.8.</t>
  </si>
  <si>
    <t xml:space="preserve">to row 20 </t>
  </si>
  <si>
    <t>from row 16</t>
  </si>
  <si>
    <t>Total book value of interest bearing debt</t>
  </si>
  <si>
    <r>
      <t>CPI</t>
    </r>
    <r>
      <rPr>
        <vertAlign val="subscript"/>
        <sz val="10"/>
        <rFont val="Calibri"/>
        <family val="2"/>
      </rPr>
      <t>4</t>
    </r>
    <r>
      <rPr>
        <vertAlign val="superscript"/>
        <sz val="10"/>
        <rFont val="Calibri"/>
        <family val="2"/>
      </rPr>
      <t>-4</t>
    </r>
  </si>
  <si>
    <r>
      <t>CPI</t>
    </r>
    <r>
      <rPr>
        <vertAlign val="subscript"/>
        <sz val="10"/>
        <rFont val="Calibri"/>
        <family val="2"/>
      </rPr>
      <t>4</t>
    </r>
  </si>
  <si>
    <t>In Schedule 14, Box 5, provide descriptions and workings of items recorded in the asterisked categories in Schedule 5a(i).</t>
  </si>
  <si>
    <t>In Schedule 14, Box 6, provide descriptions and workings of items recorded in the asterisked category in Schedule 5a(vi) (Tax effect of other temporary differences).</t>
  </si>
  <si>
    <t>5e</t>
  </si>
  <si>
    <t>6a</t>
  </si>
  <si>
    <t>6b</t>
  </si>
  <si>
    <t>Information Templates</t>
  </si>
  <si>
    <t>Expenditure per average no. of ICPs ($/ICP)</t>
  </si>
  <si>
    <t>Revenue per average no. of  ICPs ($/ICP)</t>
  </si>
  <si>
    <t>9e(iii): Transformer Capacity</t>
  </si>
  <si>
    <t>from S6b, S8, S9c, S9e</t>
  </si>
  <si>
    <t>from S6a, S8, S9c, S9e</t>
  </si>
  <si>
    <t>Company Name and Dates</t>
  </si>
  <si>
    <t>To prepare the templates for disclosure, the supplier's company name should be entered in cell C8, the date of the last day of the current (disclosure) year should be entered in cell C12, and the date on which the information is disclosed should be entered in cell C10 of the CoverSheet worksheet.</t>
  </si>
  <si>
    <t xml:space="preserve">The cell C12 entry (current year) is used to calculate disclosure years in the column headings that show above some of the tables and in labels adjacent to some entry cells. It is also used to calculate the ‘For year ended’ date in the template title blocks (the title blocks are the light green shaded areas at the top of each template).
The cell C8 entry (company name) is used in the template title blocks.
Dates should be entered in day/month/year order (Example -"1 April 2013").
</t>
  </si>
  <si>
    <t>Data Entry Cells and Calculated Cells</t>
  </si>
  <si>
    <t>Validation Settings on Data Entry Cells</t>
  </si>
  <si>
    <t>To maintain a consistency of format and to help guard against errors in data entry, some data entry cells test keyboard entries for validity and accept only a limited range of values.  For example, entries may be limited to a list of category names, to values between 0% and 100%, or either a numeric entry or the text entry “N/A”. Where this occurs, a validation message will appear when data is being entered. These checks are applied to keyboard entries only and not, for example, to entries made using Excel’s copy and paste facility.</t>
  </si>
  <si>
    <t>Conditional Formatting Settings on Data Entry Cells</t>
  </si>
  <si>
    <t>Inserting Additional Rows and Columns</t>
  </si>
  <si>
    <t>Disclosures by Sub-Network</t>
  </si>
  <si>
    <t>Schedule References</t>
  </si>
  <si>
    <t>The references labelled 'sch ref' in the leftmost column of each template are consistent with the row references in the Electricity Distribution ID Determination 2012 (as issued on 1 October 2012). They provide a common reference between the rows in the determination and the template.  Due to page formatting, the row reference sequences contained in the determination schedules are not necessarily contiguous.</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</si>
  <si>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</si>
  <si>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</si>
  <si>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Data entered into this workbook may be entered only into the data entry cells. Data entry cells are the bordered, unshaded areas (white cells) in each template.  Under no circumstances should data be entered into the workbook outside a data entry cell.</t>
  </si>
  <si>
    <t>Worksheet Completion Sequence</t>
  </si>
  <si>
    <t xml:space="preserve">Calculation cells may show an incorrect value until precedent cell entries have been completed. Data entry may be assisted by completing the schedules in the following order: </t>
  </si>
  <si>
    <t>Capital contributions funding asset relocations</t>
  </si>
  <si>
    <t>Column conditional formatting</t>
  </si>
  <si>
    <t>Schedule 8: Report on Billed Quantities and Line Charge Revenues</t>
  </si>
  <si>
    <t>* include additional rows if needed</t>
  </si>
  <si>
    <t>Asset or assets with changes to depreciation*</t>
  </si>
  <si>
    <t xml:space="preserve">Name of related party </t>
  </si>
  <si>
    <t>Related party relationship</t>
  </si>
  <si>
    <t>Related party transaction type</t>
  </si>
  <si>
    <t>Description of transaction</t>
  </si>
  <si>
    <t>Value of transaction
($000)</t>
  </si>
  <si>
    <t>Basis for determining value</t>
  </si>
  <si>
    <t>Table 4(ii)</t>
  </si>
  <si>
    <t>Agrees with Table 4(ii)</t>
  </si>
  <si>
    <t>Schedules 1–10</t>
  </si>
  <si>
    <t>Other adjustments to the RAB tax value</t>
  </si>
  <si>
    <t>Cell G18</t>
  </si>
  <si>
    <t>Test for cell G30 conditional formatting</t>
  </si>
  <si>
    <t>Disclosure Template Guidelines for Information Entry</t>
  </si>
  <si>
    <t>Schedule 2: Report on Return on Investment</t>
  </si>
  <si>
    <t>The ROI calculations are performed in this template.</t>
  </si>
  <si>
    <t>All suppliers must complete tables 2(i) Return on Investment and 2(ii) Information Supporting the ROI.</t>
  </si>
  <si>
    <t xml:space="preserve">The Excel worksheet uses several calculated cells beyond the rightmost edge of the template to calculate the monthly ROIs.  </t>
  </si>
  <si>
    <t>Templates for Schedules 1–10</t>
  </si>
  <si>
    <t>5d(iii): Changes in Cost Allocations* †</t>
  </si>
  <si>
    <t>† include additional rows if needed</t>
  </si>
  <si>
    <t>5e(ii): Changes in Asset Allocations* †</t>
  </si>
  <si>
    <t>Schedules 5d and 5e may require new cost or asset category rows to be inserted in allocation change tables 5d(iii) and 5e(ii).  Accordingly, cell protection has been removed from rows 76 and 79 of the respective templates to allow blocks of rows to be copied. The four steps to add new cost category rows to table 5d(iii) are: Select Excel rows 67:74, copy, select Excel row 76, insert copied cells. Similarly, for table 5e(ii): Select Excel rows 70:77, copy, select Excel row 79, then insert copied cells.</t>
  </si>
  <si>
    <t>Distribution lines (excluding LV)</t>
  </si>
  <si>
    <t>Distribution cables (excluding LV)</t>
  </si>
  <si>
    <t>Distribution other (excluding LV)</t>
  </si>
  <si>
    <t>from row 38</t>
  </si>
  <si>
    <t>If the supplier has sub-networks, schedules 8, 9a, 9b, 9c, 9e, and 10 must be completed for the network and for each sub-network. A copy of the schedule worksheet(s) must be made for each sub-network and named accordingly.</t>
  </si>
  <si>
    <t>L10 to O10 - from CY-1 ID disclosure</t>
  </si>
  <si>
    <t>L12 to O12 - from CY-1 ID disclosure</t>
  </si>
  <si>
    <t>L14 to O14 - from CY-1 ID disclosure</t>
  </si>
  <si>
    <t>L16 to O16 - from CY-1 ID disclosure</t>
  </si>
  <si>
    <t>L18 to O18 - from CY-1 ID disclosure</t>
  </si>
  <si>
    <t>L20 to O20 - from CY-1 ID disclosure</t>
  </si>
  <si>
    <t>L22 to O22 - from CY-1 ID disclosure</t>
  </si>
  <si>
    <t>L24 to O24 - from CY-1 ID disclosure</t>
  </si>
  <si>
    <t>N29 - from CY-1 ID disclosure</t>
  </si>
  <si>
    <t>from SE9A Index column - CPI table (Statistics NZ Website)</t>
  </si>
  <si>
    <t>from CY-1 ID disclosure</t>
  </si>
  <si>
    <t xml:space="preserve">from CY-1 ID disclosure </t>
  </si>
  <si>
    <t xml:space="preserve">This template should be completed in respect of each consumer groups or price category code (as applicable) that applied in the relevant disclosure year. The 'Average number of ICPs in disclosure year' column entries should be the arithmetic mean of monthly total ICPs (at month end). 
</t>
  </si>
  <si>
    <t xml:space="preserve">Schedule 9b columns AA to AE (2013 to 2017) contain conditional formatting. The data entry cells for future years are hidden (are changed from white to yellow).
Schedule 9b cells AG10 to AG60 will change colour if the total assets at year end for each asset class does not equal the corresponding values in column I in Schedule 9a.
Schedule 9c cell P30 will change colour if P30 (overhead circuit length by terrain) does not equal P18 (overhead circuit length by operating voltage).
Schedule 4 cells P99:P105 and P107 will change colour if the RAB values do not equal the corresponding values in table 4(ii).
</t>
  </si>
  <si>
    <t>The template for schedule 8 may require additional columns to be inserted between column P and U. To avoid interfering with the title block entries, these should be inserted to the left of column S. If inserting additional columns, the formulas for standard consumers total, non-standard consumers totals and total for all consumers will need to be copied into the cells of the added columns. The formulas can be found in the equivalent cells of the existing columns.</t>
  </si>
  <si>
    <t>1. Coversheet
2. Schedules 5a–5e
3. Schedules 6a and 6b
4. Schedule 8
5. Schedule 3
6. Schedule 4
7. Schedule 2
8. Schedule 7
9. Schedules 9a–9e
10. Schedule 10</t>
  </si>
  <si>
    <t>Line charge revenues ($000) by price component</t>
  </si>
  <si>
    <t>Opening value of fully depreciated, disposed and lost assets</t>
  </si>
  <si>
    <t>Rate (eg, $ per day, $ per kWh, etc.)</t>
  </si>
  <si>
    <t>Maximum coincident system demand per km of circuit length (for supply) (kW/km)</t>
  </si>
  <si>
    <t>Total energy delivered to ICPs per km of circuit length (for supply) (MWh/km)</t>
  </si>
  <si>
    <t>Average number of ICPs per km of circuit length (for supply) (ICPs/km)</t>
  </si>
  <si>
    <t xml:space="preserve">ROI – comparable to a post tax WACC </t>
  </si>
  <si>
    <t xml:space="preserve">ROI – comparable to a vanilla WACC </t>
  </si>
  <si>
    <t xml:space="preserve">Monthly ROI – comparable to a vanilla WACC </t>
  </si>
  <si>
    <t xml:space="preserve">Monthly ROI – comparable to a post tax WACC </t>
  </si>
  <si>
    <t xml:space="preserve">Year-end ROI – comparable to a vanilla WACC </t>
  </si>
  <si>
    <t xml:space="preserve">Year-end ROI – comparable to a post tax WACC </t>
  </si>
  <si>
    <t>Data accuracy (1–4)</t>
  </si>
  <si>
    <t>No. with age unknown</t>
  </si>
  <si>
    <t>All other projects or programmes - asset relocations</t>
  </si>
  <si>
    <t>All other projects programmes - quality of supply</t>
  </si>
  <si>
    <t>All other projects or programmes - legislative and regulatory</t>
  </si>
  <si>
    <t>All other projects or programmes - other reliability, safety and environment</t>
  </si>
  <si>
    <t>Merger and acquisition expenditure</t>
  </si>
  <si>
    <t>All other projects or programmes - atypical expenditure</t>
  </si>
  <si>
    <t>All other projects or programmes - routine expenditure</t>
  </si>
  <si>
    <t>Other Income included in regulatory profit / (loss) before tax but not taxable</t>
  </si>
  <si>
    <t>Other expenditure or loss deductible but not in regulatory profit / (loss) before tax</t>
  </si>
  <si>
    <t>Tax effect of tax depreciation</t>
  </si>
  <si>
    <t>Tax payable</t>
  </si>
  <si>
    <t>Days before year-end</t>
  </si>
  <si>
    <t>Transaction date</t>
  </si>
  <si>
    <t>Cashflow</t>
  </si>
  <si>
    <t>Cashflow at year-end</t>
  </si>
  <si>
    <t>Days before</t>
  </si>
  <si>
    <t>Transaction</t>
  </si>
  <si>
    <t>year-end</t>
  </si>
  <si>
    <t>date</t>
  </si>
  <si>
    <t>Investing cash flow at year-start</t>
  </si>
  <si>
    <t>Mid month cash flow from Apr accruals</t>
  </si>
  <si>
    <t>Mid month cash flow from May accruals</t>
  </si>
  <si>
    <t>Mid month cash flow from Jun accruals</t>
  </si>
  <si>
    <t>Mid month cash flow from Jul accruals</t>
  </si>
  <si>
    <t>Mid month cash flow from Aug accruals</t>
  </si>
  <si>
    <t>Mid month cash flow from Sep accruals</t>
  </si>
  <si>
    <t>Mid month cash flow from Oct accruals</t>
  </si>
  <si>
    <t>Mid month cash flow from Nov accruals</t>
  </si>
  <si>
    <t>Mid month cash flow from Dec accruals</t>
  </si>
  <si>
    <t>Mid month cash flow from Jan accruals</t>
  </si>
  <si>
    <t>Mid month cash flow from Feb accruals</t>
  </si>
  <si>
    <t>Mid month cash flow from Mar accruals</t>
  </si>
  <si>
    <t>20th following mth cash flow from Apr accrual</t>
  </si>
  <si>
    <t>20th following mth cash flow from May accrual</t>
  </si>
  <si>
    <t>20th following mth cash flow from Jun accrual</t>
  </si>
  <si>
    <t>20th following mth cash flow from Jul accrual</t>
  </si>
  <si>
    <t>20th following mth cash flow from Aug accrual</t>
  </si>
  <si>
    <t>20th following mth cash flow from Sep accrual</t>
  </si>
  <si>
    <t>20th following mth cash flow from Oct accrual</t>
  </si>
  <si>
    <t>20th following mth cash flow from Nov accrual</t>
  </si>
  <si>
    <t>20th following mth cash flow from Dec accrual</t>
  </si>
  <si>
    <t>20th following mth cash flow from Jan accrual</t>
  </si>
  <si>
    <t>20th following mth cash flow from Feb accrual</t>
  </si>
  <si>
    <t>20th following mth cash flow from Mar accrual</t>
  </si>
  <si>
    <r>
      <t xml:space="preserve">This schedule requires a breakdown of </t>
    </r>
    <r>
      <rPr>
        <sz val="10"/>
        <color theme="9"/>
        <rFont val="Calibri"/>
        <family val="2"/>
        <scheme val="minor"/>
      </rPr>
      <t>operational expenditure</t>
    </r>
    <r>
      <rPr>
        <sz val="10"/>
        <rFont val="Calibri"/>
        <family val="4"/>
        <scheme val="minor"/>
      </rPr>
      <t xml:space="preserve"> incurred in the disclosure year. 
EDBs must provide explanatory comment on their operational expenditure in Schedule 14 (Explanatory notes to templates). This includes explanatory comment on any atypical </t>
    </r>
    <r>
      <rPr>
        <sz val="10"/>
        <color theme="9"/>
        <rFont val="Calibri"/>
        <family val="2"/>
        <scheme val="minor"/>
      </rPr>
      <t>operational expenditure</t>
    </r>
    <r>
      <rPr>
        <sz val="10"/>
        <rFont val="Calibri"/>
        <family val="4"/>
        <scheme val="minor"/>
      </rPr>
      <t xml:space="preserve"> and assets replaced or renewed as part of asset replacement and renewal operational expenditure, and additional information on insurance.
This information is part of audited disclosure information (as defined in section 1.4 of the ID determination), and so is subject to the assurance report required by section 2.8.
</t>
    </r>
  </si>
  <si>
    <t>Mid Year ROI Calculation</t>
  </si>
  <si>
    <t>Monthly ROI Calculation</t>
  </si>
  <si>
    <t>add</t>
  </si>
  <si>
    <t>Asset 
Disposals</t>
  </si>
  <si>
    <t>Other regulated income</t>
  </si>
  <si>
    <t>Cashflows excluding financial incentives</t>
  </si>
  <si>
    <t xml:space="preserve">Estimated impact of financial incentives on ROI </t>
  </si>
  <si>
    <t>ROI – comparable to a vanilla WACC (excluding financial incentives)</t>
  </si>
  <si>
    <t xml:space="preserve">*  The 'unallocated RAB' is the total value of those assets used wholly or partially to provide electricity distribution services without any allowance being made for the allocation of costs to services provided by the supplier that are not electricity distribution services.  The RAB value represents the value of these assets after applying this cost allocation.  Neither value includes works under construction. </t>
  </si>
  <si>
    <t>Discretionary discounts and customer rebates</t>
  </si>
  <si>
    <t>Notional revenue foregone from posted discounts (if applicable)</t>
  </si>
  <si>
    <t xml:space="preserve">Other regulated income </t>
  </si>
  <si>
    <t>Mid-year net cash outflows</t>
  </si>
  <si>
    <t>Financial incentives</t>
  </si>
  <si>
    <t>Monthly net cash outflows</t>
  </si>
  <si>
    <t>Expenses cash outflow</t>
  </si>
  <si>
    <t>2(v): Estimated Impact of Financial Incentives on ROI</t>
  </si>
  <si>
    <t>Recoverable costs recognised in information disclosure</t>
  </si>
  <si>
    <t>Industry levies</t>
  </si>
  <si>
    <t>CPP specified pass through costs</t>
  </si>
  <si>
    <t>Electricity lines service charge payable to Transpower</t>
  </si>
  <si>
    <t>Total energy delivered to ICPs per average number of ICPs (kWh/ICP)</t>
  </si>
  <si>
    <t>Opening weighted average remaining useful life of relevant assets (years)</t>
  </si>
  <si>
    <t>Expenditure on non-network assets</t>
  </si>
  <si>
    <t>Distributed generation allowance</t>
  </si>
  <si>
    <t>Purchased assets - avoided transmission charge</t>
  </si>
  <si>
    <t>Energy efficiency and demand incentive allowance</t>
  </si>
  <si>
    <t>Quality incentive adjustment</t>
  </si>
  <si>
    <t>Distribution transformer capacity (Non-EDB owned, estimated)</t>
  </si>
  <si>
    <t>Pass through and recoverable costs recognised in information disclosure</t>
  </si>
  <si>
    <t>3(ii): Pass through and Recoverable Costs recognised in Information Disclosure</t>
  </si>
  <si>
    <t>Pass through costs</t>
  </si>
  <si>
    <r>
      <t xml:space="preserve">This schedule calculates expenditure, revenue and service ratios from the information disclosed. The disclosed ratios may vary for reasons that are company specific and, as a result, must be interpreted with care. The Commerce Commission will publish a summary and analysis of information disclosed in accordance with the ID determination. This will include information disclosed in accordance with this and other schedules, and information disclosed under the other requirements of the determination.                                                                                                                                                      </t>
    </r>
    <r>
      <rPr>
        <sz val="10"/>
        <color theme="9"/>
        <rFont val="Calibri"/>
        <family val="2"/>
        <scheme val="minor"/>
      </rPr>
      <t>This information is part of audited disclosure information (as defined in section 1.4 of the ID determination), and so is subject to the assurance report required by section 2.8.</t>
    </r>
  </si>
  <si>
    <t>1  From the nominal dollar target revenue for the disclosure year disclosed under clause 2.4.3(3) of this determination</t>
  </si>
  <si>
    <t>2  From the CY+1 nominal dollar expenditure forecasts disclosed in accordance with clause 2.6.5 for the forecast period starting at the beginning of the disclosure year (the second to last disclosure of Schedules 11a and 11b)</t>
  </si>
  <si>
    <r>
      <t>This schedule requires information on the calculation of regulatory profit for the EDB for the disclosure year. All EDBs must complete</t>
    </r>
    <r>
      <rPr>
        <sz val="10"/>
        <color theme="9"/>
        <rFont val="Calibri"/>
        <family val="2"/>
        <scheme val="minor"/>
      </rPr>
      <t xml:space="preserve"> all sections</t>
    </r>
    <r>
      <rPr>
        <sz val="10"/>
        <rFont val="Calibri"/>
        <family val="4"/>
        <scheme val="minor"/>
      </rPr>
      <t xml:space="preserve"> and  provide explanatory comment on their regulatory profit in Schedule 14 (Mandatory Explanatory Notes). 
This information is part of audited disclosure information (as defined in section 1.4 of the ID determination), and so is subject to the assurance report required by section 2.8.
</t>
    </r>
  </si>
  <si>
    <t>Expenditure per MW maximum coincident system demand          ($/MW)</t>
  </si>
  <si>
    <t>Expenditure per MVA of capacity from EDB-owned distribution transformers       ($/MVA)</t>
  </si>
  <si>
    <t>Revenue per GWh energy delivered to ICPs             ($/GWh)</t>
  </si>
  <si>
    <t>Extended reserves allowance</t>
  </si>
  <si>
    <t xml:space="preserve">In some cases, where the information for disclosure is able to be ascertained from disclosures elsewhere in the workbook, such information is disclosed in a calculated cell. </t>
  </si>
  <si>
    <r>
      <t xml:space="preserve">The prior year comparison information in the table 2(i) columns labelled CY-1 and CY-2 should be completed by copying the results from the previous year's disclosure </t>
    </r>
    <r>
      <rPr>
        <sz val="10"/>
        <color theme="9"/>
        <rFont val="Calibri"/>
        <family val="2"/>
      </rPr>
      <t>unless the disclosure of a previous year's material error has been made consistent with clause 2.12.1 of the determination</t>
    </r>
    <r>
      <rPr>
        <sz val="10"/>
        <color indexed="8"/>
        <rFont val="Calibri"/>
        <family val="2"/>
      </rPr>
      <t>.</t>
    </r>
  </si>
  <si>
    <t>IM clause 2.2.11(5)(d)</t>
  </si>
  <si>
    <t>IM clause 2.2.11(5)(e)</t>
  </si>
  <si>
    <t>IM clause 2.2.11(5)(f)</t>
  </si>
  <si>
    <t>IM clause 2.2.11(5)(g)</t>
  </si>
  <si>
    <t>IM clause 2.2.11(5)(h)</t>
  </si>
  <si>
    <t>IM clause 2.2.11(5)(i)</t>
  </si>
  <si>
    <t>ID clause 2.3.6(1)(a)</t>
  </si>
  <si>
    <t>ID clause 2.3.6(1)(b)</t>
  </si>
  <si>
    <t>ID clause 2.3.6(1)(d)</t>
  </si>
  <si>
    <t>ID clause 2.3.6(1)(e)</t>
  </si>
  <si>
    <t>ID clause 2.3.6(1)(f)</t>
  </si>
  <si>
    <t>ID clause 2.3.6(1)(g)</t>
  </si>
  <si>
    <t>Basis for determining value - Data validation list</t>
  </si>
  <si>
    <t>from S3, row 27 &amp; row 44</t>
  </si>
  <si>
    <t>from row 47</t>
  </si>
  <si>
    <t>from row 53</t>
  </si>
  <si>
    <t>K10 &amp; L10 - from CY-1 ID disclosure</t>
  </si>
  <si>
    <t>K12 to M12 - from ComCom website (Cost of capital determination)</t>
  </si>
  <si>
    <t>K13 to M13 - from ComCom website (Cost of capital determination)</t>
  </si>
  <si>
    <t>K14 to M14 - from ComCom website (Cost of capital determination)</t>
  </si>
  <si>
    <t>K18 &amp; L18 - from CY-1 ID disclosure</t>
  </si>
  <si>
    <t>K20 to M20 - from ComCom website (Cost of capital determination)</t>
  </si>
  <si>
    <t>K21 to M21 - from ComCom website (Cost of capital determination)</t>
  </si>
  <si>
    <t>K22 to M22 - from ComCom website (Cost of capital determination)</t>
  </si>
  <si>
    <t>from row 35</t>
  </si>
  <si>
    <t>from row 39</t>
  </si>
  <si>
    <t>from row 45</t>
  </si>
  <si>
    <t>ID clause 2.3.6(1)(c)(ii)</t>
  </si>
  <si>
    <t>ID clause 2.3.6(1)(c)(i)</t>
  </si>
  <si>
    <t>IM clause 2.2.11(5)(a)(ii)</t>
  </si>
  <si>
    <t>IM clause 2.2.11(5)(a)(i)</t>
  </si>
  <si>
    <t xml:space="preserve">IM clause 2.2.11(5)(c) </t>
  </si>
  <si>
    <t>IM clause 2.2.11(5)(b)(i)</t>
  </si>
  <si>
    <t>IM clause 2.2.11(5)(b)(ii)</t>
  </si>
  <si>
    <t>Template Version 4.0[Draft]. Prepared 22 October 2014</t>
  </si>
  <si>
    <t>These templates have been prepared for use by EDBs when making disclosures under clauses 2.3.1, 2.4.21, 2.4.22, 2.5.1, and 2.5.2 of the Electricity Distribution Information Disclosure Determination 2012. Disclosures must be made available to the public within 5 months after the end of the disclosure year and a copy provided to the Commission within 5 working days of being disclosed to the public.</t>
  </si>
  <si>
    <t xml:space="preserve">The templates for schedules 4, 5b, 5c, 5d, 5e, 6a, 8, 9d, and 9e may require additional rows to be inserted in tables marked 'include additional rows if needed' or similar. </t>
  </si>
  <si>
    <t>Additional rows in schedules 5c, 6a, and 9e must not be inserted directly above the first row or below the last row of a table. This is to ensure that entries made in the new row are included in the totals.</t>
  </si>
  <si>
    <t>Only suppliers who meet either of the two thresholds set out in clause 2.3.3 of the Electricity Distribution Information Disclosure Determination 2012 need to complete Schedule 2(iii) Information Supporting the Monthly ROI. We expect that most suppliers will generally not meet either threshold. You will need to work out if you met either threshold using your own tools (e.g. Excel) and do not need to disclosure these calculations. If you met either threshold you will need to provide a breakdown of five cash flow items on a month by month basis. The definitions for these items are the same as for the rest of the schedules. The values for assets commissioned and asset disposals should relate to the RAB (not the unallocated RAB).</t>
  </si>
  <si>
    <t>from S2 &amp; S5c</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</si>
</sst>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Red]\-&quot;$&quot;#,##0"/>
    <numFmt numFmtId="43" formatCode="_-* #,##0.00_-;\-* #,##0.00_-;_-* &quot;-&quot;??_-;_-@_-"/>
    <numFmt numFmtId="164" formatCode="_(* #,##0_);_(* \(#,##0\);_(* &quot;–&quot;??_);_(* @_)"/>
    <numFmt numFmtId="165" formatCode="d\ mmmm\ yyyy"/>
    <numFmt numFmtId="166" formatCode="\(#,##0\);\(#,##0\);\-"/>
    <numFmt numFmtId="167" formatCode="#,##0.00;\(#,##0.00\);\-"/>
    <numFmt numFmtId="168" formatCode="0%;\-0%;\-"/>
    <numFmt numFmtId="169" formatCode="d\ mmm\ yy"/>
    <numFmt numFmtId="170" formatCode="_([$-1409]d\ mmmm\ yyyy;_(@"/>
    <numFmt numFmtId="171" formatCode="_(* @_)"/>
    <numFmt numFmtId="172" formatCode="_(* #,##0.00%_);_(* \(#,##0.00%\);_(* &quot;–&quot;???_);_(* @_)"/>
    <numFmt numFmtId="173" formatCode="_(* #,##0%_);_(* \(#,##0%\);_(* &quot;–&quot;???_);_(* @_)"/>
    <numFmt numFmtId="174" formatCode="[$-1409]d\ mmmm\ yyyy;@"/>
    <numFmt numFmtId="175" formatCode="[$-1409]d\ mmm\ yy;@"/>
    <numFmt numFmtId="176" formatCode="#,##0;\(#,##0\);\-"/>
    <numFmt numFmtId="177" formatCode="#,##0.0;\(#,##0.0\);\-"/>
    <numFmt numFmtId="178" formatCode="0.00%;\-0.00%;\-"/>
    <numFmt numFmtId="179" formatCode="#,##0\ ;\(#,##0\);\-"/>
    <numFmt numFmtId="180" formatCode="#,##0.00%\ ;\(#,##0.00%\);\-"/>
    <numFmt numFmtId="181" formatCode="#,##0.00\ ;\(#,##0.00\);\-"/>
    <numFmt numFmtId="182" formatCode="#,##0%\ ;\(#,##0%\);\-"/>
    <numFmt numFmtId="183" formatCode="0%\ ;\-0%;\-"/>
    <numFmt numFmtId="184" formatCode="&quot;$&quot;#,##0\ ;\(&quot;$&quot;#,##0\);\-"/>
    <numFmt numFmtId="185" formatCode="#,##0.0\ ;\(#,##0.0\);\-"/>
    <numFmt numFmtId="186" formatCode="#,##0.0%\ ;\(#,##0.0%\);\-"/>
    <numFmt numFmtId="187" formatCode="_-* #,##0_-;\-* #,##0_-;_-* &quot;-&quot;??_-;_-@_-"/>
  </numFmts>
  <fonts count="77" x14ac:knownFonts="1">
    <font>
      <sz val="10"/>
      <color theme="1"/>
      <name val="Calibri"/>
      <family val="4"/>
      <scheme val="minor"/>
    </font>
    <font>
      <sz val="8"/>
      <name val="Arial"/>
      <family val="2"/>
    </font>
    <font>
      <sz val="10"/>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b/>
      <sz val="10"/>
      <name val="Calibri"/>
      <family val="2"/>
    </font>
    <font>
      <sz val="14"/>
      <color indexed="8"/>
      <name val="Calibri"/>
      <family val="1"/>
    </font>
    <font>
      <i/>
      <sz val="10"/>
      <color indexed="8"/>
      <name val="Calibri"/>
      <family val="2"/>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b/>
      <sz val="16"/>
      <color indexed="9"/>
      <name val="Calibri"/>
      <family val="4"/>
    </font>
    <font>
      <b/>
      <sz val="13"/>
      <color indexed="8"/>
      <name val="Calibri"/>
      <family val="2"/>
    </font>
    <font>
      <sz val="14"/>
      <name val="Calibri"/>
      <family val="2"/>
    </font>
    <font>
      <sz val="10"/>
      <color indexed="8"/>
      <name val="Calibri"/>
      <family val="2"/>
    </font>
    <font>
      <b/>
      <sz val="10"/>
      <name val="Calibri"/>
      <family val="2"/>
    </font>
    <font>
      <sz val="10"/>
      <color indexed="8"/>
      <name val="Arial"/>
      <family val="1"/>
    </font>
    <font>
      <sz val="12"/>
      <name val="Calibri"/>
      <family val="2"/>
    </font>
    <font>
      <b/>
      <sz val="14"/>
      <name val="Calibri"/>
      <family val="2"/>
    </font>
    <font>
      <vertAlign val="subscript"/>
      <sz val="10"/>
      <name val="Calibri"/>
      <family val="2"/>
    </font>
    <font>
      <vertAlign val="superscript"/>
      <sz val="10"/>
      <name val="Calibri"/>
      <family val="2"/>
    </font>
    <font>
      <sz val="10"/>
      <color theme="1"/>
      <name val="Calibri"/>
      <family val="4"/>
      <scheme val="minor"/>
    </font>
    <font>
      <b/>
      <sz val="13"/>
      <color theme="4" tint="0.39991454817346722"/>
      <name val="Calibri"/>
      <family val="2"/>
      <scheme val="minor"/>
    </font>
    <font>
      <i/>
      <sz val="10"/>
      <name val="Calibri"/>
      <family val="2"/>
      <scheme val="minor"/>
    </font>
    <font>
      <b/>
      <sz val="13"/>
      <color theme="4"/>
      <name val="Calibri"/>
      <family val="2"/>
      <scheme val="minor"/>
    </font>
    <font>
      <sz val="10"/>
      <color rgb="FF0070C0"/>
      <name val="Calibri"/>
      <family val="2"/>
    </font>
    <font>
      <sz val="10"/>
      <color rgb="FF0070C0"/>
      <name val="Calibri"/>
      <family val="2"/>
      <scheme val="minor"/>
    </font>
    <font>
      <sz val="10"/>
      <name val="Calibri"/>
      <family val="2"/>
      <scheme val="minor"/>
    </font>
    <font>
      <sz val="10"/>
      <color theme="1"/>
      <name val="Calibri"/>
      <family val="2"/>
    </font>
    <font>
      <b/>
      <sz val="13"/>
      <color theme="4"/>
      <name val="Calibri"/>
      <family val="4"/>
      <scheme val="minor"/>
    </font>
    <font>
      <i/>
      <sz val="8"/>
      <name val="Calibri"/>
      <family val="2"/>
      <scheme val="minor"/>
    </font>
    <font>
      <b/>
      <sz val="16"/>
      <name val="Calibri"/>
      <family val="4"/>
      <scheme val="minor"/>
    </font>
    <font>
      <i/>
      <sz val="12"/>
      <name val="Calibri"/>
      <family val="4"/>
      <scheme val="minor"/>
    </font>
    <font>
      <sz val="10"/>
      <name val="Calibri"/>
      <family val="4"/>
      <scheme val="minor"/>
    </font>
    <font>
      <b/>
      <sz val="12"/>
      <color theme="1"/>
      <name val="Calibri"/>
      <family val="1"/>
      <scheme val="major"/>
    </font>
    <font>
      <b/>
      <sz val="12"/>
      <color theme="1"/>
      <name val="Calibri"/>
      <family val="2"/>
    </font>
    <font>
      <b/>
      <sz val="12"/>
      <color theme="1"/>
      <name val="Calibri"/>
      <family val="1"/>
    </font>
    <font>
      <b/>
      <sz val="10"/>
      <color theme="1"/>
      <name val="Calibri"/>
      <family val="2"/>
    </font>
    <font>
      <b/>
      <sz val="14"/>
      <name val="Calibri"/>
      <family val="2"/>
      <scheme val="minor"/>
    </font>
    <font>
      <b/>
      <sz val="12"/>
      <name val="Calibri"/>
      <family val="2"/>
      <scheme val="minor"/>
    </font>
    <font>
      <b/>
      <sz val="10"/>
      <name val="Calibri"/>
      <family val="2"/>
      <scheme val="minor"/>
    </font>
    <font>
      <u/>
      <sz val="10"/>
      <color theme="4"/>
      <name val="Calibri"/>
      <family val="2"/>
    </font>
    <font>
      <b/>
      <sz val="10"/>
      <color theme="1"/>
      <name val="Calibri"/>
      <family val="4"/>
      <scheme val="minor"/>
    </font>
    <font>
      <b/>
      <sz val="10"/>
      <color theme="1"/>
      <name val="Calibri"/>
      <family val="2"/>
      <scheme val="minor"/>
    </font>
    <font>
      <sz val="12"/>
      <name val="Calibri"/>
      <family val="2"/>
      <scheme val="minor"/>
    </font>
    <font>
      <sz val="12"/>
      <color theme="1"/>
      <name val="Calibri"/>
      <family val="2"/>
      <scheme val="minor"/>
    </font>
    <font>
      <i/>
      <sz val="12"/>
      <name val="Calibri"/>
      <family val="2"/>
      <scheme val="minor"/>
    </font>
    <font>
      <b/>
      <sz val="16"/>
      <name val="Calibri"/>
      <family val="2"/>
      <scheme val="minor"/>
    </font>
    <font>
      <b/>
      <i/>
      <sz val="12"/>
      <color theme="1"/>
      <name val="Calibri"/>
      <family val="2"/>
    </font>
    <font>
      <b/>
      <i/>
      <sz val="12"/>
      <color theme="1"/>
      <name val="Calibri"/>
      <family val="2"/>
      <scheme val="major"/>
    </font>
    <font>
      <b/>
      <sz val="10"/>
      <color rgb="FFFF0000"/>
      <name val="Calibri"/>
      <family val="2"/>
      <scheme val="minor"/>
    </font>
    <font>
      <sz val="10"/>
      <color theme="1"/>
      <name val="Calibri"/>
      <family val="2"/>
      <scheme val="minor"/>
    </font>
    <font>
      <sz val="9"/>
      <color indexed="81"/>
      <name val="Tahoma"/>
      <family val="2"/>
    </font>
    <font>
      <b/>
      <sz val="11"/>
      <color theme="1"/>
      <name val="Calibri"/>
      <family val="2"/>
      <scheme val="minor"/>
    </font>
    <font>
      <b/>
      <sz val="14"/>
      <color rgb="FFFF0000"/>
      <name val="Calibri"/>
      <family val="2"/>
    </font>
    <font>
      <b/>
      <sz val="12"/>
      <color theme="1"/>
      <name val="Calibri"/>
      <family val="2"/>
      <scheme val="minor"/>
    </font>
    <font>
      <sz val="10"/>
      <color theme="0" tint="-0.499984740745262"/>
      <name val="Calibri"/>
      <family val="2"/>
      <scheme val="minor"/>
    </font>
    <font>
      <b/>
      <sz val="10"/>
      <color theme="0" tint="-0.499984740745262"/>
      <name val="Calibri"/>
      <family val="2"/>
      <scheme val="minor"/>
    </font>
    <font>
      <b/>
      <sz val="12"/>
      <color theme="0" tint="-0.499984740745262"/>
      <name val="Calibri"/>
      <family val="2"/>
      <scheme val="minor"/>
    </font>
    <font>
      <sz val="10"/>
      <color theme="9"/>
      <name val="Calibri"/>
      <family val="2"/>
      <scheme val="minor"/>
    </font>
    <font>
      <sz val="26"/>
      <color theme="1"/>
      <name val="Calibri"/>
      <family val="4"/>
      <scheme val="minor"/>
    </font>
    <font>
      <b/>
      <u/>
      <sz val="10"/>
      <color theme="1"/>
      <name val="Calibri"/>
      <family val="2"/>
      <scheme val="minor"/>
    </font>
    <font>
      <sz val="9"/>
      <color indexed="81"/>
      <name val="Tahoma"/>
      <charset val="1"/>
    </font>
    <font>
      <b/>
      <sz val="9"/>
      <color indexed="81"/>
      <name val="Tahoma"/>
      <family val="2"/>
    </font>
    <font>
      <sz val="10"/>
      <color theme="9"/>
      <name val="Calibri"/>
      <family val="2"/>
    </font>
  </fonts>
  <fills count="10">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2"/>
        <bgColor indexed="64"/>
      </patternFill>
    </fill>
    <fill>
      <patternFill patternType="solid">
        <fgColor theme="9"/>
        <bgColor indexed="64"/>
      </patternFill>
    </fill>
    <fill>
      <patternFill patternType="solid">
        <fgColor theme="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theme="5"/>
      </left>
      <right style="medium">
        <color theme="5"/>
      </right>
      <top style="medium">
        <color theme="5"/>
      </top>
      <bottom style="medium">
        <color theme="5"/>
      </bottom>
      <diagonal/>
    </border>
    <border>
      <left style="thin">
        <color theme="5"/>
      </left>
      <right style="thin">
        <color theme="5"/>
      </right>
      <top style="thin">
        <color theme="5"/>
      </top>
      <bottom style="thin">
        <color theme="5"/>
      </bottom>
      <diagonal/>
    </border>
    <border>
      <left/>
      <right style="thick">
        <color auto="1"/>
      </right>
      <top/>
      <bottom/>
      <diagonal/>
    </border>
  </borders>
  <cellStyleXfs count="62">
    <xf numFmtId="0" fontId="0" fillId="0" borderId="0">
      <alignment horizontal="right"/>
    </xf>
    <xf numFmtId="0" fontId="34" fillId="0" borderId="1">
      <alignment horizontal="center"/>
    </xf>
    <xf numFmtId="164" fontId="8" fillId="0" borderId="0" applyFont="0" applyFill="0" applyBorder="0" applyAlignment="0" applyProtection="0">
      <alignment horizontal="left"/>
      <protection locked="0"/>
    </xf>
    <xf numFmtId="166" fontId="9" fillId="4" borderId="0" applyFont="0" applyBorder="0" applyAlignment="0" applyProtection="0"/>
    <xf numFmtId="167" fontId="9" fillId="4" borderId="0" applyFont="0" applyBorder="0" applyProtection="0">
      <alignment horizontal="right"/>
    </xf>
    <xf numFmtId="0" fontId="35" fillId="4" borderId="0" applyBorder="0"/>
    <xf numFmtId="0" fontId="35" fillId="4" borderId="0" applyBorder="0">
      <alignment wrapText="1"/>
    </xf>
    <xf numFmtId="0" fontId="36" fillId="5" borderId="1">
      <alignment horizontal="center"/>
    </xf>
    <xf numFmtId="0" fontId="37" fillId="6" borderId="23" applyFill="0">
      <alignment horizontal="right"/>
      <protection locked="0"/>
    </xf>
    <xf numFmtId="0" fontId="38" fillId="0" borderId="1">
      <protection locked="0"/>
    </xf>
    <xf numFmtId="0" fontId="38" fillId="0" borderId="1">
      <alignment horizontal="center"/>
      <protection locked="0"/>
    </xf>
    <xf numFmtId="0" fontId="39" fillId="4" borderId="0" applyAlignment="0"/>
    <xf numFmtId="0" fontId="33" fillId="7" borderId="0"/>
    <xf numFmtId="0" fontId="40" fillId="7" borderId="0"/>
    <xf numFmtId="170" fontId="28" fillId="0" borderId="0" applyFont="0" applyFill="0" applyBorder="0" applyProtection="0">
      <protection locked="0"/>
    </xf>
    <xf numFmtId="175" fontId="28" fillId="0" borderId="0" applyFont="0" applyFill="0" applyBorder="0" applyAlignment="0" applyProtection="0">
      <alignment wrapText="1"/>
    </xf>
    <xf numFmtId="165" fontId="36" fillId="5" borderId="1">
      <alignment horizontal="center" vertical="center"/>
    </xf>
    <xf numFmtId="170" fontId="41" fillId="0" borderId="24" applyFill="0">
      <alignment horizontal="center" vertical="center"/>
      <protection locked="0"/>
    </xf>
    <xf numFmtId="0" fontId="42" fillId="4" borderId="0" applyNumberFormat="0" applyBorder="0">
      <alignment horizontal="left"/>
    </xf>
    <xf numFmtId="0" fontId="43" fillId="5" borderId="3" applyBorder="0"/>
    <xf numFmtId="0" fontId="44" fillId="5" borderId="0" applyNumberFormat="0" applyBorder="0">
      <alignment horizontal="right"/>
    </xf>
    <xf numFmtId="0" fontId="12" fillId="5" borderId="0" applyFont="0" applyAlignment="0"/>
    <xf numFmtId="0" fontId="45" fillId="5" borderId="0" applyBorder="0">
      <alignment vertical="top" wrapText="1"/>
    </xf>
    <xf numFmtId="0" fontId="35" fillId="5" borderId="0" applyAlignment="0">
      <alignment horizontal="center"/>
    </xf>
    <xf numFmtId="0" fontId="46" fillId="0" borderId="0" applyNumberFormat="0" applyFill="0" applyAlignment="0"/>
    <xf numFmtId="0" fontId="47" fillId="0" borderId="0" applyNumberFormat="0" applyFill="0" applyAlignment="0"/>
    <xf numFmtId="0" fontId="48" fillId="0" borderId="0" applyNumberFormat="0" applyFill="0" applyAlignment="0" applyProtection="0"/>
    <xf numFmtId="49" fontId="49" fillId="2" borderId="0" applyFill="0">
      <alignment horizontal="center"/>
    </xf>
    <xf numFmtId="0" fontId="50" fillId="4" borderId="0" applyBorder="0"/>
    <xf numFmtId="0" fontId="51" fillId="4" borderId="0" applyBorder="0"/>
    <xf numFmtId="0" fontId="52" fillId="4" borderId="0" applyBorder="0">
      <alignment horizontal="left"/>
    </xf>
    <xf numFmtId="0" fontId="52" fillId="4" borderId="0" applyBorder="0">
      <alignment horizontal="center" vertical="center" wrapText="1"/>
    </xf>
    <xf numFmtId="0" fontId="52" fillId="4" borderId="0" applyBorder="0">
      <alignment horizontal="center" wrapText="1"/>
    </xf>
    <xf numFmtId="0" fontId="9" fillId="4" borderId="4" applyNumberFormat="0" applyFont="0" applyAlignment="0"/>
    <xf numFmtId="0" fontId="4" fillId="4" borderId="4" applyNumberFormat="0" applyFont="0" applyAlignment="0"/>
    <xf numFmtId="0" fontId="53" fillId="0" borderId="0" applyNumberFormat="0" applyFill="0" applyBorder="0" applyAlignment="0" applyProtection="0">
      <alignment vertical="top"/>
      <protection locked="0"/>
    </xf>
    <xf numFmtId="49" fontId="54" fillId="0" borderId="0" applyFill="0" applyBorder="0">
      <alignment horizontal="center" wrapText="1"/>
    </xf>
    <xf numFmtId="49" fontId="33" fillId="0" borderId="0" applyFill="0" applyBorder="0">
      <alignment horizontal="left" indent="1"/>
    </xf>
    <xf numFmtId="0" fontId="49" fillId="7" borderId="0" applyFill="0">
      <alignment horizontal="center" vertical="center" wrapText="1"/>
    </xf>
    <xf numFmtId="0" fontId="39" fillId="4" borderId="1" applyNumberFormat="0"/>
    <xf numFmtId="173" fontId="4" fillId="4" borderId="1">
      <alignment horizontal="right"/>
    </xf>
    <xf numFmtId="172" fontId="28" fillId="0" borderId="0" applyFont="0" applyFill="0" applyBorder="0" applyAlignment="0" applyProtection="0">
      <protection locked="0"/>
    </xf>
    <xf numFmtId="168" fontId="9" fillId="4" borderId="0" applyFont="0" applyBorder="0" applyAlignment="0" applyProtection="0"/>
    <xf numFmtId="0" fontId="35" fillId="4" borderId="0" applyNumberFormat="0" applyBorder="0" applyProtection="0">
      <alignment horizontal="right"/>
    </xf>
    <xf numFmtId="0" fontId="35" fillId="4" borderId="5">
      <alignment horizontal="right"/>
    </xf>
    <xf numFmtId="169" fontId="9" fillId="4" borderId="0" applyFont="0" applyBorder="0" applyAlignment="0" applyProtection="0"/>
    <xf numFmtId="0" fontId="9" fillId="4" borderId="6" applyNumberFormat="0" applyFont="0" applyAlignment="0"/>
    <xf numFmtId="0" fontId="52" fillId="4" borderId="1" applyAlignment="0">
      <alignment horizontal="center" vertical="center" wrapText="1"/>
    </xf>
    <xf numFmtId="0" fontId="39" fillId="4" borderId="1" applyProtection="0">
      <alignment horizontal="center" vertical="center" wrapText="1"/>
    </xf>
    <xf numFmtId="0" fontId="39" fillId="4" borderId="1" applyAlignment="0">
      <alignment horizontal="center" vertical="top" wrapText="1"/>
    </xf>
    <xf numFmtId="0" fontId="39" fillId="4" borderId="1" applyAlignment="0" applyProtection="0">
      <alignment vertical="top" wrapText="1"/>
    </xf>
    <xf numFmtId="0" fontId="39" fillId="4" borderId="0" applyBorder="0">
      <alignment horizontal="left"/>
    </xf>
    <xf numFmtId="171" fontId="28" fillId="0" borderId="0" applyFont="0" applyFill="0" applyBorder="0">
      <alignment horizontal="left"/>
      <protection locked="0"/>
    </xf>
    <xf numFmtId="0" fontId="35" fillId="4" borderId="0" applyBorder="0">
      <alignment horizontal="center" wrapText="1"/>
    </xf>
    <xf numFmtId="43" fontId="33" fillId="0" borderId="0" applyFont="0" applyFill="0" applyBorder="0" applyAlignment="0" applyProtection="0"/>
    <xf numFmtId="9" fontId="33" fillId="0" borderId="0" applyFont="0" applyFill="0" applyBorder="0" applyAlignment="0" applyProtection="0"/>
    <xf numFmtId="166" fontId="4" fillId="4" borderId="0" applyFont="0" applyBorder="0" applyAlignment="0" applyProtection="0"/>
    <xf numFmtId="167" fontId="4" fillId="4" borderId="0" applyFont="0" applyBorder="0" applyProtection="0">
      <alignment horizontal="right"/>
    </xf>
    <xf numFmtId="0" fontId="7" fillId="5" borderId="0" applyFont="0" applyAlignment="0"/>
    <xf numFmtId="168" fontId="4" fillId="4" borderId="0" applyFont="0" applyBorder="0" applyAlignment="0" applyProtection="0"/>
    <xf numFmtId="169" fontId="4" fillId="4" borderId="0" applyFont="0" applyBorder="0" applyAlignment="0" applyProtection="0"/>
    <xf numFmtId="0" fontId="4" fillId="4" borderId="6" applyNumberFormat="0" applyFont="0" applyAlignment="0"/>
  </cellStyleXfs>
  <cellXfs count="818">
    <xf numFmtId="0" fontId="0" fillId="0" borderId="0" xfId="0">
      <alignment horizontal="right"/>
    </xf>
    <xf numFmtId="0" fontId="0" fillId="0" borderId="0" xfId="0" applyFill="1">
      <alignment horizontal="right"/>
    </xf>
    <xf numFmtId="0" fontId="3" fillId="0" borderId="0" xfId="0" applyFont="1">
      <alignment horizontal="right"/>
    </xf>
    <xf numFmtId="0" fontId="3" fillId="0" borderId="0" xfId="0" applyFont="1" applyAlignment="1"/>
    <xf numFmtId="0" fontId="12" fillId="3" borderId="0" xfId="0" applyFont="1" applyFill="1" applyBorder="1">
      <alignment horizontal="right"/>
    </xf>
    <xf numFmtId="0" fontId="12" fillId="3" borderId="0" xfId="0" applyFont="1" applyFill="1" applyBorder="1" applyAlignment="1">
      <alignment horizontal="centerContinuous"/>
    </xf>
    <xf numFmtId="0" fontId="18" fillId="3" borderId="0" xfId="0" applyFont="1" applyFill="1" applyBorder="1" applyAlignment="1"/>
    <xf numFmtId="49" fontId="8" fillId="3" borderId="0" xfId="0" applyNumberFormat="1" applyFont="1" applyFill="1" applyBorder="1">
      <alignment horizontal="right"/>
    </xf>
    <xf numFmtId="0" fontId="0" fillId="0" borderId="7" xfId="0" applyFill="1" applyBorder="1">
      <alignment horizontal="right"/>
    </xf>
    <xf numFmtId="0" fontId="0" fillId="0" borderId="8" xfId="0" applyFill="1" applyBorder="1">
      <alignment horizontal="right"/>
    </xf>
    <xf numFmtId="0" fontId="0" fillId="0" borderId="9" xfId="0" applyFill="1" applyBorder="1">
      <alignment horizontal="right"/>
    </xf>
    <xf numFmtId="0" fontId="12" fillId="3" borderId="5" xfId="0" applyFont="1" applyFill="1" applyBorder="1">
      <alignment horizontal="right"/>
    </xf>
    <xf numFmtId="0" fontId="12" fillId="3" borderId="5" xfId="0" applyFont="1" applyFill="1" applyBorder="1" applyAlignment="1">
      <alignment horizontal="centerContinuous"/>
    </xf>
    <xf numFmtId="0" fontId="12" fillId="3" borderId="5" xfId="0" applyFont="1" applyFill="1" applyBorder="1" applyAlignment="1"/>
    <xf numFmtId="0" fontId="12" fillId="3" borderId="10" xfId="0" applyFont="1" applyFill="1" applyBorder="1">
      <alignment horizontal="right"/>
    </xf>
    <xf numFmtId="0" fontId="12" fillId="3" borderId="11" xfId="0" applyFont="1" applyFill="1" applyBorder="1">
      <alignment horizontal="right"/>
    </xf>
    <xf numFmtId="0" fontId="12" fillId="3" borderId="12" xfId="0" applyFont="1" applyFill="1" applyBorder="1">
      <alignment horizontal="right"/>
    </xf>
    <xf numFmtId="0" fontId="14" fillId="3" borderId="0" xfId="0" applyFont="1" applyFill="1" applyBorder="1" applyAlignment="1">
      <alignment horizontal="left" vertical="top" indent="1"/>
    </xf>
    <xf numFmtId="0" fontId="0" fillId="0" borderId="0" xfId="0">
      <alignment horizontal="right"/>
    </xf>
    <xf numFmtId="0" fontId="0" fillId="0" borderId="0" xfId="0" applyAlignment="1"/>
    <xf numFmtId="0" fontId="0" fillId="0" borderId="0" xfId="0">
      <alignment horizontal="right"/>
    </xf>
    <xf numFmtId="0" fontId="0" fillId="0" borderId="0" xfId="0" applyBorder="1">
      <alignment horizontal="right"/>
    </xf>
    <xf numFmtId="0" fontId="0" fillId="0" borderId="0" xfId="0" applyBorder="1">
      <alignment horizontal="right"/>
    </xf>
    <xf numFmtId="0" fontId="19" fillId="0" borderId="0" xfId="0" applyFont="1">
      <alignment horizontal="right"/>
    </xf>
    <xf numFmtId="0" fontId="12" fillId="3" borderId="3" xfId="0" applyFont="1" applyFill="1" applyBorder="1">
      <alignment horizontal="right"/>
    </xf>
    <xf numFmtId="0" fontId="20" fillId="3" borderId="3" xfId="0" applyFont="1" applyFill="1" applyBorder="1" applyAlignment="1">
      <alignment horizontal="centerContinuous"/>
    </xf>
    <xf numFmtId="0" fontId="21" fillId="3" borderId="3" xfId="0" applyFont="1" applyFill="1" applyBorder="1" applyAlignment="1">
      <alignment horizontal="centerContinuous"/>
    </xf>
    <xf numFmtId="0" fontId="14" fillId="3" borderId="3" xfId="0" applyFont="1" applyFill="1" applyBorder="1" applyAlignment="1">
      <alignment horizontal="centerContinuous"/>
    </xf>
    <xf numFmtId="0" fontId="12" fillId="3" borderId="7" xfId="0" applyFont="1" applyFill="1" applyBorder="1" applyAlignment="1"/>
    <xf numFmtId="0" fontId="12" fillId="3" borderId="8" xfId="0" applyFont="1" applyFill="1" applyBorder="1" applyAlignment="1"/>
    <xf numFmtId="0" fontId="12" fillId="3" borderId="8" xfId="0" applyFont="1" applyFill="1" applyBorder="1">
      <alignment horizontal="right"/>
    </xf>
    <xf numFmtId="0" fontId="12" fillId="3" borderId="9" xfId="0" applyFont="1" applyFill="1" applyBorder="1">
      <alignment horizontal="right"/>
    </xf>
    <xf numFmtId="0" fontId="0" fillId="0" borderId="3" xfId="0" applyBorder="1">
      <alignment horizontal="right"/>
    </xf>
    <xf numFmtId="0" fontId="0" fillId="0" borderId="5" xfId="0" applyBorder="1">
      <alignment horizontal="right"/>
    </xf>
    <xf numFmtId="0" fontId="0" fillId="0" borderId="10" xfId="0" applyBorder="1">
      <alignment horizontal="right"/>
    </xf>
    <xf numFmtId="0" fontId="0" fillId="0" borderId="11" xfId="0" applyBorder="1">
      <alignment horizontal="right"/>
    </xf>
    <xf numFmtId="0" fontId="0" fillId="0" borderId="12" xfId="0" applyBorder="1">
      <alignment horizontal="right"/>
    </xf>
    <xf numFmtId="0" fontId="0" fillId="0" borderId="0" xfId="0" applyBorder="1">
      <alignment horizontal="right"/>
    </xf>
    <xf numFmtId="0" fontId="0" fillId="0" borderId="0" xfId="0">
      <alignment horizontal="right"/>
    </xf>
    <xf numFmtId="0" fontId="2" fillId="0" borderId="0" xfId="0" applyFont="1">
      <alignment horizontal="right"/>
    </xf>
    <xf numFmtId="0" fontId="0" fillId="0" borderId="0" xfId="0">
      <alignment horizontal="right"/>
    </xf>
    <xf numFmtId="0" fontId="0" fillId="0" borderId="0" xfId="0" applyAlignment="1"/>
    <xf numFmtId="49" fontId="0" fillId="0" borderId="0" xfId="0" applyNumberFormat="1" applyBorder="1">
      <alignment horizontal="right"/>
    </xf>
    <xf numFmtId="0" fontId="4" fillId="0" borderId="0" xfId="0" applyFont="1" applyAlignment="1"/>
    <xf numFmtId="0" fontId="4" fillId="0" borderId="0" xfId="0" applyFont="1" applyAlignment="1">
      <alignment vertical="center"/>
    </xf>
    <xf numFmtId="0" fontId="4" fillId="0" borderId="0" xfId="0" applyFont="1" applyFill="1">
      <alignment horizontal="right"/>
    </xf>
    <xf numFmtId="0" fontId="13" fillId="3" borderId="3" xfId="0" applyFont="1" applyFill="1" applyBorder="1" applyAlignment="1">
      <alignment horizontal="centerContinuous" vertical="center" wrapText="1"/>
    </xf>
    <xf numFmtId="0" fontId="9" fillId="0" borderId="0" xfId="0" applyFont="1">
      <alignment horizontal="right"/>
    </xf>
    <xf numFmtId="0" fontId="0" fillId="0" borderId="0" xfId="0">
      <alignment horizontal="right"/>
    </xf>
    <xf numFmtId="0" fontId="0" fillId="0" borderId="0" xfId="0">
      <alignment horizontal="right"/>
    </xf>
    <xf numFmtId="0" fontId="0" fillId="0" borderId="0" xfId="0">
      <alignment horizontal="right"/>
    </xf>
    <xf numFmtId="0" fontId="0" fillId="0" borderId="0" xfId="0" applyBorder="1" applyAlignment="1"/>
    <xf numFmtId="0" fontId="0" fillId="0" borderId="0" xfId="0" applyAlignment="1">
      <alignment vertical="top"/>
    </xf>
    <xf numFmtId="0" fontId="0" fillId="0" borderId="0" xfId="0" applyAlignment="1"/>
    <xf numFmtId="49" fontId="12" fillId="0" borderId="0" xfId="0" applyNumberFormat="1" applyFont="1" applyBorder="1">
      <alignment horizontal="right"/>
    </xf>
    <xf numFmtId="0" fontId="0" fillId="0" borderId="0" xfId="0" applyAlignment="1"/>
    <xf numFmtId="0" fontId="35" fillId="4" borderId="13" xfId="44" applyBorder="1">
      <alignment horizontal="right"/>
    </xf>
    <xf numFmtId="0" fontId="39" fillId="4" borderId="0" xfId="11" applyBorder="1" applyAlignment="1"/>
    <xf numFmtId="0" fontId="39" fillId="4" borderId="0" xfId="11" applyBorder="1"/>
    <xf numFmtId="0" fontId="39" fillId="4" borderId="5" xfId="11" applyBorder="1"/>
    <xf numFmtId="0" fontId="39" fillId="4" borderId="5" xfId="11" applyBorder="1" applyAlignment="1">
      <alignment horizontal="right"/>
    </xf>
    <xf numFmtId="0" fontId="39" fillId="4" borderId="0" xfId="11" applyBorder="1" applyAlignment="1">
      <alignment horizontal="left" indent="1"/>
    </xf>
    <xf numFmtId="0" fontId="39" fillId="4" borderId="5" xfId="11" applyBorder="1" applyAlignment="1"/>
    <xf numFmtId="0" fontId="39" fillId="4" borderId="0" xfId="11" applyBorder="1" applyAlignment="1">
      <alignment horizontal="right" indent="1"/>
    </xf>
    <xf numFmtId="0" fontId="35" fillId="4" borderId="14" xfId="44" applyBorder="1">
      <alignment horizontal="right"/>
    </xf>
    <xf numFmtId="0" fontId="39" fillId="4" borderId="11" xfId="11" applyBorder="1" applyAlignment="1"/>
    <xf numFmtId="0" fontId="39" fillId="4" borderId="11" xfId="11" applyBorder="1"/>
    <xf numFmtId="0" fontId="39" fillId="4" borderId="11" xfId="11" applyBorder="1" applyAlignment="1">
      <alignment horizontal="left" indent="1"/>
    </xf>
    <xf numFmtId="0" fontId="39" fillId="4" borderId="11" xfId="51" applyBorder="1">
      <alignment horizontal="left"/>
    </xf>
    <xf numFmtId="0" fontId="39" fillId="4" borderId="12" xfId="11" applyBorder="1" applyAlignment="1"/>
    <xf numFmtId="168" fontId="9" fillId="4" borderId="1" xfId="42" applyBorder="1"/>
    <xf numFmtId="0" fontId="39" fillId="4" borderId="0" xfId="11" applyBorder="1" applyAlignment="1">
      <alignment horizontal="left" vertical="top" wrapText="1"/>
    </xf>
    <xf numFmtId="0" fontId="39" fillId="4" borderId="0" xfId="11" quotePrefix="1" applyBorder="1" applyAlignment="1">
      <alignment horizontal="center" vertical="top"/>
    </xf>
    <xf numFmtId="0" fontId="39" fillId="4" borderId="12" xfId="11" applyBorder="1"/>
    <xf numFmtId="0" fontId="12" fillId="5" borderId="7" xfId="21" applyFont="1" applyBorder="1" applyAlignment="1"/>
    <xf numFmtId="0" fontId="12" fillId="5" borderId="8" xfId="21" applyFont="1" applyBorder="1" applyAlignment="1"/>
    <xf numFmtId="0" fontId="12" fillId="5" borderId="9" xfId="21" applyFont="1" applyBorder="1" applyAlignment="1"/>
    <xf numFmtId="0" fontId="12" fillId="5" borderId="3" xfId="21" applyFont="1" applyBorder="1" applyAlignment="1"/>
    <xf numFmtId="0" fontId="12" fillId="5" borderId="0" xfId="21" applyFont="1" applyBorder="1" applyAlignment="1"/>
    <xf numFmtId="0" fontId="6" fillId="5" borderId="0" xfId="21" applyFont="1" applyBorder="1"/>
    <xf numFmtId="0" fontId="44" fillId="5" borderId="0" xfId="20" applyBorder="1">
      <alignment horizontal="right"/>
    </xf>
    <xf numFmtId="0" fontId="6" fillId="5" borderId="5" xfId="21" applyFont="1" applyBorder="1"/>
    <xf numFmtId="0" fontId="23" fillId="5" borderId="3" xfId="21" applyFont="1" applyBorder="1"/>
    <xf numFmtId="0" fontId="35" fillId="5" borderId="0" xfId="23" applyBorder="1" applyAlignment="1"/>
    <xf numFmtId="0" fontId="12" fillId="5" borderId="5" xfId="21" applyFont="1" applyBorder="1" applyAlignment="1"/>
    <xf numFmtId="0" fontId="10" fillId="5" borderId="0" xfId="21" applyFont="1" applyBorder="1" applyAlignment="1"/>
    <xf numFmtId="0" fontId="17" fillId="5" borderId="0" xfId="21" applyFont="1" applyBorder="1" applyAlignment="1"/>
    <xf numFmtId="0" fontId="35" fillId="4" borderId="0" xfId="43" applyBorder="1">
      <alignment horizontal="right"/>
    </xf>
    <xf numFmtId="0" fontId="39" fillId="4" borderId="0" xfId="11" quotePrefix="1" applyBorder="1" applyAlignment="1">
      <alignment horizontal="center" wrapText="1"/>
    </xf>
    <xf numFmtId="0" fontId="50" fillId="4" borderId="11" xfId="28" applyBorder="1"/>
    <xf numFmtId="0" fontId="51" fillId="4" borderId="11" xfId="29" applyBorder="1"/>
    <xf numFmtId="0" fontId="52" fillId="4" borderId="11" xfId="30" applyBorder="1">
      <alignment horizontal="left"/>
    </xf>
    <xf numFmtId="0" fontId="6" fillId="5" borderId="0" xfId="21" applyFont="1" applyBorder="1" applyAlignment="1"/>
    <xf numFmtId="0" fontId="18" fillId="5" borderId="0" xfId="21" applyFont="1" applyBorder="1" applyAlignment="1"/>
    <xf numFmtId="0" fontId="39" fillId="4" borderId="5" xfId="11" applyBorder="1" applyAlignment="1">
      <alignment horizontal="center" wrapText="1"/>
    </xf>
    <xf numFmtId="0" fontId="39" fillId="4" borderId="0" xfId="11" applyBorder="1" applyAlignment="1">
      <alignment horizontal="right"/>
    </xf>
    <xf numFmtId="0" fontId="16" fillId="5" borderId="9" xfId="21" applyFont="1" applyBorder="1"/>
    <xf numFmtId="0" fontId="24" fillId="5" borderId="0" xfId="21" applyFont="1" applyBorder="1"/>
    <xf numFmtId="0" fontId="16" fillId="5" borderId="5" xfId="21" applyFont="1" applyBorder="1"/>
    <xf numFmtId="0" fontId="39" fillId="4" borderId="0" xfId="11" applyBorder="1" applyAlignment="1">
      <alignment horizontal="left" indent="2"/>
    </xf>
    <xf numFmtId="0" fontId="39" fillId="4" borderId="0" xfId="11" applyBorder="1" applyAlignment="1">
      <alignment horizontal="center" wrapText="1"/>
    </xf>
    <xf numFmtId="0" fontId="11" fillId="5" borderId="0" xfId="21" applyFont="1" applyBorder="1" applyAlignment="1"/>
    <xf numFmtId="0" fontId="39" fillId="4" borderId="0" xfId="11" applyBorder="1" applyAlignment="1">
      <alignment horizontal="centerContinuous"/>
    </xf>
    <xf numFmtId="0" fontId="39" fillId="4" borderId="0" xfId="11" quotePrefix="1" applyBorder="1"/>
    <xf numFmtId="0" fontId="39" fillId="4" borderId="0" xfId="11" applyBorder="1" applyAlignment="1">
      <alignment horizontal="left" vertical="center" indent="1"/>
    </xf>
    <xf numFmtId="0" fontId="12" fillId="5" borderId="8" xfId="21" applyFont="1" applyBorder="1"/>
    <xf numFmtId="0" fontId="12" fillId="5" borderId="9" xfId="21" applyFont="1" applyBorder="1"/>
    <xf numFmtId="0" fontId="12" fillId="5" borderId="5" xfId="21" applyFont="1" applyBorder="1"/>
    <xf numFmtId="0" fontId="12" fillId="5" borderId="0" xfId="21" applyFont="1" applyBorder="1"/>
    <xf numFmtId="0" fontId="52" fillId="4" borderId="0" xfId="32" quotePrefix="1" applyBorder="1">
      <alignment horizontal="center" wrapText="1"/>
    </xf>
    <xf numFmtId="0" fontId="39" fillId="4" borderId="11" xfId="11" applyBorder="1" applyAlignment="1">
      <alignment horizontal="left" vertical="top" indent="1"/>
    </xf>
    <xf numFmtId="0" fontId="16" fillId="5" borderId="0" xfId="21" applyFont="1" applyBorder="1"/>
    <xf numFmtId="0" fontId="39" fillId="4" borderId="0" xfId="11" applyBorder="1" applyAlignment="1">
      <alignment horizontal="left" vertical="top" indent="1"/>
    </xf>
    <xf numFmtId="0" fontId="39" fillId="4" borderId="0" xfId="11" applyBorder="1" applyAlignment="1">
      <alignment horizontal="centerContinuous" vertical="center" wrapText="1"/>
    </xf>
    <xf numFmtId="0" fontId="6" fillId="5" borderId="7" xfId="21" applyFont="1" applyBorder="1"/>
    <xf numFmtId="0" fontId="6" fillId="5" borderId="8" xfId="21" applyFont="1" applyBorder="1"/>
    <xf numFmtId="0" fontId="6" fillId="5" borderId="9" xfId="21" applyFont="1" applyBorder="1"/>
    <xf numFmtId="0" fontId="6" fillId="5" borderId="3" xfId="21" applyFont="1" applyBorder="1"/>
    <xf numFmtId="0" fontId="11" fillId="5" borderId="5" xfId="21" applyFont="1" applyBorder="1" applyAlignment="1"/>
    <xf numFmtId="0" fontId="11" fillId="5" borderId="5" xfId="21" applyFont="1" applyBorder="1" applyAlignment="1">
      <alignment vertical="center"/>
    </xf>
    <xf numFmtId="0" fontId="39" fillId="4" borderId="0" xfId="51" applyBorder="1" applyAlignment="1"/>
    <xf numFmtId="0" fontId="25" fillId="5" borderId="0" xfId="21" applyFont="1" applyBorder="1" applyAlignment="1"/>
    <xf numFmtId="0" fontId="25" fillId="5" borderId="0" xfId="21" applyFont="1" applyBorder="1" applyAlignment="1">
      <alignment readingOrder="1"/>
    </xf>
    <xf numFmtId="0" fontId="6" fillId="5" borderId="5" xfId="21" applyFont="1" applyBorder="1" applyAlignment="1">
      <alignment vertical="top" wrapText="1"/>
    </xf>
    <xf numFmtId="0" fontId="6" fillId="5" borderId="0" xfId="21" applyFont="1" applyBorder="1" applyAlignment="1">
      <alignment vertical="top" wrapText="1"/>
    </xf>
    <xf numFmtId="0" fontId="39" fillId="4" borderId="5" xfId="11" applyBorder="1" applyAlignment="1">
      <alignment horizontal="centerContinuous" wrapText="1"/>
    </xf>
    <xf numFmtId="0" fontId="42" fillId="4" borderId="11" xfId="18" applyBorder="1">
      <alignment horizontal="left"/>
    </xf>
    <xf numFmtId="0" fontId="35" fillId="4" borderId="0" xfId="53" applyBorder="1">
      <alignment horizontal="center" wrapText="1"/>
    </xf>
    <xf numFmtId="0" fontId="10" fillId="5" borderId="0" xfId="21" applyFont="1" applyBorder="1" applyAlignment="1">
      <alignment horizontal="left" indent="2"/>
    </xf>
    <xf numFmtId="0" fontId="35" fillId="5" borderId="3" xfId="23" applyBorder="1" applyAlignment="1">
      <alignment horizontal="left"/>
    </xf>
    <xf numFmtId="0" fontId="39" fillId="2" borderId="0" xfId="11" applyFill="1" applyBorder="1" applyAlignment="1"/>
    <xf numFmtId="167" fontId="9" fillId="4" borderId="0" xfId="33" applyNumberFormat="1" applyBorder="1"/>
    <xf numFmtId="167" fontId="39" fillId="4" borderId="0" xfId="39" applyNumberFormat="1" applyBorder="1"/>
    <xf numFmtId="0" fontId="10" fillId="4" borderId="0" xfId="29" applyFont="1" applyBorder="1"/>
    <xf numFmtId="0" fontId="9" fillId="4" borderId="0" xfId="11" applyFont="1" applyBorder="1"/>
    <xf numFmtId="0" fontId="15" fillId="4" borderId="0" xfId="11" applyFont="1" applyBorder="1"/>
    <xf numFmtId="0" fontId="6" fillId="5" borderId="0" xfId="21" applyFont="1" applyBorder="1" applyAlignment="1"/>
    <xf numFmtId="0" fontId="27" fillId="4" borderId="0" xfId="11" applyFont="1" applyBorder="1"/>
    <xf numFmtId="0" fontId="0" fillId="0" borderId="0" xfId="0">
      <alignment horizontal="right"/>
    </xf>
    <xf numFmtId="0" fontId="35" fillId="4" borderId="13" xfId="44" applyBorder="1">
      <alignment horizontal="right"/>
    </xf>
    <xf numFmtId="0" fontId="44" fillId="5" borderId="0" xfId="20" applyBorder="1">
      <alignment horizontal="right"/>
    </xf>
    <xf numFmtId="0" fontId="45" fillId="5" borderId="5" xfId="22" applyBorder="1" applyAlignment="1">
      <alignment vertical="top" wrapText="1"/>
    </xf>
    <xf numFmtId="0" fontId="7" fillId="2" borderId="0" xfId="12" applyFont="1" applyFill="1" applyBorder="1" applyAlignment="1" applyProtection="1">
      <alignment horizontal="left" indent="1"/>
    </xf>
    <xf numFmtId="0" fontId="39" fillId="4" borderId="14" xfId="11" applyBorder="1" applyAlignment="1"/>
    <xf numFmtId="0" fontId="35" fillId="4" borderId="0" xfId="44" applyBorder="1">
      <alignment horizontal="right"/>
    </xf>
    <xf numFmtId="0" fontId="52" fillId="4" borderId="0" xfId="11" applyFont="1" applyBorder="1"/>
    <xf numFmtId="0" fontId="39" fillId="4" borderId="0" xfId="11" applyBorder="1"/>
    <xf numFmtId="0" fontId="52" fillId="4" borderId="0" xfId="32" applyBorder="1">
      <alignment horizontal="center" wrapText="1"/>
    </xf>
    <xf numFmtId="0" fontId="6" fillId="5" borderId="0" xfId="21" applyFont="1" applyBorder="1"/>
    <xf numFmtId="0" fontId="35" fillId="5" borderId="0" xfId="23" applyBorder="1" applyAlignment="1"/>
    <xf numFmtId="170" fontId="22" fillId="3" borderId="2" xfId="14" applyFont="1" applyFill="1" applyBorder="1">
      <protection locked="0"/>
    </xf>
    <xf numFmtId="0" fontId="7" fillId="3" borderId="0" xfId="0" applyFont="1" applyFill="1" applyBorder="1">
      <alignment horizontal="right"/>
    </xf>
    <xf numFmtId="171" fontId="22" fillId="3" borderId="2" xfId="52" applyFont="1" applyFill="1" applyBorder="1" applyAlignment="1">
      <alignment horizontal="left" wrapText="1"/>
      <protection locked="0"/>
    </xf>
    <xf numFmtId="49" fontId="33" fillId="0" borderId="0" xfId="37">
      <alignment horizontal="left" indent="1"/>
    </xf>
    <xf numFmtId="0" fontId="50" fillId="4" borderId="0" xfId="28" applyBorder="1" applyAlignment="1">
      <alignment horizontal="left" indent="1"/>
    </xf>
    <xf numFmtId="0" fontId="0" fillId="0" borderId="0" xfId="0">
      <alignment horizontal="right"/>
    </xf>
    <xf numFmtId="0" fontId="6" fillId="5" borderId="0" xfId="21" applyFont="1" applyBorder="1"/>
    <xf numFmtId="0" fontId="43" fillId="5" borderId="0" xfId="19" applyBorder="1"/>
    <xf numFmtId="0" fontId="35" fillId="5" borderId="0" xfId="23" applyBorder="1" applyAlignment="1"/>
    <xf numFmtId="0" fontId="35" fillId="5" borderId="0" xfId="23" applyBorder="1" applyAlignment="1">
      <alignment horizontal="center"/>
    </xf>
    <xf numFmtId="0" fontId="35" fillId="4" borderId="11" xfId="44" applyBorder="1">
      <alignment horizontal="right"/>
    </xf>
    <xf numFmtId="0" fontId="23" fillId="5" borderId="0" xfId="21" applyFont="1" applyBorder="1"/>
    <xf numFmtId="0" fontId="39" fillId="0" borderId="0" xfId="11" applyFill="1"/>
    <xf numFmtId="0" fontId="51" fillId="0" borderId="0" xfId="29" applyFill="1"/>
    <xf numFmtId="0" fontId="52" fillId="0" borderId="0" xfId="30" applyFill="1">
      <alignment horizontal="left"/>
    </xf>
    <xf numFmtId="0" fontId="0" fillId="0" borderId="0" xfId="0" applyFill="1" applyAlignment="1"/>
    <xf numFmtId="0" fontId="0" fillId="0" borderId="0" xfId="0">
      <alignment horizontal="right"/>
    </xf>
    <xf numFmtId="0" fontId="0" fillId="0" borderId="0" xfId="0">
      <alignment horizontal="right"/>
    </xf>
    <xf numFmtId="49" fontId="54" fillId="0" borderId="4" xfId="36" applyBorder="1">
      <alignment horizontal="center" wrapText="1"/>
    </xf>
    <xf numFmtId="164" fontId="33" fillId="0" borderId="4" xfId="2" applyFont="1" applyBorder="1" applyAlignment="1" applyProtection="1"/>
    <xf numFmtId="0" fontId="0" fillId="0" borderId="4" xfId="0" applyBorder="1">
      <alignment horizontal="right"/>
    </xf>
    <xf numFmtId="0" fontId="12" fillId="0" borderId="0" xfId="0" applyFont="1" applyFill="1" applyBorder="1" applyAlignment="1" applyProtection="1"/>
    <xf numFmtId="167" fontId="4" fillId="4" borderId="0" xfId="33" applyNumberFormat="1" applyFont="1" applyBorder="1"/>
    <xf numFmtId="0" fontId="35" fillId="5" borderId="0" xfId="23" applyBorder="1" applyAlignment="1"/>
    <xf numFmtId="0" fontId="50" fillId="0" borderId="0" xfId="28" applyFill="1"/>
    <xf numFmtId="0" fontId="39" fillId="4" borderId="11" xfId="11" applyBorder="1" applyAlignment="1">
      <alignment horizontal="left"/>
    </xf>
    <xf numFmtId="0" fontId="39" fillId="0" borderId="0" xfId="11" applyFill="1" applyBorder="1"/>
    <xf numFmtId="0" fontId="0" fillId="0" borderId="0" xfId="0" applyFill="1" applyBorder="1">
      <alignment horizontal="right"/>
    </xf>
    <xf numFmtId="0" fontId="0" fillId="0" borderId="0" xfId="0" applyFill="1" applyAlignment="1">
      <alignment vertical="top"/>
    </xf>
    <xf numFmtId="0" fontId="35" fillId="0" borderId="0" xfId="44" applyFill="1" applyBorder="1">
      <alignment horizontal="right"/>
    </xf>
    <xf numFmtId="0" fontId="39" fillId="0" borderId="0" xfId="11" applyFill="1" applyAlignment="1">
      <alignment horizontal="left" indent="1"/>
    </xf>
    <xf numFmtId="0" fontId="39" fillId="0" borderId="0" xfId="11" applyFill="1" applyAlignment="1"/>
    <xf numFmtId="0" fontId="4" fillId="0" borderId="0" xfId="0" applyFont="1" applyFill="1" applyAlignment="1">
      <alignment horizontal="center"/>
    </xf>
    <xf numFmtId="0" fontId="39" fillId="4" borderId="0" xfId="11" applyBorder="1" applyAlignment="1" applyProtection="1"/>
    <xf numFmtId="0" fontId="0" fillId="0" borderId="0" xfId="0">
      <alignment horizontal="right"/>
    </xf>
    <xf numFmtId="0" fontId="0" fillId="0" borderId="0" xfId="0" applyFill="1">
      <alignment horizontal="right"/>
    </xf>
    <xf numFmtId="0" fontId="0" fillId="0" borderId="0" xfId="0" applyBorder="1">
      <alignment horizontal="right"/>
    </xf>
    <xf numFmtId="0" fontId="35" fillId="4" borderId="13" xfId="44" applyBorder="1">
      <alignment horizontal="right"/>
    </xf>
    <xf numFmtId="0" fontId="52" fillId="4" borderId="0" xfId="30" applyBorder="1">
      <alignment horizontal="left"/>
    </xf>
    <xf numFmtId="0" fontId="52" fillId="4" borderId="0" xfId="11" applyFont="1" applyBorder="1" applyAlignment="1"/>
    <xf numFmtId="0" fontId="19" fillId="2" borderId="0" xfId="12" applyFont="1" applyFill="1" applyBorder="1" applyAlignment="1" applyProtection="1"/>
    <xf numFmtId="0" fontId="52" fillId="4" borderId="0" xfId="11" applyFont="1" applyBorder="1" applyAlignment="1">
      <alignment horizontal="left"/>
    </xf>
    <xf numFmtId="0" fontId="52" fillId="4" borderId="0" xfId="51" applyFont="1" applyBorder="1">
      <alignment horizontal="left"/>
    </xf>
    <xf numFmtId="0" fontId="0" fillId="0" borderId="0" xfId="0">
      <alignment horizontal="right"/>
    </xf>
    <xf numFmtId="0" fontId="6" fillId="5" borderId="0" xfId="21" applyFont="1" applyBorder="1"/>
    <xf numFmtId="0" fontId="39" fillId="4" borderId="0" xfId="11" applyBorder="1" applyAlignment="1">
      <alignment horizontal="left" vertical="top"/>
    </xf>
    <xf numFmtId="0" fontId="0" fillId="0" borderId="0" xfId="0">
      <alignment horizontal="right"/>
    </xf>
    <xf numFmtId="0" fontId="0" fillId="0" borderId="0" xfId="0">
      <alignment horizontal="right"/>
    </xf>
    <xf numFmtId="0" fontId="35" fillId="4" borderId="0" xfId="5" applyBorder="1"/>
    <xf numFmtId="0" fontId="35" fillId="4" borderId="13" xfId="44" applyFont="1" applyBorder="1">
      <alignment horizontal="right"/>
    </xf>
    <xf numFmtId="0" fontId="0" fillId="0" borderId="0" xfId="0">
      <alignment horizontal="right"/>
    </xf>
    <xf numFmtId="0" fontId="0" fillId="0" borderId="0" xfId="0">
      <alignment horizontal="right"/>
    </xf>
    <xf numFmtId="0" fontId="0" fillId="0" borderId="0" xfId="0">
      <alignment horizontal="right"/>
    </xf>
    <xf numFmtId="0" fontId="9" fillId="4" borderId="0" xfId="11" applyFont="1" applyBorder="1" applyAlignment="1">
      <alignment horizontal="left"/>
    </xf>
    <xf numFmtId="0" fontId="52" fillId="4" borderId="0" xfId="31" applyBorder="1" applyAlignment="1">
      <alignment horizontal="left" vertical="center" wrapText="1"/>
    </xf>
    <xf numFmtId="0" fontId="35" fillId="4" borderId="0" xfId="43" applyBorder="1" applyAlignment="1">
      <alignment horizontal="right"/>
    </xf>
    <xf numFmtId="0" fontId="0" fillId="0" borderId="0" xfId="0">
      <alignment horizontal="right"/>
    </xf>
    <xf numFmtId="169" fontId="15" fillId="4" borderId="0" xfId="45" applyFont="1" applyBorder="1" applyAlignment="1">
      <alignment horizontal="center" wrapText="1"/>
    </xf>
    <xf numFmtId="0" fontId="50" fillId="4" borderId="0" xfId="28" applyBorder="1"/>
    <xf numFmtId="0" fontId="0" fillId="0" borderId="0" xfId="0">
      <alignment horizontal="right"/>
    </xf>
    <xf numFmtId="0" fontId="45" fillId="5" borderId="0" xfId="22" applyBorder="1" applyAlignment="1">
      <alignment horizontal="left" vertical="top" wrapText="1"/>
    </xf>
    <xf numFmtId="0" fontId="0" fillId="0" borderId="0" xfId="0">
      <alignment horizontal="right"/>
    </xf>
    <xf numFmtId="0" fontId="44" fillId="5" borderId="5" xfId="20" applyBorder="1">
      <alignment horizontal="right"/>
    </xf>
    <xf numFmtId="0" fontId="0" fillId="0" borderId="0" xfId="0">
      <alignment horizontal="right"/>
    </xf>
    <xf numFmtId="0" fontId="43" fillId="5" borderId="3" xfId="19" applyBorder="1"/>
    <xf numFmtId="0" fontId="43" fillId="5" borderId="0" xfId="19" applyBorder="1"/>
    <xf numFmtId="0" fontId="43" fillId="5" borderId="3" xfId="19" applyBorder="1" applyAlignment="1">
      <alignment horizontal="left" indent="1"/>
    </xf>
    <xf numFmtId="0" fontId="6" fillId="5" borderId="3" xfId="21" applyFont="1" applyBorder="1" applyAlignment="1">
      <alignment horizontal="left" vertical="top" wrapText="1" indent="1"/>
    </xf>
    <xf numFmtId="0" fontId="39" fillId="4" borderId="0" xfId="11" applyBorder="1" applyAlignment="1">
      <alignment wrapText="1"/>
    </xf>
    <xf numFmtId="0" fontId="39" fillId="4" borderId="0" xfId="11" applyBorder="1"/>
    <xf numFmtId="0" fontId="42" fillId="4" borderId="0" xfId="18" applyBorder="1">
      <alignment horizontal="left"/>
    </xf>
    <xf numFmtId="0" fontId="6" fillId="5" borderId="0" xfId="21" applyFont="1" applyBorder="1"/>
    <xf numFmtId="0" fontId="52" fillId="4" borderId="0" xfId="32" applyBorder="1">
      <alignment horizontal="center" wrapText="1"/>
    </xf>
    <xf numFmtId="0" fontId="52" fillId="4" borderId="0" xfId="31" applyBorder="1">
      <alignment horizontal="center" vertical="center" wrapText="1"/>
    </xf>
    <xf numFmtId="0" fontId="39" fillId="4" borderId="0" xfId="11" applyBorder="1"/>
    <xf numFmtId="0" fontId="50" fillId="4" borderId="0" xfId="28" applyBorder="1"/>
    <xf numFmtId="0" fontId="39" fillId="4" borderId="0" xfId="11" applyBorder="1" applyAlignment="1">
      <alignment horizontal="left"/>
    </xf>
    <xf numFmtId="0" fontId="6" fillId="5" borderId="0" xfId="21" applyFont="1" applyBorder="1"/>
    <xf numFmtId="0" fontId="39" fillId="4" borderId="0" xfId="51" applyBorder="1">
      <alignment horizontal="left"/>
    </xf>
    <xf numFmtId="0" fontId="51" fillId="4" borderId="0" xfId="29" applyBorder="1"/>
    <xf numFmtId="0" fontId="52" fillId="4" borderId="0" xfId="32" applyBorder="1">
      <alignment horizontal="center" wrapText="1"/>
    </xf>
    <xf numFmtId="0" fontId="56" fillId="4" borderId="5" xfId="11" applyFont="1" applyBorder="1"/>
    <xf numFmtId="0" fontId="56" fillId="4" borderId="12" xfId="11" applyFont="1" applyBorder="1"/>
    <xf numFmtId="0" fontId="35" fillId="4" borderId="0" xfId="18" applyFont="1" applyBorder="1">
      <alignment horizontal="left"/>
    </xf>
    <xf numFmtId="0" fontId="56" fillId="4" borderId="0" xfId="11" applyFont="1" applyBorder="1"/>
    <xf numFmtId="0" fontId="56" fillId="4" borderId="0" xfId="11" applyFont="1" applyBorder="1" applyAlignment="1"/>
    <xf numFmtId="0" fontId="29" fillId="0" borderId="0" xfId="0" applyFont="1">
      <alignment horizontal="right"/>
    </xf>
    <xf numFmtId="0" fontId="51" fillId="4" borderId="0" xfId="30" applyFont="1" applyBorder="1">
      <alignment horizontal="left"/>
    </xf>
    <xf numFmtId="0" fontId="56" fillId="4" borderId="0" xfId="51" applyFont="1" applyBorder="1">
      <alignment horizontal="left"/>
    </xf>
    <xf numFmtId="0" fontId="51" fillId="4" borderId="0" xfId="30" applyFont="1" applyBorder="1" applyAlignment="1">
      <alignment horizontal="right"/>
    </xf>
    <xf numFmtId="176" fontId="29" fillId="4" borderId="0" xfId="4" applyNumberFormat="1" applyFont="1" applyBorder="1">
      <alignment horizontal="right"/>
    </xf>
    <xf numFmtId="0" fontId="58" fillId="4" borderId="14" xfId="44" applyFont="1" applyBorder="1">
      <alignment horizontal="right"/>
    </xf>
    <xf numFmtId="0" fontId="56" fillId="4" borderId="11" xfId="11" applyFont="1" applyBorder="1"/>
    <xf numFmtId="0" fontId="56" fillId="4" borderId="11" xfId="11" applyFont="1" applyBorder="1" applyAlignment="1">
      <alignment horizontal="right" indent="1"/>
    </xf>
    <xf numFmtId="0" fontId="6" fillId="5" borderId="8" xfId="21" applyFont="1" applyBorder="1" applyAlignment="1"/>
    <xf numFmtId="0" fontId="39" fillId="4" borderId="11" xfId="51" applyBorder="1" applyAlignment="1"/>
    <xf numFmtId="0" fontId="50" fillId="4" borderId="0" xfId="28" applyFont="1" applyBorder="1" applyAlignment="1">
      <alignment horizontal="left" indent="1"/>
    </xf>
    <xf numFmtId="0" fontId="58" fillId="4" borderId="3" xfId="18" applyFont="1" applyBorder="1" applyAlignment="1">
      <alignment wrapText="1"/>
    </xf>
    <xf numFmtId="0" fontId="6" fillId="5" borderId="0" xfId="21" applyFont="1" applyBorder="1"/>
    <xf numFmtId="0" fontId="59" fillId="4" borderId="0" xfId="28" applyFont="1" applyBorder="1"/>
    <xf numFmtId="0" fontId="51" fillId="4" borderId="0" xfId="28" applyFont="1" applyBorder="1"/>
    <xf numFmtId="0" fontId="50" fillId="4" borderId="0" xfId="28" applyFont="1" applyBorder="1"/>
    <xf numFmtId="0" fontId="56" fillId="4" borderId="11" xfId="11" applyFont="1" applyBorder="1" applyAlignment="1"/>
    <xf numFmtId="0" fontId="51" fillId="4" borderId="0" xfId="29" applyFont="1" applyBorder="1" applyAlignment="1"/>
    <xf numFmtId="0" fontId="51" fillId="4" borderId="0" xfId="29" applyFont="1" applyBorder="1"/>
    <xf numFmtId="0" fontId="52" fillId="4" borderId="0" xfId="28" applyFont="1" applyBorder="1"/>
    <xf numFmtId="0" fontId="52" fillId="4" borderId="0" xfId="29" applyFont="1" applyBorder="1"/>
    <xf numFmtId="0" fontId="52" fillId="4" borderId="0" xfId="30" applyFont="1" applyBorder="1">
      <alignment horizontal="left"/>
    </xf>
    <xf numFmtId="0" fontId="39" fillId="4" borderId="0" xfId="11" applyFont="1" applyBorder="1" applyAlignment="1"/>
    <xf numFmtId="0" fontId="39" fillId="4" borderId="0" xfId="11" applyFont="1" applyBorder="1" applyAlignment="1">
      <alignment horizontal="right"/>
    </xf>
    <xf numFmtId="0" fontId="39" fillId="4" borderId="0" xfId="51" applyFont="1" applyBorder="1">
      <alignment horizontal="left"/>
    </xf>
    <xf numFmtId="0" fontId="35" fillId="4" borderId="0" xfId="43" applyFont="1" applyBorder="1">
      <alignment horizontal="right"/>
    </xf>
    <xf numFmtId="0" fontId="39" fillId="4" borderId="0" xfId="11" applyFont="1" applyBorder="1"/>
    <xf numFmtId="0" fontId="39" fillId="4" borderId="0" xfId="11" applyFont="1" applyBorder="1" applyAlignment="1">
      <alignment horizontal="left"/>
    </xf>
    <xf numFmtId="0" fontId="39" fillId="4" borderId="0" xfId="11" quotePrefix="1" applyFont="1" applyBorder="1" applyAlignment="1">
      <alignment horizontal="center" vertical="center" wrapText="1"/>
    </xf>
    <xf numFmtId="0" fontId="35" fillId="4" borderId="0" xfId="51" applyFont="1" applyBorder="1">
      <alignment horizontal="left"/>
    </xf>
    <xf numFmtId="0" fontId="35" fillId="4" borderId="0" xfId="30" applyFont="1" applyBorder="1" applyAlignment="1">
      <alignment horizontal="right"/>
    </xf>
    <xf numFmtId="0" fontId="4" fillId="4" borderId="0" xfId="30" applyFont="1" applyBorder="1">
      <alignment horizontal="left"/>
    </xf>
    <xf numFmtId="0" fontId="52" fillId="4" borderId="0" xfId="32" quotePrefix="1" applyFont="1" applyBorder="1">
      <alignment horizontal="center" wrapText="1"/>
    </xf>
    <xf numFmtId="0" fontId="15" fillId="4" borderId="0" xfId="51" applyFont="1" applyBorder="1">
      <alignment horizontal="left"/>
    </xf>
    <xf numFmtId="174" fontId="52" fillId="4" borderId="0" xfId="32" quotePrefix="1" applyNumberFormat="1" applyFont="1" applyBorder="1">
      <alignment horizontal="center" wrapText="1"/>
    </xf>
    <xf numFmtId="165" fontId="52" fillId="4" borderId="0" xfId="32" quotePrefix="1" applyNumberFormat="1" applyFont="1" applyBorder="1">
      <alignment horizontal="center" wrapText="1"/>
    </xf>
    <xf numFmtId="169" fontId="4" fillId="4" borderId="0" xfId="45" applyFont="1" applyBorder="1" applyAlignment="1">
      <alignment horizontal="left"/>
    </xf>
    <xf numFmtId="0" fontId="39" fillId="4" borderId="0" xfId="11" quotePrefix="1" applyFont="1" applyBorder="1" applyAlignment="1">
      <alignment horizontal="center" wrapText="1"/>
    </xf>
    <xf numFmtId="0" fontId="39" fillId="4" borderId="0" xfId="11" applyFont="1" applyBorder="1" applyAlignment="1">
      <alignment horizontal="left" indent="1"/>
    </xf>
    <xf numFmtId="0" fontId="52" fillId="4" borderId="0" xfId="31" quotePrefix="1" applyFont="1" applyBorder="1" applyAlignment="1">
      <alignment horizontal="center" wrapText="1"/>
    </xf>
    <xf numFmtId="0" fontId="52" fillId="4" borderId="0" xfId="31" quotePrefix="1" applyFont="1" applyBorder="1" applyAlignment="1">
      <alignment horizontal="center" vertical="center" wrapText="1"/>
    </xf>
    <xf numFmtId="0" fontId="52" fillId="4" borderId="0" xfId="11" applyFont="1" applyBorder="1" applyAlignment="1">
      <alignment horizontal="center" wrapText="1"/>
    </xf>
    <xf numFmtId="0" fontId="39" fillId="4" borderId="11" xfId="11" applyFont="1" applyBorder="1"/>
    <xf numFmtId="167" fontId="4" fillId="4" borderId="0" xfId="4" applyFont="1" applyBorder="1">
      <alignment horizontal="right"/>
    </xf>
    <xf numFmtId="0" fontId="45" fillId="5" borderId="5" xfId="22" applyFont="1" applyBorder="1" applyAlignment="1">
      <alignment vertical="top" wrapText="1"/>
    </xf>
    <xf numFmtId="0" fontId="0" fillId="0" borderId="0" xfId="0" applyFont="1">
      <alignment horizontal="right"/>
    </xf>
    <xf numFmtId="0" fontId="39" fillId="4" borderId="0" xfId="11" applyFont="1" applyBorder="1" applyAlignment="1">
      <alignment horizontal="centerContinuous" wrapText="1"/>
    </xf>
    <xf numFmtId="0" fontId="35" fillId="4" borderId="0" xfId="5" applyFont="1" applyBorder="1"/>
    <xf numFmtId="0" fontId="39" fillId="4" borderId="0" xfId="11" applyFont="1" applyBorder="1" applyAlignment="1">
      <alignment horizontal="center" wrapText="1"/>
    </xf>
    <xf numFmtId="0" fontId="52" fillId="4" borderId="0" xfId="32" applyFont="1" applyBorder="1">
      <alignment horizontal="center" wrapText="1"/>
    </xf>
    <xf numFmtId="0" fontId="39" fillId="4" borderId="0" xfId="30" applyFont="1" applyBorder="1">
      <alignment horizontal="left"/>
    </xf>
    <xf numFmtId="0" fontId="0" fillId="0" borderId="0" xfId="0" applyFont="1" applyAlignment="1"/>
    <xf numFmtId="0" fontId="39" fillId="4" borderId="0" xfId="51" applyFont="1" applyBorder="1" applyAlignment="1"/>
    <xf numFmtId="0" fontId="39" fillId="4" borderId="0" xfId="11" applyFont="1" applyBorder="1" applyAlignment="1">
      <alignment horizontal="left" vertical="top" indent="1"/>
    </xf>
    <xf numFmtId="176" fontId="39" fillId="4" borderId="0" xfId="11" applyNumberFormat="1" applyFont="1" applyBorder="1"/>
    <xf numFmtId="0" fontId="52" fillId="4" borderId="0" xfId="29" applyFont="1" applyBorder="1" applyAlignment="1"/>
    <xf numFmtId="0" fontId="52" fillId="4" borderId="0" xfId="30" applyFont="1" applyBorder="1" applyAlignment="1"/>
    <xf numFmtId="0" fontId="15" fillId="4" borderId="0" xfId="28" applyFont="1" applyBorder="1"/>
    <xf numFmtId="0" fontId="39" fillId="4" borderId="0" xfId="11" applyFont="1" applyBorder="1" applyAlignment="1">
      <alignment horizontal="left" vertical="center"/>
    </xf>
    <xf numFmtId="0" fontId="52" fillId="4" borderId="0" xfId="32" applyFont="1" applyBorder="1" applyAlignment="1">
      <alignment horizontal="center" wrapText="1"/>
    </xf>
    <xf numFmtId="0" fontId="10" fillId="4" borderId="0" xfId="18" applyFont="1" applyBorder="1">
      <alignment horizontal="left"/>
    </xf>
    <xf numFmtId="176" fontId="39" fillId="4" borderId="0" xfId="51" applyNumberFormat="1" applyFont="1" applyBorder="1">
      <alignment horizontal="left"/>
    </xf>
    <xf numFmtId="177" fontId="39" fillId="4" borderId="0" xfId="51" applyNumberFormat="1" applyFont="1" applyBorder="1">
      <alignment horizontal="left"/>
    </xf>
    <xf numFmtId="176" fontId="39" fillId="4" borderId="0" xfId="11" applyNumberFormat="1" applyFont="1" applyBorder="1" applyAlignment="1"/>
    <xf numFmtId="0" fontId="52" fillId="4" borderId="0" xfId="30" applyFont="1" applyBorder="1" applyAlignment="1">
      <alignment horizontal="right"/>
    </xf>
    <xf numFmtId="0" fontId="30" fillId="4" borderId="0" xfId="28" applyFont="1" applyBorder="1"/>
    <xf numFmtId="0" fontId="52" fillId="4" borderId="0" xfId="11" applyFont="1" applyBorder="1" applyAlignment="1">
      <alignment horizontal="right" vertical="center"/>
    </xf>
    <xf numFmtId="0" fontId="52" fillId="4" borderId="4" xfId="30" applyFont="1" applyBorder="1" applyAlignment="1">
      <alignment horizontal="right"/>
    </xf>
    <xf numFmtId="0" fontId="52" fillId="4" borderId="0" xfId="30" applyFont="1" applyBorder="1" applyAlignment="1">
      <alignment horizontal="left"/>
    </xf>
    <xf numFmtId="0" fontId="35" fillId="4" borderId="0" xfId="44" applyFont="1" applyBorder="1">
      <alignment horizontal="right"/>
    </xf>
    <xf numFmtId="0" fontId="39" fillId="4" borderId="0" xfId="11" applyFont="1" applyBorder="1" applyAlignment="1">
      <alignment horizontal="right" wrapText="1"/>
    </xf>
    <xf numFmtId="0" fontId="52" fillId="4" borderId="0" xfId="51" applyFont="1" applyBorder="1" applyAlignment="1"/>
    <xf numFmtId="0" fontId="39" fillId="4" borderId="0" xfId="11" applyFont="1" applyBorder="1" applyAlignment="1">
      <alignment horizontal="left" indent="2"/>
    </xf>
    <xf numFmtId="0" fontId="39" fillId="4" borderId="0" xfId="11" applyFont="1" applyBorder="1" applyAlignment="1">
      <alignment horizontal="left" indent="3"/>
    </xf>
    <xf numFmtId="0" fontId="39" fillId="4" borderId="0" xfId="51" applyFont="1" applyBorder="1" applyAlignment="1">
      <alignment horizontal="left"/>
    </xf>
    <xf numFmtId="0" fontId="39" fillId="4" borderId="0" xfId="11" applyBorder="1"/>
    <xf numFmtId="0" fontId="39" fillId="4" borderId="0" xfId="51" applyFont="1" applyBorder="1">
      <alignment horizontal="left"/>
    </xf>
    <xf numFmtId="167" fontId="9" fillId="4" borderId="0" xfId="4" applyBorder="1">
      <alignment horizontal="right"/>
    </xf>
    <xf numFmtId="176" fontId="4" fillId="4" borderId="0" xfId="4" applyNumberFormat="1" applyFont="1" applyBorder="1">
      <alignment horizontal="right"/>
    </xf>
    <xf numFmtId="0" fontId="52" fillId="4" borderId="0" xfId="32" applyFont="1" applyBorder="1">
      <alignment horizontal="center" wrapText="1"/>
    </xf>
    <xf numFmtId="176" fontId="39" fillId="4" borderId="0" xfId="11" applyNumberFormat="1" applyBorder="1" applyAlignment="1"/>
    <xf numFmtId="176" fontId="39" fillId="4" borderId="0" xfId="11" applyNumberFormat="1" applyBorder="1"/>
    <xf numFmtId="176" fontId="39" fillId="4" borderId="0" xfId="11" applyNumberFormat="1" applyBorder="1" applyAlignment="1">
      <alignment horizontal="left" indent="1"/>
    </xf>
    <xf numFmtId="178" fontId="4" fillId="4" borderId="1" xfId="42" applyNumberFormat="1" applyFont="1" applyBorder="1"/>
    <xf numFmtId="176" fontId="39" fillId="2" borderId="0" xfId="11" applyNumberFormat="1" applyFont="1" applyFill="1" applyBorder="1" applyAlignment="1"/>
    <xf numFmtId="176" fontId="39" fillId="4" borderId="0" xfId="11" quotePrefix="1" applyNumberFormat="1" applyFont="1" applyBorder="1"/>
    <xf numFmtId="176" fontId="39" fillId="4" borderId="0" xfId="39" applyNumberFormat="1" applyFont="1" applyBorder="1"/>
    <xf numFmtId="176" fontId="39" fillId="4" borderId="0" xfId="11" applyNumberFormat="1" applyBorder="1" applyAlignment="1">
      <alignment horizontal="centerContinuous" vertical="center" wrapText="1"/>
    </xf>
    <xf numFmtId="176" fontId="52" fillId="4" borderId="0" xfId="32" quotePrefix="1" applyNumberFormat="1" applyBorder="1">
      <alignment horizontal="center" wrapText="1"/>
    </xf>
    <xf numFmtId="176" fontId="52" fillId="4" borderId="0" xfId="32" applyNumberFormat="1" applyBorder="1">
      <alignment horizontal="center" wrapText="1"/>
    </xf>
    <xf numFmtId="176" fontId="39" fillId="4" borderId="0" xfId="11" quotePrefix="1" applyNumberFormat="1" applyBorder="1"/>
    <xf numFmtId="176" fontId="39" fillId="4" borderId="0" xfId="11" applyNumberFormat="1" applyBorder="1" applyAlignment="1">
      <alignment horizontal="center" wrapText="1"/>
    </xf>
    <xf numFmtId="167" fontId="39" fillId="4" borderId="0" xfId="11" applyNumberFormat="1" applyFont="1" applyBorder="1"/>
    <xf numFmtId="167" fontId="39" fillId="4" borderId="0" xfId="11" applyNumberFormat="1" applyFont="1" applyBorder="1" applyAlignment="1"/>
    <xf numFmtId="0" fontId="39" fillId="4" borderId="0" xfId="11" applyFont="1" applyBorder="1" applyAlignment="1">
      <alignment horizontal="left" wrapText="1"/>
    </xf>
    <xf numFmtId="0" fontId="10" fillId="4" borderId="0" xfId="18" applyFont="1" applyBorder="1" applyAlignment="1">
      <alignment horizontal="left" vertical="center" wrapText="1"/>
    </xf>
    <xf numFmtId="0" fontId="52" fillId="4" borderId="0" xfId="31" applyFont="1" applyBorder="1" applyAlignment="1">
      <alignment horizontal="center" wrapText="1"/>
    </xf>
    <xf numFmtId="0" fontId="39" fillId="4" borderId="0" xfId="11" applyFont="1" applyBorder="1" applyAlignment="1">
      <alignment horizontal="center"/>
    </xf>
    <xf numFmtId="0" fontId="52" fillId="4" borderId="0" xfId="32" applyBorder="1" applyAlignment="1">
      <alignment horizontal="center" wrapText="1"/>
    </xf>
    <xf numFmtId="0" fontId="39" fillId="4" borderId="0" xfId="11" applyBorder="1"/>
    <xf numFmtId="0" fontId="52" fillId="4" borderId="0" xfId="28" applyFont="1" applyBorder="1"/>
    <xf numFmtId="0" fontId="39" fillId="4" borderId="0" xfId="11" applyBorder="1" applyAlignment="1">
      <alignment horizontal="center"/>
    </xf>
    <xf numFmtId="0" fontId="39" fillId="4" borderId="0" xfId="11" applyBorder="1" applyAlignment="1">
      <alignment horizontal="left" vertical="center" wrapText="1"/>
    </xf>
    <xf numFmtId="0" fontId="52" fillId="4" borderId="0" xfId="31" applyBorder="1" applyAlignment="1">
      <alignment horizontal="center" wrapText="1"/>
    </xf>
    <xf numFmtId="0" fontId="39" fillId="4" borderId="0" xfId="11" applyFont="1" applyBorder="1" applyAlignment="1">
      <alignment horizontal="left"/>
    </xf>
    <xf numFmtId="0" fontId="52" fillId="4" borderId="0" xfId="32" quotePrefix="1" applyFont="1" applyBorder="1" applyAlignment="1">
      <alignment horizontal="center" wrapText="1"/>
    </xf>
    <xf numFmtId="0" fontId="52" fillId="4" borderId="0" xfId="32" applyFont="1" applyBorder="1" applyAlignment="1">
      <alignment horizontal="center" wrapText="1"/>
    </xf>
    <xf numFmtId="0" fontId="6" fillId="5" borderId="0" xfId="21" applyFont="1" applyBorder="1"/>
    <xf numFmtId="0" fontId="43" fillId="5" borderId="3" xfId="19" applyBorder="1" applyAlignment="1">
      <alignment horizontal="left" indent="1"/>
    </xf>
    <xf numFmtId="0" fontId="39" fillId="4" borderId="0" xfId="11" applyBorder="1" applyAlignment="1"/>
    <xf numFmtId="0" fontId="39" fillId="4" borderId="0" xfId="51" applyFont="1" applyBorder="1">
      <alignment horizontal="left"/>
    </xf>
    <xf numFmtId="0" fontId="52" fillId="4" borderId="0" xfId="29" applyFont="1" applyBorder="1"/>
    <xf numFmtId="0" fontId="39" fillId="4" borderId="0" xfId="11" applyFont="1" applyBorder="1" applyAlignment="1">
      <alignment wrapText="1"/>
    </xf>
    <xf numFmtId="0" fontId="52" fillId="4" borderId="0" xfId="32" applyFont="1" applyBorder="1">
      <alignment horizontal="center" wrapText="1"/>
    </xf>
    <xf numFmtId="0" fontId="39" fillId="4" borderId="0" xfId="11" applyBorder="1"/>
    <xf numFmtId="14" fontId="38" fillId="0" borderId="1" xfId="9" applyNumberFormat="1">
      <protection locked="0"/>
    </xf>
    <xf numFmtId="0" fontId="38" fillId="0" borderId="1" xfId="9" applyBorder="1">
      <protection locked="0"/>
    </xf>
    <xf numFmtId="0" fontId="39" fillId="4" borderId="0" xfId="11" applyFont="1" applyBorder="1" applyAlignment="1">
      <alignment horizontal="left"/>
    </xf>
    <xf numFmtId="179" fontId="39" fillId="4" borderId="1" xfId="39" applyNumberFormat="1" applyBorder="1"/>
    <xf numFmtId="179" fontId="9" fillId="4" borderId="1" xfId="3" applyNumberFormat="1" applyBorder="1"/>
    <xf numFmtId="180" fontId="39" fillId="4" borderId="1" xfId="39" applyNumberFormat="1" applyBorder="1"/>
    <xf numFmtId="181" fontId="9" fillId="4" borderId="1" xfId="3" applyNumberFormat="1" applyBorder="1"/>
    <xf numFmtId="181" fontId="38" fillId="0" borderId="1" xfId="9" applyNumberFormat="1">
      <protection locked="0"/>
    </xf>
    <xf numFmtId="179" fontId="4" fillId="4" borderId="1" xfId="4" applyNumberFormat="1" applyFont="1" applyBorder="1">
      <alignment horizontal="right"/>
    </xf>
    <xf numFmtId="179" fontId="39" fillId="4" borderId="1" xfId="39" applyNumberFormat="1" applyFont="1" applyBorder="1"/>
    <xf numFmtId="182" fontId="38" fillId="0" borderId="1" xfId="9" applyNumberFormat="1" applyBorder="1">
      <protection locked="0"/>
    </xf>
    <xf numFmtId="180" fontId="38" fillId="0" borderId="1" xfId="9" applyNumberFormat="1" applyBorder="1">
      <protection locked="0"/>
    </xf>
    <xf numFmtId="179" fontId="38" fillId="0" borderId="1" xfId="9" applyNumberFormat="1" applyBorder="1">
      <protection locked="0"/>
    </xf>
    <xf numFmtId="179" fontId="38" fillId="0" borderId="1" xfId="9" applyNumberFormat="1">
      <protection locked="0"/>
    </xf>
    <xf numFmtId="179" fontId="4" fillId="4" borderId="4" xfId="4" applyNumberFormat="1" applyFont="1" applyBorder="1">
      <alignment horizontal="right"/>
    </xf>
    <xf numFmtId="179" fontId="39" fillId="4" borderId="4" xfId="39" applyNumberFormat="1" applyFont="1" applyBorder="1"/>
    <xf numFmtId="179" fontId="4" fillId="4" borderId="4" xfId="33" applyNumberFormat="1" applyFont="1" applyBorder="1"/>
    <xf numFmtId="179" fontId="9" fillId="4" borderId="1" xfId="4" applyNumberFormat="1" applyBorder="1">
      <alignment horizontal="right"/>
    </xf>
    <xf numFmtId="179" fontId="9" fillId="4" borderId="1" xfId="33" applyNumberFormat="1" applyBorder="1"/>
    <xf numFmtId="179" fontId="9" fillId="4" borderId="4" xfId="33" applyNumberFormat="1" applyBorder="1"/>
    <xf numFmtId="180" fontId="38" fillId="0" borderId="1" xfId="9" applyNumberFormat="1">
      <protection locked="0"/>
    </xf>
    <xf numFmtId="179" fontId="38" fillId="3" borderId="1" xfId="9" applyNumberFormat="1" applyFill="1" applyBorder="1">
      <protection locked="0"/>
    </xf>
    <xf numFmtId="179" fontId="4" fillId="4" borderId="6" xfId="4" applyNumberFormat="1" applyFont="1" applyBorder="1">
      <alignment horizontal="right"/>
    </xf>
    <xf numFmtId="183" fontId="4" fillId="4" borderId="1" xfId="42" applyNumberFormat="1" applyFont="1" applyBorder="1"/>
    <xf numFmtId="179" fontId="9" fillId="4" borderId="6" xfId="4" applyNumberFormat="1" applyBorder="1">
      <alignment horizontal="right"/>
    </xf>
    <xf numFmtId="179" fontId="4" fillId="4" borderId="6" xfId="46" applyNumberFormat="1" applyFont="1" applyBorder="1"/>
    <xf numFmtId="179" fontId="9" fillId="4" borderId="1" xfId="33" applyNumberFormat="1" applyBorder="1" applyAlignment="1"/>
    <xf numFmtId="179" fontId="9" fillId="4" borderId="4" xfId="33" applyNumberFormat="1" applyBorder="1" applyAlignment="1"/>
    <xf numFmtId="179" fontId="9" fillId="4" borderId="4" xfId="33" applyNumberFormat="1" applyBorder="1" applyAlignment="1">
      <alignment horizontal="right"/>
    </xf>
    <xf numFmtId="184" fontId="4" fillId="4" borderId="1" xfId="4" applyNumberFormat="1" applyFont="1" applyBorder="1">
      <alignment horizontal="right"/>
    </xf>
    <xf numFmtId="184" fontId="38" fillId="0" borderId="1" xfId="9" applyNumberFormat="1">
      <protection locked="0"/>
    </xf>
    <xf numFmtId="179" fontId="4" fillId="4" borderId="1" xfId="4" applyNumberFormat="1" applyFont="1" applyBorder="1" applyProtection="1">
      <alignment horizontal="right"/>
    </xf>
    <xf numFmtId="179" fontId="9" fillId="4" borderId="1" xfId="3" applyNumberFormat="1" applyFont="1" applyBorder="1" applyAlignment="1" applyProtection="1">
      <alignment horizontal="right"/>
    </xf>
    <xf numFmtId="179" fontId="9" fillId="4" borderId="4" xfId="4" applyNumberFormat="1" applyFont="1" applyBorder="1">
      <alignment horizontal="right"/>
    </xf>
    <xf numFmtId="179" fontId="9" fillId="4" borderId="1" xfId="4" applyNumberFormat="1" applyFont="1" applyBorder="1" applyProtection="1">
      <alignment horizontal="right"/>
    </xf>
    <xf numFmtId="179" fontId="9" fillId="4" borderId="4" xfId="34" applyNumberFormat="1" applyFont="1" applyBorder="1" applyAlignment="1">
      <alignment horizontal="right"/>
    </xf>
    <xf numFmtId="179" fontId="9" fillId="4" borderId="15" xfId="34" applyNumberFormat="1" applyFont="1" applyBorder="1" applyAlignment="1">
      <alignment horizontal="right"/>
    </xf>
    <xf numFmtId="179" fontId="9" fillId="4" borderId="1" xfId="34" applyNumberFormat="1" applyFont="1" applyBorder="1" applyAlignment="1">
      <alignment horizontal="right"/>
    </xf>
    <xf numFmtId="179" fontId="9" fillId="4" borderId="16" xfId="34" applyNumberFormat="1" applyFont="1" applyBorder="1" applyAlignment="1">
      <alignment horizontal="right"/>
    </xf>
    <xf numFmtId="179" fontId="4" fillId="4" borderId="4" xfId="34" applyNumberFormat="1" applyFont="1" applyBorder="1" applyAlignment="1">
      <alignment horizontal="right"/>
    </xf>
    <xf numFmtId="181" fontId="4" fillId="4" borderId="4" xfId="34" applyNumberFormat="1" applyFont="1" applyBorder="1" applyAlignment="1">
      <alignment horizontal="right"/>
    </xf>
    <xf numFmtId="185" fontId="38" fillId="0" borderId="1" xfId="9" applyNumberFormat="1">
      <protection locked="0"/>
    </xf>
    <xf numFmtId="185" fontId="4" fillId="4" borderId="4" xfId="34" applyNumberFormat="1" applyFont="1" applyBorder="1" applyAlignment="1">
      <alignment horizontal="right"/>
    </xf>
    <xf numFmtId="179" fontId="4" fillId="4" borderId="4" xfId="34" applyNumberFormat="1" applyFont="1" applyAlignment="1">
      <alignment horizontal="right"/>
    </xf>
    <xf numFmtId="182" fontId="9" fillId="4" borderId="1" xfId="42" applyNumberFormat="1" applyBorder="1"/>
    <xf numFmtId="182" fontId="9" fillId="4" borderId="4" xfId="33" applyNumberFormat="1" applyBorder="1"/>
    <xf numFmtId="0" fontId="52" fillId="4" borderId="0" xfId="31" applyBorder="1" applyAlignment="1">
      <alignment horizontal="center" wrapText="1"/>
    </xf>
    <xf numFmtId="0" fontId="0" fillId="0" borderId="0" xfId="0">
      <alignment horizontal="right"/>
    </xf>
    <xf numFmtId="0" fontId="35" fillId="4" borderId="13" xfId="11" applyFont="1" applyBorder="1" applyAlignment="1"/>
    <xf numFmtId="186" fontId="9" fillId="4" borderId="4" xfId="34" applyNumberFormat="1" applyFont="1" applyBorder="1" applyAlignment="1">
      <alignment horizontal="right"/>
    </xf>
    <xf numFmtId="0" fontId="39" fillId="4" borderId="0" xfId="11" applyBorder="1" applyAlignment="1">
      <alignment horizontal="center"/>
    </xf>
    <xf numFmtId="0" fontId="39" fillId="4" borderId="0" xfId="11" applyBorder="1" applyAlignment="1"/>
    <xf numFmtId="0" fontId="39" fillId="4" borderId="0" xfId="11" applyBorder="1"/>
    <xf numFmtId="0" fontId="39" fillId="4" borderId="0" xfId="11" applyFont="1" applyBorder="1" applyAlignment="1">
      <alignment horizontal="left"/>
    </xf>
    <xf numFmtId="0" fontId="0" fillId="0" borderId="0" xfId="0">
      <alignment horizontal="right"/>
    </xf>
    <xf numFmtId="0" fontId="39" fillId="4" borderId="0" xfId="51" applyFont="1" applyBorder="1">
      <alignment horizontal="left"/>
    </xf>
    <xf numFmtId="0" fontId="39" fillId="4" borderId="0" xfId="11" applyFont="1" applyBorder="1" applyAlignment="1">
      <alignment wrapText="1"/>
    </xf>
    <xf numFmtId="0" fontId="52" fillId="4" borderId="0" xfId="32" applyFont="1" applyBorder="1">
      <alignment horizontal="center" wrapText="1"/>
    </xf>
    <xf numFmtId="0" fontId="52" fillId="4" borderId="0" xfId="31" applyFont="1" applyBorder="1" applyAlignment="1">
      <alignment horizontal="center" wrapText="1"/>
    </xf>
    <xf numFmtId="0" fontId="39" fillId="4" borderId="0" xfId="11" applyBorder="1"/>
    <xf numFmtId="0" fontId="0" fillId="0" borderId="0" xfId="0" applyBorder="1" applyAlignment="1">
      <alignment horizontal="left" indent="2"/>
    </xf>
    <xf numFmtId="0" fontId="0" fillId="0" borderId="0" xfId="0" applyFont="1" applyAlignment="1">
      <alignment horizontal="left" indent="2"/>
    </xf>
    <xf numFmtId="0" fontId="0" fillId="0" borderId="0" xfId="0" applyAlignment="1">
      <alignment horizontal="left" indent="2"/>
    </xf>
    <xf numFmtId="0" fontId="0" fillId="0" borderId="0" xfId="0" quotePrefix="1" applyAlignment="1">
      <alignment horizontal="left" indent="2"/>
    </xf>
    <xf numFmtId="0" fontId="0" fillId="0" borderId="0" xfId="0">
      <alignment horizontal="right"/>
    </xf>
    <xf numFmtId="0" fontId="0" fillId="0" borderId="0" xfId="0" applyFill="1" applyAlignment="1">
      <alignment horizontal="left" indent="2"/>
    </xf>
    <xf numFmtId="0" fontId="12" fillId="0" borderId="0" xfId="0" applyFont="1" applyFill="1" applyBorder="1" applyAlignment="1" applyProtection="1">
      <alignment horizontal="left" indent="2"/>
    </xf>
    <xf numFmtId="0" fontId="0" fillId="0" borderId="0" xfId="0" applyAlignment="1">
      <alignment horizontal="left" vertical="top" indent="2"/>
    </xf>
    <xf numFmtId="0" fontId="2" fillId="0" borderId="0" xfId="0" applyFont="1" applyAlignment="1">
      <alignment horizontal="left" indent="2"/>
    </xf>
    <xf numFmtId="0" fontId="57" fillId="0" borderId="0" xfId="0" applyFont="1" applyAlignment="1">
      <alignment horizontal="left" indent="2"/>
    </xf>
    <xf numFmtId="0" fontId="4" fillId="0" borderId="0" xfId="0" applyFont="1" applyFill="1" applyAlignment="1">
      <alignment horizontal="left" indent="2"/>
    </xf>
    <xf numFmtId="0" fontId="53" fillId="3" borderId="0" xfId="35" applyFill="1" applyBorder="1" applyAlignment="1" applyProtection="1"/>
    <xf numFmtId="0" fontId="53" fillId="0" borderId="0" xfId="35" applyBorder="1" applyAlignment="1" applyProtection="1"/>
    <xf numFmtId="0" fontId="12" fillId="0" borderId="3" xfId="0" applyFont="1" applyFill="1" applyBorder="1">
      <alignment horizontal="right"/>
    </xf>
    <xf numFmtId="0" fontId="7" fillId="0" borderId="3" xfId="0" applyFont="1" applyFill="1" applyBorder="1">
      <alignment horizontal="right"/>
    </xf>
    <xf numFmtId="0" fontId="0" fillId="0" borderId="3" xfId="0" applyFill="1" applyBorder="1">
      <alignment horizontal="right"/>
    </xf>
    <xf numFmtId="0" fontId="39" fillId="4" borderId="0" xfId="11" applyBorder="1"/>
    <xf numFmtId="0" fontId="6" fillId="5" borderId="0" xfId="21" applyFont="1" applyBorder="1"/>
    <xf numFmtId="0" fontId="43" fillId="5" borderId="3" xfId="19" applyBorder="1" applyAlignment="1">
      <alignment horizontal="left" indent="1"/>
    </xf>
    <xf numFmtId="0" fontId="39" fillId="4" borderId="0" xfId="11" applyBorder="1" applyAlignment="1"/>
    <xf numFmtId="0" fontId="39" fillId="4" borderId="0" xfId="51" applyFont="1" applyBorder="1">
      <alignment horizontal="left"/>
    </xf>
    <xf numFmtId="0" fontId="0" fillId="0" borderId="0" xfId="0">
      <alignment horizontal="right"/>
    </xf>
    <xf numFmtId="0" fontId="52" fillId="4" borderId="0" xfId="32" applyFont="1" applyBorder="1">
      <alignment horizontal="center" wrapText="1"/>
    </xf>
    <xf numFmtId="0" fontId="56" fillId="4" borderId="5" xfId="11" applyFont="1" applyBorder="1" applyAlignment="1"/>
    <xf numFmtId="0" fontId="52" fillId="4" borderId="11" xfId="11" applyFont="1" applyBorder="1" applyAlignment="1">
      <alignment horizontal="center" wrapText="1"/>
    </xf>
    <xf numFmtId="0" fontId="0" fillId="0" borderId="0" xfId="0">
      <alignment horizontal="right"/>
    </xf>
    <xf numFmtId="0" fontId="26" fillId="0" borderId="0" xfId="0" applyFont="1" applyBorder="1" applyAlignment="1">
      <alignment horizontal="left" vertical="top" wrapText="1"/>
    </xf>
    <xf numFmtId="0" fontId="0" fillId="0" borderId="0" xfId="0" applyNumberFormat="1" applyFill="1" applyBorder="1" applyAlignment="1">
      <alignment horizontal="left" vertical="top"/>
    </xf>
    <xf numFmtId="0" fontId="7" fillId="0" borderId="0" xfId="0" applyFont="1" applyBorder="1" applyAlignment="1">
      <alignment horizontal="left" vertical="top" wrapText="1"/>
    </xf>
    <xf numFmtId="0" fontId="39" fillId="4" borderId="0" xfId="11" applyFont="1" applyBorder="1" applyAlignment="1">
      <alignment horizontal="left" wrapText="1"/>
    </xf>
    <xf numFmtId="0" fontId="39" fillId="4" borderId="0" xfId="11" applyFont="1" applyBorder="1" applyAlignment="1">
      <alignment horizontal="center"/>
    </xf>
    <xf numFmtId="0" fontId="39" fillId="4" borderId="0" xfId="11" applyBorder="1"/>
    <xf numFmtId="0" fontId="0" fillId="0" borderId="0" xfId="0">
      <alignment horizontal="right"/>
    </xf>
    <xf numFmtId="0" fontId="0" fillId="0" borderId="0" xfId="0" applyFill="1" applyAlignment="1" applyProtection="1">
      <alignment horizontal="left" indent="2"/>
      <protection locked="0"/>
    </xf>
    <xf numFmtId="0" fontId="0" fillId="0" borderId="0" xfId="0" applyFill="1" applyProtection="1">
      <alignment horizontal="right"/>
      <protection locked="0"/>
    </xf>
    <xf numFmtId="179" fontId="38" fillId="0" borderId="1" xfId="9" applyNumberFormat="1" applyProtection="1">
      <protection locked="0"/>
    </xf>
    <xf numFmtId="0" fontId="35" fillId="4" borderId="13" xfId="44" applyBorder="1" applyProtection="1">
      <alignment horizontal="right"/>
      <protection locked="0"/>
    </xf>
    <xf numFmtId="0" fontId="39" fillId="4" borderId="0" xfId="11" applyBorder="1" applyAlignment="1" applyProtection="1">
      <alignment horizontal="left" indent="1"/>
      <protection locked="0"/>
    </xf>
    <xf numFmtId="0" fontId="39" fillId="4" borderId="0" xfId="51" applyBorder="1" applyProtection="1">
      <alignment horizontal="left"/>
      <protection locked="0"/>
    </xf>
    <xf numFmtId="0" fontId="39" fillId="4" borderId="0" xfId="11" applyBorder="1" applyAlignment="1" applyProtection="1">
      <protection locked="0"/>
    </xf>
    <xf numFmtId="0" fontId="39" fillId="4" borderId="0" xfId="11" applyBorder="1" applyProtection="1">
      <protection locked="0"/>
    </xf>
    <xf numFmtId="0" fontId="52" fillId="4" borderId="0" xfId="31" applyBorder="1" applyAlignment="1" applyProtection="1">
      <alignment horizontal="center" wrapText="1"/>
      <protection locked="0"/>
    </xf>
    <xf numFmtId="0" fontId="39" fillId="4" borderId="5" xfId="11" applyBorder="1" applyProtection="1">
      <protection locked="0"/>
    </xf>
    <xf numFmtId="0" fontId="0" fillId="0" borderId="0" xfId="0" applyBorder="1" applyProtection="1">
      <alignment horizontal="right"/>
      <protection locked="0"/>
    </xf>
    <xf numFmtId="0" fontId="39" fillId="4" borderId="0" xfId="11" applyBorder="1" applyAlignment="1" applyProtection="1">
      <alignment horizontal="left" indent="2"/>
      <protection locked="0"/>
    </xf>
    <xf numFmtId="0" fontId="0" fillId="0" borderId="0" xfId="0" applyProtection="1">
      <alignment horizontal="right"/>
      <protection locked="0"/>
    </xf>
    <xf numFmtId="182" fontId="9" fillId="4" borderId="1" xfId="41" applyNumberFormat="1" applyFont="1" applyFill="1" applyBorder="1" applyAlignment="1" applyProtection="1">
      <alignment horizontal="right"/>
    </xf>
    <xf numFmtId="0" fontId="52" fillId="5" borderId="17" xfId="22" applyFont="1" applyBorder="1" applyAlignment="1">
      <alignment horizontal="center" vertical="center" wrapText="1"/>
    </xf>
    <xf numFmtId="0" fontId="52" fillId="5" borderId="4" xfId="22" applyFont="1" applyBorder="1" applyAlignment="1">
      <alignment horizontal="center" vertical="center" wrapText="1"/>
    </xf>
    <xf numFmtId="0" fontId="45" fillId="5" borderId="18" xfId="22" applyBorder="1">
      <alignment vertical="top" wrapText="1"/>
    </xf>
    <xf numFmtId="0" fontId="45" fillId="5" borderId="16" xfId="22" applyBorder="1">
      <alignment vertical="top" wrapText="1"/>
    </xf>
    <xf numFmtId="179" fontId="45" fillId="5" borderId="18" xfId="22" applyNumberFormat="1" applyBorder="1">
      <alignment vertical="top" wrapText="1"/>
    </xf>
    <xf numFmtId="179" fontId="45" fillId="5" borderId="16" xfId="22" applyNumberFormat="1" applyBorder="1">
      <alignment vertical="top" wrapText="1"/>
    </xf>
    <xf numFmtId="0" fontId="45" fillId="5" borderId="15" xfId="22" applyBorder="1">
      <alignment vertical="top" wrapText="1"/>
    </xf>
    <xf numFmtId="0" fontId="35" fillId="4" borderId="13" xfId="44" applyBorder="1" applyProtection="1">
      <alignment horizontal="right"/>
    </xf>
    <xf numFmtId="0" fontId="39" fillId="4" borderId="0" xfId="11" applyBorder="1" applyProtection="1"/>
    <xf numFmtId="0" fontId="39" fillId="4" borderId="0" xfId="11" applyBorder="1" applyAlignment="1" applyProtection="1">
      <alignment horizontal="left" indent="2"/>
    </xf>
    <xf numFmtId="0" fontId="52" fillId="4" borderId="0" xfId="30" applyBorder="1" applyProtection="1">
      <alignment horizontal="left"/>
    </xf>
    <xf numFmtId="169" fontId="15" fillId="4" borderId="0" xfId="45" applyFont="1" applyBorder="1" applyAlignment="1" applyProtection="1">
      <alignment horizontal="center" wrapText="1"/>
    </xf>
    <xf numFmtId="0" fontId="39" fillId="4" borderId="5" xfId="11" applyBorder="1" applyProtection="1"/>
    <xf numFmtId="0" fontId="0" fillId="0" borderId="0" xfId="0" applyProtection="1">
      <alignment horizontal="right"/>
    </xf>
    <xf numFmtId="0" fontId="39" fillId="4" borderId="0" xfId="51" applyBorder="1" applyProtection="1">
      <alignment horizontal="left"/>
    </xf>
    <xf numFmtId="0" fontId="39" fillId="4" borderId="0" xfId="11" applyBorder="1" applyAlignment="1" applyProtection="1">
      <alignment horizontal="center"/>
    </xf>
    <xf numFmtId="179" fontId="9" fillId="4" borderId="6" xfId="4" applyNumberFormat="1" applyBorder="1" applyProtection="1">
      <alignment horizontal="right"/>
    </xf>
    <xf numFmtId="0" fontId="39" fillId="4" borderId="0" xfId="11" applyBorder="1" applyAlignment="1" applyProtection="1">
      <alignment horizontal="left" indent="1"/>
    </xf>
    <xf numFmtId="0" fontId="39" fillId="4" borderId="0" xfId="11" applyFont="1" applyBorder="1" applyAlignment="1">
      <alignment horizontal="left" wrapText="1"/>
    </xf>
    <xf numFmtId="0" fontId="15" fillId="4" borderId="0" xfId="11" applyFont="1" applyBorder="1" applyAlignment="1">
      <alignment horizontal="center" wrapText="1"/>
    </xf>
    <xf numFmtId="0" fontId="52" fillId="4" borderId="0" xfId="32" applyBorder="1" applyAlignment="1">
      <alignment horizontal="center" wrapText="1"/>
    </xf>
    <xf numFmtId="0" fontId="0" fillId="0" borderId="0" xfId="0">
      <alignment horizontal="right"/>
    </xf>
    <xf numFmtId="0" fontId="0" fillId="0" borderId="0" xfId="0" applyFill="1" applyAlignment="1" applyProtection="1">
      <alignment horizontal="left" indent="2"/>
    </xf>
    <xf numFmtId="0" fontId="0" fillId="0" borderId="0" xfId="0" applyFill="1" applyProtection="1">
      <alignment horizontal="right"/>
    </xf>
    <xf numFmtId="181" fontId="4" fillId="4" borderId="1" xfId="40" applyNumberFormat="1" applyFont="1" applyBorder="1">
      <alignment horizontal="right"/>
    </xf>
    <xf numFmtId="0" fontId="39" fillId="4" borderId="0" xfId="11" applyBorder="1" applyAlignment="1"/>
    <xf numFmtId="0" fontId="38" fillId="0" borderId="1" xfId="9" applyAlignment="1">
      <alignment horizontal="center" vertical="center" wrapText="1"/>
      <protection locked="0"/>
    </xf>
    <xf numFmtId="49" fontId="33" fillId="0" borderId="0" xfId="37" applyFont="1">
      <alignment horizontal="left" indent="1"/>
    </xf>
    <xf numFmtId="0" fontId="0" fillId="0" borderId="0" xfId="0" applyBorder="1" applyAlignment="1">
      <alignment horizontal="left" vertical="top" wrapText="1"/>
    </xf>
    <xf numFmtId="0" fontId="60" fillId="0" borderId="0" xfId="26" applyFont="1" applyBorder="1" applyAlignment="1">
      <alignment vertical="top" wrapText="1"/>
    </xf>
    <xf numFmtId="0" fontId="0" fillId="0" borderId="5" xfId="0" applyFill="1" applyBorder="1">
      <alignment horizontal="right"/>
    </xf>
    <xf numFmtId="0" fontId="0" fillId="0" borderId="5" xfId="0" applyFont="1" applyFill="1" applyBorder="1">
      <alignment horizontal="right"/>
    </xf>
    <xf numFmtId="0" fontId="7" fillId="3" borderId="3" xfId="0" applyFont="1" applyFill="1" applyBorder="1">
      <alignment horizontal="right"/>
    </xf>
    <xf numFmtId="0" fontId="5" fillId="3" borderId="0" xfId="0" applyFont="1" applyFill="1" applyBorder="1" applyAlignment="1">
      <alignment horizontal="centerContinuous"/>
    </xf>
    <xf numFmtId="180" fontId="4" fillId="4" borderId="4" xfId="42" applyNumberFormat="1" applyFont="1" applyBorder="1"/>
    <xf numFmtId="0" fontId="58" fillId="4" borderId="0" xfId="18" applyFont="1" applyBorder="1" applyAlignment="1">
      <alignment wrapText="1"/>
    </xf>
    <xf numFmtId="0" fontId="7" fillId="3" borderId="0" xfId="0" applyFont="1" applyFill="1" applyBorder="1" applyAlignment="1">
      <alignment horizontal="right"/>
    </xf>
    <xf numFmtId="0" fontId="7" fillId="3" borderId="0" xfId="0" applyFont="1" applyFill="1" applyBorder="1" applyAlignment="1">
      <alignment horizontal="left"/>
    </xf>
    <xf numFmtId="0" fontId="43" fillId="5" borderId="3" xfId="19" applyFont="1" applyBorder="1" applyAlignment="1">
      <alignment horizontal="left" indent="1"/>
    </xf>
    <xf numFmtId="0" fontId="7" fillId="0" borderId="7" xfId="0" applyFont="1" applyBorder="1" applyAlignment="1">
      <alignment horizontal="left" vertical="top" wrapText="1"/>
    </xf>
    <xf numFmtId="0" fontId="8" fillId="3" borderId="8" xfId="0" applyFont="1" applyFill="1" applyBorder="1" applyAlignment="1">
      <alignment vertical="top"/>
    </xf>
    <xf numFmtId="0" fontId="8" fillId="3" borderId="9" xfId="0" applyFont="1" applyFill="1" applyBorder="1" applyAlignment="1"/>
    <xf numFmtId="0" fontId="17" fillId="3" borderId="3" xfId="0" applyFont="1" applyFill="1" applyBorder="1" applyAlignment="1"/>
    <xf numFmtId="0" fontId="46" fillId="3" borderId="0" xfId="24" applyFill="1" applyBorder="1" applyAlignment="1">
      <alignment horizontal="left" vertical="top"/>
    </xf>
    <xf numFmtId="0" fontId="12" fillId="0" borderId="5" xfId="0" applyFont="1" applyFill="1" applyBorder="1">
      <alignment horizontal="right"/>
    </xf>
    <xf numFmtId="0" fontId="61" fillId="3" borderId="0" xfId="24" applyFont="1" applyFill="1" applyBorder="1" applyAlignment="1">
      <alignment horizontal="left" vertical="top"/>
    </xf>
    <xf numFmtId="0" fontId="7" fillId="0" borderId="3" xfId="0" applyFont="1" applyBorder="1" applyAlignment="1">
      <alignment horizontal="left" vertical="top" wrapText="1"/>
    </xf>
    <xf numFmtId="0" fontId="12" fillId="3" borderId="10" xfId="0" applyFont="1" applyFill="1" applyBorder="1" applyAlignment="1"/>
    <xf numFmtId="0" fontId="12" fillId="3" borderId="11" xfId="0" applyFont="1" applyFill="1" applyBorder="1" applyAlignment="1"/>
    <xf numFmtId="0" fontId="12" fillId="3" borderId="12" xfId="0" applyFont="1" applyFill="1" applyBorder="1" applyAlignment="1"/>
    <xf numFmtId="0" fontId="38" fillId="0" borderId="1" xfId="9" applyBorder="1" applyAlignment="1">
      <alignment wrapText="1"/>
      <protection locked="0"/>
    </xf>
    <xf numFmtId="0" fontId="38" fillId="0" borderId="1" xfId="9" applyAlignment="1">
      <alignment wrapText="1"/>
      <protection locked="0"/>
    </xf>
    <xf numFmtId="0" fontId="38" fillId="0" borderId="1" xfId="9" applyAlignment="1" applyProtection="1">
      <alignment wrapText="1"/>
      <protection locked="0"/>
    </xf>
    <xf numFmtId="179" fontId="4" fillId="4" borderId="1" xfId="4" applyNumberFormat="1" applyFont="1" applyBorder="1" applyProtection="1">
      <alignment horizontal="right"/>
      <protection locked="0"/>
    </xf>
    <xf numFmtId="184" fontId="4" fillId="4" borderId="1" xfId="4" applyNumberFormat="1" applyFont="1" applyBorder="1" applyProtection="1">
      <alignment horizontal="right"/>
      <protection locked="0"/>
    </xf>
    <xf numFmtId="184" fontId="38" fillId="0" borderId="1" xfId="9" applyNumberFormat="1" applyProtection="1">
      <protection locked="0"/>
    </xf>
    <xf numFmtId="169" fontId="52" fillId="4" borderId="0" xfId="31" applyNumberFormat="1" applyFont="1" applyBorder="1" applyAlignment="1">
      <alignment horizontal="center" wrapText="1"/>
    </xf>
    <xf numFmtId="179" fontId="4" fillId="4" borderId="4" xfId="33" applyNumberFormat="1" applyFont="1" applyBorder="1" applyProtection="1"/>
    <xf numFmtId="0" fontId="55" fillId="0" borderId="0" xfId="0" applyFont="1" applyAlignment="1">
      <alignment horizontal="left"/>
    </xf>
    <xf numFmtId="0" fontId="62" fillId="0" borderId="0" xfId="0" applyFont="1" applyAlignment="1">
      <alignment horizontal="left"/>
    </xf>
    <xf numFmtId="0" fontId="39" fillId="4" borderId="0" xfId="11" applyAlignment="1"/>
    <xf numFmtId="176" fontId="39" fillId="4" borderId="1" xfId="4" applyNumberFormat="1" applyFont="1" applyBorder="1">
      <alignment horizontal="right"/>
    </xf>
    <xf numFmtId="0" fontId="62" fillId="0" borderId="0" xfId="0" applyFont="1" applyAlignment="1">
      <alignment horizontal="left" indent="2"/>
    </xf>
    <xf numFmtId="0" fontId="39" fillId="4" borderId="0" xfId="11" applyBorder="1"/>
    <xf numFmtId="0" fontId="52" fillId="4" borderId="0" xfId="31" applyBorder="1" applyAlignment="1">
      <alignment horizontal="center" wrapText="1"/>
    </xf>
    <xf numFmtId="0" fontId="43" fillId="5" borderId="3" xfId="19" applyBorder="1" applyAlignment="1">
      <alignment horizontal="left" indent="1"/>
    </xf>
    <xf numFmtId="0" fontId="39" fillId="4" borderId="0" xfId="11" applyBorder="1" applyAlignment="1"/>
    <xf numFmtId="0" fontId="39" fillId="4" borderId="0" xfId="11" applyBorder="1" applyAlignment="1">
      <alignment horizontal="center" vertical="center" wrapText="1"/>
    </xf>
    <xf numFmtId="179" fontId="39" fillId="4" borderId="4" xfId="33" applyNumberFormat="1" applyFont="1" applyBorder="1"/>
    <xf numFmtId="169" fontId="52" fillId="4" borderId="0" xfId="45" applyFont="1" applyBorder="1" applyAlignment="1">
      <alignment horizontal="center" vertical="center" wrapText="1"/>
    </xf>
    <xf numFmtId="0" fontId="39" fillId="4" borderId="0" xfId="11" applyBorder="1" applyAlignment="1">
      <alignment horizontal="left" wrapText="1"/>
    </xf>
    <xf numFmtId="0" fontId="39" fillId="4" borderId="11" xfId="11" applyBorder="1" applyAlignment="1">
      <alignment horizontal="left" indent="2"/>
    </xf>
    <xf numFmtId="0" fontId="0" fillId="0" borderId="0" xfId="0" quotePrefix="1" applyFill="1" applyAlignment="1">
      <alignment horizontal="left" indent="2"/>
    </xf>
    <xf numFmtId="0" fontId="63" fillId="0" borderId="0" xfId="0" applyFont="1">
      <alignment horizontal="right"/>
    </xf>
    <xf numFmtId="0" fontId="63" fillId="0" borderId="0" xfId="0" applyFont="1" applyAlignment="1">
      <alignment horizontal="left" indent="2"/>
    </xf>
    <xf numFmtId="179" fontId="9" fillId="4" borderId="1" xfId="4" applyNumberFormat="1" applyBorder="1" applyProtection="1">
      <alignment horizontal="right"/>
    </xf>
    <xf numFmtId="0" fontId="15" fillId="3" borderId="3" xfId="0" applyFont="1" applyFill="1" applyBorder="1" applyAlignment="1">
      <alignment horizontal="centerContinuous"/>
    </xf>
    <xf numFmtId="179" fontId="38" fillId="0" borderId="1" xfId="9" applyNumberFormat="1" applyAlignment="1">
      <alignment horizontal="center" wrapText="1"/>
      <protection locked="0"/>
    </xf>
    <xf numFmtId="0" fontId="38" fillId="0" borderId="1" xfId="9" applyAlignment="1">
      <alignment horizontal="center" wrapText="1"/>
      <protection locked="0"/>
    </xf>
    <xf numFmtId="0" fontId="0" fillId="0" borderId="0" xfId="0" applyAlignment="1">
      <alignment horizontal="left" vertical="top"/>
    </xf>
    <xf numFmtId="180" fontId="9" fillId="4" borderId="4" xfId="42" applyNumberFormat="1" applyBorder="1"/>
    <xf numFmtId="0" fontId="4" fillId="0" borderId="0" xfId="0" applyFont="1" applyBorder="1" applyAlignment="1">
      <alignment horizontal="left" vertical="top" wrapText="1"/>
    </xf>
    <xf numFmtId="0" fontId="39" fillId="4" borderId="0" xfId="11" applyBorder="1" applyAlignment="1" applyProtection="1">
      <alignment horizontal="left"/>
      <protection locked="0"/>
    </xf>
    <xf numFmtId="0" fontId="39" fillId="4" borderId="0" xfId="11" applyBorder="1" applyAlignment="1" applyProtection="1">
      <alignment vertical="top"/>
      <protection locked="0"/>
    </xf>
    <xf numFmtId="0" fontId="39" fillId="8" borderId="0" xfId="51" applyFont="1" applyFill="1" applyBorder="1">
      <alignment horizontal="left"/>
    </xf>
    <xf numFmtId="0" fontId="52" fillId="8" borderId="0" xfId="30" applyFont="1" applyFill="1" applyBorder="1" applyAlignment="1"/>
    <xf numFmtId="0" fontId="39" fillId="8" borderId="0" xfId="11" applyFont="1" applyFill="1" applyBorder="1" applyAlignment="1">
      <alignment horizontal="left"/>
    </xf>
    <xf numFmtId="0" fontId="35" fillId="8" borderId="0" xfId="18" applyFont="1" applyFill="1" applyBorder="1">
      <alignment horizontal="left"/>
    </xf>
    <xf numFmtId="0" fontId="39" fillId="8" borderId="0" xfId="11" applyFill="1" applyBorder="1" applyAlignment="1">
      <alignment horizontal="left"/>
    </xf>
    <xf numFmtId="0" fontId="7" fillId="8" borderId="0" xfId="12" applyFont="1" applyFill="1" applyBorder="1" applyAlignment="1" applyProtection="1"/>
    <xf numFmtId="0" fontId="39" fillId="8" borderId="0" xfId="11" applyFill="1" applyBorder="1" applyAlignment="1">
      <alignment horizontal="left" indent="1"/>
    </xf>
    <xf numFmtId="0" fontId="52" fillId="8" borderId="0" xfId="32" applyFont="1" applyFill="1" applyBorder="1" applyAlignment="1">
      <alignment horizontal="center" wrapText="1"/>
    </xf>
    <xf numFmtId="0" fontId="52" fillId="8" borderId="0" xfId="11" applyFont="1" applyFill="1" applyBorder="1" applyAlignment="1">
      <alignment horizontal="right" vertical="center" wrapText="1" indent="1"/>
    </xf>
    <xf numFmtId="0" fontId="35" fillId="8" borderId="0" xfId="5" applyFill="1" applyBorder="1" applyAlignment="1">
      <alignment horizontal="left" indent="1"/>
    </xf>
    <xf numFmtId="0" fontId="39" fillId="8" borderId="0" xfId="11" applyFill="1" applyBorder="1" applyAlignment="1"/>
    <xf numFmtId="0" fontId="39" fillId="8" borderId="5" xfId="11" applyFill="1" applyBorder="1" applyAlignment="1"/>
    <xf numFmtId="0" fontId="52" fillId="8" borderId="0" xfId="30" applyFont="1" applyFill="1" applyBorder="1">
      <alignment horizontal="left"/>
    </xf>
    <xf numFmtId="0" fontId="52" fillId="8" borderId="0" xfId="30" applyFill="1" applyBorder="1">
      <alignment horizontal="left"/>
    </xf>
    <xf numFmtId="0" fontId="39" fillId="8" borderId="0" xfId="51" applyFill="1" applyBorder="1">
      <alignment horizontal="left"/>
    </xf>
    <xf numFmtId="0" fontId="52" fillId="8" borderId="0" xfId="29" applyFont="1" applyFill="1" applyBorder="1"/>
    <xf numFmtId="176" fontId="39" fillId="8" borderId="0" xfId="11" applyNumberFormat="1" applyFill="1" applyBorder="1" applyAlignment="1"/>
    <xf numFmtId="0" fontId="52" fillId="8" borderId="0" xfId="32" applyFont="1" applyFill="1" applyBorder="1">
      <alignment horizontal="center" wrapText="1"/>
    </xf>
    <xf numFmtId="0" fontId="39" fillId="8" borderId="0" xfId="11" applyFont="1" applyFill="1" applyBorder="1"/>
    <xf numFmtId="0" fontId="52" fillId="4" borderId="0" xfId="31" applyFont="1" applyBorder="1" applyAlignment="1">
      <alignment horizontal="center" wrapText="1"/>
    </xf>
    <xf numFmtId="0" fontId="39" fillId="4" borderId="0" xfId="11" applyBorder="1"/>
    <xf numFmtId="0" fontId="52" fillId="4" borderId="0" xfId="28" applyFont="1" applyBorder="1"/>
    <xf numFmtId="0" fontId="52" fillId="4" borderId="0" xfId="31" applyBorder="1" applyAlignment="1">
      <alignment horizontal="center" wrapText="1"/>
    </xf>
    <xf numFmtId="0" fontId="39" fillId="4" borderId="0" xfId="11" applyBorder="1" applyAlignment="1"/>
    <xf numFmtId="0" fontId="39" fillId="4" borderId="0" xfId="11" applyBorder="1" applyAlignment="1"/>
    <xf numFmtId="179" fontId="39" fillId="8" borderId="1" xfId="39" applyNumberFormat="1" applyFont="1" applyFill="1" applyBorder="1"/>
    <xf numFmtId="180" fontId="9" fillId="8" borderId="4" xfId="42" applyNumberFormat="1" applyFill="1" applyBorder="1"/>
    <xf numFmtId="0" fontId="52" fillId="4" borderId="0" xfId="31" applyFont="1" applyBorder="1" applyAlignment="1">
      <alignment wrapText="1"/>
    </xf>
    <xf numFmtId="0" fontId="52" fillId="8" borderId="0" xfId="51" applyFont="1" applyFill="1" applyBorder="1">
      <alignment horizontal="left"/>
    </xf>
    <xf numFmtId="179" fontId="39" fillId="4" borderId="0" xfId="39" applyNumberFormat="1" applyBorder="1"/>
    <xf numFmtId="179" fontId="39" fillId="8" borderId="0" xfId="39" applyNumberFormat="1" applyFill="1" applyBorder="1"/>
    <xf numFmtId="179" fontId="39" fillId="4" borderId="14" xfId="39" applyNumberFormat="1" applyBorder="1"/>
    <xf numFmtId="179" fontId="39" fillId="8" borderId="14" xfId="39" applyNumberFormat="1" applyFill="1" applyBorder="1"/>
    <xf numFmtId="179" fontId="39" fillId="8" borderId="4" xfId="39" applyNumberFormat="1" applyFill="1" applyBorder="1"/>
    <xf numFmtId="0" fontId="50" fillId="4" borderId="5" xfId="28" applyBorder="1"/>
    <xf numFmtId="179" fontId="39" fillId="8" borderId="4" xfId="39" applyNumberFormat="1" applyFill="1" applyBorder="1" applyAlignment="1">
      <alignment horizontal="right"/>
    </xf>
    <xf numFmtId="179" fontId="38" fillId="8" borderId="1" xfId="9" applyNumberFormat="1" applyFill="1" applyBorder="1">
      <protection locked="0"/>
    </xf>
    <xf numFmtId="0" fontId="50" fillId="8" borderId="0" xfId="28" applyFill="1" applyBorder="1"/>
    <xf numFmtId="0" fontId="10" fillId="8" borderId="0" xfId="29" applyFont="1" applyFill="1" applyBorder="1"/>
    <xf numFmtId="0" fontId="39" fillId="8" borderId="0" xfId="11" applyFill="1" applyBorder="1"/>
    <xf numFmtId="167" fontId="9" fillId="8" borderId="0" xfId="33" applyNumberFormat="1" applyFill="1" applyBorder="1"/>
    <xf numFmtId="0" fontId="15" fillId="8" borderId="0" xfId="29" applyFont="1" applyFill="1" applyBorder="1"/>
    <xf numFmtId="0" fontId="0" fillId="8" borderId="0" xfId="0" applyFill="1">
      <alignment horizontal="right"/>
    </xf>
    <xf numFmtId="179" fontId="9" fillId="8" borderId="1" xfId="4" applyNumberFormat="1" applyFill="1" applyBorder="1">
      <alignment horizontal="right"/>
    </xf>
    <xf numFmtId="179" fontId="4" fillId="8" borderId="4" xfId="4" applyNumberFormat="1" applyFont="1" applyFill="1" applyBorder="1">
      <alignment horizontal="right"/>
    </xf>
    <xf numFmtId="179" fontId="9" fillId="8" borderId="1" xfId="33" applyNumberFormat="1" applyFill="1" applyBorder="1"/>
    <xf numFmtId="0" fontId="12" fillId="0" borderId="0" xfId="21" applyFont="1" applyFill="1" applyBorder="1" applyAlignment="1"/>
    <xf numFmtId="0" fontId="39" fillId="0" borderId="0" xfId="11" applyFill="1" applyBorder="1" applyAlignment="1"/>
    <xf numFmtId="0" fontId="50" fillId="0" borderId="0" xfId="28" applyFill="1" applyBorder="1"/>
    <xf numFmtId="1" fontId="0" fillId="0" borderId="0" xfId="0" applyNumberFormat="1" applyAlignment="1"/>
    <xf numFmtId="0" fontId="0" fillId="0" borderId="0" xfId="0">
      <alignment horizontal="right"/>
    </xf>
    <xf numFmtId="0" fontId="0" fillId="0" borderId="0" xfId="0" applyAlignment="1"/>
    <xf numFmtId="0" fontId="0" fillId="0" borderId="0" xfId="0" applyFill="1" applyAlignment="1"/>
    <xf numFmtId="0" fontId="65" fillId="0" borderId="0" xfId="0" applyFont="1" applyAlignment="1"/>
    <xf numFmtId="15" fontId="0" fillId="0" borderId="0" xfId="0" applyNumberFormat="1" applyAlignment="1"/>
    <xf numFmtId="3" fontId="0" fillId="0" borderId="0" xfId="0" applyNumberFormat="1" applyAlignment="1"/>
    <xf numFmtId="165" fontId="0" fillId="0" borderId="0" xfId="0" applyNumberFormat="1" applyAlignment="1"/>
    <xf numFmtId="0" fontId="65" fillId="0" borderId="0" xfId="0" applyFont="1" applyAlignment="1">
      <alignment horizontal="right"/>
    </xf>
    <xf numFmtId="0" fontId="55" fillId="0" borderId="0" xfId="0" applyFont="1" applyFill="1" applyAlignment="1">
      <alignment horizontal="right"/>
    </xf>
    <xf numFmtId="0" fontId="52" fillId="4" borderId="0" xfId="31" applyFont="1" applyBorder="1" applyAlignment="1">
      <alignment horizontal="center" wrapText="1"/>
    </xf>
    <xf numFmtId="3" fontId="0" fillId="0" borderId="0" xfId="0" applyNumberFormat="1" applyFill="1">
      <alignment horizontal="right"/>
    </xf>
    <xf numFmtId="0" fontId="67" fillId="0" borderId="0" xfId="0" applyFont="1" applyAlignment="1"/>
    <xf numFmtId="0" fontId="0" fillId="0" borderId="25" xfId="0" applyBorder="1" applyAlignment="1"/>
    <xf numFmtId="0" fontId="0" fillId="0" borderId="25" xfId="0" applyBorder="1">
      <alignment horizontal="right"/>
    </xf>
    <xf numFmtId="15" fontId="0" fillId="0" borderId="25" xfId="0" applyNumberFormat="1" applyBorder="1" applyAlignment="1"/>
    <xf numFmtId="0" fontId="0" fillId="0" borderId="25" xfId="0" applyFill="1" applyBorder="1">
      <alignment horizontal="right"/>
    </xf>
    <xf numFmtId="0" fontId="39" fillId="0" borderId="25" xfId="11" applyFill="1" applyBorder="1"/>
    <xf numFmtId="0" fontId="68" fillId="4" borderId="0" xfId="11" applyFont="1" applyBorder="1"/>
    <xf numFmtId="0" fontId="68" fillId="4" borderId="0" xfId="11" applyFont="1" applyBorder="1" applyAlignment="1"/>
    <xf numFmtId="0" fontId="69" fillId="4" borderId="0" xfId="30" applyFont="1" applyBorder="1">
      <alignment horizontal="left"/>
    </xf>
    <xf numFmtId="0" fontId="68" fillId="4" borderId="0" xfId="51" applyFont="1" applyBorder="1">
      <alignment horizontal="left"/>
    </xf>
    <xf numFmtId="167" fontId="68" fillId="4" borderId="0" xfId="11" applyNumberFormat="1" applyFont="1" applyBorder="1" applyAlignment="1"/>
    <xf numFmtId="0" fontId="70" fillId="4" borderId="0" xfId="29" applyFont="1" applyBorder="1"/>
    <xf numFmtId="3" fontId="63" fillId="0" borderId="0" xfId="0" applyNumberFormat="1" applyFont="1" applyAlignment="1"/>
    <xf numFmtId="179" fontId="0" fillId="0" borderId="0" xfId="0" applyNumberFormat="1" applyFill="1">
      <alignment horizontal="right"/>
    </xf>
    <xf numFmtId="0" fontId="39" fillId="4" borderId="0" xfId="11" applyBorder="1"/>
    <xf numFmtId="0" fontId="52" fillId="4" borderId="0" xfId="28" applyFont="1" applyBorder="1"/>
    <xf numFmtId="0" fontId="39" fillId="4" borderId="0" xfId="11" applyBorder="1" applyAlignment="1"/>
    <xf numFmtId="0" fontId="51" fillId="8" borderId="0" xfId="29" applyFill="1" applyBorder="1"/>
    <xf numFmtId="0" fontId="52" fillId="8" borderId="0" xfId="28" applyFont="1" applyFill="1" applyBorder="1"/>
    <xf numFmtId="0" fontId="35" fillId="8" borderId="0" xfId="43" applyFont="1" applyFill="1" applyBorder="1">
      <alignment horizontal="right"/>
    </xf>
    <xf numFmtId="0" fontId="73" fillId="0" borderId="0" xfId="0" applyFont="1" applyAlignment="1">
      <alignment horizontal="left"/>
    </xf>
    <xf numFmtId="0" fontId="65" fillId="0" borderId="0" xfId="0" applyFont="1" applyAlignment="1">
      <alignment horizontal="left"/>
    </xf>
    <xf numFmtId="0" fontId="39" fillId="8" borderId="0" xfId="30" applyFont="1" applyFill="1" applyBorder="1">
      <alignment horizontal="left"/>
    </xf>
    <xf numFmtId="179" fontId="0" fillId="8" borderId="1" xfId="0" applyNumberFormat="1" applyFill="1" applyBorder="1">
      <alignment horizontal="right"/>
    </xf>
    <xf numFmtId="176" fontId="39" fillId="8" borderId="0" xfId="11" applyNumberFormat="1" applyFont="1" applyFill="1" applyBorder="1" applyAlignment="1"/>
    <xf numFmtId="0" fontId="52" fillId="4" borderId="0" xfId="31" applyBorder="1" applyAlignment="1">
      <alignment horizontal="center" vertical="top" wrapText="1"/>
    </xf>
    <xf numFmtId="0" fontId="39" fillId="4" borderId="0" xfId="11" applyBorder="1" applyAlignment="1">
      <alignment vertical="top"/>
    </xf>
    <xf numFmtId="0" fontId="39" fillId="8" borderId="0" xfId="11" applyFont="1" applyFill="1" applyBorder="1" applyAlignment="1"/>
    <xf numFmtId="180" fontId="9" fillId="4" borderId="0" xfId="42" applyNumberFormat="1" applyBorder="1"/>
    <xf numFmtId="180" fontId="4" fillId="4" borderId="4" xfId="42" applyNumberFormat="1" applyFont="1" applyBorder="1" applyAlignment="1">
      <alignment horizontal="right"/>
    </xf>
    <xf numFmtId="3" fontId="0" fillId="0" borderId="0" xfId="0" applyNumberFormat="1">
      <alignment horizontal="right"/>
    </xf>
    <xf numFmtId="0" fontId="0" fillId="0" borderId="0" xfId="0" applyAlignment="1">
      <alignment horizontal="right"/>
    </xf>
    <xf numFmtId="10" fontId="0" fillId="0" borderId="0" xfId="0" applyNumberFormat="1" applyFill="1">
      <alignment horizontal="right"/>
    </xf>
    <xf numFmtId="0" fontId="39" fillId="4" borderId="0" xfId="11" applyBorder="1" applyAlignment="1"/>
    <xf numFmtId="0" fontId="50" fillId="8" borderId="0" xfId="28" applyFont="1" applyFill="1" applyBorder="1"/>
    <xf numFmtId="0" fontId="15" fillId="8" borderId="0" xfId="51" applyFont="1" applyFill="1" applyBorder="1">
      <alignment horizontal="left"/>
    </xf>
    <xf numFmtId="0" fontId="15" fillId="8" borderId="0" xfId="11" applyFont="1" applyFill="1" applyBorder="1"/>
    <xf numFmtId="0" fontId="39" fillId="8" borderId="0" xfId="11" applyFill="1" applyBorder="1" applyAlignment="1">
      <alignment horizontal="right"/>
    </xf>
    <xf numFmtId="0" fontId="35" fillId="8" borderId="0" xfId="43" applyFill="1" applyBorder="1">
      <alignment horizontal="right"/>
    </xf>
    <xf numFmtId="0" fontId="52" fillId="4" borderId="0" xfId="31" applyFont="1" applyBorder="1" applyAlignment="1">
      <alignment horizontal="center" wrapText="1"/>
    </xf>
    <xf numFmtId="0" fontId="39" fillId="4" borderId="0" xfId="11" applyFont="1" applyBorder="1" applyAlignment="1">
      <alignment horizontal="center"/>
    </xf>
    <xf numFmtId="0" fontId="38" fillId="0" borderId="1" xfId="9" applyAlignment="1">
      <alignment wrapText="1"/>
      <protection locked="0"/>
    </xf>
    <xf numFmtId="0" fontId="39" fillId="4" borderId="0" xfId="11" applyBorder="1"/>
    <xf numFmtId="0" fontId="52" fillId="4" borderId="0" xfId="28" applyFont="1" applyBorder="1"/>
    <xf numFmtId="0" fontId="43" fillId="5" borderId="3" xfId="19" applyBorder="1" applyAlignment="1">
      <alignment horizontal="left" indent="1"/>
    </xf>
    <xf numFmtId="0" fontId="39" fillId="4" borderId="0" xfId="11" applyBorder="1" applyAlignment="1"/>
    <xf numFmtId="0" fontId="52" fillId="8" borderId="0" xfId="31" applyFill="1" applyBorder="1" applyAlignment="1">
      <alignment horizontal="center" vertical="top" wrapText="1"/>
    </xf>
    <xf numFmtId="0" fontId="52" fillId="8" borderId="0" xfId="31" applyFont="1" applyFill="1" applyBorder="1" applyAlignment="1">
      <alignment horizontal="center" vertical="top" wrapText="1"/>
    </xf>
    <xf numFmtId="179" fontId="38" fillId="6" borderId="1" xfId="9" applyNumberFormat="1" applyFill="1" applyBorder="1">
      <protection locked="0"/>
    </xf>
    <xf numFmtId="179" fontId="38" fillId="6" borderId="19" xfId="9" applyNumberFormat="1" applyFill="1" applyBorder="1">
      <protection locked="0"/>
    </xf>
    <xf numFmtId="179" fontId="38" fillId="6" borderId="4" xfId="9" applyNumberFormat="1" applyFill="1" applyBorder="1">
      <protection locked="0"/>
    </xf>
    <xf numFmtId="10" fontId="0" fillId="6" borderId="0" xfId="55" applyNumberFormat="1" applyFont="1" applyFill="1"/>
    <xf numFmtId="15" fontId="0" fillId="6" borderId="0" xfId="0" applyNumberFormat="1" applyFill="1" applyAlignment="1"/>
    <xf numFmtId="180" fontId="37" fillId="0" borderId="23" xfId="8" applyNumberFormat="1" applyFill="1" applyBorder="1">
      <alignment horizontal="right"/>
      <protection locked="0"/>
    </xf>
    <xf numFmtId="182" fontId="38" fillId="6" borderId="1" xfId="9" applyNumberFormat="1" applyFill="1">
      <protection locked="0"/>
    </xf>
    <xf numFmtId="180" fontId="4" fillId="8" borderId="4" xfId="42" applyNumberFormat="1" applyFont="1" applyFill="1" applyBorder="1" applyAlignment="1">
      <alignment horizontal="right"/>
    </xf>
    <xf numFmtId="179" fontId="9" fillId="8" borderId="4" xfId="33" applyNumberFormat="1" applyFill="1" applyBorder="1"/>
    <xf numFmtId="182" fontId="4" fillId="8" borderId="1" xfId="42" applyNumberFormat="1" applyFont="1" applyFill="1" applyBorder="1"/>
    <xf numFmtId="179" fontId="38" fillId="8" borderId="1" xfId="9" applyNumberFormat="1" applyFill="1">
      <protection locked="0"/>
    </xf>
    <xf numFmtId="179" fontId="4" fillId="8" borderId="4" xfId="33" applyNumberFormat="1" applyFont="1" applyFill="1" applyBorder="1"/>
    <xf numFmtId="0" fontId="52" fillId="8" borderId="0" xfId="31" applyFill="1" applyBorder="1" applyAlignment="1">
      <alignment horizontal="center" wrapText="1"/>
    </xf>
    <xf numFmtId="0" fontId="52" fillId="8" borderId="0" xfId="11" applyFont="1" applyFill="1" applyBorder="1" applyAlignment="1">
      <alignment horizontal="left"/>
    </xf>
    <xf numFmtId="165" fontId="39" fillId="8" borderId="1" xfId="39" applyNumberFormat="1" applyFill="1"/>
    <xf numFmtId="0" fontId="56" fillId="8" borderId="0" xfId="11" applyFont="1" applyFill="1" applyBorder="1"/>
    <xf numFmtId="0" fontId="50" fillId="8" borderId="0" xfId="28" applyFont="1" applyFill="1" applyBorder="1" applyAlignment="1">
      <alignment horizontal="left" indent="1"/>
    </xf>
    <xf numFmtId="0" fontId="39" fillId="8" borderId="0" xfId="11" applyFont="1" applyFill="1" applyBorder="1" applyAlignment="1">
      <alignment horizontal="left" indent="1"/>
    </xf>
    <xf numFmtId="176" fontId="4" fillId="8" borderId="4" xfId="34" applyNumberFormat="1" applyFont="1" applyFill="1" applyBorder="1" applyAlignment="1">
      <alignment horizontal="right"/>
    </xf>
    <xf numFmtId="0" fontId="35" fillId="8" borderId="0" xfId="5" applyFill="1" applyBorder="1"/>
    <xf numFmtId="0" fontId="52" fillId="8" borderId="0" xfId="31" applyFill="1" applyBorder="1">
      <alignment horizontal="center" vertical="center" wrapText="1"/>
    </xf>
    <xf numFmtId="0" fontId="52" fillId="8" borderId="0" xfId="31" applyFill="1" applyBorder="1" applyProtection="1">
      <alignment horizontal="center" vertical="center" wrapText="1"/>
      <protection locked="0"/>
    </xf>
    <xf numFmtId="0" fontId="38" fillId="8" borderId="1" xfId="9" applyFill="1" applyAlignment="1">
      <alignment wrapText="1"/>
      <protection locked="0"/>
    </xf>
    <xf numFmtId="0" fontId="7" fillId="8" borderId="0" xfId="0" applyFont="1" applyFill="1" applyBorder="1" applyAlignment="1">
      <alignment horizontal="left" vertical="top" wrapText="1"/>
    </xf>
    <xf numFmtId="0" fontId="52" fillId="7" borderId="0" xfId="30" applyFill="1" applyBorder="1">
      <alignment horizontal="left"/>
    </xf>
    <xf numFmtId="0" fontId="39" fillId="7" borderId="0" xfId="51" applyFill="1" applyBorder="1">
      <alignment horizontal="left"/>
    </xf>
    <xf numFmtId="0" fontId="39" fillId="7" borderId="0" xfId="11" applyFill="1" applyBorder="1" applyAlignment="1"/>
    <xf numFmtId="0" fontId="51" fillId="7" borderId="0" xfId="29" applyFill="1" applyBorder="1"/>
    <xf numFmtId="0" fontId="39" fillId="8" borderId="0" xfId="11" applyFill="1" applyBorder="1" applyAlignment="1">
      <alignment horizontal="left" wrapText="1"/>
    </xf>
    <xf numFmtId="0" fontId="39" fillId="4" borderId="0" xfId="11" applyBorder="1" applyAlignment="1"/>
    <xf numFmtId="0" fontId="35" fillId="7" borderId="13" xfId="44" applyFill="1" applyBorder="1">
      <alignment horizontal="right"/>
    </xf>
    <xf numFmtId="0" fontId="35" fillId="8" borderId="0" xfId="11" applyFont="1" applyFill="1" applyBorder="1"/>
    <xf numFmtId="0" fontId="38" fillId="0" borderId="1" xfId="9" applyBorder="1" applyAlignment="1">
      <alignment wrapText="1"/>
      <protection locked="0"/>
    </xf>
    <xf numFmtId="0" fontId="0" fillId="0" borderId="0" xfId="0" applyAlignment="1">
      <alignment horizontal="left"/>
    </xf>
    <xf numFmtId="0" fontId="0" fillId="6" borderId="0" xfId="0" applyFill="1" applyAlignment="1">
      <alignment horizontal="left"/>
    </xf>
    <xf numFmtId="0" fontId="0" fillId="6" borderId="0" xfId="0" applyFill="1">
      <alignment horizontal="right"/>
    </xf>
    <xf numFmtId="0" fontId="0" fillId="6" borderId="0" xfId="0" applyFill="1" applyAlignment="1">
      <alignment horizontal="left" indent="2"/>
    </xf>
    <xf numFmtId="0" fontId="0" fillId="6" borderId="0" xfId="0" quotePrefix="1" applyFill="1" applyAlignment="1">
      <alignment horizontal="left" indent="2"/>
    </xf>
    <xf numFmtId="0" fontId="52" fillId="4" borderId="0" xfId="31" applyFont="1" applyBorder="1" applyAlignment="1">
      <alignment horizontal="center" wrapText="1"/>
    </xf>
    <xf numFmtId="0" fontId="12" fillId="6" borderId="0" xfId="0" applyFont="1" applyFill="1" applyBorder="1" applyAlignment="1" applyProtection="1">
      <alignment horizontal="left" indent="2"/>
    </xf>
    <xf numFmtId="0" fontId="12" fillId="6" borderId="0" xfId="0" applyFont="1" applyFill="1" applyBorder="1" applyAlignment="1" applyProtection="1"/>
    <xf numFmtId="0" fontId="0" fillId="6" borderId="0" xfId="0" applyFill="1" applyAlignment="1"/>
    <xf numFmtId="0" fontId="0" fillId="0" borderId="0" xfId="0" applyFill="1" applyAlignment="1">
      <alignment horizontal="left"/>
    </xf>
    <xf numFmtId="181" fontId="9" fillId="4" borderId="4" xfId="34" applyNumberFormat="1" applyFont="1" applyBorder="1" applyAlignment="1">
      <alignment horizontal="right"/>
    </xf>
    <xf numFmtId="179" fontId="4" fillId="4" borderId="4" xfId="33" applyNumberFormat="1" applyFont="1" applyBorder="1" applyAlignment="1" applyProtection="1">
      <alignment horizontal="right"/>
    </xf>
    <xf numFmtId="0" fontId="0" fillId="0" borderId="0" xfId="0" applyFill="1" applyBorder="1" applyAlignment="1"/>
    <xf numFmtId="0" fontId="72" fillId="0" borderId="0" xfId="0" applyFont="1" applyFill="1" applyBorder="1" applyAlignment="1"/>
    <xf numFmtId="0" fontId="52" fillId="0" borderId="0" xfId="11" applyFont="1" applyFill="1" applyBorder="1" applyAlignment="1"/>
    <xf numFmtId="187" fontId="39" fillId="0" borderId="0" xfId="54" applyNumberFormat="1" applyFont="1" applyFill="1" applyBorder="1" applyAlignment="1"/>
    <xf numFmtId="187" fontId="39" fillId="0" borderId="0" xfId="11" applyNumberFormat="1" applyFill="1" applyBorder="1" applyAlignment="1"/>
    <xf numFmtId="187" fontId="0" fillId="0" borderId="0" xfId="0" applyNumberFormat="1" applyFill="1" applyBorder="1">
      <alignment horizontal="right"/>
    </xf>
    <xf numFmtId="0" fontId="66" fillId="0" borderId="0" xfId="21" applyFont="1" applyFill="1" applyBorder="1" applyAlignment="1"/>
    <xf numFmtId="0" fontId="45" fillId="0" borderId="0" xfId="22" applyFill="1" applyBorder="1" applyAlignment="1">
      <alignment vertical="top" wrapText="1"/>
    </xf>
    <xf numFmtId="179" fontId="38" fillId="0" borderId="1" xfId="9" applyNumberFormat="1" applyFont="1" applyBorder="1">
      <protection locked="0"/>
    </xf>
    <xf numFmtId="179" fontId="38" fillId="8" borderId="1" xfId="9" applyNumberFormat="1" applyFont="1" applyFill="1" applyBorder="1">
      <protection locked="0"/>
    </xf>
    <xf numFmtId="0" fontId="35" fillId="6" borderId="0" xfId="23" applyFill="1" applyBorder="1" applyAlignment="1"/>
    <xf numFmtId="0" fontId="10" fillId="6" borderId="0" xfId="21" applyFont="1" applyFill="1" applyBorder="1" applyAlignment="1"/>
    <xf numFmtId="0" fontId="12" fillId="6" borderId="0" xfId="21" applyFont="1" applyFill="1" applyBorder="1" applyAlignment="1"/>
    <xf numFmtId="0" fontId="12" fillId="6" borderId="0" xfId="21" applyFont="1" applyFill="1" applyBorder="1"/>
    <xf numFmtId="0" fontId="0" fillId="6" borderId="0" xfId="0" applyFill="1" applyBorder="1">
      <alignment horizontal="right"/>
    </xf>
    <xf numFmtId="0" fontId="0" fillId="6" borderId="0" xfId="0" applyFill="1" applyBorder="1" applyAlignment="1"/>
    <xf numFmtId="0" fontId="2" fillId="6" borderId="0" xfId="0" applyFont="1" applyFill="1" applyBorder="1">
      <alignment horizontal="right"/>
    </xf>
    <xf numFmtId="0" fontId="35" fillId="6" borderId="0" xfId="23" applyFill="1" applyBorder="1" applyAlignment="1">
      <alignment horizontal="left"/>
    </xf>
    <xf numFmtId="0" fontId="45" fillId="5" borderId="3" xfId="22" applyFont="1" applyBorder="1" applyAlignment="1">
      <alignment horizontal="left" vertical="top" wrapText="1" indent="1"/>
    </xf>
    <xf numFmtId="0" fontId="0" fillId="0" borderId="0" xfId="0" applyFont="1" applyBorder="1" applyAlignment="1">
      <alignment horizontal="left" indent="1"/>
    </xf>
    <xf numFmtId="0" fontId="36" fillId="5" borderId="1" xfId="7" applyBorder="1">
      <alignment horizontal="center"/>
    </xf>
    <xf numFmtId="165" fontId="36" fillId="5" borderId="1" xfId="16" applyBorder="1">
      <alignment horizontal="center" vertical="center"/>
    </xf>
    <xf numFmtId="0" fontId="45" fillId="5" borderId="0" xfId="22" applyFont="1" applyBorder="1" applyAlignment="1">
      <alignment horizontal="left" vertical="top" wrapText="1" indent="1"/>
    </xf>
    <xf numFmtId="0" fontId="36" fillId="5" borderId="19" xfId="7" applyBorder="1" applyAlignment="1">
      <alignment horizontal="center"/>
    </xf>
    <xf numFmtId="0" fontId="36" fillId="5" borderId="20" xfId="7" applyBorder="1" applyAlignment="1">
      <alignment horizontal="center"/>
    </xf>
    <xf numFmtId="0" fontId="36" fillId="5" borderId="21" xfId="7" applyBorder="1" applyAlignment="1">
      <alignment horizontal="center"/>
    </xf>
    <xf numFmtId="0" fontId="55" fillId="0" borderId="0" xfId="0" applyFont="1" applyBorder="1" applyAlignment="1">
      <alignment horizontal="center" wrapText="1"/>
    </xf>
    <xf numFmtId="0" fontId="55" fillId="0" borderId="0" xfId="0" applyFont="1" applyAlignment="1">
      <alignment horizontal="center" wrapText="1"/>
    </xf>
    <xf numFmtId="0" fontId="45" fillId="6" borderId="0" xfId="22" applyFont="1" applyFill="1" applyBorder="1" applyAlignment="1">
      <alignment horizontal="left" vertical="top" wrapText="1" indent="1"/>
    </xf>
    <xf numFmtId="0" fontId="45" fillId="9" borderId="3" xfId="22" applyFont="1" applyFill="1" applyBorder="1" applyAlignment="1">
      <alignment horizontal="left" vertical="top" wrapText="1" indent="1"/>
    </xf>
    <xf numFmtId="0" fontId="45" fillId="9" borderId="0" xfId="22" applyFont="1" applyFill="1" applyBorder="1" applyAlignment="1">
      <alignment horizontal="left" vertical="top" wrapText="1" indent="1"/>
    </xf>
    <xf numFmtId="0" fontId="39" fillId="4" borderId="0" xfId="11" applyFont="1" applyBorder="1" applyAlignment="1">
      <alignment horizontal="left" wrapText="1"/>
    </xf>
    <xf numFmtId="165" fontId="36" fillId="5" borderId="19" xfId="16" applyBorder="1" applyAlignment="1">
      <alignment horizontal="center" vertical="center"/>
    </xf>
    <xf numFmtId="165" fontId="36" fillId="5" borderId="20" xfId="16" applyBorder="1" applyAlignment="1">
      <alignment horizontal="center" vertical="center"/>
    </xf>
    <xf numFmtId="165" fontId="36" fillId="5" borderId="21" xfId="16" applyBorder="1" applyAlignment="1">
      <alignment horizontal="center" vertical="center"/>
    </xf>
    <xf numFmtId="0" fontId="52" fillId="4" borderId="0" xfId="32" quotePrefix="1" applyFont="1" applyBorder="1" applyAlignment="1">
      <alignment horizontal="center" wrapText="1"/>
    </xf>
    <xf numFmtId="0" fontId="36" fillId="5" borderId="1" xfId="7">
      <alignment horizontal="center"/>
    </xf>
    <xf numFmtId="165" fontId="36" fillId="5" borderId="1" xfId="16">
      <alignment horizontal="center" vertical="center"/>
    </xf>
    <xf numFmtId="0" fontId="38" fillId="0" borderId="1" xfId="9" applyAlignment="1">
      <alignment wrapText="1"/>
      <protection locked="0"/>
    </xf>
    <xf numFmtId="0" fontId="45" fillId="5" borderId="5" xfId="22" applyFont="1" applyBorder="1" applyAlignment="1">
      <alignment horizontal="left" vertical="top" wrapText="1" indent="1"/>
    </xf>
    <xf numFmtId="0" fontId="10" fillId="8" borderId="0" xfId="18" applyFont="1" applyFill="1" applyBorder="1" applyAlignment="1">
      <alignment horizontal="left" vertical="center" wrapText="1"/>
    </xf>
    <xf numFmtId="0" fontId="52" fillId="4" borderId="0" xfId="31" applyFont="1" applyBorder="1" applyAlignment="1">
      <alignment horizontal="center" wrapText="1"/>
    </xf>
    <xf numFmtId="0" fontId="39" fillId="4" borderId="0" xfId="11" applyFont="1" applyBorder="1" applyAlignment="1">
      <alignment horizontal="center"/>
    </xf>
    <xf numFmtId="0" fontId="52" fillId="4" borderId="0" xfId="31" applyFont="1" applyBorder="1" applyAlignment="1">
      <alignment horizontal="center" vertical="center" wrapText="1"/>
    </xf>
    <xf numFmtId="0" fontId="15" fillId="4" borderId="0" xfId="11" applyFont="1" applyBorder="1" applyAlignment="1">
      <alignment horizontal="center"/>
    </xf>
    <xf numFmtId="179" fontId="38" fillId="0" borderId="19" xfId="9" applyNumberFormat="1" applyBorder="1" applyAlignment="1">
      <alignment wrapText="1"/>
      <protection locked="0"/>
    </xf>
    <xf numFmtId="179" fontId="38" fillId="0" borderId="20" xfId="9" applyNumberFormat="1" applyBorder="1" applyAlignment="1">
      <alignment wrapText="1"/>
      <protection locked="0"/>
    </xf>
    <xf numFmtId="179" fontId="38" fillId="0" borderId="21" xfId="9" applyNumberFormat="1" applyBorder="1" applyAlignment="1">
      <alignment wrapText="1"/>
      <protection locked="0"/>
    </xf>
    <xf numFmtId="0" fontId="52" fillId="4" borderId="0" xfId="31" applyFont="1" applyBorder="1">
      <alignment horizontal="center" vertical="center" wrapText="1"/>
    </xf>
    <xf numFmtId="0" fontId="15" fillId="4" borderId="0" xfId="11" applyFont="1" applyBorder="1" applyAlignment="1">
      <alignment horizontal="center" wrapText="1"/>
    </xf>
    <xf numFmtId="0" fontId="38" fillId="0" borderId="19" xfId="9" applyBorder="1" applyAlignment="1">
      <alignment wrapText="1"/>
      <protection locked="0"/>
    </xf>
    <xf numFmtId="0" fontId="38" fillId="0" borderId="20" xfId="9" applyBorder="1" applyAlignment="1">
      <alignment wrapText="1"/>
      <protection locked="0"/>
    </xf>
    <xf numFmtId="0" fontId="38" fillId="0" borderId="21" xfId="9" applyBorder="1" applyAlignment="1">
      <alignment wrapText="1"/>
      <protection locked="0"/>
    </xf>
    <xf numFmtId="0" fontId="52" fillId="4" borderId="11" xfId="31" applyFont="1" applyBorder="1" applyAlignment="1">
      <alignment horizontal="center" wrapText="1"/>
    </xf>
    <xf numFmtId="0" fontId="39" fillId="8" borderId="0" xfId="51" applyFill="1" applyBorder="1" applyAlignment="1">
      <alignment horizontal="left" wrapText="1"/>
    </xf>
    <xf numFmtId="0" fontId="45" fillId="5" borderId="3" xfId="22" applyBorder="1" applyAlignment="1">
      <alignment horizontal="left" vertical="top" wrapText="1" indent="1"/>
    </xf>
    <xf numFmtId="0" fontId="45" fillId="5" borderId="0" xfId="22" applyBorder="1" applyAlignment="1">
      <alignment horizontal="left" vertical="top" wrapText="1" indent="1"/>
    </xf>
    <xf numFmtId="0" fontId="38" fillId="0" borderId="1" xfId="9" applyBorder="1" applyAlignment="1">
      <alignment wrapText="1"/>
      <protection locked="0"/>
    </xf>
    <xf numFmtId="0" fontId="52" fillId="4" borderId="11" xfId="32" applyBorder="1">
      <alignment horizontal="center" wrapText="1"/>
    </xf>
    <xf numFmtId="0" fontId="52" fillId="4" borderId="0" xfId="32" applyBorder="1" applyAlignment="1">
      <alignment horizontal="center" wrapText="1"/>
    </xf>
    <xf numFmtId="0" fontId="39" fillId="4" borderId="0" xfId="11" applyBorder="1"/>
    <xf numFmtId="0" fontId="52" fillId="4" borderId="0" xfId="28" applyFont="1" applyBorder="1"/>
    <xf numFmtId="0" fontId="39" fillId="4" borderId="0" xfId="11" applyBorder="1" applyAlignment="1">
      <alignment horizontal="left" vertical="center" wrapText="1"/>
    </xf>
    <xf numFmtId="0" fontId="52" fillId="4" borderId="0" xfId="31" applyBorder="1" applyAlignment="1">
      <alignment horizontal="center" wrapText="1"/>
    </xf>
    <xf numFmtId="0" fontId="35" fillId="4" borderId="0" xfId="5" applyBorder="1"/>
    <xf numFmtId="49" fontId="38" fillId="0" borderId="7" xfId="9" applyNumberFormat="1" applyBorder="1" applyAlignment="1">
      <alignment vertical="top" wrapText="1"/>
      <protection locked="0"/>
    </xf>
    <xf numFmtId="49" fontId="38" fillId="0" borderId="8" xfId="9" applyNumberFormat="1" applyBorder="1" applyAlignment="1">
      <alignment vertical="top" wrapText="1"/>
      <protection locked="0"/>
    </xf>
    <xf numFmtId="49" fontId="38" fillId="0" borderId="9" xfId="9" applyNumberFormat="1" applyBorder="1" applyAlignment="1">
      <alignment vertical="top" wrapText="1"/>
      <protection locked="0"/>
    </xf>
    <xf numFmtId="49" fontId="38" fillId="0" borderId="10" xfId="9" applyNumberFormat="1" applyBorder="1" applyAlignment="1">
      <alignment vertical="top" wrapText="1"/>
      <protection locked="0"/>
    </xf>
    <xf numFmtId="49" fontId="38" fillId="0" borderId="11" xfId="9" applyNumberFormat="1" applyBorder="1" applyAlignment="1">
      <alignment vertical="top" wrapText="1"/>
      <protection locked="0"/>
    </xf>
    <xf numFmtId="49" fontId="38" fillId="0" borderId="12" xfId="9" applyNumberFormat="1" applyBorder="1" applyAlignment="1">
      <alignment vertical="top" wrapText="1"/>
      <protection locked="0"/>
    </xf>
    <xf numFmtId="49" fontId="38" fillId="0" borderId="7" xfId="9" applyNumberFormat="1" applyBorder="1" applyAlignment="1" applyProtection="1">
      <alignment vertical="top" wrapText="1"/>
      <protection locked="0"/>
    </xf>
    <xf numFmtId="49" fontId="38" fillId="0" borderId="8" xfId="9" applyNumberFormat="1" applyBorder="1" applyAlignment="1" applyProtection="1">
      <alignment vertical="top" wrapText="1"/>
      <protection locked="0"/>
    </xf>
    <xf numFmtId="49" fontId="38" fillId="0" borderId="9" xfId="9" applyNumberFormat="1" applyBorder="1" applyAlignment="1" applyProtection="1">
      <alignment vertical="top" wrapText="1"/>
      <protection locked="0"/>
    </xf>
    <xf numFmtId="49" fontId="38" fillId="0" borderId="10" xfId="9" applyNumberFormat="1" applyBorder="1" applyAlignment="1" applyProtection="1">
      <alignment vertical="top" wrapText="1"/>
      <protection locked="0"/>
    </xf>
    <xf numFmtId="49" fontId="38" fillId="0" borderId="11" xfId="9" applyNumberFormat="1" applyBorder="1" applyAlignment="1" applyProtection="1">
      <alignment vertical="top" wrapText="1"/>
      <protection locked="0"/>
    </xf>
    <xf numFmtId="49" fontId="38" fillId="0" borderId="12" xfId="9" applyNumberFormat="1" applyBorder="1" applyAlignment="1" applyProtection="1">
      <alignment vertical="top" wrapText="1"/>
      <protection locked="0"/>
    </xf>
    <xf numFmtId="6" fontId="52" fillId="8" borderId="0" xfId="11" quotePrefix="1" applyNumberFormat="1" applyFont="1" applyFill="1" applyBorder="1" applyAlignment="1">
      <alignment horizontal="center"/>
    </xf>
    <xf numFmtId="169" fontId="52" fillId="8" borderId="0" xfId="45" applyFont="1" applyFill="1" applyBorder="1" applyAlignment="1">
      <alignment horizontal="center" wrapText="1"/>
    </xf>
    <xf numFmtId="0" fontId="39" fillId="4" borderId="0" xfId="11" applyBorder="1" applyAlignment="1">
      <alignment horizontal="left" wrapText="1"/>
    </xf>
    <xf numFmtId="0" fontId="38" fillId="0" borderId="7" xfId="9" applyBorder="1" applyAlignment="1">
      <alignment horizontal="left" vertical="top" wrapText="1"/>
      <protection locked="0"/>
    </xf>
    <xf numFmtId="0" fontId="38" fillId="0" borderId="8" xfId="9" applyBorder="1" applyAlignment="1">
      <alignment horizontal="left" vertical="top" wrapText="1"/>
      <protection locked="0"/>
    </xf>
    <xf numFmtId="0" fontId="38" fillId="0" borderId="9" xfId="9" applyBorder="1" applyAlignment="1">
      <alignment horizontal="left" vertical="top" wrapText="1"/>
      <protection locked="0"/>
    </xf>
    <xf numFmtId="0" fontId="38" fillId="0" borderId="10" xfId="9" applyBorder="1" applyAlignment="1">
      <alignment horizontal="left" vertical="top" wrapText="1"/>
      <protection locked="0"/>
    </xf>
    <xf numFmtId="0" fontId="38" fillId="0" borderId="11" xfId="9" applyBorder="1" applyAlignment="1">
      <alignment horizontal="left" vertical="top" wrapText="1"/>
      <protection locked="0"/>
    </xf>
    <xf numFmtId="0" fontId="38" fillId="0" borderId="12" xfId="9" applyBorder="1" applyAlignment="1">
      <alignment horizontal="left" vertical="top" wrapText="1"/>
      <protection locked="0"/>
    </xf>
    <xf numFmtId="0" fontId="39" fillId="4" borderId="0" xfId="11" applyBorder="1" applyAlignment="1">
      <alignment horizontal="center" vertical="center" wrapText="1"/>
    </xf>
    <xf numFmtId="0" fontId="39" fillId="4" borderId="0" xfId="11" applyFont="1" applyBorder="1" applyAlignment="1">
      <alignment horizontal="left"/>
    </xf>
    <xf numFmtId="0" fontId="52" fillId="4" borderId="22" xfId="32" quotePrefix="1" applyFont="1" applyBorder="1" applyAlignment="1">
      <alignment horizontal="center" wrapText="1"/>
    </xf>
    <xf numFmtId="0" fontId="0" fillId="0" borderId="0" xfId="0" applyBorder="1" applyAlignment="1">
      <alignment horizontal="left" indent="1"/>
    </xf>
    <xf numFmtId="0" fontId="35" fillId="8" borderId="0" xfId="18" applyFont="1" applyFill="1" applyBorder="1" applyAlignment="1">
      <alignment horizontal="left" wrapText="1"/>
    </xf>
    <xf numFmtId="0" fontId="34" fillId="0" borderId="1" xfId="1" applyBorder="1">
      <alignment horizontal="center"/>
    </xf>
    <xf numFmtId="0" fontId="52" fillId="4" borderId="0" xfId="32" applyFont="1" applyBorder="1" applyAlignment="1">
      <alignment horizontal="center" wrapText="1"/>
    </xf>
    <xf numFmtId="0" fontId="35" fillId="4" borderId="0" xfId="6" applyFont="1" applyBorder="1" applyAlignment="1">
      <alignment horizontal="center" wrapText="1"/>
    </xf>
    <xf numFmtId="0" fontId="6" fillId="5" borderId="0" xfId="21" applyFont="1" applyBorder="1"/>
    <xf numFmtId="0" fontId="43" fillId="5" borderId="3" xfId="19" applyFont="1" applyBorder="1" applyAlignment="1">
      <alignment horizontal="left" indent="1"/>
    </xf>
    <xf numFmtId="0" fontId="43" fillId="5" borderId="0" xfId="19" applyFont="1" applyBorder="1" applyAlignment="1">
      <alignment horizontal="left" indent="1"/>
    </xf>
    <xf numFmtId="0" fontId="43" fillId="5" borderId="5" xfId="19" applyFont="1" applyBorder="1" applyAlignment="1">
      <alignment horizontal="left" indent="1"/>
    </xf>
    <xf numFmtId="0" fontId="52" fillId="4" borderId="0" xfId="11" applyFont="1" applyBorder="1" applyAlignment="1">
      <alignment horizontal="center" vertical="center" wrapText="1"/>
    </xf>
    <xf numFmtId="0" fontId="52" fillId="4" borderId="5" xfId="11" applyFont="1" applyBorder="1" applyAlignment="1">
      <alignment horizontal="center" vertical="center" wrapText="1"/>
    </xf>
    <xf numFmtId="0" fontId="52" fillId="4" borderId="0" xfId="11" applyFont="1" applyBorder="1" applyAlignment="1">
      <alignment horizontal="right" vertical="center" wrapText="1"/>
    </xf>
    <xf numFmtId="0" fontId="52" fillId="4" borderId="5" xfId="11" applyFont="1" applyBorder="1" applyAlignment="1">
      <alignment horizontal="right" vertical="center" wrapText="1"/>
    </xf>
    <xf numFmtId="170" fontId="41" fillId="6" borderId="24" xfId="17" applyFill="1">
      <alignment horizontal="center" vertical="center"/>
      <protection locked="0"/>
    </xf>
    <xf numFmtId="0" fontId="36" fillId="5" borderId="1" xfId="7" applyBorder="1" applyAlignment="1">
      <alignment horizontal="center"/>
    </xf>
    <xf numFmtId="165" fontId="36" fillId="5" borderId="1" xfId="16" applyBorder="1" applyAlignment="1">
      <alignment horizontal="center" vertical="center"/>
    </xf>
    <xf numFmtId="170" fontId="41" fillId="6" borderId="24" xfId="17" applyFill="1" applyBorder="1">
      <alignment horizontal="center" vertical="center"/>
      <protection locked="0"/>
    </xf>
    <xf numFmtId="0" fontId="52" fillId="4" borderId="0" xfId="11" applyFont="1" applyBorder="1" applyAlignment="1">
      <alignment horizontal="center" wrapText="1"/>
    </xf>
    <xf numFmtId="0" fontId="45" fillId="5" borderId="5" xfId="22" applyBorder="1" applyAlignment="1">
      <alignment horizontal="left" vertical="top" wrapText="1" indent="1"/>
    </xf>
    <xf numFmtId="170" fontId="41" fillId="0" borderId="24" xfId="17">
      <alignment horizontal="center" vertical="center"/>
      <protection locked="0"/>
    </xf>
    <xf numFmtId="0" fontId="36" fillId="5" borderId="19" xfId="7" applyBorder="1" applyAlignment="1">
      <alignment horizontal="center" wrapText="1"/>
    </xf>
    <xf numFmtId="0" fontId="36" fillId="5" borderId="21" xfId="7" applyBorder="1" applyAlignment="1">
      <alignment horizontal="center" wrapText="1"/>
    </xf>
    <xf numFmtId="165" fontId="36" fillId="5" borderId="19" xfId="16" applyBorder="1" applyAlignment="1">
      <alignment horizontal="center" vertical="center" wrapText="1"/>
    </xf>
    <xf numFmtId="165" fontId="36" fillId="5" borderId="21" xfId="16" applyBorder="1" applyAlignment="1">
      <alignment horizontal="center" vertical="center" wrapText="1"/>
    </xf>
    <xf numFmtId="0" fontId="35" fillId="4" borderId="0" xfId="18" applyFont="1" applyBorder="1" applyAlignment="1">
      <alignment horizontal="left" vertical="top" wrapText="1"/>
    </xf>
    <xf numFmtId="0" fontId="43" fillId="5" borderId="3" xfId="19" applyBorder="1" applyAlignment="1">
      <alignment horizontal="left" indent="1"/>
    </xf>
    <xf numFmtId="0" fontId="43" fillId="5" borderId="0" xfId="19" applyBorder="1" applyAlignment="1">
      <alignment horizontal="left" indent="1"/>
    </xf>
    <xf numFmtId="0" fontId="43" fillId="5" borderId="5" xfId="19" applyBorder="1" applyAlignment="1">
      <alignment horizontal="left" indent="1"/>
    </xf>
    <xf numFmtId="49" fontId="38" fillId="0" borderId="1" xfId="9" applyNumberFormat="1" applyBorder="1">
      <protection locked="0"/>
    </xf>
    <xf numFmtId="0" fontId="52" fillId="4" borderId="0" xfId="32" applyBorder="1" applyAlignment="1">
      <alignment horizontal="center" vertical="center" wrapText="1"/>
    </xf>
    <xf numFmtId="0" fontId="52" fillId="4" borderId="11" xfId="32" applyBorder="1" applyAlignment="1">
      <alignment horizontal="center" vertical="center" wrapText="1"/>
    </xf>
    <xf numFmtId="170" fontId="41" fillId="0" borderId="24" xfId="17" applyBorder="1">
      <alignment horizontal="center" vertical="center"/>
      <protection locked="0"/>
    </xf>
    <xf numFmtId="0" fontId="39" fillId="4" borderId="0" xfId="11" applyBorder="1" applyAlignment="1"/>
  </cellXfs>
  <cellStyles count="62">
    <cellStyle name="AM Standard" xfId="1"/>
    <cellStyle name="Comma" xfId="54" builtinId="3"/>
    <cellStyle name="Comma [0]" xfId="2" builtinId="6"/>
    <cellStyle name="Comma(0)" xfId="3"/>
    <cellStyle name="Comma(0) 2" xfId="56"/>
    <cellStyle name="Comma(2)" xfId="4"/>
    <cellStyle name="Comma(2) 2" xfId="57"/>
    <cellStyle name="Comment" xfId="5"/>
    <cellStyle name="CommentWrap" xfId="6"/>
    <cellStyle name="Company Name" xfId="7"/>
    <cellStyle name="Data Entry Heavy Box" xfId="8"/>
    <cellStyle name="Data Input" xfId="9"/>
    <cellStyle name="Data Input Centre" xfId="10"/>
    <cellStyle name="Data Rows" xfId="11"/>
    <cellStyle name="Data Rows 4" xfId="12"/>
    <cellStyle name="Data Rows 5" xfId="13"/>
    <cellStyle name="Date" xfId="14"/>
    <cellStyle name="Date (short)" xfId="15"/>
    <cellStyle name="Disclosure Date" xfId="16"/>
    <cellStyle name="Entry 1B" xfId="17"/>
    <cellStyle name="Footnote" xfId="18"/>
    <cellStyle name="Header 1" xfId="19"/>
    <cellStyle name="Header Company" xfId="20"/>
    <cellStyle name="Header Rows" xfId="21"/>
    <cellStyle name="Header Rows 2" xfId="58"/>
    <cellStyle name="Header Text" xfId="22"/>
    <cellStyle name="Header Version" xfId="23"/>
    <cellStyle name="Heading 1 2" xfId="24"/>
    <cellStyle name="Heading 1 3" xfId="25"/>
    <cellStyle name="Heading 1-noindex" xfId="26"/>
    <cellStyle name="Heading 3 Centre 2" xfId="27"/>
    <cellStyle name="Heading1" xfId="28"/>
    <cellStyle name="Heading2" xfId="29"/>
    <cellStyle name="Heading3" xfId="30"/>
    <cellStyle name="Heading3Wraped" xfId="31"/>
    <cellStyle name="Heading3WrapLow" xfId="32"/>
    <cellStyle name="Heavy Box" xfId="33"/>
    <cellStyle name="Heavy Box 2" xfId="34"/>
    <cellStyle name="Hyperlink" xfId="35" builtinId="8" customBuiltin="1"/>
    <cellStyle name="Label 2a" xfId="36"/>
    <cellStyle name="Label 2b" xfId="37"/>
    <cellStyle name="Label2a Merge Centred" xfId="38"/>
    <cellStyle name="Link" xfId="39"/>
    <cellStyle name="Normal" xfId="0" builtinId="0" customBuiltin="1"/>
    <cellStyle name="Percent" xfId="55" builtinId="5"/>
    <cellStyle name="Percent [0]" xfId="40"/>
    <cellStyle name="Percent [2]" xfId="41"/>
    <cellStyle name="Percent(0)" xfId="42"/>
    <cellStyle name="Percent(0) 2" xfId="59"/>
    <cellStyle name="plus/less" xfId="43"/>
    <cellStyle name="RowRef" xfId="44"/>
    <cellStyle name="Short Date" xfId="45"/>
    <cellStyle name="Short Date 2" xfId="60"/>
    <cellStyle name="Sum" xfId="46"/>
    <cellStyle name="Sum 2" xfId="61"/>
    <cellStyle name="Table2Heading" xfId="47"/>
    <cellStyle name="TableHeading" xfId="48"/>
    <cellStyle name="TableNumber" xfId="49"/>
    <cellStyle name="TableText" xfId="50"/>
    <cellStyle name="Text" xfId="51"/>
    <cellStyle name="Text rjustify" xfId="52"/>
    <cellStyle name="Year0" xfId="53"/>
  </cellStyles>
  <dxfs count="20">
    <dxf>
      <fill>
        <patternFill>
          <bgColor theme="9"/>
        </patternFill>
      </fill>
    </dxf>
    <dxf>
      <fill>
        <patternFill>
          <bgColor rgb="FFFFC00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ill>
        <patternFill>
          <bgColor theme="2"/>
        </patternFill>
      </fill>
      <border>
        <left/>
        <right/>
        <top/>
        <bottom/>
      </border>
    </dxf>
    <dxf>
      <fill>
        <patternFill>
          <bgColor theme="2"/>
        </patternFill>
      </fill>
      <border>
        <left/>
        <right style="thin">
          <color indexed="64"/>
        </right>
        <top/>
        <bottom/>
      </border>
    </dxf>
    <dxf>
      <fill>
        <patternFill>
          <bgColor theme="2"/>
        </patternFill>
      </fill>
      <border>
        <left/>
        <right/>
        <top/>
        <bottom/>
      </border>
    </dxf>
    <dxf>
      <fill>
        <patternFill>
          <bgColor theme="2"/>
        </patternFill>
      </fill>
      <border>
        <left/>
        <right/>
        <top/>
        <bottom/>
      </border>
    </dxf>
    <dxf>
      <fill>
        <patternFill>
          <bgColor theme="2"/>
        </patternFill>
      </fill>
      <border>
        <left/>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43072"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9550"/>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G40"/>
  <sheetViews>
    <sheetView showGridLines="0" zoomScaleNormal="100" zoomScaleSheetLayoutView="80" workbookViewId="0">
      <selection activeCell="I6" sqref="I6"/>
    </sheetView>
  </sheetViews>
  <sheetFormatPr defaultRowHeight="12.75" x14ac:dyDescent="0.2"/>
  <cols>
    <col min="1" max="1" width="26.5703125" style="1" customWidth="1"/>
    <col min="2" max="2" width="43.140625" style="1" customWidth="1"/>
    <col min="3" max="3" width="32.7109375" style="1" customWidth="1"/>
    <col min="4" max="4" width="32.28515625" style="1" customWidth="1"/>
    <col min="5" max="5" width="28.5703125" style="1" customWidth="1"/>
    <col min="6" max="6" width="9.140625" style="1" customWidth="1"/>
    <col min="7" max="16384" width="9.140625" style="1"/>
  </cols>
  <sheetData>
    <row r="1" spans="1:7" x14ac:dyDescent="0.2">
      <c r="A1" s="8"/>
      <c r="B1" s="9"/>
      <c r="C1" s="9"/>
      <c r="D1" s="10"/>
      <c r="E1"/>
      <c r="F1"/>
      <c r="G1"/>
    </row>
    <row r="2" spans="1:7" ht="236.25" customHeight="1" x14ac:dyDescent="0.2">
      <c r="A2" s="24"/>
      <c r="B2" s="4"/>
      <c r="C2" s="4"/>
      <c r="D2" s="11"/>
      <c r="E2"/>
      <c r="F2"/>
      <c r="G2"/>
    </row>
    <row r="3" spans="1:7" ht="23.25" x14ac:dyDescent="0.35">
      <c r="A3" s="25" t="s">
        <v>12</v>
      </c>
      <c r="B3" s="5"/>
      <c r="C3" s="5"/>
      <c r="D3" s="12"/>
      <c r="E3"/>
      <c r="F3"/>
      <c r="G3"/>
    </row>
    <row r="4" spans="1:7" ht="27.75" customHeight="1" x14ac:dyDescent="0.35">
      <c r="A4" s="25" t="s">
        <v>695</v>
      </c>
      <c r="B4" s="5"/>
      <c r="C4" s="5"/>
      <c r="D4" s="12"/>
      <c r="E4"/>
      <c r="F4"/>
      <c r="G4"/>
    </row>
    <row r="5" spans="1:7" ht="27.75" customHeight="1" x14ac:dyDescent="0.35">
      <c r="A5" s="25" t="s">
        <v>0</v>
      </c>
      <c r="B5" s="5"/>
      <c r="C5" s="5"/>
      <c r="D5" s="12"/>
      <c r="E5"/>
      <c r="F5"/>
      <c r="G5"/>
    </row>
    <row r="6" spans="1:7" ht="21" x14ac:dyDescent="0.35">
      <c r="A6" s="26" t="s">
        <v>730</v>
      </c>
      <c r="B6" s="5"/>
      <c r="C6" s="5"/>
      <c r="D6" s="12"/>
      <c r="E6"/>
      <c r="F6"/>
      <c r="G6"/>
    </row>
    <row r="7" spans="1:7" ht="60" customHeight="1" x14ac:dyDescent="0.2">
      <c r="A7" s="46"/>
      <c r="B7" s="5"/>
      <c r="C7" s="5"/>
      <c r="D7" s="12"/>
      <c r="E7"/>
      <c r="F7"/>
      <c r="G7"/>
    </row>
    <row r="8" spans="1:7" ht="15" customHeight="1" x14ac:dyDescent="0.2">
      <c r="A8" s="24"/>
      <c r="B8" s="17" t="s">
        <v>9</v>
      </c>
      <c r="C8" s="152"/>
      <c r="D8" s="13"/>
      <c r="E8"/>
      <c r="F8"/>
      <c r="G8"/>
    </row>
    <row r="9" spans="1:7" ht="3" customHeight="1" x14ac:dyDescent="0.2">
      <c r="A9" s="24"/>
      <c r="B9" s="4"/>
      <c r="C9" s="4"/>
      <c r="D9" s="11"/>
      <c r="E9"/>
      <c r="F9"/>
      <c r="G9"/>
    </row>
    <row r="10" spans="1:7" ht="15" customHeight="1" x14ac:dyDescent="0.2">
      <c r="A10" s="24"/>
      <c r="B10" s="17" t="s">
        <v>10</v>
      </c>
      <c r="C10" s="150"/>
      <c r="D10" s="11"/>
      <c r="E10"/>
      <c r="F10"/>
      <c r="G10"/>
    </row>
    <row r="11" spans="1:7" ht="3" customHeight="1" x14ac:dyDescent="0.2">
      <c r="A11" s="24"/>
      <c r="B11" s="4"/>
      <c r="C11" s="151"/>
      <c r="D11" s="11"/>
      <c r="E11"/>
      <c r="F11"/>
      <c r="G11"/>
    </row>
    <row r="12" spans="1:7" ht="15" customHeight="1" x14ac:dyDescent="0.2">
      <c r="A12" s="24"/>
      <c r="B12" s="17" t="s">
        <v>11</v>
      </c>
      <c r="C12" s="150"/>
      <c r="D12" s="13"/>
      <c r="E12"/>
      <c r="F12"/>
      <c r="G12"/>
    </row>
    <row r="13" spans="1:7" ht="3" customHeight="1" x14ac:dyDescent="0.2">
      <c r="A13" s="24"/>
      <c r="B13" s="4"/>
      <c r="C13" s="151"/>
      <c r="D13" s="11"/>
      <c r="E13"/>
      <c r="F13"/>
      <c r="G13"/>
    </row>
    <row r="14" spans="1:7" ht="15" customHeight="1" x14ac:dyDescent="0.2">
      <c r="A14" s="24"/>
      <c r="B14" s="22"/>
      <c r="C14" s="22"/>
      <c r="D14" s="11"/>
      <c r="E14"/>
      <c r="F14"/>
      <c r="G14"/>
    </row>
    <row r="15" spans="1:7" ht="15" customHeight="1" x14ac:dyDescent="0.2">
      <c r="A15" s="24"/>
      <c r="B15" s="22"/>
      <c r="C15" s="22"/>
      <c r="D15" s="12"/>
      <c r="E15"/>
      <c r="F15"/>
      <c r="G15"/>
    </row>
    <row r="16" spans="1:7" ht="15" customHeight="1" x14ac:dyDescent="0.2">
      <c r="A16" s="27" t="s">
        <v>739</v>
      </c>
      <c r="B16" s="491"/>
      <c r="C16" s="5"/>
      <c r="D16" s="12"/>
      <c r="E16" s="40"/>
      <c r="F16" s="40"/>
      <c r="G16" s="40"/>
    </row>
    <row r="17" spans="1:7" x14ac:dyDescent="0.2">
      <c r="A17" s="534" t="s">
        <v>900</v>
      </c>
      <c r="B17" s="5"/>
      <c r="C17" s="5"/>
      <c r="D17" s="12"/>
      <c r="E17"/>
      <c r="F17"/>
      <c r="G17"/>
    </row>
    <row r="18" spans="1:7" ht="39.950000000000003" customHeight="1" x14ac:dyDescent="0.2">
      <c r="A18" s="14"/>
      <c r="B18" s="15"/>
      <c r="C18" s="15"/>
      <c r="D18" s="16"/>
      <c r="E18"/>
      <c r="F18"/>
      <c r="G18"/>
    </row>
    <row r="19" spans="1:7" x14ac:dyDescent="0.2">
      <c r="A19"/>
      <c r="B19"/>
      <c r="C19"/>
      <c r="D19"/>
      <c r="E19"/>
      <c r="F19"/>
      <c r="G19"/>
    </row>
    <row r="20" spans="1:7" x14ac:dyDescent="0.2">
      <c r="A20"/>
      <c r="B20"/>
      <c r="C20"/>
      <c r="D20"/>
      <c r="E20"/>
      <c r="F20"/>
      <c r="G20"/>
    </row>
    <row r="21" spans="1:7" x14ac:dyDescent="0.2">
      <c r="A21"/>
      <c r="B21"/>
      <c r="C21"/>
      <c r="D21"/>
      <c r="E21"/>
      <c r="F21"/>
      <c r="G21"/>
    </row>
    <row r="22" spans="1:7" x14ac:dyDescent="0.2">
      <c r="A22"/>
      <c r="B22"/>
      <c r="C22"/>
      <c r="D22"/>
      <c r="E22"/>
      <c r="F22"/>
      <c r="G22"/>
    </row>
    <row r="23" spans="1:7" x14ac:dyDescent="0.2">
      <c r="A23"/>
      <c r="B23"/>
      <c r="C23"/>
      <c r="D23"/>
      <c r="E23"/>
      <c r="F23"/>
      <c r="G23"/>
    </row>
    <row r="24" spans="1:7" x14ac:dyDescent="0.2">
      <c r="A24"/>
      <c r="B24"/>
      <c r="C24"/>
      <c r="D24"/>
      <c r="E24"/>
      <c r="F24"/>
      <c r="G24"/>
    </row>
    <row r="25" spans="1:7" x14ac:dyDescent="0.2">
      <c r="A25"/>
      <c r="B25"/>
      <c r="C25"/>
      <c r="D25"/>
      <c r="E25"/>
      <c r="F25"/>
      <c r="G25"/>
    </row>
    <row r="26" spans="1:7" x14ac:dyDescent="0.2">
      <c r="A26"/>
      <c r="B26"/>
      <c r="C26"/>
      <c r="D26"/>
      <c r="E26"/>
      <c r="F26"/>
      <c r="G26"/>
    </row>
    <row r="27" spans="1:7" x14ac:dyDescent="0.2">
      <c r="A27"/>
      <c r="B27"/>
      <c r="C27"/>
      <c r="D27"/>
      <c r="E27"/>
      <c r="F27"/>
      <c r="G27"/>
    </row>
    <row r="28" spans="1:7" x14ac:dyDescent="0.2">
      <c r="A28"/>
      <c r="B28"/>
      <c r="C28"/>
      <c r="D28"/>
      <c r="E28"/>
      <c r="F28"/>
      <c r="G28"/>
    </row>
    <row r="29" spans="1:7" x14ac:dyDescent="0.2">
      <c r="A29"/>
      <c r="B29"/>
      <c r="C29"/>
      <c r="D29"/>
      <c r="E29"/>
      <c r="F29"/>
      <c r="G29"/>
    </row>
    <row r="30" spans="1:7" x14ac:dyDescent="0.2">
      <c r="A30"/>
      <c r="B30"/>
      <c r="C30"/>
      <c r="D30"/>
      <c r="E30"/>
      <c r="F30"/>
      <c r="G30"/>
    </row>
    <row r="31" spans="1:7" x14ac:dyDescent="0.2">
      <c r="A31"/>
      <c r="B31"/>
      <c r="C31"/>
      <c r="D31"/>
      <c r="E31"/>
      <c r="F31"/>
      <c r="G31"/>
    </row>
    <row r="32" spans="1:7" x14ac:dyDescent="0.2">
      <c r="A32"/>
      <c r="B32"/>
      <c r="C32"/>
      <c r="D32"/>
      <c r="E32"/>
      <c r="F32"/>
      <c r="G32"/>
    </row>
    <row r="33" spans="1:7" x14ac:dyDescent="0.2">
      <c r="A33"/>
      <c r="B33"/>
      <c r="C33"/>
      <c r="D33"/>
      <c r="E33"/>
      <c r="F33"/>
      <c r="G33"/>
    </row>
    <row r="34" spans="1:7" x14ac:dyDescent="0.2">
      <c r="A34"/>
      <c r="B34"/>
      <c r="C34"/>
      <c r="D34"/>
      <c r="E34"/>
      <c r="F34"/>
      <c r="G34"/>
    </row>
    <row r="35" spans="1:7" x14ac:dyDescent="0.2">
      <c r="A35"/>
      <c r="B35"/>
      <c r="C35"/>
      <c r="D35"/>
      <c r="E35"/>
      <c r="F35"/>
      <c r="G35"/>
    </row>
    <row r="36" spans="1:7" x14ac:dyDescent="0.2">
      <c r="A36"/>
      <c r="B36"/>
      <c r="C36"/>
      <c r="D36"/>
      <c r="E36"/>
      <c r="F36"/>
      <c r="G36"/>
    </row>
    <row r="37" spans="1:7" x14ac:dyDescent="0.2">
      <c r="A37"/>
      <c r="B37"/>
      <c r="C37"/>
      <c r="D37"/>
      <c r="E37"/>
      <c r="F37"/>
      <c r="G37"/>
    </row>
    <row r="38" spans="1:7" x14ac:dyDescent="0.2">
      <c r="A38"/>
      <c r="B38"/>
      <c r="C38"/>
      <c r="D38"/>
      <c r="E38"/>
      <c r="F38"/>
      <c r="G38"/>
    </row>
    <row r="39" spans="1:7" x14ac:dyDescent="0.2">
      <c r="A39"/>
      <c r="B39"/>
      <c r="C39"/>
      <c r="D39"/>
      <c r="E39"/>
      <c r="F39"/>
      <c r="G39"/>
    </row>
    <row r="40" spans="1:7" x14ac:dyDescent="0.2">
      <c r="A40"/>
      <c r="B40"/>
      <c r="C40"/>
      <c r="D40"/>
      <c r="E40"/>
      <c r="F40"/>
      <c r="G40"/>
    </row>
  </sheetData>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1" type="noConversion"/>
  <dataValidations xWindow="506" yWindow="670" count="2">
    <dataValidation allowBlank="1" showInputMessage="1" promptTitle="Name of regulated entity" prompt=" " sqref="C8"/>
    <dataValidation type="date" operator="greaterThan" allowBlank="1" showInputMessage="1" showErrorMessage="1" errorTitle="Date entry" error="Dates after 1 January 2011 accepted" promptTitle="Date entry" prompt=" " sqref="C10 C12">
      <formula1>40544</formula1>
    </dataValidation>
  </dataValidations>
  <pageMargins left="0.70866141732283472" right="0.70866141732283472" top="0.74803149606299213" bottom="0.74803149606299213" header="0.31496062992125984" footer="0.31496062992125984"/>
  <pageSetup paperSize="9" scale="72" fitToHeight="10" orientation="portrait" r:id="rId2"/>
  <headerFooter alignWithMargins="0">
    <oddHeader>&amp;C&amp;"Arial,Regular" Commerce Commission Information Disclosure Template</oddHeader>
    <oddFooter>&amp;L&amp;"Arial,Regular" &amp;P&amp;C&amp;"Arial,Regular" &amp;F&amp;R&amp;"Arial,Regular" &amp;A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9CCFF"/>
  </sheetPr>
  <dimension ref="A1:S799"/>
  <sheetViews>
    <sheetView showGridLines="0" zoomScale="70" zoomScaleNormal="70" zoomScaleSheetLayoutView="70" workbookViewId="0">
      <selection activeCell="N22" sqref="N22"/>
    </sheetView>
  </sheetViews>
  <sheetFormatPr defaultRowHeight="12.75" x14ac:dyDescent="0.2"/>
  <cols>
    <col min="1" max="1" width="4.28515625" style="48" customWidth="1"/>
    <col min="2" max="2" width="3.140625" style="48" customWidth="1"/>
    <col min="3" max="3" width="4" style="48" customWidth="1"/>
    <col min="4" max="5" width="2.28515625" style="48" customWidth="1"/>
    <col min="6" max="6" width="62.42578125" style="48" customWidth="1"/>
    <col min="7" max="9" width="16.140625" style="48" customWidth="1"/>
    <col min="10" max="10" width="18.7109375" style="48" customWidth="1"/>
    <col min="11" max="15" width="16.140625" style="48" customWidth="1"/>
    <col min="16" max="16" width="2.7109375" style="48" customWidth="1"/>
    <col min="17" max="17" width="13.7109375" style="416" customWidth="1"/>
    <col min="18" max="19" width="9.140625" style="1"/>
    <col min="20" max="16384" width="9.140625" style="48"/>
  </cols>
  <sheetData>
    <row r="1" spans="1:19" s="55" customFormat="1" ht="15" customHeight="1" x14ac:dyDescent="0.2">
      <c r="A1" s="74"/>
      <c r="B1" s="75"/>
      <c r="C1" s="75"/>
      <c r="D1" s="75"/>
      <c r="E1" s="75"/>
      <c r="F1" s="75"/>
      <c r="G1" s="75"/>
      <c r="H1" s="75"/>
      <c r="I1" s="75"/>
      <c r="J1" s="75"/>
      <c r="K1" s="75"/>
      <c r="L1" s="75"/>
      <c r="M1" s="75"/>
      <c r="N1" s="75"/>
      <c r="O1" s="75"/>
      <c r="P1" s="76"/>
      <c r="Q1" s="416"/>
      <c r="R1" s="1"/>
      <c r="S1" s="165"/>
    </row>
    <row r="2" spans="1:19" s="55" customFormat="1" ht="18" customHeight="1" x14ac:dyDescent="0.3">
      <c r="A2" s="77"/>
      <c r="B2" s="78"/>
      <c r="C2" s="78"/>
      <c r="D2" s="78"/>
      <c r="E2" s="78"/>
      <c r="F2" s="78"/>
      <c r="G2" s="78"/>
      <c r="H2" s="78"/>
      <c r="I2" s="78"/>
      <c r="J2" s="78"/>
      <c r="K2" s="92"/>
      <c r="L2" s="140" t="s">
        <v>9</v>
      </c>
      <c r="M2" s="719" t="str">
        <f>IF(NOT(ISBLANK(CoverSheet!$C$8)),CoverSheet!$C$8,"")</f>
        <v/>
      </c>
      <c r="N2" s="720"/>
      <c r="O2" s="721"/>
      <c r="P2" s="84"/>
      <c r="Q2" s="416"/>
      <c r="R2" s="1"/>
      <c r="S2" s="165"/>
    </row>
    <row r="3" spans="1:19" s="55" customFormat="1" ht="18" customHeight="1" x14ac:dyDescent="0.25">
      <c r="A3" s="77"/>
      <c r="B3" s="78"/>
      <c r="C3" s="78"/>
      <c r="D3" s="78"/>
      <c r="E3" s="78"/>
      <c r="F3" s="78"/>
      <c r="G3" s="78"/>
      <c r="H3" s="78"/>
      <c r="I3" s="78"/>
      <c r="J3" s="78"/>
      <c r="K3" s="92"/>
      <c r="L3" s="140" t="s">
        <v>436</v>
      </c>
      <c r="M3" s="728" t="str">
        <f>IF(ISNUMBER(CoverSheet!$C$12),CoverSheet!$C$12,"")</f>
        <v/>
      </c>
      <c r="N3" s="729"/>
      <c r="O3" s="730"/>
      <c r="P3" s="84"/>
      <c r="Q3" s="416"/>
      <c r="R3" s="1"/>
      <c r="S3" s="165"/>
    </row>
    <row r="4" spans="1:19" s="55" customFormat="1" ht="24" customHeight="1" x14ac:dyDescent="0.35">
      <c r="A4" s="216" t="s">
        <v>569</v>
      </c>
      <c r="B4" s="93"/>
      <c r="C4" s="78"/>
      <c r="D4" s="78"/>
      <c r="E4" s="78"/>
      <c r="F4" s="78"/>
      <c r="G4" s="78"/>
      <c r="H4" s="78"/>
      <c r="I4" s="78"/>
      <c r="J4" s="78"/>
      <c r="K4" s="78"/>
      <c r="L4" s="83"/>
      <c r="M4" s="78"/>
      <c r="N4" s="78"/>
      <c r="O4" s="78"/>
      <c r="P4" s="84"/>
      <c r="Q4" s="416"/>
      <c r="R4" s="1"/>
      <c r="S4" s="165"/>
    </row>
    <row r="5" spans="1:19" ht="34.5" customHeight="1" x14ac:dyDescent="0.2">
      <c r="A5" s="714" t="s">
        <v>426</v>
      </c>
      <c r="B5" s="718"/>
      <c r="C5" s="718"/>
      <c r="D5" s="718"/>
      <c r="E5" s="718"/>
      <c r="F5" s="718"/>
      <c r="G5" s="718"/>
      <c r="H5" s="718"/>
      <c r="I5" s="718"/>
      <c r="J5" s="718"/>
      <c r="K5" s="718"/>
      <c r="L5" s="718"/>
      <c r="M5" s="718"/>
      <c r="N5" s="718"/>
      <c r="O5" s="718"/>
      <c r="P5" s="735"/>
      <c r="Q5" s="417"/>
      <c r="R5" s="171"/>
      <c r="S5" s="171"/>
    </row>
    <row r="6" spans="1:19" s="55" customFormat="1" ht="15" customHeight="1" x14ac:dyDescent="0.2">
      <c r="A6" s="129" t="s">
        <v>680</v>
      </c>
      <c r="B6" s="83"/>
      <c r="C6" s="85"/>
      <c r="D6" s="78"/>
      <c r="E6" s="78"/>
      <c r="F6" s="78"/>
      <c r="G6" s="78"/>
      <c r="H6" s="78"/>
      <c r="I6" s="78"/>
      <c r="J6" s="78"/>
      <c r="K6" s="78"/>
      <c r="L6" s="78"/>
      <c r="M6" s="78"/>
      <c r="N6" s="78"/>
      <c r="O6" s="78"/>
      <c r="P6" s="84"/>
      <c r="Q6" s="416"/>
      <c r="R6" s="1"/>
      <c r="S6" s="165"/>
    </row>
    <row r="7" spans="1:19" s="55" customFormat="1" ht="15" customHeight="1" x14ac:dyDescent="0.2">
      <c r="A7" s="56">
        <v>7</v>
      </c>
      <c r="B7" s="57"/>
      <c r="C7" s="58"/>
      <c r="D7" s="58"/>
      <c r="E7" s="58"/>
      <c r="F7" s="58"/>
      <c r="G7" s="410"/>
      <c r="H7" s="410"/>
      <c r="I7" s="410"/>
      <c r="J7" s="410"/>
      <c r="K7" s="410"/>
      <c r="L7" s="410"/>
      <c r="M7" s="410"/>
      <c r="N7" s="410"/>
      <c r="O7" s="410"/>
      <c r="P7" s="59"/>
      <c r="Q7" s="416"/>
      <c r="R7" s="1"/>
      <c r="S7" s="165"/>
    </row>
    <row r="8" spans="1:19" s="55" customFormat="1" ht="17.25" customHeight="1" x14ac:dyDescent="0.3">
      <c r="A8" s="56">
        <v>8</v>
      </c>
      <c r="B8" s="57"/>
      <c r="C8" s="251" t="s">
        <v>570</v>
      </c>
      <c r="D8" s="250"/>
      <c r="E8" s="234"/>
      <c r="F8" s="234"/>
      <c r="G8" s="234"/>
      <c r="H8" s="234"/>
      <c r="I8" s="234"/>
      <c r="J8" s="234"/>
      <c r="K8" s="234"/>
      <c r="L8" s="234"/>
      <c r="M8" s="234"/>
      <c r="N8" s="234"/>
      <c r="O8" s="234"/>
      <c r="P8" s="59"/>
      <c r="Q8" s="416"/>
      <c r="R8" s="1"/>
      <c r="S8" s="165"/>
    </row>
    <row r="9" spans="1:19" s="55" customFormat="1" ht="15" customHeight="1" x14ac:dyDescent="0.2">
      <c r="A9" s="56">
        <v>9</v>
      </c>
      <c r="B9" s="57"/>
      <c r="C9" s="255"/>
      <c r="D9" s="255"/>
      <c r="E9" s="262"/>
      <c r="F9" s="262"/>
      <c r="G9" s="262"/>
      <c r="H9" s="262"/>
      <c r="I9" s="262"/>
      <c r="J9" s="262"/>
      <c r="K9" s="262"/>
      <c r="L9" s="262"/>
      <c r="M9" s="262"/>
      <c r="N9" s="262"/>
      <c r="O9" s="262"/>
      <c r="P9" s="59"/>
      <c r="Q9" s="416"/>
      <c r="R9" s="1"/>
      <c r="S9" s="165"/>
    </row>
    <row r="10" spans="1:19" s="55" customFormat="1" ht="63" customHeight="1" x14ac:dyDescent="0.2">
      <c r="A10" s="56">
        <v>10</v>
      </c>
      <c r="B10" s="57"/>
      <c r="C10" s="757"/>
      <c r="D10" s="757"/>
      <c r="E10" s="262"/>
      <c r="F10" s="435" t="s">
        <v>535</v>
      </c>
      <c r="G10" s="277" t="s">
        <v>205</v>
      </c>
      <c r="H10" s="277" t="s">
        <v>206</v>
      </c>
      <c r="I10" s="277" t="s">
        <v>207</v>
      </c>
      <c r="J10" s="277" t="s">
        <v>536</v>
      </c>
      <c r="K10" s="277" t="s">
        <v>208</v>
      </c>
      <c r="L10" s="277" t="s">
        <v>209</v>
      </c>
      <c r="M10" s="277" t="s">
        <v>210</v>
      </c>
      <c r="N10" s="277" t="s">
        <v>211</v>
      </c>
      <c r="O10" s="277" t="s">
        <v>212</v>
      </c>
      <c r="P10" s="94"/>
      <c r="Q10" s="416"/>
      <c r="R10" s="1"/>
      <c r="S10" s="165"/>
    </row>
    <row r="11" spans="1:19" s="55" customFormat="1" ht="15" customHeight="1" x14ac:dyDescent="0.2">
      <c r="A11" s="56">
        <v>11</v>
      </c>
      <c r="B11" s="57"/>
      <c r="C11" s="757"/>
      <c r="D11" s="757"/>
      <c r="E11" s="262"/>
      <c r="F11" s="509"/>
      <c r="G11" s="351"/>
      <c r="H11" s="351"/>
      <c r="I11" s="392"/>
      <c r="J11" s="371"/>
      <c r="K11" s="364"/>
      <c r="L11" s="364"/>
      <c r="M11" s="364"/>
      <c r="N11" s="364"/>
      <c r="O11" s="364"/>
      <c r="P11" s="59"/>
      <c r="Q11" s="416"/>
      <c r="R11" s="1"/>
      <c r="S11" s="165"/>
    </row>
    <row r="12" spans="1:19" s="55" customFormat="1" ht="15" customHeight="1" x14ac:dyDescent="0.2">
      <c r="A12" s="56">
        <v>12</v>
      </c>
      <c r="B12" s="57"/>
      <c r="C12" s="757"/>
      <c r="D12" s="757"/>
      <c r="E12" s="262"/>
      <c r="F12" s="509"/>
      <c r="G12" s="351"/>
      <c r="H12" s="351"/>
      <c r="I12" s="392"/>
      <c r="J12" s="371"/>
      <c r="K12" s="364"/>
      <c r="L12" s="364"/>
      <c r="M12" s="364"/>
      <c r="N12" s="364"/>
      <c r="O12" s="364"/>
      <c r="P12" s="59"/>
      <c r="Q12" s="416"/>
      <c r="R12" s="1"/>
      <c r="S12" s="165"/>
    </row>
    <row r="13" spans="1:19" s="55" customFormat="1" ht="15" customHeight="1" x14ac:dyDescent="0.2">
      <c r="A13" s="56">
        <v>13</v>
      </c>
      <c r="B13" s="57"/>
      <c r="C13" s="757"/>
      <c r="D13" s="757"/>
      <c r="E13" s="262"/>
      <c r="F13" s="509"/>
      <c r="G13" s="351"/>
      <c r="H13" s="351"/>
      <c r="I13" s="392"/>
      <c r="J13" s="371"/>
      <c r="K13" s="364"/>
      <c r="L13" s="364"/>
      <c r="M13" s="364"/>
      <c r="N13" s="364"/>
      <c r="O13" s="364"/>
      <c r="P13" s="59"/>
      <c r="Q13" s="416"/>
      <c r="R13" s="1"/>
      <c r="S13" s="165"/>
    </row>
    <row r="14" spans="1:19" s="55" customFormat="1" ht="15" customHeight="1" x14ac:dyDescent="0.2">
      <c r="A14" s="56">
        <v>14</v>
      </c>
      <c r="B14" s="57"/>
      <c r="C14" s="757"/>
      <c r="D14" s="757"/>
      <c r="E14" s="262"/>
      <c r="F14" s="509"/>
      <c r="G14" s="351"/>
      <c r="H14" s="351"/>
      <c r="I14" s="392"/>
      <c r="J14" s="371"/>
      <c r="K14" s="364"/>
      <c r="L14" s="364"/>
      <c r="M14" s="364"/>
      <c r="N14" s="364"/>
      <c r="O14" s="364"/>
      <c r="P14" s="59"/>
      <c r="Q14" s="416"/>
      <c r="R14" s="1"/>
      <c r="S14" s="165"/>
    </row>
    <row r="15" spans="1:19" s="55" customFormat="1" ht="15" customHeight="1" thickBot="1" x14ac:dyDescent="0.25">
      <c r="A15" s="56">
        <v>15</v>
      </c>
      <c r="B15" s="57"/>
      <c r="C15" s="757"/>
      <c r="D15" s="757"/>
      <c r="E15" s="262"/>
      <c r="F15" s="509"/>
      <c r="G15" s="351"/>
      <c r="H15" s="351"/>
      <c r="I15" s="392"/>
      <c r="J15" s="371"/>
      <c r="K15" s="364"/>
      <c r="L15" s="364"/>
      <c r="M15" s="364"/>
      <c r="N15" s="364"/>
      <c r="O15" s="364"/>
      <c r="P15" s="59"/>
      <c r="Q15" s="416"/>
      <c r="R15" s="1"/>
      <c r="S15" s="165"/>
    </row>
    <row r="16" spans="1:19" s="55" customFormat="1" ht="15" customHeight="1" thickBot="1" x14ac:dyDescent="0.25">
      <c r="A16" s="56">
        <v>16</v>
      </c>
      <c r="B16" s="57"/>
      <c r="C16" s="255"/>
      <c r="D16" s="255"/>
      <c r="E16" s="262"/>
      <c r="F16" s="670" t="s">
        <v>720</v>
      </c>
      <c r="G16" s="262"/>
      <c r="H16" s="262"/>
      <c r="I16" s="262"/>
      <c r="J16" s="262"/>
      <c r="K16" s="262"/>
      <c r="L16" s="373">
        <f>SUM(L11:L15)</f>
        <v>0</v>
      </c>
      <c r="M16" s="373">
        <f>SUM(M11:M15)</f>
        <v>0</v>
      </c>
      <c r="N16" s="373">
        <f>SUM(N11:N15)</f>
        <v>0</v>
      </c>
      <c r="O16" s="373">
        <f>SUM(O11:O15)</f>
        <v>0</v>
      </c>
      <c r="P16" s="59"/>
      <c r="Q16" s="416" t="s">
        <v>685</v>
      </c>
      <c r="R16" s="1"/>
      <c r="S16" s="165"/>
    </row>
    <row r="17" spans="1:19" s="55" customFormat="1" ht="12.75" customHeight="1" x14ac:dyDescent="0.2">
      <c r="A17" s="56">
        <v>17</v>
      </c>
      <c r="B17" s="57"/>
      <c r="C17" s="255"/>
      <c r="D17" s="255"/>
      <c r="E17" s="262"/>
      <c r="F17" s="262"/>
      <c r="G17" s="262"/>
      <c r="H17" s="262"/>
      <c r="I17" s="262"/>
      <c r="J17" s="262"/>
      <c r="K17" s="262"/>
      <c r="L17" s="262"/>
      <c r="M17" s="262"/>
      <c r="N17" s="262"/>
      <c r="O17" s="262"/>
      <c r="P17" s="59"/>
      <c r="Q17" s="416"/>
      <c r="R17" s="1"/>
      <c r="S17" s="165"/>
    </row>
    <row r="18" spans="1:19" s="55" customFormat="1" ht="17.25" customHeight="1" x14ac:dyDescent="0.3">
      <c r="A18" s="56">
        <v>18</v>
      </c>
      <c r="B18" s="57"/>
      <c r="C18" s="251" t="s">
        <v>571</v>
      </c>
      <c r="D18" s="255"/>
      <c r="E18" s="262"/>
      <c r="F18" s="262"/>
      <c r="G18" s="262"/>
      <c r="H18" s="262"/>
      <c r="I18" s="262"/>
      <c r="J18" s="262"/>
      <c r="K18" s="262"/>
      <c r="L18" s="262"/>
      <c r="M18" s="262"/>
      <c r="N18" s="262"/>
      <c r="O18" s="262"/>
      <c r="P18" s="59"/>
      <c r="Q18" s="416"/>
      <c r="R18" s="1"/>
      <c r="S18" s="165"/>
    </row>
    <row r="19" spans="1:19" s="55" customFormat="1" ht="15" customHeight="1" thickBot="1" x14ac:dyDescent="0.25">
      <c r="A19" s="56">
        <v>19</v>
      </c>
      <c r="B19" s="57"/>
      <c r="C19" s="263"/>
      <c r="D19" s="262"/>
      <c r="E19" s="262"/>
      <c r="F19" s="262"/>
      <c r="G19" s="262"/>
      <c r="H19" s="262"/>
      <c r="I19" s="262"/>
      <c r="J19" s="262"/>
      <c r="K19" s="262"/>
      <c r="L19" s="262"/>
      <c r="M19" s="262"/>
      <c r="N19" s="262"/>
      <c r="O19" s="262"/>
      <c r="P19" s="59"/>
      <c r="Q19" s="416"/>
      <c r="R19" s="1"/>
      <c r="S19" s="165"/>
    </row>
    <row r="20" spans="1:19" s="55" customFormat="1" ht="15" customHeight="1" thickBot="1" x14ac:dyDescent="0.25">
      <c r="A20" s="56">
        <v>20</v>
      </c>
      <c r="B20" s="57"/>
      <c r="C20" s="263"/>
      <c r="D20" s="262"/>
      <c r="E20" s="257" t="s">
        <v>213</v>
      </c>
      <c r="F20" s="262"/>
      <c r="G20" s="262"/>
      <c r="H20" s="262"/>
      <c r="I20" s="367">
        <f>M16+N16+O16</f>
        <v>0</v>
      </c>
      <c r="J20" s="262"/>
      <c r="K20" s="262"/>
      <c r="L20" s="262"/>
      <c r="M20" s="262"/>
      <c r="N20" s="262"/>
      <c r="O20" s="262"/>
      <c r="P20" s="59"/>
      <c r="Q20" s="416" t="s">
        <v>686</v>
      </c>
      <c r="R20" s="1"/>
      <c r="S20" s="165"/>
    </row>
    <row r="21" spans="1:19" s="55" customFormat="1" ht="15" customHeight="1" x14ac:dyDescent="0.2">
      <c r="A21" s="56">
        <v>21</v>
      </c>
      <c r="B21" s="57"/>
      <c r="C21" s="263"/>
      <c r="D21" s="262"/>
      <c r="E21" s="257"/>
      <c r="F21" s="262"/>
      <c r="G21" s="262"/>
      <c r="H21" s="262"/>
      <c r="I21" s="262"/>
      <c r="J21" s="262"/>
      <c r="K21" s="262"/>
      <c r="L21" s="262"/>
      <c r="M21" s="262"/>
      <c r="N21" s="262"/>
      <c r="O21" s="262"/>
      <c r="P21" s="59"/>
      <c r="Q21" s="416"/>
      <c r="R21" s="1"/>
      <c r="S21" s="165"/>
    </row>
    <row r="22" spans="1:19" s="55" customFormat="1" ht="15" customHeight="1" x14ac:dyDescent="0.2">
      <c r="A22" s="56">
        <v>22</v>
      </c>
      <c r="B22" s="57"/>
      <c r="C22" s="263"/>
      <c r="D22" s="274"/>
      <c r="E22" s="257"/>
      <c r="F22" s="542" t="s">
        <v>687</v>
      </c>
      <c r="G22" s="262"/>
      <c r="H22" s="364"/>
      <c r="I22" s="262"/>
      <c r="J22" s="262"/>
      <c r="K22" s="262"/>
      <c r="L22" s="262"/>
      <c r="M22" s="262"/>
      <c r="N22" s="262"/>
      <c r="O22" s="262"/>
      <c r="P22" s="59"/>
      <c r="Q22" s="416"/>
      <c r="R22" s="1"/>
      <c r="S22" s="165"/>
    </row>
    <row r="23" spans="1:19" s="55" customFormat="1" ht="15" customHeight="1" x14ac:dyDescent="0.2">
      <c r="A23" s="56">
        <v>23</v>
      </c>
      <c r="B23" s="57"/>
      <c r="C23" s="263"/>
      <c r="D23" s="274"/>
      <c r="E23" s="257"/>
      <c r="F23" s="260" t="s">
        <v>214</v>
      </c>
      <c r="G23" s="262"/>
      <c r="H23" s="660">
        <v>0.44</v>
      </c>
      <c r="I23" s="262"/>
      <c r="J23" s="262"/>
      <c r="K23" s="262"/>
      <c r="L23" s="262"/>
      <c r="M23" s="262"/>
      <c r="N23" s="262"/>
      <c r="O23" s="262"/>
      <c r="P23" s="59"/>
      <c r="Q23" s="416"/>
      <c r="R23" s="1"/>
      <c r="S23" s="165"/>
    </row>
    <row r="24" spans="1:19" s="55" customFormat="1" ht="15" customHeight="1" x14ac:dyDescent="0.2">
      <c r="A24" s="56">
        <v>24</v>
      </c>
      <c r="B24" s="57"/>
      <c r="C24" s="263"/>
      <c r="D24" s="274"/>
      <c r="E24" s="257"/>
      <c r="F24" s="260" t="s">
        <v>215</v>
      </c>
      <c r="G24" s="262"/>
      <c r="H24" s="364"/>
      <c r="I24" s="262"/>
      <c r="J24" s="262"/>
      <c r="K24" s="262"/>
      <c r="L24" s="262"/>
      <c r="M24" s="262"/>
      <c r="N24" s="262"/>
      <c r="O24" s="262"/>
      <c r="P24" s="59"/>
      <c r="Q24" s="416"/>
      <c r="R24" s="1"/>
      <c r="S24" s="165"/>
    </row>
    <row r="25" spans="1:19" s="55" customFormat="1" ht="15" customHeight="1" x14ac:dyDescent="0.2">
      <c r="A25" s="56">
        <v>25</v>
      </c>
      <c r="B25" s="57"/>
      <c r="C25" s="263"/>
      <c r="D25" s="263"/>
      <c r="E25" s="257" t="s">
        <v>216</v>
      </c>
      <c r="F25" s="263"/>
      <c r="G25" s="262"/>
      <c r="H25" s="262"/>
      <c r="I25" s="374">
        <f>IF(H22&lt;&gt;0,H24*H23/H22,0)</f>
        <v>0</v>
      </c>
      <c r="J25" s="262"/>
      <c r="K25" s="262"/>
      <c r="L25" s="262"/>
      <c r="M25" s="262"/>
      <c r="N25" s="262"/>
      <c r="O25" s="262"/>
      <c r="P25" s="59"/>
      <c r="Q25" s="416"/>
      <c r="R25" s="1"/>
      <c r="S25" s="165"/>
    </row>
    <row r="26" spans="1:19" s="55" customFormat="1" ht="15" customHeight="1" thickBot="1" x14ac:dyDescent="0.25">
      <c r="A26" s="56">
        <v>26</v>
      </c>
      <c r="B26" s="57"/>
      <c r="C26" s="263"/>
      <c r="D26" s="262"/>
      <c r="E26" s="257"/>
      <c r="F26" s="262"/>
      <c r="G26" s="262"/>
      <c r="H26" s="262"/>
      <c r="I26" s="262"/>
      <c r="J26" s="262"/>
      <c r="K26" s="262"/>
      <c r="L26" s="262"/>
      <c r="M26" s="262"/>
      <c r="N26" s="262"/>
      <c r="O26" s="262"/>
      <c r="P26" s="59"/>
      <c r="Q26" s="416"/>
      <c r="R26" s="1"/>
      <c r="S26" s="165"/>
    </row>
    <row r="27" spans="1:19" s="55" customFormat="1" ht="15" customHeight="1" thickBot="1" x14ac:dyDescent="0.25">
      <c r="A27" s="56">
        <v>27</v>
      </c>
      <c r="B27" s="57"/>
      <c r="C27" s="263"/>
      <c r="D27" s="263"/>
      <c r="E27" s="257" t="s">
        <v>161</v>
      </c>
      <c r="F27" s="263"/>
      <c r="G27" s="262"/>
      <c r="H27" s="262"/>
      <c r="I27" s="367">
        <f>IF(I25="not defined",0,MAX(I20*I25,0))</f>
        <v>0</v>
      </c>
      <c r="J27" s="262"/>
      <c r="K27" s="262"/>
      <c r="L27" s="262"/>
      <c r="M27" s="262"/>
      <c r="N27" s="262"/>
      <c r="O27" s="262"/>
      <c r="P27" s="59"/>
      <c r="Q27" s="413" t="s">
        <v>664</v>
      </c>
      <c r="R27" s="1"/>
      <c r="S27" s="165"/>
    </row>
    <row r="28" spans="1:19" s="55" customFormat="1" x14ac:dyDescent="0.2">
      <c r="A28" s="64"/>
      <c r="B28" s="65"/>
      <c r="C28" s="278"/>
      <c r="D28" s="278"/>
      <c r="E28" s="278"/>
      <c r="F28" s="278"/>
      <c r="G28" s="278"/>
      <c r="H28" s="278"/>
      <c r="I28" s="278"/>
      <c r="J28" s="278"/>
      <c r="K28" s="278"/>
      <c r="L28" s="278"/>
      <c r="M28" s="278"/>
      <c r="N28" s="278"/>
      <c r="O28" s="278"/>
      <c r="P28" s="73"/>
      <c r="Q28" s="416"/>
      <c r="R28" s="1"/>
      <c r="S28" s="165"/>
    </row>
    <row r="29" spans="1:19" s="1" customFormat="1" ht="15" customHeight="1" x14ac:dyDescent="0.2">
      <c r="A29" s="162"/>
      <c r="B29" s="162"/>
      <c r="C29" s="162"/>
      <c r="D29" s="162"/>
      <c r="E29" s="162"/>
      <c r="F29" s="162"/>
      <c r="G29" s="162"/>
      <c r="H29" s="162"/>
      <c r="I29" s="162"/>
      <c r="J29" s="162"/>
      <c r="K29" s="162"/>
      <c r="L29" s="162"/>
      <c r="M29" s="162"/>
      <c r="N29" s="162"/>
      <c r="O29" s="162"/>
      <c r="P29" s="162"/>
      <c r="Q29" s="416"/>
    </row>
    <row r="30" spans="1:19" s="1" customFormat="1" x14ac:dyDescent="0.2">
      <c r="A30" s="162"/>
      <c r="B30" s="162"/>
      <c r="C30" s="162"/>
      <c r="D30" s="162"/>
      <c r="E30" s="162"/>
      <c r="F30" s="162"/>
      <c r="G30" s="162"/>
      <c r="H30" s="162"/>
      <c r="I30" s="162"/>
      <c r="J30" s="162"/>
      <c r="K30" s="162"/>
      <c r="L30" s="162"/>
      <c r="M30" s="162"/>
      <c r="N30" s="162"/>
      <c r="O30" s="162"/>
      <c r="P30" s="162"/>
      <c r="Q30" s="416"/>
    </row>
    <row r="31" spans="1:19" s="1" customFormat="1" x14ac:dyDescent="0.2">
      <c r="A31" s="162"/>
      <c r="B31" s="162"/>
      <c r="C31" s="162"/>
      <c r="D31" s="162"/>
      <c r="E31" s="162"/>
      <c r="F31" s="162"/>
      <c r="G31" s="162"/>
      <c r="H31" s="162"/>
      <c r="I31" s="162"/>
      <c r="J31" s="162"/>
      <c r="K31" s="162"/>
      <c r="L31" s="162"/>
      <c r="M31" s="162"/>
      <c r="N31" s="162"/>
      <c r="O31" s="162"/>
      <c r="P31" s="162"/>
      <c r="Q31" s="416"/>
    </row>
    <row r="32" spans="1:19" s="1" customFormat="1" x14ac:dyDescent="0.2">
      <c r="A32" s="162"/>
      <c r="B32" s="162"/>
      <c r="C32" s="162"/>
      <c r="D32" s="162"/>
      <c r="E32" s="162"/>
      <c r="F32" s="162"/>
      <c r="G32" s="162"/>
      <c r="H32" s="162"/>
      <c r="I32" s="162"/>
      <c r="J32" s="162"/>
      <c r="K32" s="162"/>
      <c r="L32" s="162"/>
      <c r="M32" s="162"/>
      <c r="N32" s="162"/>
      <c r="O32" s="162"/>
      <c r="P32" s="162"/>
      <c r="Q32" s="416"/>
    </row>
    <row r="33" spans="1:17" s="1" customFormat="1" x14ac:dyDescent="0.2">
      <c r="A33" s="162"/>
      <c r="B33" s="162"/>
      <c r="C33" s="162"/>
      <c r="D33" s="162"/>
      <c r="E33" s="162"/>
      <c r="F33" s="162"/>
      <c r="G33" s="162"/>
      <c r="H33" s="162"/>
      <c r="I33" s="162"/>
      <c r="J33" s="162"/>
      <c r="K33" s="162"/>
      <c r="L33" s="162"/>
      <c r="M33" s="162"/>
      <c r="N33" s="162"/>
      <c r="O33" s="162"/>
      <c r="P33" s="162"/>
      <c r="Q33" s="416"/>
    </row>
    <row r="34" spans="1:17" s="1" customFormat="1" x14ac:dyDescent="0.2">
      <c r="A34" s="162"/>
      <c r="B34" s="162"/>
      <c r="C34" s="162"/>
      <c r="D34" s="162"/>
      <c r="E34" s="162"/>
      <c r="F34" s="162"/>
      <c r="G34" s="162"/>
      <c r="H34" s="162"/>
      <c r="I34" s="162"/>
      <c r="J34" s="162"/>
      <c r="K34" s="162"/>
      <c r="L34" s="162"/>
      <c r="M34" s="162"/>
      <c r="N34" s="162"/>
      <c r="O34" s="162"/>
      <c r="P34" s="162"/>
      <c r="Q34" s="416"/>
    </row>
    <row r="35" spans="1:17" s="1" customFormat="1" x14ac:dyDescent="0.2">
      <c r="A35" s="162"/>
      <c r="B35" s="162"/>
      <c r="C35" s="162"/>
      <c r="D35" s="162"/>
      <c r="E35" s="162"/>
      <c r="F35" s="162"/>
      <c r="G35" s="162"/>
      <c r="H35" s="162"/>
      <c r="I35" s="162"/>
      <c r="J35" s="162"/>
      <c r="K35" s="162"/>
      <c r="L35" s="162"/>
      <c r="M35" s="162"/>
      <c r="N35" s="162"/>
      <c r="O35" s="162"/>
      <c r="P35" s="162"/>
      <c r="Q35" s="416"/>
    </row>
    <row r="36" spans="1:17" s="1" customFormat="1" x14ac:dyDescent="0.2">
      <c r="A36" s="162"/>
      <c r="B36" s="162"/>
      <c r="C36" s="162"/>
      <c r="D36" s="162"/>
      <c r="E36" s="162"/>
      <c r="F36" s="162"/>
      <c r="G36" s="162"/>
      <c r="H36" s="162"/>
      <c r="I36" s="162"/>
      <c r="J36" s="162"/>
      <c r="K36" s="162"/>
      <c r="L36" s="162"/>
      <c r="M36" s="162"/>
      <c r="N36" s="162"/>
      <c r="O36" s="162"/>
      <c r="P36" s="162"/>
      <c r="Q36" s="416"/>
    </row>
    <row r="37" spans="1:17" s="1" customFormat="1" x14ac:dyDescent="0.2">
      <c r="A37" s="162"/>
      <c r="B37" s="162"/>
      <c r="C37" s="162"/>
      <c r="D37" s="162"/>
      <c r="E37" s="162"/>
      <c r="F37" s="162"/>
      <c r="G37" s="162"/>
      <c r="H37" s="162"/>
      <c r="I37" s="162"/>
      <c r="J37" s="162"/>
      <c r="K37" s="162"/>
      <c r="L37" s="162"/>
      <c r="M37" s="162"/>
      <c r="N37" s="162"/>
      <c r="O37" s="162"/>
      <c r="P37" s="162"/>
      <c r="Q37" s="416"/>
    </row>
    <row r="38" spans="1:17" s="1" customFormat="1" x14ac:dyDescent="0.2">
      <c r="A38" s="162"/>
      <c r="B38" s="162"/>
      <c r="C38" s="162"/>
      <c r="D38" s="162"/>
      <c r="E38" s="162"/>
      <c r="F38" s="162"/>
      <c r="G38" s="162"/>
      <c r="H38" s="162"/>
      <c r="I38" s="162"/>
      <c r="J38" s="162"/>
      <c r="K38" s="162"/>
      <c r="L38" s="162"/>
      <c r="M38" s="162"/>
      <c r="N38" s="162"/>
      <c r="O38" s="162"/>
      <c r="P38" s="162"/>
      <c r="Q38" s="416"/>
    </row>
    <row r="39" spans="1:17" s="1" customFormat="1" x14ac:dyDescent="0.2">
      <c r="A39" s="162"/>
      <c r="B39" s="162"/>
      <c r="C39" s="162"/>
      <c r="D39" s="162"/>
      <c r="E39" s="162"/>
      <c r="F39" s="162"/>
      <c r="G39" s="162"/>
      <c r="H39" s="162"/>
      <c r="I39" s="162"/>
      <c r="J39" s="162"/>
      <c r="K39" s="162"/>
      <c r="L39" s="162"/>
      <c r="M39" s="162"/>
      <c r="N39" s="162"/>
      <c r="O39" s="162"/>
      <c r="P39" s="162"/>
      <c r="Q39" s="416"/>
    </row>
    <row r="40" spans="1:17" s="1" customFormat="1" x14ac:dyDescent="0.2">
      <c r="A40" s="162"/>
      <c r="B40" s="162"/>
      <c r="C40" s="162"/>
      <c r="D40" s="162"/>
      <c r="E40" s="162"/>
      <c r="F40" s="162"/>
      <c r="G40" s="162"/>
      <c r="H40" s="162"/>
      <c r="I40" s="162"/>
      <c r="J40" s="162"/>
      <c r="K40" s="162"/>
      <c r="L40" s="162"/>
      <c r="M40" s="162"/>
      <c r="N40" s="162"/>
      <c r="O40" s="162"/>
      <c r="P40" s="162"/>
      <c r="Q40" s="416"/>
    </row>
    <row r="41" spans="1:17" s="1" customFormat="1" x14ac:dyDescent="0.2">
      <c r="A41" s="162"/>
      <c r="B41" s="162"/>
      <c r="C41" s="162"/>
      <c r="D41" s="162"/>
      <c r="E41" s="162"/>
      <c r="F41" s="162"/>
      <c r="G41" s="162"/>
      <c r="H41" s="162"/>
      <c r="I41" s="162"/>
      <c r="J41" s="162"/>
      <c r="K41" s="162"/>
      <c r="L41" s="162"/>
      <c r="M41" s="162"/>
      <c r="N41" s="162"/>
      <c r="O41" s="162"/>
      <c r="P41" s="162"/>
      <c r="Q41" s="416"/>
    </row>
    <row r="42" spans="1:17" s="1" customFormat="1" x14ac:dyDescent="0.2">
      <c r="A42" s="162"/>
      <c r="B42" s="162"/>
      <c r="C42" s="162"/>
      <c r="D42" s="162"/>
      <c r="E42" s="162"/>
      <c r="F42" s="162"/>
      <c r="G42" s="162"/>
      <c r="H42" s="162"/>
      <c r="I42" s="162"/>
      <c r="J42" s="162"/>
      <c r="K42" s="162"/>
      <c r="L42" s="162"/>
      <c r="M42" s="162"/>
      <c r="N42" s="162"/>
      <c r="O42" s="162"/>
      <c r="P42" s="162"/>
      <c r="Q42" s="416"/>
    </row>
    <row r="43" spans="1:17" s="1" customFormat="1" x14ac:dyDescent="0.2">
      <c r="A43" s="162"/>
      <c r="B43" s="162"/>
      <c r="C43" s="162"/>
      <c r="D43" s="162"/>
      <c r="E43" s="162"/>
      <c r="F43" s="162"/>
      <c r="G43" s="162"/>
      <c r="H43" s="162"/>
      <c r="I43" s="162"/>
      <c r="J43" s="162"/>
      <c r="K43" s="162"/>
      <c r="L43" s="162"/>
      <c r="M43" s="162"/>
      <c r="N43" s="162"/>
      <c r="O43" s="162"/>
      <c r="P43" s="162"/>
      <c r="Q43" s="416"/>
    </row>
    <row r="44" spans="1:17" s="1" customFormat="1" x14ac:dyDescent="0.2">
      <c r="A44" s="162"/>
      <c r="B44" s="162"/>
      <c r="C44" s="162"/>
      <c r="D44" s="162"/>
      <c r="E44" s="162"/>
      <c r="F44" s="162"/>
      <c r="G44" s="162"/>
      <c r="H44" s="162"/>
      <c r="I44" s="162"/>
      <c r="J44" s="162"/>
      <c r="K44" s="162"/>
      <c r="L44" s="162"/>
      <c r="M44" s="162"/>
      <c r="N44" s="162"/>
      <c r="O44" s="162"/>
      <c r="P44" s="162"/>
      <c r="Q44" s="416"/>
    </row>
    <row r="45" spans="1:17" s="1" customFormat="1" x14ac:dyDescent="0.2">
      <c r="A45" s="162"/>
      <c r="B45" s="162"/>
      <c r="C45" s="162"/>
      <c r="D45" s="162"/>
      <c r="E45" s="162"/>
      <c r="F45" s="162"/>
      <c r="G45" s="162"/>
      <c r="H45" s="162"/>
      <c r="I45" s="162"/>
      <c r="J45" s="162"/>
      <c r="K45" s="162"/>
      <c r="L45" s="162"/>
      <c r="M45" s="162"/>
      <c r="N45" s="162"/>
      <c r="O45" s="162"/>
      <c r="P45" s="162"/>
      <c r="Q45" s="416"/>
    </row>
    <row r="46" spans="1:17" s="1" customFormat="1" x14ac:dyDescent="0.2">
      <c r="A46" s="162"/>
      <c r="B46" s="162"/>
      <c r="C46" s="162"/>
      <c r="D46" s="162"/>
      <c r="E46" s="162"/>
      <c r="F46" s="162"/>
      <c r="G46" s="162"/>
      <c r="H46" s="162"/>
      <c r="I46" s="162"/>
      <c r="J46" s="162"/>
      <c r="K46" s="162"/>
      <c r="L46" s="162"/>
      <c r="M46" s="162"/>
      <c r="N46" s="162"/>
      <c r="O46" s="162"/>
      <c r="P46" s="162"/>
      <c r="Q46" s="416"/>
    </row>
    <row r="47" spans="1:17" s="1" customFormat="1" x14ac:dyDescent="0.2">
      <c r="A47" s="162"/>
      <c r="B47" s="162"/>
      <c r="C47" s="162"/>
      <c r="D47" s="162"/>
      <c r="E47" s="162"/>
      <c r="F47" s="162"/>
      <c r="G47" s="162"/>
      <c r="H47" s="162"/>
      <c r="I47" s="162"/>
      <c r="J47" s="162"/>
      <c r="K47" s="162"/>
      <c r="L47" s="162"/>
      <c r="M47" s="162"/>
      <c r="N47" s="162"/>
      <c r="O47" s="162"/>
      <c r="P47" s="162"/>
      <c r="Q47" s="416"/>
    </row>
    <row r="48" spans="1:17" s="1" customFormat="1" x14ac:dyDescent="0.2">
      <c r="A48" s="162"/>
      <c r="B48" s="162"/>
      <c r="C48" s="162"/>
      <c r="D48" s="162"/>
      <c r="E48" s="162"/>
      <c r="F48" s="162"/>
      <c r="G48" s="162"/>
      <c r="H48" s="162"/>
      <c r="I48" s="162"/>
      <c r="J48" s="162"/>
      <c r="K48" s="162"/>
      <c r="L48" s="162"/>
      <c r="M48" s="162"/>
      <c r="N48" s="162"/>
      <c r="O48" s="162"/>
      <c r="P48" s="162"/>
      <c r="Q48" s="416"/>
    </row>
    <row r="49" spans="1:17" s="1" customFormat="1" x14ac:dyDescent="0.2">
      <c r="A49" s="162"/>
      <c r="B49" s="162"/>
      <c r="C49" s="162"/>
      <c r="D49" s="162"/>
      <c r="E49" s="162"/>
      <c r="F49" s="162"/>
      <c r="G49" s="162"/>
      <c r="H49" s="162"/>
      <c r="I49" s="162"/>
      <c r="J49" s="162"/>
      <c r="K49" s="162"/>
      <c r="L49" s="162"/>
      <c r="M49" s="162"/>
      <c r="N49" s="162"/>
      <c r="O49" s="162"/>
      <c r="P49" s="162"/>
      <c r="Q49" s="416"/>
    </row>
    <row r="50" spans="1:17" s="1" customFormat="1" x14ac:dyDescent="0.2">
      <c r="A50" s="162"/>
      <c r="B50" s="162"/>
      <c r="C50" s="162"/>
      <c r="D50" s="162"/>
      <c r="E50" s="162"/>
      <c r="F50" s="162"/>
      <c r="G50" s="162"/>
      <c r="H50" s="162"/>
      <c r="I50" s="162"/>
      <c r="J50" s="162"/>
      <c r="K50" s="162"/>
      <c r="L50" s="162"/>
      <c r="M50" s="162"/>
      <c r="N50" s="162"/>
      <c r="O50" s="162"/>
      <c r="P50" s="162"/>
      <c r="Q50" s="416"/>
    </row>
    <row r="51" spans="1:17" s="1" customFormat="1" x14ac:dyDescent="0.2">
      <c r="A51" s="162"/>
      <c r="B51" s="162"/>
      <c r="C51" s="162"/>
      <c r="D51" s="162"/>
      <c r="E51" s="162"/>
      <c r="F51" s="162"/>
      <c r="G51" s="162"/>
      <c r="H51" s="162"/>
      <c r="I51" s="162"/>
      <c r="J51" s="162"/>
      <c r="K51" s="162"/>
      <c r="L51" s="162"/>
      <c r="M51" s="162"/>
      <c r="N51" s="162"/>
      <c r="O51" s="162"/>
      <c r="P51" s="162"/>
      <c r="Q51" s="416"/>
    </row>
    <row r="52" spans="1:17" s="1" customFormat="1" x14ac:dyDescent="0.2">
      <c r="A52" s="162"/>
      <c r="B52" s="162"/>
      <c r="C52" s="162"/>
      <c r="D52" s="162"/>
      <c r="E52" s="162"/>
      <c r="F52" s="162"/>
      <c r="G52" s="162"/>
      <c r="H52" s="162"/>
      <c r="I52" s="162"/>
      <c r="J52" s="162"/>
      <c r="K52" s="162"/>
      <c r="L52" s="162"/>
      <c r="M52" s="162"/>
      <c r="N52" s="162"/>
      <c r="O52" s="162"/>
      <c r="P52" s="162"/>
      <c r="Q52" s="416"/>
    </row>
    <row r="53" spans="1:17" s="1" customFormat="1" x14ac:dyDescent="0.2">
      <c r="A53" s="162"/>
      <c r="B53" s="162"/>
      <c r="C53" s="162"/>
      <c r="D53" s="162"/>
      <c r="E53" s="162"/>
      <c r="F53" s="162"/>
      <c r="G53" s="162"/>
      <c r="H53" s="162"/>
      <c r="I53" s="162"/>
      <c r="J53" s="162"/>
      <c r="K53" s="162"/>
      <c r="L53" s="162"/>
      <c r="M53" s="162"/>
      <c r="N53" s="162"/>
      <c r="O53" s="162"/>
      <c r="P53" s="162"/>
      <c r="Q53" s="416"/>
    </row>
    <row r="54" spans="1:17" s="1" customFormat="1" x14ac:dyDescent="0.2">
      <c r="A54" s="162"/>
      <c r="B54" s="162"/>
      <c r="C54" s="162"/>
      <c r="D54" s="162"/>
      <c r="E54" s="162"/>
      <c r="F54" s="162"/>
      <c r="G54" s="162"/>
      <c r="H54" s="162"/>
      <c r="I54" s="162"/>
      <c r="J54" s="162"/>
      <c r="K54" s="162"/>
      <c r="L54" s="162"/>
      <c r="M54" s="162"/>
      <c r="N54" s="162"/>
      <c r="O54" s="162"/>
      <c r="P54" s="162"/>
      <c r="Q54" s="416"/>
    </row>
    <row r="55" spans="1:17" s="1" customFormat="1" x14ac:dyDescent="0.2">
      <c r="A55" s="162"/>
      <c r="B55" s="162"/>
      <c r="C55" s="162"/>
      <c r="D55" s="162"/>
      <c r="E55" s="162"/>
      <c r="F55" s="162"/>
      <c r="G55" s="162"/>
      <c r="H55" s="162"/>
      <c r="I55" s="162"/>
      <c r="J55" s="162"/>
      <c r="K55" s="162"/>
      <c r="L55" s="162"/>
      <c r="M55" s="162"/>
      <c r="N55" s="162"/>
      <c r="O55" s="162"/>
      <c r="P55" s="162"/>
      <c r="Q55" s="416"/>
    </row>
    <row r="56" spans="1:17" s="1" customFormat="1" x14ac:dyDescent="0.2">
      <c r="A56" s="162"/>
      <c r="B56" s="162"/>
      <c r="C56" s="162"/>
      <c r="D56" s="162"/>
      <c r="E56" s="162"/>
      <c r="F56" s="162"/>
      <c r="G56" s="162"/>
      <c r="H56" s="162"/>
      <c r="I56" s="162"/>
      <c r="J56" s="162"/>
      <c r="K56" s="162"/>
      <c r="L56" s="162"/>
      <c r="M56" s="162"/>
      <c r="N56" s="162"/>
      <c r="O56" s="162"/>
      <c r="P56" s="162"/>
      <c r="Q56" s="416"/>
    </row>
    <row r="57" spans="1:17" s="1" customFormat="1" x14ac:dyDescent="0.2">
      <c r="A57" s="162"/>
      <c r="B57" s="162"/>
      <c r="C57" s="162"/>
      <c r="D57" s="162"/>
      <c r="E57" s="162"/>
      <c r="F57" s="162"/>
      <c r="G57" s="162"/>
      <c r="H57" s="162"/>
      <c r="I57" s="162"/>
      <c r="J57" s="162"/>
      <c r="K57" s="162"/>
      <c r="L57" s="162"/>
      <c r="M57" s="162"/>
      <c r="N57" s="162"/>
      <c r="O57" s="162"/>
      <c r="P57" s="162"/>
      <c r="Q57" s="416"/>
    </row>
    <row r="58" spans="1:17" s="1" customFormat="1" x14ac:dyDescent="0.2">
      <c r="A58" s="162"/>
      <c r="B58" s="162"/>
      <c r="C58" s="162"/>
      <c r="D58" s="162"/>
      <c r="E58" s="162"/>
      <c r="F58" s="162"/>
      <c r="G58" s="162"/>
      <c r="H58" s="162"/>
      <c r="I58" s="162"/>
      <c r="J58" s="162"/>
      <c r="K58" s="162"/>
      <c r="L58" s="162"/>
      <c r="M58" s="162"/>
      <c r="N58" s="162"/>
      <c r="O58" s="162"/>
      <c r="P58" s="162"/>
      <c r="Q58" s="416"/>
    </row>
    <row r="59" spans="1:17" s="1" customFormat="1" x14ac:dyDescent="0.2">
      <c r="A59" s="162"/>
      <c r="B59" s="162"/>
      <c r="C59" s="162"/>
      <c r="D59" s="162"/>
      <c r="E59" s="162"/>
      <c r="F59" s="162"/>
      <c r="G59" s="162"/>
      <c r="H59" s="162"/>
      <c r="I59" s="162"/>
      <c r="J59" s="162"/>
      <c r="K59" s="162"/>
      <c r="L59" s="162"/>
      <c r="M59" s="162"/>
      <c r="N59" s="162"/>
      <c r="O59" s="162"/>
      <c r="P59" s="162"/>
      <c r="Q59" s="416"/>
    </row>
    <row r="60" spans="1:17" s="1" customFormat="1" x14ac:dyDescent="0.2">
      <c r="A60" s="162"/>
      <c r="B60" s="162"/>
      <c r="C60" s="162"/>
      <c r="D60" s="162"/>
      <c r="E60" s="162"/>
      <c r="F60" s="162"/>
      <c r="G60" s="162"/>
      <c r="H60" s="162"/>
      <c r="I60" s="162"/>
      <c r="J60" s="162"/>
      <c r="K60" s="162"/>
      <c r="L60" s="162"/>
      <c r="M60" s="162"/>
      <c r="N60" s="162"/>
      <c r="O60" s="162"/>
      <c r="P60" s="162"/>
      <c r="Q60" s="416"/>
    </row>
    <row r="61" spans="1:17" s="1" customFormat="1" x14ac:dyDescent="0.2">
      <c r="A61" s="162"/>
      <c r="B61" s="162"/>
      <c r="C61" s="162"/>
      <c r="D61" s="162"/>
      <c r="E61" s="162"/>
      <c r="F61" s="162"/>
      <c r="G61" s="162"/>
      <c r="H61" s="162"/>
      <c r="I61" s="162"/>
      <c r="J61" s="162"/>
      <c r="K61" s="162"/>
      <c r="L61" s="162"/>
      <c r="M61" s="162"/>
      <c r="N61" s="162"/>
      <c r="O61" s="162"/>
      <c r="P61" s="162"/>
      <c r="Q61" s="416"/>
    </row>
    <row r="62" spans="1:17" s="1" customFormat="1" x14ac:dyDescent="0.2">
      <c r="A62" s="162"/>
      <c r="B62" s="162"/>
      <c r="C62" s="162"/>
      <c r="D62" s="162"/>
      <c r="E62" s="162"/>
      <c r="F62" s="162"/>
      <c r="G62" s="162"/>
      <c r="H62" s="162"/>
      <c r="I62" s="162"/>
      <c r="J62" s="162"/>
      <c r="K62" s="162"/>
      <c r="L62" s="162"/>
      <c r="M62" s="162"/>
      <c r="N62" s="162"/>
      <c r="O62" s="162"/>
      <c r="P62" s="162"/>
      <c r="Q62" s="416"/>
    </row>
    <row r="63" spans="1:17" s="1" customFormat="1" x14ac:dyDescent="0.2">
      <c r="A63" s="162"/>
      <c r="B63" s="162"/>
      <c r="C63" s="162"/>
      <c r="D63" s="162"/>
      <c r="E63" s="162"/>
      <c r="F63" s="162"/>
      <c r="G63" s="162"/>
      <c r="H63" s="162"/>
      <c r="I63" s="162"/>
      <c r="J63" s="162"/>
      <c r="K63" s="162"/>
      <c r="L63" s="162"/>
      <c r="M63" s="162"/>
      <c r="N63" s="162"/>
      <c r="O63" s="162"/>
      <c r="P63" s="162"/>
      <c r="Q63" s="416"/>
    </row>
    <row r="64" spans="1:17" s="1" customFormat="1" x14ac:dyDescent="0.2">
      <c r="A64" s="162"/>
      <c r="B64" s="162"/>
      <c r="C64" s="162"/>
      <c r="D64" s="162"/>
      <c r="E64" s="162"/>
      <c r="F64" s="162"/>
      <c r="G64" s="162"/>
      <c r="H64" s="162"/>
      <c r="I64" s="162"/>
      <c r="J64" s="162"/>
      <c r="K64" s="162"/>
      <c r="L64" s="162"/>
      <c r="M64" s="162"/>
      <c r="N64" s="162"/>
      <c r="O64" s="162"/>
      <c r="P64" s="162"/>
      <c r="Q64" s="416"/>
    </row>
    <row r="65" spans="1:17" s="1" customFormat="1" x14ac:dyDescent="0.2">
      <c r="A65" s="162"/>
      <c r="B65" s="162"/>
      <c r="C65" s="162"/>
      <c r="D65" s="162"/>
      <c r="E65" s="162"/>
      <c r="F65" s="162"/>
      <c r="G65" s="162"/>
      <c r="H65" s="162"/>
      <c r="I65" s="162"/>
      <c r="J65" s="162"/>
      <c r="K65" s="162"/>
      <c r="L65" s="162"/>
      <c r="M65" s="162"/>
      <c r="N65" s="162"/>
      <c r="O65" s="162"/>
      <c r="P65" s="162"/>
      <c r="Q65" s="416"/>
    </row>
    <row r="66" spans="1:17" s="1" customFormat="1" x14ac:dyDescent="0.2">
      <c r="A66" s="162"/>
      <c r="B66" s="162"/>
      <c r="C66" s="162"/>
      <c r="D66" s="162"/>
      <c r="E66" s="162"/>
      <c r="F66" s="162"/>
      <c r="G66" s="162"/>
      <c r="H66" s="162"/>
      <c r="I66" s="162"/>
      <c r="J66" s="162"/>
      <c r="K66" s="162"/>
      <c r="L66" s="162"/>
      <c r="M66" s="162"/>
      <c r="N66" s="162"/>
      <c r="O66" s="162"/>
      <c r="P66" s="162"/>
      <c r="Q66" s="416"/>
    </row>
    <row r="67" spans="1:17" s="1" customFormat="1" x14ac:dyDescent="0.2">
      <c r="A67" s="162"/>
      <c r="B67" s="162"/>
      <c r="C67" s="162"/>
      <c r="D67" s="162"/>
      <c r="E67" s="162"/>
      <c r="F67" s="162"/>
      <c r="G67" s="162"/>
      <c r="H67" s="162"/>
      <c r="I67" s="162"/>
      <c r="J67" s="162"/>
      <c r="K67" s="162"/>
      <c r="L67" s="162"/>
      <c r="M67" s="162"/>
      <c r="N67" s="162"/>
      <c r="O67" s="162"/>
      <c r="P67" s="162"/>
      <c r="Q67" s="416"/>
    </row>
    <row r="68" spans="1:17" s="1" customFormat="1" x14ac:dyDescent="0.2">
      <c r="A68" s="162"/>
      <c r="B68" s="162"/>
      <c r="C68" s="162"/>
      <c r="D68" s="162"/>
      <c r="E68" s="162"/>
      <c r="F68" s="162"/>
      <c r="G68" s="162"/>
      <c r="H68" s="162"/>
      <c r="I68" s="162"/>
      <c r="J68" s="162"/>
      <c r="K68" s="162"/>
      <c r="L68" s="162"/>
      <c r="M68" s="162"/>
      <c r="N68" s="162"/>
      <c r="O68" s="162"/>
      <c r="P68" s="162"/>
      <c r="Q68" s="416"/>
    </row>
    <row r="69" spans="1:17" s="1" customFormat="1" x14ac:dyDescent="0.2">
      <c r="A69" s="162"/>
      <c r="B69" s="162"/>
      <c r="C69" s="162"/>
      <c r="D69" s="162"/>
      <c r="E69" s="162"/>
      <c r="F69" s="162"/>
      <c r="G69" s="162"/>
      <c r="H69" s="162"/>
      <c r="I69" s="162"/>
      <c r="J69" s="162"/>
      <c r="K69" s="162"/>
      <c r="L69" s="162"/>
      <c r="M69" s="162"/>
      <c r="N69" s="162"/>
      <c r="O69" s="162"/>
      <c r="P69" s="162"/>
      <c r="Q69" s="416"/>
    </row>
    <row r="70" spans="1:17" s="1" customFormat="1" x14ac:dyDescent="0.2">
      <c r="A70" s="162"/>
      <c r="B70" s="162"/>
      <c r="C70" s="162"/>
      <c r="D70" s="162"/>
      <c r="E70" s="162"/>
      <c r="F70" s="162"/>
      <c r="G70" s="162"/>
      <c r="H70" s="162"/>
      <c r="I70" s="162"/>
      <c r="J70" s="162"/>
      <c r="K70" s="162"/>
      <c r="L70" s="162"/>
      <c r="M70" s="162"/>
      <c r="N70" s="162"/>
      <c r="O70" s="162"/>
      <c r="P70" s="162"/>
      <c r="Q70" s="416"/>
    </row>
    <row r="71" spans="1:17" s="1" customFormat="1" x14ac:dyDescent="0.2">
      <c r="A71" s="162"/>
      <c r="B71" s="162"/>
      <c r="C71" s="162"/>
      <c r="D71" s="162"/>
      <c r="E71" s="162"/>
      <c r="F71" s="162"/>
      <c r="G71" s="162"/>
      <c r="H71" s="162"/>
      <c r="I71" s="162"/>
      <c r="J71" s="162"/>
      <c r="K71" s="162"/>
      <c r="L71" s="162"/>
      <c r="M71" s="162"/>
      <c r="N71" s="162"/>
      <c r="O71" s="162"/>
      <c r="P71" s="162"/>
      <c r="Q71" s="416"/>
    </row>
    <row r="72" spans="1:17" s="1" customFormat="1" x14ac:dyDescent="0.2">
      <c r="A72" s="162"/>
      <c r="B72" s="162"/>
      <c r="C72" s="162"/>
      <c r="D72" s="162"/>
      <c r="E72" s="162"/>
      <c r="F72" s="162"/>
      <c r="G72" s="162"/>
      <c r="H72" s="162"/>
      <c r="I72" s="162"/>
      <c r="J72" s="162"/>
      <c r="K72" s="162"/>
      <c r="L72" s="162"/>
      <c r="M72" s="162"/>
      <c r="N72" s="162"/>
      <c r="O72" s="162"/>
      <c r="P72" s="162"/>
      <c r="Q72" s="416"/>
    </row>
    <row r="73" spans="1:17" s="1" customFormat="1" x14ac:dyDescent="0.2">
      <c r="A73" s="162"/>
      <c r="B73" s="162"/>
      <c r="C73" s="162"/>
      <c r="D73" s="162"/>
      <c r="E73" s="162"/>
      <c r="F73" s="162"/>
      <c r="G73" s="162"/>
      <c r="H73" s="162"/>
      <c r="I73" s="162"/>
      <c r="J73" s="162"/>
      <c r="K73" s="162"/>
      <c r="L73" s="162"/>
      <c r="M73" s="162"/>
      <c r="N73" s="162"/>
      <c r="O73" s="162"/>
      <c r="P73" s="162"/>
      <c r="Q73" s="416"/>
    </row>
    <row r="74" spans="1:17" s="1" customFormat="1" x14ac:dyDescent="0.2">
      <c r="A74" s="162"/>
      <c r="B74" s="162"/>
      <c r="C74" s="162"/>
      <c r="D74" s="162"/>
      <c r="E74" s="162"/>
      <c r="F74" s="162"/>
      <c r="G74" s="162"/>
      <c r="H74" s="162"/>
      <c r="I74" s="162"/>
      <c r="J74" s="162"/>
      <c r="K74" s="162"/>
      <c r="L74" s="162"/>
      <c r="M74" s="162"/>
      <c r="N74" s="162"/>
      <c r="O74" s="162"/>
      <c r="P74" s="162"/>
      <c r="Q74" s="416"/>
    </row>
    <row r="75" spans="1:17" s="1" customFormat="1" x14ac:dyDescent="0.2">
      <c r="A75" s="162"/>
      <c r="B75" s="162"/>
      <c r="C75" s="162"/>
      <c r="D75" s="162"/>
      <c r="E75" s="162"/>
      <c r="F75" s="162"/>
      <c r="G75" s="162"/>
      <c r="H75" s="162"/>
      <c r="I75" s="162"/>
      <c r="J75" s="162"/>
      <c r="K75" s="162"/>
      <c r="L75" s="162"/>
      <c r="M75" s="162"/>
      <c r="N75" s="162"/>
      <c r="O75" s="162"/>
      <c r="P75" s="162"/>
      <c r="Q75" s="416"/>
    </row>
    <row r="76" spans="1:17" s="1" customFormat="1" x14ac:dyDescent="0.2">
      <c r="A76" s="162"/>
      <c r="B76" s="162"/>
      <c r="C76" s="162"/>
      <c r="D76" s="162"/>
      <c r="E76" s="162"/>
      <c r="F76" s="162"/>
      <c r="G76" s="162"/>
      <c r="H76" s="162"/>
      <c r="I76" s="162"/>
      <c r="J76" s="162"/>
      <c r="K76" s="162"/>
      <c r="L76" s="162"/>
      <c r="M76" s="162"/>
      <c r="N76" s="162"/>
      <c r="O76" s="162"/>
      <c r="P76" s="162"/>
      <c r="Q76" s="416"/>
    </row>
    <row r="77" spans="1:17" s="1" customFormat="1" x14ac:dyDescent="0.2">
      <c r="A77" s="162"/>
      <c r="B77" s="162"/>
      <c r="C77" s="162"/>
      <c r="D77" s="162"/>
      <c r="E77" s="162"/>
      <c r="F77" s="162"/>
      <c r="G77" s="162"/>
      <c r="H77" s="162"/>
      <c r="I77" s="162"/>
      <c r="J77" s="162"/>
      <c r="K77" s="162"/>
      <c r="L77" s="162"/>
      <c r="M77" s="162"/>
      <c r="N77" s="162"/>
      <c r="O77" s="162"/>
      <c r="P77" s="162"/>
      <c r="Q77" s="416"/>
    </row>
    <row r="78" spans="1:17" s="1" customFormat="1" x14ac:dyDescent="0.2">
      <c r="A78" s="162"/>
      <c r="B78" s="162"/>
      <c r="C78" s="162"/>
      <c r="D78" s="162"/>
      <c r="E78" s="162"/>
      <c r="F78" s="162"/>
      <c r="G78" s="162"/>
      <c r="H78" s="162"/>
      <c r="I78" s="162"/>
      <c r="J78" s="162"/>
      <c r="K78" s="162"/>
      <c r="L78" s="162"/>
      <c r="M78" s="162"/>
      <c r="N78" s="162"/>
      <c r="O78" s="162"/>
      <c r="P78" s="162"/>
      <c r="Q78" s="416"/>
    </row>
    <row r="79" spans="1:17" s="1" customFormat="1" x14ac:dyDescent="0.2">
      <c r="A79" s="162"/>
      <c r="B79" s="162"/>
      <c r="C79" s="162"/>
      <c r="D79" s="162"/>
      <c r="E79" s="162"/>
      <c r="F79" s="162"/>
      <c r="G79" s="162"/>
      <c r="H79" s="162"/>
      <c r="I79" s="162"/>
      <c r="J79" s="162"/>
      <c r="K79" s="162"/>
      <c r="L79" s="162"/>
      <c r="M79" s="162"/>
      <c r="N79" s="162"/>
      <c r="O79" s="162"/>
      <c r="P79" s="162"/>
      <c r="Q79" s="416"/>
    </row>
    <row r="80" spans="1:17" s="1" customFormat="1" x14ac:dyDescent="0.2">
      <c r="A80" s="162"/>
      <c r="B80" s="162"/>
      <c r="C80" s="162"/>
      <c r="D80" s="162"/>
      <c r="E80" s="162"/>
      <c r="F80" s="162"/>
      <c r="G80" s="162"/>
      <c r="H80" s="162"/>
      <c r="I80" s="162"/>
      <c r="J80" s="162"/>
      <c r="K80" s="162"/>
      <c r="L80" s="162"/>
      <c r="M80" s="162"/>
      <c r="N80" s="162"/>
      <c r="O80" s="162"/>
      <c r="P80" s="162"/>
      <c r="Q80" s="416"/>
    </row>
    <row r="81" spans="1:17" s="1" customFormat="1" x14ac:dyDescent="0.2">
      <c r="A81" s="162"/>
      <c r="B81" s="162"/>
      <c r="C81" s="162"/>
      <c r="D81" s="162"/>
      <c r="E81" s="162"/>
      <c r="F81" s="162"/>
      <c r="G81" s="162"/>
      <c r="H81" s="162"/>
      <c r="I81" s="162"/>
      <c r="J81" s="162"/>
      <c r="K81" s="162"/>
      <c r="L81" s="162"/>
      <c r="M81" s="162"/>
      <c r="N81" s="162"/>
      <c r="O81" s="162"/>
      <c r="P81" s="162"/>
      <c r="Q81" s="416"/>
    </row>
    <row r="82" spans="1:17" s="1" customFormat="1" x14ac:dyDescent="0.2">
      <c r="A82" s="162"/>
      <c r="B82" s="162"/>
      <c r="C82" s="162"/>
      <c r="D82" s="162"/>
      <c r="E82" s="162"/>
      <c r="F82" s="162"/>
      <c r="G82" s="162"/>
      <c r="H82" s="162"/>
      <c r="I82" s="162"/>
      <c r="J82" s="162"/>
      <c r="K82" s="162"/>
      <c r="L82" s="162"/>
      <c r="M82" s="162"/>
      <c r="N82" s="162"/>
      <c r="O82" s="162"/>
      <c r="P82" s="162"/>
      <c r="Q82" s="416"/>
    </row>
    <row r="83" spans="1:17" s="1" customFormat="1" x14ac:dyDescent="0.2">
      <c r="A83" s="162"/>
      <c r="B83" s="162"/>
      <c r="C83" s="162"/>
      <c r="D83" s="162"/>
      <c r="E83" s="162"/>
      <c r="F83" s="162"/>
      <c r="G83" s="162"/>
      <c r="H83" s="162"/>
      <c r="I83" s="162"/>
      <c r="J83" s="162"/>
      <c r="K83" s="162"/>
      <c r="L83" s="162"/>
      <c r="M83" s="162"/>
      <c r="N83" s="162"/>
      <c r="O83" s="162"/>
      <c r="P83" s="162"/>
      <c r="Q83" s="416"/>
    </row>
    <row r="84" spans="1:17" s="1" customFormat="1" x14ac:dyDescent="0.2">
      <c r="A84" s="162"/>
      <c r="B84" s="162"/>
      <c r="C84" s="162"/>
      <c r="D84" s="162"/>
      <c r="E84" s="162"/>
      <c r="F84" s="162"/>
      <c r="G84" s="162"/>
      <c r="H84" s="162"/>
      <c r="I84" s="162"/>
      <c r="J84" s="162"/>
      <c r="K84" s="162"/>
      <c r="L84" s="162"/>
      <c r="M84" s="162"/>
      <c r="N84" s="162"/>
      <c r="O84" s="162"/>
      <c r="P84" s="162"/>
      <c r="Q84" s="416"/>
    </row>
    <row r="85" spans="1:17" s="1" customFormat="1" x14ac:dyDescent="0.2">
      <c r="A85" s="162"/>
      <c r="B85" s="162"/>
      <c r="C85" s="162"/>
      <c r="D85" s="162"/>
      <c r="E85" s="162"/>
      <c r="F85" s="162"/>
      <c r="G85" s="162"/>
      <c r="H85" s="162"/>
      <c r="I85" s="162"/>
      <c r="J85" s="162"/>
      <c r="K85" s="162"/>
      <c r="L85" s="162"/>
      <c r="M85" s="162"/>
      <c r="N85" s="162"/>
      <c r="O85" s="162"/>
      <c r="P85" s="162"/>
      <c r="Q85" s="416"/>
    </row>
    <row r="86" spans="1:17" s="1" customFormat="1" x14ac:dyDescent="0.2">
      <c r="A86" s="162"/>
      <c r="B86" s="162"/>
      <c r="C86" s="162"/>
      <c r="D86" s="162"/>
      <c r="E86" s="162"/>
      <c r="F86" s="162"/>
      <c r="G86" s="162"/>
      <c r="H86" s="162"/>
      <c r="I86" s="162"/>
      <c r="J86" s="162"/>
      <c r="K86" s="162"/>
      <c r="L86" s="162"/>
      <c r="M86" s="162"/>
      <c r="N86" s="162"/>
      <c r="O86" s="162"/>
      <c r="P86" s="162"/>
      <c r="Q86" s="416"/>
    </row>
    <row r="87" spans="1:17" s="1" customFormat="1" x14ac:dyDescent="0.2">
      <c r="A87" s="162"/>
      <c r="B87" s="162"/>
      <c r="C87" s="162"/>
      <c r="D87" s="162"/>
      <c r="E87" s="162"/>
      <c r="F87" s="162"/>
      <c r="G87" s="162"/>
      <c r="H87" s="162"/>
      <c r="I87" s="162"/>
      <c r="J87" s="162"/>
      <c r="K87" s="162"/>
      <c r="L87" s="162"/>
      <c r="M87" s="162"/>
      <c r="N87" s="162"/>
      <c r="O87" s="162"/>
      <c r="P87" s="162"/>
      <c r="Q87" s="416"/>
    </row>
    <row r="88" spans="1:17" s="1" customFormat="1" x14ac:dyDescent="0.2">
      <c r="A88" s="162"/>
      <c r="B88" s="162"/>
      <c r="C88" s="162"/>
      <c r="D88" s="162"/>
      <c r="E88" s="162"/>
      <c r="F88" s="162"/>
      <c r="G88" s="162"/>
      <c r="H88" s="162"/>
      <c r="I88" s="162"/>
      <c r="J88" s="162"/>
      <c r="K88" s="162"/>
      <c r="L88" s="162"/>
      <c r="M88" s="162"/>
      <c r="N88" s="162"/>
      <c r="O88" s="162"/>
      <c r="P88" s="162"/>
      <c r="Q88" s="416"/>
    </row>
    <row r="89" spans="1:17" s="1" customFormat="1" x14ac:dyDescent="0.2">
      <c r="A89" s="162"/>
      <c r="B89" s="162"/>
      <c r="C89" s="162"/>
      <c r="D89" s="162"/>
      <c r="E89" s="162"/>
      <c r="F89" s="162"/>
      <c r="G89" s="162"/>
      <c r="H89" s="162"/>
      <c r="I89" s="162"/>
      <c r="J89" s="162"/>
      <c r="K89" s="162"/>
      <c r="L89" s="162"/>
      <c r="M89" s="162"/>
      <c r="N89" s="162"/>
      <c r="O89" s="162"/>
      <c r="P89" s="162"/>
      <c r="Q89" s="416"/>
    </row>
    <row r="90" spans="1:17" s="1" customFormat="1" x14ac:dyDescent="0.2">
      <c r="A90" s="162"/>
      <c r="B90" s="162"/>
      <c r="C90" s="162"/>
      <c r="D90" s="162"/>
      <c r="E90" s="162"/>
      <c r="F90" s="162"/>
      <c r="G90" s="162"/>
      <c r="H90" s="162"/>
      <c r="I90" s="162"/>
      <c r="J90" s="162"/>
      <c r="K90" s="162"/>
      <c r="L90" s="162"/>
      <c r="M90" s="162"/>
      <c r="N90" s="162"/>
      <c r="O90" s="162"/>
      <c r="P90" s="162"/>
      <c r="Q90" s="416"/>
    </row>
    <row r="91" spans="1:17" s="1" customFormat="1" x14ac:dyDescent="0.2">
      <c r="A91" s="162"/>
      <c r="B91" s="162"/>
      <c r="C91" s="162"/>
      <c r="D91" s="162"/>
      <c r="E91" s="162"/>
      <c r="F91" s="162"/>
      <c r="G91" s="162"/>
      <c r="H91" s="162"/>
      <c r="I91" s="162"/>
      <c r="J91" s="162"/>
      <c r="K91" s="162"/>
      <c r="L91" s="162"/>
      <c r="M91" s="162"/>
      <c r="N91" s="162"/>
      <c r="O91" s="162"/>
      <c r="P91" s="162"/>
      <c r="Q91" s="416"/>
    </row>
    <row r="92" spans="1:17" s="1" customFormat="1" x14ac:dyDescent="0.2">
      <c r="A92" s="162"/>
      <c r="B92" s="162"/>
      <c r="C92" s="162"/>
      <c r="D92" s="162"/>
      <c r="E92" s="162"/>
      <c r="F92" s="162"/>
      <c r="G92" s="162"/>
      <c r="H92" s="162"/>
      <c r="I92" s="162"/>
      <c r="J92" s="162"/>
      <c r="K92" s="162"/>
      <c r="L92" s="162"/>
      <c r="M92" s="162"/>
      <c r="N92" s="162"/>
      <c r="O92" s="162"/>
      <c r="P92" s="162"/>
      <c r="Q92" s="416"/>
    </row>
    <row r="93" spans="1:17" s="1" customFormat="1" x14ac:dyDescent="0.2">
      <c r="A93" s="162"/>
      <c r="B93" s="162"/>
      <c r="C93" s="162"/>
      <c r="D93" s="162"/>
      <c r="E93" s="162"/>
      <c r="F93" s="162"/>
      <c r="G93" s="162"/>
      <c r="H93" s="162"/>
      <c r="I93" s="162"/>
      <c r="J93" s="162"/>
      <c r="K93" s="162"/>
      <c r="L93" s="162"/>
      <c r="M93" s="162"/>
      <c r="N93" s="162"/>
      <c r="O93" s="162"/>
      <c r="P93" s="162"/>
      <c r="Q93" s="416"/>
    </row>
    <row r="94" spans="1:17" s="1" customFormat="1" x14ac:dyDescent="0.2">
      <c r="A94" s="162"/>
      <c r="B94" s="162"/>
      <c r="C94" s="162"/>
      <c r="D94" s="162"/>
      <c r="E94" s="162"/>
      <c r="F94" s="162"/>
      <c r="G94" s="162"/>
      <c r="H94" s="162"/>
      <c r="I94" s="162"/>
      <c r="J94" s="162"/>
      <c r="K94" s="162"/>
      <c r="L94" s="162"/>
      <c r="M94" s="162"/>
      <c r="N94" s="162"/>
      <c r="O94" s="162"/>
      <c r="P94" s="162"/>
      <c r="Q94" s="416"/>
    </row>
    <row r="95" spans="1:17" s="1" customFormat="1" x14ac:dyDescent="0.2">
      <c r="A95" s="162"/>
      <c r="B95" s="162"/>
      <c r="C95" s="162"/>
      <c r="D95" s="162"/>
      <c r="E95" s="162"/>
      <c r="F95" s="162"/>
      <c r="G95" s="162"/>
      <c r="H95" s="162"/>
      <c r="I95" s="162"/>
      <c r="J95" s="162"/>
      <c r="K95" s="162"/>
      <c r="L95" s="162"/>
      <c r="M95" s="162"/>
      <c r="N95" s="162"/>
      <c r="O95" s="162"/>
      <c r="P95" s="162"/>
      <c r="Q95" s="416"/>
    </row>
    <row r="96" spans="1:17" s="1" customFormat="1" x14ac:dyDescent="0.2">
      <c r="A96" s="162"/>
      <c r="B96" s="162"/>
      <c r="C96" s="162"/>
      <c r="D96" s="162"/>
      <c r="E96" s="162"/>
      <c r="F96" s="162"/>
      <c r="G96" s="162"/>
      <c r="H96" s="162"/>
      <c r="I96" s="162"/>
      <c r="J96" s="162"/>
      <c r="K96" s="162"/>
      <c r="L96" s="162"/>
      <c r="M96" s="162"/>
      <c r="N96" s="162"/>
      <c r="O96" s="162"/>
      <c r="P96" s="162"/>
      <c r="Q96" s="416"/>
    </row>
    <row r="97" spans="1:17" s="1" customFormat="1" x14ac:dyDescent="0.2">
      <c r="A97" s="162"/>
      <c r="B97" s="162"/>
      <c r="C97" s="162"/>
      <c r="D97" s="162"/>
      <c r="E97" s="162"/>
      <c r="F97" s="162"/>
      <c r="G97" s="162"/>
      <c r="H97" s="162"/>
      <c r="I97" s="162"/>
      <c r="J97" s="162"/>
      <c r="K97" s="162"/>
      <c r="L97" s="162"/>
      <c r="M97" s="162"/>
      <c r="N97" s="162"/>
      <c r="O97" s="162"/>
      <c r="P97" s="162"/>
      <c r="Q97" s="416"/>
    </row>
    <row r="98" spans="1:17" s="1" customFormat="1" x14ac:dyDescent="0.2">
      <c r="A98" s="162"/>
      <c r="B98" s="162"/>
      <c r="C98" s="162"/>
      <c r="D98" s="162"/>
      <c r="E98" s="162"/>
      <c r="F98" s="162"/>
      <c r="G98" s="162"/>
      <c r="H98" s="162"/>
      <c r="I98" s="162"/>
      <c r="J98" s="162"/>
      <c r="K98" s="162"/>
      <c r="L98" s="162"/>
      <c r="M98" s="162"/>
      <c r="N98" s="162"/>
      <c r="O98" s="162"/>
      <c r="P98" s="162"/>
      <c r="Q98" s="416"/>
    </row>
    <row r="99" spans="1:17" s="1" customFormat="1" x14ac:dyDescent="0.2">
      <c r="A99" s="162"/>
      <c r="B99" s="162"/>
      <c r="C99" s="162"/>
      <c r="D99" s="162"/>
      <c r="E99" s="162"/>
      <c r="F99" s="162"/>
      <c r="G99" s="162"/>
      <c r="H99" s="162"/>
      <c r="I99" s="162"/>
      <c r="J99" s="162"/>
      <c r="K99" s="162"/>
      <c r="L99" s="162"/>
      <c r="M99" s="162"/>
      <c r="N99" s="162"/>
      <c r="O99" s="162"/>
      <c r="P99" s="162"/>
      <c r="Q99" s="416"/>
    </row>
    <row r="100" spans="1:17" s="1" customFormat="1" x14ac:dyDescent="0.2">
      <c r="A100" s="162"/>
      <c r="B100" s="162"/>
      <c r="C100" s="162"/>
      <c r="D100" s="162"/>
      <c r="E100" s="162"/>
      <c r="F100" s="162"/>
      <c r="G100" s="162"/>
      <c r="H100" s="162"/>
      <c r="I100" s="162"/>
      <c r="J100" s="162"/>
      <c r="K100" s="162"/>
      <c r="L100" s="162"/>
      <c r="M100" s="162"/>
      <c r="N100" s="162"/>
      <c r="O100" s="162"/>
      <c r="P100" s="162"/>
      <c r="Q100" s="416"/>
    </row>
    <row r="101" spans="1:17" s="1" customFormat="1" x14ac:dyDescent="0.2">
      <c r="A101" s="162"/>
      <c r="B101" s="162"/>
      <c r="C101" s="162"/>
      <c r="D101" s="162"/>
      <c r="E101" s="162"/>
      <c r="F101" s="162"/>
      <c r="G101" s="162"/>
      <c r="H101" s="162"/>
      <c r="I101" s="162"/>
      <c r="J101" s="162"/>
      <c r="K101" s="162"/>
      <c r="L101" s="162"/>
      <c r="M101" s="162"/>
      <c r="N101" s="162"/>
      <c r="O101" s="162"/>
      <c r="P101" s="162"/>
      <c r="Q101" s="416"/>
    </row>
    <row r="102" spans="1:17" s="1" customFormat="1" x14ac:dyDescent="0.2">
      <c r="A102" s="162"/>
      <c r="B102" s="162"/>
      <c r="C102" s="162"/>
      <c r="D102" s="162"/>
      <c r="E102" s="162"/>
      <c r="F102" s="162"/>
      <c r="G102" s="162"/>
      <c r="H102" s="162"/>
      <c r="I102" s="162"/>
      <c r="J102" s="162"/>
      <c r="K102" s="162"/>
      <c r="L102" s="162"/>
      <c r="M102" s="162"/>
      <c r="N102" s="162"/>
      <c r="O102" s="162"/>
      <c r="P102" s="162"/>
      <c r="Q102" s="416"/>
    </row>
    <row r="103" spans="1:17" s="1" customFormat="1" x14ac:dyDescent="0.2">
      <c r="A103" s="162"/>
      <c r="B103" s="162"/>
      <c r="C103" s="162"/>
      <c r="D103" s="162"/>
      <c r="E103" s="162"/>
      <c r="F103" s="162"/>
      <c r="G103" s="162"/>
      <c r="H103" s="162"/>
      <c r="I103" s="162"/>
      <c r="J103" s="162"/>
      <c r="K103" s="162"/>
      <c r="L103" s="162"/>
      <c r="M103" s="162"/>
      <c r="N103" s="162"/>
      <c r="O103" s="162"/>
      <c r="P103" s="162"/>
      <c r="Q103" s="416"/>
    </row>
    <row r="104" spans="1:17" s="1" customFormat="1" x14ac:dyDescent="0.2">
      <c r="A104" s="162"/>
      <c r="B104" s="162"/>
      <c r="C104" s="162"/>
      <c r="D104" s="162"/>
      <c r="E104" s="162"/>
      <c r="F104" s="162"/>
      <c r="G104" s="162"/>
      <c r="H104" s="162"/>
      <c r="I104" s="162"/>
      <c r="J104" s="162"/>
      <c r="K104" s="162"/>
      <c r="L104" s="162"/>
      <c r="M104" s="162"/>
      <c r="N104" s="162"/>
      <c r="O104" s="162"/>
      <c r="P104" s="162"/>
      <c r="Q104" s="416"/>
    </row>
    <row r="105" spans="1:17" s="1" customFormat="1" x14ac:dyDescent="0.2">
      <c r="A105" s="162"/>
      <c r="B105" s="162"/>
      <c r="C105" s="162"/>
      <c r="D105" s="162"/>
      <c r="E105" s="162"/>
      <c r="F105" s="162"/>
      <c r="G105" s="162"/>
      <c r="H105" s="162"/>
      <c r="I105" s="162"/>
      <c r="J105" s="162"/>
      <c r="K105" s="162"/>
      <c r="L105" s="162"/>
      <c r="M105" s="162"/>
      <c r="N105" s="162"/>
      <c r="O105" s="162"/>
      <c r="P105" s="162"/>
      <c r="Q105" s="416"/>
    </row>
    <row r="106" spans="1:17" s="1" customFormat="1" x14ac:dyDescent="0.2">
      <c r="A106" s="162"/>
      <c r="B106" s="162"/>
      <c r="C106" s="162"/>
      <c r="D106" s="162"/>
      <c r="E106" s="162"/>
      <c r="F106" s="162"/>
      <c r="G106" s="162"/>
      <c r="H106" s="162"/>
      <c r="I106" s="162"/>
      <c r="J106" s="162"/>
      <c r="K106" s="162"/>
      <c r="L106" s="162"/>
      <c r="M106" s="162"/>
      <c r="N106" s="162"/>
      <c r="O106" s="162"/>
      <c r="P106" s="162"/>
      <c r="Q106" s="416"/>
    </row>
    <row r="107" spans="1:17" s="1" customFormat="1" x14ac:dyDescent="0.2">
      <c r="A107" s="162"/>
      <c r="B107" s="162"/>
      <c r="C107" s="162"/>
      <c r="D107" s="162"/>
      <c r="E107" s="162"/>
      <c r="F107" s="162"/>
      <c r="G107" s="162"/>
      <c r="H107" s="162"/>
      <c r="I107" s="162"/>
      <c r="J107" s="162"/>
      <c r="K107" s="162"/>
      <c r="L107" s="162"/>
      <c r="M107" s="162"/>
      <c r="N107" s="162"/>
      <c r="O107" s="162"/>
      <c r="P107" s="162"/>
      <c r="Q107" s="416"/>
    </row>
    <row r="108" spans="1:17" s="1" customFormat="1" x14ac:dyDescent="0.2">
      <c r="A108" s="162"/>
      <c r="B108" s="162"/>
      <c r="C108" s="162"/>
      <c r="D108" s="162"/>
      <c r="E108" s="162"/>
      <c r="F108" s="162"/>
      <c r="G108" s="162"/>
      <c r="H108" s="162"/>
      <c r="I108" s="162"/>
      <c r="J108" s="162"/>
      <c r="K108" s="162"/>
      <c r="L108" s="162"/>
      <c r="M108" s="162"/>
      <c r="N108" s="162"/>
      <c r="O108" s="162"/>
      <c r="P108" s="162"/>
      <c r="Q108" s="416"/>
    </row>
    <row r="109" spans="1:17" s="1" customFormat="1" x14ac:dyDescent="0.2">
      <c r="A109" s="162"/>
      <c r="B109" s="162"/>
      <c r="C109" s="162"/>
      <c r="D109" s="162"/>
      <c r="E109" s="162"/>
      <c r="F109" s="162"/>
      <c r="G109" s="162"/>
      <c r="H109" s="162"/>
      <c r="I109" s="162"/>
      <c r="J109" s="162"/>
      <c r="K109" s="162"/>
      <c r="L109" s="162"/>
      <c r="M109" s="162"/>
      <c r="N109" s="162"/>
      <c r="O109" s="162"/>
      <c r="P109" s="162"/>
      <c r="Q109" s="416"/>
    </row>
    <row r="110" spans="1:17" s="1" customFormat="1" x14ac:dyDescent="0.2">
      <c r="A110" s="162"/>
      <c r="B110" s="162"/>
      <c r="C110" s="162"/>
      <c r="D110" s="162"/>
      <c r="E110" s="162"/>
      <c r="F110" s="162"/>
      <c r="G110" s="162"/>
      <c r="H110" s="162"/>
      <c r="I110" s="162"/>
      <c r="J110" s="162"/>
      <c r="K110" s="162"/>
      <c r="L110" s="162"/>
      <c r="M110" s="162"/>
      <c r="N110" s="162"/>
      <c r="O110" s="162"/>
      <c r="P110" s="162"/>
      <c r="Q110" s="416"/>
    </row>
    <row r="111" spans="1:17" s="1" customFormat="1" x14ac:dyDescent="0.2">
      <c r="A111" s="162"/>
      <c r="B111" s="162"/>
      <c r="C111" s="162"/>
      <c r="D111" s="162"/>
      <c r="E111" s="162"/>
      <c r="F111" s="162"/>
      <c r="G111" s="162"/>
      <c r="H111" s="162"/>
      <c r="I111" s="162"/>
      <c r="J111" s="162"/>
      <c r="K111" s="162"/>
      <c r="L111" s="162"/>
      <c r="M111" s="162"/>
      <c r="N111" s="162"/>
      <c r="O111" s="162"/>
      <c r="P111" s="162"/>
      <c r="Q111" s="416"/>
    </row>
    <row r="112" spans="1:17" s="1" customFormat="1" x14ac:dyDescent="0.2">
      <c r="A112" s="162"/>
      <c r="B112" s="162"/>
      <c r="C112" s="162"/>
      <c r="D112" s="162"/>
      <c r="E112" s="162"/>
      <c r="F112" s="162"/>
      <c r="G112" s="162"/>
      <c r="H112" s="162"/>
      <c r="I112" s="162"/>
      <c r="J112" s="162"/>
      <c r="K112" s="162"/>
      <c r="L112" s="162"/>
      <c r="M112" s="162"/>
      <c r="N112" s="162"/>
      <c r="O112" s="162"/>
      <c r="P112" s="162"/>
      <c r="Q112" s="416"/>
    </row>
    <row r="113" spans="1:17" s="1" customFormat="1" x14ac:dyDescent="0.2">
      <c r="A113" s="162"/>
      <c r="B113" s="162"/>
      <c r="C113" s="162"/>
      <c r="D113" s="162"/>
      <c r="E113" s="162"/>
      <c r="F113" s="162"/>
      <c r="G113" s="162"/>
      <c r="H113" s="162"/>
      <c r="I113" s="162"/>
      <c r="J113" s="162"/>
      <c r="K113" s="162"/>
      <c r="L113" s="162"/>
      <c r="M113" s="162"/>
      <c r="N113" s="162"/>
      <c r="O113" s="162"/>
      <c r="P113" s="162"/>
      <c r="Q113" s="416"/>
    </row>
    <row r="114" spans="1:17" s="1" customFormat="1" x14ac:dyDescent="0.2">
      <c r="A114" s="162"/>
      <c r="B114" s="162"/>
      <c r="C114" s="162"/>
      <c r="D114" s="162"/>
      <c r="E114" s="162"/>
      <c r="F114" s="162"/>
      <c r="G114" s="162"/>
      <c r="H114" s="162"/>
      <c r="I114" s="162"/>
      <c r="J114" s="162"/>
      <c r="K114" s="162"/>
      <c r="L114" s="162"/>
      <c r="M114" s="162"/>
      <c r="N114" s="162"/>
      <c r="O114" s="162"/>
      <c r="P114" s="162"/>
      <c r="Q114" s="416"/>
    </row>
    <row r="115" spans="1:17" s="1" customFormat="1" x14ac:dyDescent="0.2">
      <c r="A115" s="162"/>
      <c r="B115" s="162"/>
      <c r="C115" s="162"/>
      <c r="D115" s="162"/>
      <c r="E115" s="162"/>
      <c r="F115" s="162"/>
      <c r="G115" s="162"/>
      <c r="H115" s="162"/>
      <c r="I115" s="162"/>
      <c r="J115" s="162"/>
      <c r="K115" s="162"/>
      <c r="L115" s="162"/>
      <c r="M115" s="162"/>
      <c r="N115" s="162"/>
      <c r="O115" s="162"/>
      <c r="P115" s="162"/>
      <c r="Q115" s="416"/>
    </row>
    <row r="116" spans="1:17" s="1" customFormat="1" x14ac:dyDescent="0.2">
      <c r="A116" s="162"/>
      <c r="B116" s="162"/>
      <c r="C116" s="162"/>
      <c r="D116" s="162"/>
      <c r="E116" s="162"/>
      <c r="F116" s="162"/>
      <c r="G116" s="162"/>
      <c r="H116" s="162"/>
      <c r="I116" s="162"/>
      <c r="J116" s="162"/>
      <c r="K116" s="162"/>
      <c r="L116" s="162"/>
      <c r="M116" s="162"/>
      <c r="N116" s="162"/>
      <c r="O116" s="162"/>
      <c r="P116" s="162"/>
      <c r="Q116" s="416"/>
    </row>
    <row r="117" spans="1:17" s="1" customFormat="1" x14ac:dyDescent="0.2">
      <c r="A117" s="162"/>
      <c r="B117" s="162"/>
      <c r="C117" s="162"/>
      <c r="D117" s="162"/>
      <c r="E117" s="162"/>
      <c r="F117" s="162"/>
      <c r="G117" s="162"/>
      <c r="H117" s="162"/>
      <c r="I117" s="162"/>
      <c r="J117" s="162"/>
      <c r="K117" s="162"/>
      <c r="L117" s="162"/>
      <c r="M117" s="162"/>
      <c r="N117" s="162"/>
      <c r="O117" s="162"/>
      <c r="P117" s="162"/>
      <c r="Q117" s="416"/>
    </row>
    <row r="118" spans="1:17" s="1" customFormat="1" x14ac:dyDescent="0.2">
      <c r="A118" s="162"/>
      <c r="B118" s="162"/>
      <c r="C118" s="162"/>
      <c r="D118" s="162"/>
      <c r="E118" s="162"/>
      <c r="F118" s="162"/>
      <c r="G118" s="162"/>
      <c r="H118" s="162"/>
      <c r="I118" s="162"/>
      <c r="J118" s="162"/>
      <c r="K118" s="162"/>
      <c r="L118" s="162"/>
      <c r="M118" s="162"/>
      <c r="N118" s="162"/>
      <c r="O118" s="162"/>
      <c r="P118" s="162"/>
      <c r="Q118" s="416"/>
    </row>
    <row r="119" spans="1:17" s="1" customFormat="1" x14ac:dyDescent="0.2">
      <c r="A119" s="162"/>
      <c r="B119" s="162"/>
      <c r="C119" s="162"/>
      <c r="D119" s="162"/>
      <c r="E119" s="162"/>
      <c r="F119" s="162"/>
      <c r="G119" s="162"/>
      <c r="H119" s="162"/>
      <c r="I119" s="162"/>
      <c r="J119" s="162"/>
      <c r="K119" s="162"/>
      <c r="L119" s="162"/>
      <c r="M119" s="162"/>
      <c r="N119" s="162"/>
      <c r="O119" s="162"/>
      <c r="P119" s="162"/>
      <c r="Q119" s="416"/>
    </row>
    <row r="120" spans="1:17" s="1" customFormat="1" x14ac:dyDescent="0.2">
      <c r="A120" s="162"/>
      <c r="B120" s="162"/>
      <c r="C120" s="162"/>
      <c r="D120" s="162"/>
      <c r="E120" s="162"/>
      <c r="F120" s="162"/>
      <c r="G120" s="162"/>
      <c r="H120" s="162"/>
      <c r="I120" s="162"/>
      <c r="J120" s="162"/>
      <c r="K120" s="162"/>
      <c r="L120" s="162"/>
      <c r="M120" s="162"/>
      <c r="N120" s="162"/>
      <c r="O120" s="162"/>
      <c r="P120" s="162"/>
      <c r="Q120" s="416"/>
    </row>
    <row r="121" spans="1:17" s="1" customFormat="1" x14ac:dyDescent="0.2">
      <c r="A121" s="162"/>
      <c r="B121" s="162"/>
      <c r="C121" s="162"/>
      <c r="D121" s="162"/>
      <c r="E121" s="162"/>
      <c r="F121" s="162"/>
      <c r="G121" s="162"/>
      <c r="H121" s="162"/>
      <c r="I121" s="162"/>
      <c r="J121" s="162"/>
      <c r="K121" s="162"/>
      <c r="L121" s="162"/>
      <c r="M121" s="162"/>
      <c r="N121" s="162"/>
      <c r="O121" s="162"/>
      <c r="P121" s="162"/>
      <c r="Q121" s="416"/>
    </row>
    <row r="122" spans="1:17" s="1" customFormat="1" x14ac:dyDescent="0.2">
      <c r="A122" s="162"/>
      <c r="B122" s="162"/>
      <c r="C122" s="162"/>
      <c r="D122" s="162"/>
      <c r="E122" s="162"/>
      <c r="F122" s="162"/>
      <c r="G122" s="162"/>
      <c r="H122" s="162"/>
      <c r="I122" s="162"/>
      <c r="J122" s="162"/>
      <c r="K122" s="162"/>
      <c r="L122" s="162"/>
      <c r="M122" s="162"/>
      <c r="N122" s="162"/>
      <c r="O122" s="162"/>
      <c r="P122" s="162"/>
      <c r="Q122" s="416"/>
    </row>
    <row r="123" spans="1:17" s="1" customFormat="1" x14ac:dyDescent="0.2">
      <c r="A123" s="162"/>
      <c r="B123" s="162"/>
      <c r="C123" s="162"/>
      <c r="D123" s="162"/>
      <c r="E123" s="162"/>
      <c r="F123" s="162"/>
      <c r="G123" s="162"/>
      <c r="H123" s="162"/>
      <c r="I123" s="162"/>
      <c r="J123" s="162"/>
      <c r="K123" s="162"/>
      <c r="L123" s="162"/>
      <c r="M123" s="162"/>
      <c r="N123" s="162"/>
      <c r="O123" s="162"/>
      <c r="P123" s="162"/>
      <c r="Q123" s="416"/>
    </row>
    <row r="124" spans="1:17" s="1" customFormat="1" x14ac:dyDescent="0.2">
      <c r="A124" s="162"/>
      <c r="B124" s="162"/>
      <c r="C124" s="162"/>
      <c r="D124" s="162"/>
      <c r="E124" s="162"/>
      <c r="F124" s="162"/>
      <c r="G124" s="162"/>
      <c r="H124" s="162"/>
      <c r="I124" s="162"/>
      <c r="J124" s="162"/>
      <c r="K124" s="162"/>
      <c r="L124" s="162"/>
      <c r="M124" s="162"/>
      <c r="N124" s="162"/>
      <c r="O124" s="162"/>
      <c r="P124" s="162"/>
      <c r="Q124" s="416"/>
    </row>
    <row r="125" spans="1:17" s="1" customFormat="1" x14ac:dyDescent="0.2">
      <c r="A125" s="162"/>
      <c r="B125" s="162"/>
      <c r="C125" s="162"/>
      <c r="D125" s="162"/>
      <c r="E125" s="162"/>
      <c r="F125" s="162"/>
      <c r="G125" s="162"/>
      <c r="H125" s="162"/>
      <c r="I125" s="162"/>
      <c r="J125" s="162"/>
      <c r="K125" s="162"/>
      <c r="L125" s="162"/>
      <c r="M125" s="162"/>
      <c r="N125" s="162"/>
      <c r="O125" s="162"/>
      <c r="P125" s="162"/>
      <c r="Q125" s="416"/>
    </row>
    <row r="126" spans="1:17" s="1" customFormat="1" x14ac:dyDescent="0.2">
      <c r="A126" s="162"/>
      <c r="B126" s="162"/>
      <c r="C126" s="162"/>
      <c r="D126" s="162"/>
      <c r="E126" s="162"/>
      <c r="F126" s="162"/>
      <c r="G126" s="162"/>
      <c r="H126" s="162"/>
      <c r="I126" s="162"/>
      <c r="J126" s="162"/>
      <c r="K126" s="162"/>
      <c r="L126" s="162"/>
      <c r="M126" s="162"/>
      <c r="N126" s="162"/>
      <c r="O126" s="162"/>
      <c r="P126" s="162"/>
      <c r="Q126" s="416"/>
    </row>
    <row r="127" spans="1:17" s="1" customFormat="1" x14ac:dyDescent="0.2">
      <c r="A127" s="162"/>
      <c r="B127" s="162"/>
      <c r="C127" s="162"/>
      <c r="D127" s="162"/>
      <c r="E127" s="162"/>
      <c r="F127" s="162"/>
      <c r="G127" s="162"/>
      <c r="H127" s="162"/>
      <c r="I127" s="162"/>
      <c r="J127" s="162"/>
      <c r="K127" s="162"/>
      <c r="L127" s="162"/>
      <c r="M127" s="162"/>
      <c r="N127" s="162"/>
      <c r="O127" s="162"/>
      <c r="P127" s="162"/>
      <c r="Q127" s="416"/>
    </row>
    <row r="128" spans="1:17" s="1" customFormat="1" x14ac:dyDescent="0.2">
      <c r="A128" s="162"/>
      <c r="B128" s="162"/>
      <c r="C128" s="162"/>
      <c r="D128" s="162"/>
      <c r="E128" s="162"/>
      <c r="F128" s="162"/>
      <c r="G128" s="162"/>
      <c r="H128" s="162"/>
      <c r="I128" s="162"/>
      <c r="J128" s="162"/>
      <c r="K128" s="162"/>
      <c r="L128" s="162"/>
      <c r="M128" s="162"/>
      <c r="N128" s="162"/>
      <c r="O128" s="162"/>
      <c r="P128" s="162"/>
      <c r="Q128" s="416"/>
    </row>
    <row r="129" spans="1:17" s="1" customFormat="1" x14ac:dyDescent="0.2">
      <c r="A129" s="162"/>
      <c r="B129" s="162"/>
      <c r="C129" s="162"/>
      <c r="D129" s="162"/>
      <c r="E129" s="162"/>
      <c r="F129" s="162"/>
      <c r="G129" s="162"/>
      <c r="H129" s="162"/>
      <c r="I129" s="162"/>
      <c r="J129" s="162"/>
      <c r="K129" s="162"/>
      <c r="L129" s="162"/>
      <c r="M129" s="162"/>
      <c r="N129" s="162"/>
      <c r="O129" s="162"/>
      <c r="P129" s="162"/>
      <c r="Q129" s="416"/>
    </row>
    <row r="130" spans="1:17" s="1" customFormat="1" x14ac:dyDescent="0.2">
      <c r="A130" s="162"/>
      <c r="B130" s="162"/>
      <c r="C130" s="162"/>
      <c r="D130" s="162"/>
      <c r="E130" s="162"/>
      <c r="F130" s="162"/>
      <c r="G130" s="162"/>
      <c r="H130" s="162"/>
      <c r="I130" s="162"/>
      <c r="J130" s="162"/>
      <c r="K130" s="162"/>
      <c r="L130" s="162"/>
      <c r="M130" s="162"/>
      <c r="N130" s="162"/>
      <c r="O130" s="162"/>
      <c r="P130" s="162"/>
      <c r="Q130" s="416"/>
    </row>
    <row r="131" spans="1:17" s="1" customFormat="1" x14ac:dyDescent="0.2">
      <c r="A131" s="162"/>
      <c r="B131" s="162"/>
      <c r="C131" s="162"/>
      <c r="D131" s="162"/>
      <c r="E131" s="162"/>
      <c r="F131" s="162"/>
      <c r="G131" s="162"/>
      <c r="H131" s="162"/>
      <c r="I131" s="162"/>
      <c r="J131" s="162"/>
      <c r="K131" s="162"/>
      <c r="L131" s="162"/>
      <c r="M131" s="162"/>
      <c r="N131" s="162"/>
      <c r="O131" s="162"/>
      <c r="P131" s="162"/>
      <c r="Q131" s="416"/>
    </row>
    <row r="132" spans="1:17" s="1" customFormat="1" x14ac:dyDescent="0.2">
      <c r="A132" s="162"/>
      <c r="B132" s="162"/>
      <c r="C132" s="162"/>
      <c r="D132" s="162"/>
      <c r="E132" s="162"/>
      <c r="F132" s="162"/>
      <c r="G132" s="162"/>
      <c r="H132" s="162"/>
      <c r="I132" s="162"/>
      <c r="J132" s="162"/>
      <c r="K132" s="162"/>
      <c r="L132" s="162"/>
      <c r="M132" s="162"/>
      <c r="N132" s="162"/>
      <c r="O132" s="162"/>
      <c r="P132" s="162"/>
      <c r="Q132" s="416"/>
    </row>
    <row r="133" spans="1:17" s="1" customFormat="1" x14ac:dyDescent="0.2">
      <c r="A133" s="162"/>
      <c r="B133" s="162"/>
      <c r="C133" s="162"/>
      <c r="D133" s="162"/>
      <c r="E133" s="162"/>
      <c r="F133" s="162"/>
      <c r="G133" s="162"/>
      <c r="H133" s="162"/>
      <c r="I133" s="162"/>
      <c r="J133" s="162"/>
      <c r="K133" s="162"/>
      <c r="L133" s="162"/>
      <c r="M133" s="162"/>
      <c r="N133" s="162"/>
      <c r="O133" s="162"/>
      <c r="P133" s="162"/>
      <c r="Q133" s="416"/>
    </row>
    <row r="134" spans="1:17" s="1" customFormat="1" x14ac:dyDescent="0.2">
      <c r="A134" s="162"/>
      <c r="B134" s="162"/>
      <c r="C134" s="162"/>
      <c r="D134" s="162"/>
      <c r="E134" s="162"/>
      <c r="F134" s="162"/>
      <c r="G134" s="162"/>
      <c r="H134" s="162"/>
      <c r="I134" s="162"/>
      <c r="J134" s="162"/>
      <c r="K134" s="162"/>
      <c r="L134" s="162"/>
      <c r="M134" s="162"/>
      <c r="N134" s="162"/>
      <c r="O134" s="162"/>
      <c r="P134" s="162"/>
      <c r="Q134" s="416"/>
    </row>
    <row r="135" spans="1:17" s="1" customFormat="1" x14ac:dyDescent="0.2">
      <c r="A135" s="162"/>
      <c r="B135" s="162"/>
      <c r="C135" s="162"/>
      <c r="D135" s="162"/>
      <c r="E135" s="162"/>
      <c r="F135" s="162"/>
      <c r="G135" s="162"/>
      <c r="H135" s="162"/>
      <c r="I135" s="162"/>
      <c r="J135" s="162"/>
      <c r="K135" s="162"/>
      <c r="L135" s="162"/>
      <c r="M135" s="162"/>
      <c r="N135" s="162"/>
      <c r="O135" s="162"/>
      <c r="P135" s="162"/>
      <c r="Q135" s="416"/>
    </row>
    <row r="136" spans="1:17" s="1" customFormat="1" x14ac:dyDescent="0.2">
      <c r="A136" s="162"/>
      <c r="B136" s="162"/>
      <c r="C136" s="162"/>
      <c r="D136" s="162"/>
      <c r="E136" s="162"/>
      <c r="F136" s="162"/>
      <c r="G136" s="162"/>
      <c r="H136" s="162"/>
      <c r="I136" s="162"/>
      <c r="J136" s="162"/>
      <c r="K136" s="162"/>
      <c r="L136" s="162"/>
      <c r="M136" s="162"/>
      <c r="N136" s="162"/>
      <c r="O136" s="162"/>
      <c r="P136" s="162"/>
      <c r="Q136" s="416"/>
    </row>
    <row r="137" spans="1:17" s="1" customFormat="1" x14ac:dyDescent="0.2">
      <c r="A137" s="162"/>
      <c r="B137" s="162"/>
      <c r="C137" s="162"/>
      <c r="D137" s="162"/>
      <c r="E137" s="162"/>
      <c r="F137" s="162"/>
      <c r="G137" s="162"/>
      <c r="H137" s="162"/>
      <c r="I137" s="162"/>
      <c r="J137" s="162"/>
      <c r="K137" s="162"/>
      <c r="L137" s="162"/>
      <c r="M137" s="162"/>
      <c r="N137" s="162"/>
      <c r="O137" s="162"/>
      <c r="P137" s="162"/>
      <c r="Q137" s="416"/>
    </row>
    <row r="138" spans="1:17" s="1" customFormat="1" x14ac:dyDescent="0.2">
      <c r="A138" s="162"/>
      <c r="B138" s="162"/>
      <c r="C138" s="162"/>
      <c r="D138" s="162"/>
      <c r="E138" s="162"/>
      <c r="F138" s="162"/>
      <c r="G138" s="162"/>
      <c r="H138" s="162"/>
      <c r="I138" s="162"/>
      <c r="J138" s="162"/>
      <c r="K138" s="162"/>
      <c r="L138" s="162"/>
      <c r="M138" s="162"/>
      <c r="N138" s="162"/>
      <c r="O138" s="162"/>
      <c r="P138" s="162"/>
      <c r="Q138" s="416"/>
    </row>
    <row r="139" spans="1:17" s="1" customFormat="1" x14ac:dyDescent="0.2">
      <c r="A139" s="162"/>
      <c r="B139" s="162"/>
      <c r="C139" s="162"/>
      <c r="D139" s="162"/>
      <c r="E139" s="162"/>
      <c r="F139" s="162"/>
      <c r="G139" s="162"/>
      <c r="H139" s="162"/>
      <c r="I139" s="162"/>
      <c r="J139" s="162"/>
      <c r="K139" s="162"/>
      <c r="L139" s="162"/>
      <c r="M139" s="162"/>
      <c r="N139" s="162"/>
      <c r="O139" s="162"/>
      <c r="P139" s="162"/>
      <c r="Q139" s="416"/>
    </row>
    <row r="140" spans="1:17" s="1" customFormat="1" x14ac:dyDescent="0.2">
      <c r="A140" s="162"/>
      <c r="B140" s="162"/>
      <c r="C140" s="162"/>
      <c r="D140" s="162"/>
      <c r="E140" s="162"/>
      <c r="F140" s="162"/>
      <c r="G140" s="162"/>
      <c r="H140" s="162"/>
      <c r="I140" s="162"/>
      <c r="J140" s="162"/>
      <c r="K140" s="162"/>
      <c r="L140" s="162"/>
      <c r="M140" s="162"/>
      <c r="N140" s="162"/>
      <c r="O140" s="162"/>
      <c r="P140" s="162"/>
      <c r="Q140" s="416"/>
    </row>
    <row r="141" spans="1:17" s="1" customFormat="1" x14ac:dyDescent="0.2">
      <c r="A141" s="162"/>
      <c r="B141" s="162"/>
      <c r="C141" s="162"/>
      <c r="D141" s="162"/>
      <c r="E141" s="162"/>
      <c r="F141" s="162"/>
      <c r="G141" s="162"/>
      <c r="H141" s="162"/>
      <c r="I141" s="162"/>
      <c r="J141" s="162"/>
      <c r="K141" s="162"/>
      <c r="L141" s="162"/>
      <c r="M141" s="162"/>
      <c r="N141" s="162"/>
      <c r="O141" s="162"/>
      <c r="P141" s="162"/>
      <c r="Q141" s="416"/>
    </row>
    <row r="142" spans="1:17" s="1" customFormat="1" x14ac:dyDescent="0.2">
      <c r="A142" s="162"/>
      <c r="B142" s="162"/>
      <c r="C142" s="162"/>
      <c r="D142" s="162"/>
      <c r="E142" s="162"/>
      <c r="F142" s="162"/>
      <c r="G142" s="162"/>
      <c r="H142" s="162"/>
      <c r="I142" s="162"/>
      <c r="J142" s="162"/>
      <c r="K142" s="162"/>
      <c r="L142" s="162"/>
      <c r="M142" s="162"/>
      <c r="N142" s="162"/>
      <c r="O142" s="162"/>
      <c r="P142" s="162"/>
      <c r="Q142" s="416"/>
    </row>
    <row r="143" spans="1:17" s="1" customFormat="1" x14ac:dyDescent="0.2">
      <c r="A143" s="162"/>
      <c r="B143" s="162"/>
      <c r="C143" s="162"/>
      <c r="D143" s="162"/>
      <c r="E143" s="162"/>
      <c r="F143" s="162"/>
      <c r="G143" s="162"/>
      <c r="H143" s="162"/>
      <c r="I143" s="162"/>
      <c r="J143" s="162"/>
      <c r="K143" s="162"/>
      <c r="L143" s="162"/>
      <c r="M143" s="162"/>
      <c r="N143" s="162"/>
      <c r="O143" s="162"/>
      <c r="P143" s="162"/>
      <c r="Q143" s="416"/>
    </row>
    <row r="144" spans="1:17" s="1" customFormat="1" x14ac:dyDescent="0.2">
      <c r="A144" s="162"/>
      <c r="B144" s="162"/>
      <c r="C144" s="162"/>
      <c r="D144" s="162"/>
      <c r="E144" s="162"/>
      <c r="F144" s="162"/>
      <c r="G144" s="162"/>
      <c r="H144" s="162"/>
      <c r="I144" s="162"/>
      <c r="J144" s="162"/>
      <c r="K144" s="162"/>
      <c r="L144" s="162"/>
      <c r="M144" s="162"/>
      <c r="N144" s="162"/>
      <c r="O144" s="162"/>
      <c r="P144" s="162"/>
      <c r="Q144" s="416"/>
    </row>
    <row r="145" spans="1:17" s="1" customFormat="1" x14ac:dyDescent="0.2">
      <c r="A145" s="162"/>
      <c r="B145" s="162"/>
      <c r="C145" s="162"/>
      <c r="D145" s="162"/>
      <c r="E145" s="162"/>
      <c r="F145" s="162"/>
      <c r="G145" s="162"/>
      <c r="H145" s="162"/>
      <c r="I145" s="162"/>
      <c r="J145" s="162"/>
      <c r="K145" s="162"/>
      <c r="L145" s="162"/>
      <c r="M145" s="162"/>
      <c r="N145" s="162"/>
      <c r="O145" s="162"/>
      <c r="P145" s="162"/>
      <c r="Q145" s="416"/>
    </row>
    <row r="146" spans="1:17" s="1" customFormat="1" x14ac:dyDescent="0.2">
      <c r="A146" s="162"/>
      <c r="B146" s="162"/>
      <c r="C146" s="162"/>
      <c r="D146" s="162"/>
      <c r="E146" s="162"/>
      <c r="F146" s="162"/>
      <c r="G146" s="162"/>
      <c r="H146" s="162"/>
      <c r="I146" s="162"/>
      <c r="J146" s="162"/>
      <c r="K146" s="162"/>
      <c r="L146" s="162"/>
      <c r="M146" s="162"/>
      <c r="N146" s="162"/>
      <c r="O146" s="162"/>
      <c r="P146" s="162"/>
      <c r="Q146" s="416"/>
    </row>
    <row r="147" spans="1:17" s="1" customFormat="1" x14ac:dyDescent="0.2">
      <c r="A147" s="162"/>
      <c r="B147" s="162"/>
      <c r="C147" s="162"/>
      <c r="D147" s="162"/>
      <c r="E147" s="162"/>
      <c r="F147" s="162"/>
      <c r="G147" s="162"/>
      <c r="H147" s="162"/>
      <c r="I147" s="162"/>
      <c r="J147" s="162"/>
      <c r="K147" s="162"/>
      <c r="L147" s="162"/>
      <c r="M147" s="162"/>
      <c r="N147" s="162"/>
      <c r="O147" s="162"/>
      <c r="P147" s="162"/>
      <c r="Q147" s="416"/>
    </row>
    <row r="148" spans="1:17" s="1" customFormat="1" x14ac:dyDescent="0.2">
      <c r="A148" s="162"/>
      <c r="B148" s="162"/>
      <c r="C148" s="162"/>
      <c r="D148" s="162"/>
      <c r="E148" s="162"/>
      <c r="F148" s="162"/>
      <c r="G148" s="162"/>
      <c r="H148" s="162"/>
      <c r="I148" s="162"/>
      <c r="J148" s="162"/>
      <c r="K148" s="162"/>
      <c r="L148" s="162"/>
      <c r="M148" s="162"/>
      <c r="N148" s="162"/>
      <c r="O148" s="162"/>
      <c r="P148" s="162"/>
      <c r="Q148" s="416"/>
    </row>
    <row r="149" spans="1:17" s="1" customFormat="1" x14ac:dyDescent="0.2">
      <c r="A149" s="162"/>
      <c r="B149" s="162"/>
      <c r="C149" s="162"/>
      <c r="D149" s="162"/>
      <c r="E149" s="162"/>
      <c r="F149" s="162"/>
      <c r="G149" s="162"/>
      <c r="H149" s="162"/>
      <c r="I149" s="162"/>
      <c r="J149" s="162"/>
      <c r="K149" s="162"/>
      <c r="L149" s="162"/>
      <c r="M149" s="162"/>
      <c r="N149" s="162"/>
      <c r="O149" s="162"/>
      <c r="P149" s="162"/>
      <c r="Q149" s="416"/>
    </row>
    <row r="150" spans="1:17" s="1" customFormat="1" x14ac:dyDescent="0.2">
      <c r="A150" s="162"/>
      <c r="B150" s="162"/>
      <c r="C150" s="162"/>
      <c r="D150" s="162"/>
      <c r="E150" s="162"/>
      <c r="F150" s="162"/>
      <c r="G150" s="162"/>
      <c r="H150" s="162"/>
      <c r="I150" s="162"/>
      <c r="J150" s="162"/>
      <c r="K150" s="162"/>
      <c r="L150" s="162"/>
      <c r="M150" s="162"/>
      <c r="N150" s="162"/>
      <c r="O150" s="162"/>
      <c r="P150" s="162"/>
      <c r="Q150" s="416"/>
    </row>
    <row r="151" spans="1:17" s="1" customFormat="1" x14ac:dyDescent="0.2">
      <c r="A151" s="162"/>
      <c r="B151" s="162"/>
      <c r="C151" s="162"/>
      <c r="D151" s="162"/>
      <c r="E151" s="162"/>
      <c r="F151" s="162"/>
      <c r="G151" s="162"/>
      <c r="H151" s="162"/>
      <c r="I151" s="162"/>
      <c r="J151" s="162"/>
      <c r="K151" s="162"/>
      <c r="L151" s="162"/>
      <c r="M151" s="162"/>
      <c r="N151" s="162"/>
      <c r="O151" s="162"/>
      <c r="P151" s="162"/>
      <c r="Q151" s="416"/>
    </row>
    <row r="152" spans="1:17" s="1" customFormat="1" x14ac:dyDescent="0.2">
      <c r="A152" s="162"/>
      <c r="B152" s="162"/>
      <c r="C152" s="162"/>
      <c r="D152" s="162"/>
      <c r="E152" s="162"/>
      <c r="F152" s="162"/>
      <c r="G152" s="162"/>
      <c r="H152" s="162"/>
      <c r="I152" s="162"/>
      <c r="J152" s="162"/>
      <c r="K152" s="162"/>
      <c r="L152" s="162"/>
      <c r="M152" s="162"/>
      <c r="N152" s="162"/>
      <c r="O152" s="162"/>
      <c r="P152" s="162"/>
      <c r="Q152" s="416"/>
    </row>
    <row r="153" spans="1:17" s="1" customFormat="1" x14ac:dyDescent="0.2">
      <c r="A153" s="162"/>
      <c r="B153" s="162"/>
      <c r="C153" s="162"/>
      <c r="D153" s="162"/>
      <c r="E153" s="162"/>
      <c r="F153" s="162"/>
      <c r="G153" s="162"/>
      <c r="H153" s="162"/>
      <c r="I153" s="162"/>
      <c r="J153" s="162"/>
      <c r="K153" s="162"/>
      <c r="L153" s="162"/>
      <c r="M153" s="162"/>
      <c r="N153" s="162"/>
      <c r="O153" s="162"/>
      <c r="P153" s="162"/>
      <c r="Q153" s="416"/>
    </row>
    <row r="154" spans="1:17" s="1" customFormat="1" x14ac:dyDescent="0.2">
      <c r="A154" s="162"/>
      <c r="B154" s="162"/>
      <c r="C154" s="162"/>
      <c r="D154" s="162"/>
      <c r="E154" s="162"/>
      <c r="F154" s="162"/>
      <c r="G154" s="162"/>
      <c r="H154" s="162"/>
      <c r="I154" s="162"/>
      <c r="J154" s="162"/>
      <c r="K154" s="162"/>
      <c r="L154" s="162"/>
      <c r="M154" s="162"/>
      <c r="N154" s="162"/>
      <c r="O154" s="162"/>
      <c r="P154" s="162"/>
      <c r="Q154" s="416"/>
    </row>
    <row r="155" spans="1:17" s="1" customFormat="1" x14ac:dyDescent="0.2">
      <c r="A155" s="162"/>
      <c r="B155" s="162"/>
      <c r="C155" s="162"/>
      <c r="D155" s="162"/>
      <c r="E155" s="162"/>
      <c r="F155" s="162"/>
      <c r="G155" s="162"/>
      <c r="H155" s="162"/>
      <c r="I155" s="162"/>
      <c r="J155" s="162"/>
      <c r="K155" s="162"/>
      <c r="L155" s="162"/>
      <c r="M155" s="162"/>
      <c r="N155" s="162"/>
      <c r="O155" s="162"/>
      <c r="P155" s="162"/>
      <c r="Q155" s="416"/>
    </row>
    <row r="156" spans="1:17" s="1" customFormat="1" x14ac:dyDescent="0.2">
      <c r="A156" s="162"/>
      <c r="B156" s="162"/>
      <c r="C156" s="162"/>
      <c r="D156" s="162"/>
      <c r="E156" s="162"/>
      <c r="F156" s="162"/>
      <c r="G156" s="162"/>
      <c r="H156" s="162"/>
      <c r="I156" s="162"/>
      <c r="J156" s="162"/>
      <c r="K156" s="162"/>
      <c r="L156" s="162"/>
      <c r="M156" s="162"/>
      <c r="N156" s="162"/>
      <c r="O156" s="162"/>
      <c r="P156" s="162"/>
      <c r="Q156" s="416"/>
    </row>
    <row r="157" spans="1:17" s="1" customFormat="1" x14ac:dyDescent="0.2">
      <c r="A157" s="162"/>
      <c r="B157" s="162"/>
      <c r="C157" s="162"/>
      <c r="D157" s="162"/>
      <c r="E157" s="162"/>
      <c r="F157" s="162"/>
      <c r="G157" s="162"/>
      <c r="H157" s="162"/>
      <c r="I157" s="162"/>
      <c r="J157" s="162"/>
      <c r="K157" s="162"/>
      <c r="L157" s="162"/>
      <c r="M157" s="162"/>
      <c r="N157" s="162"/>
      <c r="O157" s="162"/>
      <c r="P157" s="162"/>
      <c r="Q157" s="416"/>
    </row>
    <row r="158" spans="1:17" s="1" customFormat="1" x14ac:dyDescent="0.2">
      <c r="A158" s="162"/>
      <c r="B158" s="162"/>
      <c r="C158" s="162"/>
      <c r="D158" s="162"/>
      <c r="E158" s="162"/>
      <c r="F158" s="162"/>
      <c r="G158" s="162"/>
      <c r="H158" s="162"/>
      <c r="I158" s="162"/>
      <c r="J158" s="162"/>
      <c r="K158" s="162"/>
      <c r="L158" s="162"/>
      <c r="M158" s="162"/>
      <c r="N158" s="162"/>
      <c r="O158" s="162"/>
      <c r="P158" s="162"/>
      <c r="Q158" s="416"/>
    </row>
    <row r="159" spans="1:17" s="1" customFormat="1" x14ac:dyDescent="0.2">
      <c r="A159" s="162"/>
      <c r="B159" s="162"/>
      <c r="C159" s="162"/>
      <c r="D159" s="162"/>
      <c r="E159" s="162"/>
      <c r="F159" s="162"/>
      <c r="G159" s="162"/>
      <c r="H159" s="162"/>
      <c r="I159" s="162"/>
      <c r="J159" s="162"/>
      <c r="K159" s="162"/>
      <c r="L159" s="162"/>
      <c r="M159" s="162"/>
      <c r="N159" s="162"/>
      <c r="O159" s="162"/>
      <c r="P159" s="162"/>
      <c r="Q159" s="416"/>
    </row>
    <row r="160" spans="1:17" s="1" customFormat="1" x14ac:dyDescent="0.2">
      <c r="A160" s="162"/>
      <c r="B160" s="162"/>
      <c r="C160" s="162"/>
      <c r="D160" s="162"/>
      <c r="E160" s="162"/>
      <c r="F160" s="162"/>
      <c r="G160" s="162"/>
      <c r="H160" s="162"/>
      <c r="I160" s="162"/>
      <c r="J160" s="162"/>
      <c r="K160" s="162"/>
      <c r="L160" s="162"/>
      <c r="M160" s="162"/>
      <c r="N160" s="162"/>
      <c r="O160" s="162"/>
      <c r="P160" s="162"/>
      <c r="Q160" s="416"/>
    </row>
    <row r="161" spans="1:17" s="1" customFormat="1" x14ac:dyDescent="0.2">
      <c r="A161" s="162"/>
      <c r="B161" s="162"/>
      <c r="C161" s="162"/>
      <c r="D161" s="162"/>
      <c r="E161" s="162"/>
      <c r="F161" s="162"/>
      <c r="G161" s="162"/>
      <c r="H161" s="162"/>
      <c r="I161" s="162"/>
      <c r="J161" s="162"/>
      <c r="K161" s="162"/>
      <c r="L161" s="162"/>
      <c r="M161" s="162"/>
      <c r="N161" s="162"/>
      <c r="O161" s="162"/>
      <c r="P161" s="162"/>
      <c r="Q161" s="416"/>
    </row>
    <row r="162" spans="1:17" s="1" customFormat="1" x14ac:dyDescent="0.2">
      <c r="A162" s="162"/>
      <c r="B162" s="162"/>
      <c r="C162" s="162"/>
      <c r="D162" s="162"/>
      <c r="E162" s="162"/>
      <c r="F162" s="162"/>
      <c r="G162" s="162"/>
      <c r="H162" s="162"/>
      <c r="I162" s="162"/>
      <c r="J162" s="162"/>
      <c r="K162" s="162"/>
      <c r="L162" s="162"/>
      <c r="M162" s="162"/>
      <c r="N162" s="162"/>
      <c r="O162" s="162"/>
      <c r="P162" s="162"/>
      <c r="Q162" s="416"/>
    </row>
    <row r="163" spans="1:17" s="1" customFormat="1" x14ac:dyDescent="0.2">
      <c r="A163" s="162"/>
      <c r="B163" s="162"/>
      <c r="C163" s="162"/>
      <c r="D163" s="162"/>
      <c r="E163" s="162"/>
      <c r="F163" s="162"/>
      <c r="G163" s="162"/>
      <c r="H163" s="162"/>
      <c r="I163" s="162"/>
      <c r="J163" s="162"/>
      <c r="K163" s="162"/>
      <c r="L163" s="162"/>
      <c r="M163" s="162"/>
      <c r="N163" s="162"/>
      <c r="O163" s="162"/>
      <c r="P163" s="162"/>
      <c r="Q163" s="416"/>
    </row>
    <row r="164" spans="1:17" s="1" customFormat="1" x14ac:dyDescent="0.2">
      <c r="A164" s="162"/>
      <c r="B164" s="162"/>
      <c r="C164" s="162"/>
      <c r="D164" s="162"/>
      <c r="E164" s="162"/>
      <c r="F164" s="162"/>
      <c r="G164" s="162"/>
      <c r="H164" s="162"/>
      <c r="I164" s="162"/>
      <c r="J164" s="162"/>
      <c r="K164" s="162"/>
      <c r="L164" s="162"/>
      <c r="M164" s="162"/>
      <c r="N164" s="162"/>
      <c r="O164" s="162"/>
      <c r="P164" s="162"/>
      <c r="Q164" s="416"/>
    </row>
    <row r="165" spans="1:17" s="1" customFormat="1" x14ac:dyDescent="0.2">
      <c r="A165" s="162"/>
      <c r="B165" s="162"/>
      <c r="C165" s="162"/>
      <c r="D165" s="162"/>
      <c r="E165" s="162"/>
      <c r="F165" s="162"/>
      <c r="G165" s="162"/>
      <c r="H165" s="162"/>
      <c r="I165" s="162"/>
      <c r="J165" s="162"/>
      <c r="K165" s="162"/>
      <c r="L165" s="162"/>
      <c r="M165" s="162"/>
      <c r="N165" s="162"/>
      <c r="O165" s="162"/>
      <c r="P165" s="162"/>
      <c r="Q165" s="416"/>
    </row>
    <row r="166" spans="1:17" s="1" customFormat="1" x14ac:dyDescent="0.2">
      <c r="A166" s="162"/>
      <c r="B166" s="162"/>
      <c r="C166" s="162"/>
      <c r="D166" s="162"/>
      <c r="E166" s="162"/>
      <c r="F166" s="162"/>
      <c r="G166" s="162"/>
      <c r="H166" s="162"/>
      <c r="I166" s="162"/>
      <c r="J166" s="162"/>
      <c r="K166" s="162"/>
      <c r="L166" s="162"/>
      <c r="M166" s="162"/>
      <c r="N166" s="162"/>
      <c r="O166" s="162"/>
      <c r="P166" s="162"/>
      <c r="Q166" s="416"/>
    </row>
    <row r="167" spans="1:17" s="1" customFormat="1" x14ac:dyDescent="0.2">
      <c r="A167" s="162"/>
      <c r="B167" s="162"/>
      <c r="C167" s="162"/>
      <c r="D167" s="162"/>
      <c r="E167" s="162"/>
      <c r="F167" s="162"/>
      <c r="G167" s="162"/>
      <c r="H167" s="162"/>
      <c r="I167" s="162"/>
      <c r="J167" s="162"/>
      <c r="K167" s="162"/>
      <c r="L167" s="162"/>
      <c r="M167" s="162"/>
      <c r="N167" s="162"/>
      <c r="O167" s="162"/>
      <c r="P167" s="162"/>
      <c r="Q167" s="416"/>
    </row>
    <row r="168" spans="1:17" s="1" customFormat="1" x14ac:dyDescent="0.2">
      <c r="A168" s="162"/>
      <c r="B168" s="162"/>
      <c r="C168" s="162"/>
      <c r="D168" s="162"/>
      <c r="E168" s="162"/>
      <c r="F168" s="162"/>
      <c r="G168" s="162"/>
      <c r="H168" s="162"/>
      <c r="I168" s="162"/>
      <c r="J168" s="162"/>
      <c r="K168" s="162"/>
      <c r="L168" s="162"/>
      <c r="M168" s="162"/>
      <c r="N168" s="162"/>
      <c r="O168" s="162"/>
      <c r="P168" s="162"/>
      <c r="Q168" s="416"/>
    </row>
    <row r="169" spans="1:17" s="1" customFormat="1" x14ac:dyDescent="0.2">
      <c r="A169" s="162"/>
      <c r="B169" s="162"/>
      <c r="C169" s="162"/>
      <c r="D169" s="162"/>
      <c r="E169" s="162"/>
      <c r="F169" s="162"/>
      <c r="G169" s="162"/>
      <c r="H169" s="162"/>
      <c r="I169" s="162"/>
      <c r="J169" s="162"/>
      <c r="K169" s="162"/>
      <c r="L169" s="162"/>
      <c r="M169" s="162"/>
      <c r="N169" s="162"/>
      <c r="O169" s="162"/>
      <c r="P169" s="162"/>
      <c r="Q169" s="416"/>
    </row>
    <row r="170" spans="1:17" s="1" customFormat="1" x14ac:dyDescent="0.2">
      <c r="A170" s="162"/>
      <c r="B170" s="162"/>
      <c r="C170" s="162"/>
      <c r="D170" s="162"/>
      <c r="E170" s="162"/>
      <c r="F170" s="162"/>
      <c r="G170" s="162"/>
      <c r="H170" s="162"/>
      <c r="I170" s="162"/>
      <c r="J170" s="162"/>
      <c r="K170" s="162"/>
      <c r="L170" s="162"/>
      <c r="M170" s="162"/>
      <c r="N170" s="162"/>
      <c r="O170" s="162"/>
      <c r="P170" s="162"/>
      <c r="Q170" s="416"/>
    </row>
    <row r="171" spans="1:17" s="1" customFormat="1" x14ac:dyDescent="0.2">
      <c r="A171" s="162"/>
      <c r="B171" s="162"/>
      <c r="C171" s="162"/>
      <c r="D171" s="162"/>
      <c r="E171" s="162"/>
      <c r="F171" s="162"/>
      <c r="G171" s="162"/>
      <c r="H171" s="162"/>
      <c r="I171" s="162"/>
      <c r="J171" s="162"/>
      <c r="K171" s="162"/>
      <c r="L171" s="162"/>
      <c r="M171" s="162"/>
      <c r="N171" s="162"/>
      <c r="O171" s="162"/>
      <c r="P171" s="162"/>
      <c r="Q171" s="416"/>
    </row>
    <row r="172" spans="1:17" s="1" customFormat="1" x14ac:dyDescent="0.2">
      <c r="A172" s="162"/>
      <c r="B172" s="162"/>
      <c r="C172" s="162"/>
      <c r="D172" s="162"/>
      <c r="E172" s="162"/>
      <c r="F172" s="162"/>
      <c r="G172" s="162"/>
      <c r="H172" s="162"/>
      <c r="I172" s="162"/>
      <c r="J172" s="162"/>
      <c r="K172" s="162"/>
      <c r="L172" s="162"/>
      <c r="M172" s="162"/>
      <c r="N172" s="162"/>
      <c r="O172" s="162"/>
      <c r="P172" s="162"/>
      <c r="Q172" s="416"/>
    </row>
    <row r="173" spans="1:17" s="1" customFormat="1" x14ac:dyDescent="0.2">
      <c r="A173" s="162"/>
      <c r="B173" s="162"/>
      <c r="C173" s="162"/>
      <c r="D173" s="162"/>
      <c r="E173" s="162"/>
      <c r="F173" s="162"/>
      <c r="G173" s="162"/>
      <c r="H173" s="162"/>
      <c r="I173" s="162"/>
      <c r="J173" s="162"/>
      <c r="K173" s="162"/>
      <c r="L173" s="162"/>
      <c r="M173" s="162"/>
      <c r="N173" s="162"/>
      <c r="O173" s="162"/>
      <c r="P173" s="162"/>
      <c r="Q173" s="416"/>
    </row>
    <row r="174" spans="1:17" s="1" customFormat="1" x14ac:dyDescent="0.2">
      <c r="A174" s="162"/>
      <c r="B174" s="162"/>
      <c r="C174" s="162"/>
      <c r="D174" s="162"/>
      <c r="E174" s="162"/>
      <c r="F174" s="162"/>
      <c r="G174" s="162"/>
      <c r="H174" s="162"/>
      <c r="I174" s="162"/>
      <c r="J174" s="162"/>
      <c r="K174" s="162"/>
      <c r="L174" s="162"/>
      <c r="M174" s="162"/>
      <c r="N174" s="162"/>
      <c r="O174" s="162"/>
      <c r="P174" s="162"/>
      <c r="Q174" s="416"/>
    </row>
    <row r="175" spans="1:17" s="1" customFormat="1" x14ac:dyDescent="0.2">
      <c r="A175" s="162"/>
      <c r="B175" s="162"/>
      <c r="C175" s="162"/>
      <c r="D175" s="162"/>
      <c r="E175" s="162"/>
      <c r="F175" s="162"/>
      <c r="G175" s="162"/>
      <c r="H175" s="162"/>
      <c r="I175" s="162"/>
      <c r="J175" s="162"/>
      <c r="K175" s="162"/>
      <c r="L175" s="162"/>
      <c r="M175" s="162"/>
      <c r="N175" s="162"/>
      <c r="O175" s="162"/>
      <c r="P175" s="162"/>
      <c r="Q175" s="416"/>
    </row>
    <row r="176" spans="1:17" s="1" customFormat="1" x14ac:dyDescent="0.2">
      <c r="A176" s="162"/>
      <c r="B176" s="162"/>
      <c r="C176" s="162"/>
      <c r="D176" s="162"/>
      <c r="E176" s="162"/>
      <c r="F176" s="162"/>
      <c r="G176" s="162"/>
      <c r="H176" s="162"/>
      <c r="I176" s="162"/>
      <c r="J176" s="162"/>
      <c r="K176" s="162"/>
      <c r="L176" s="162"/>
      <c r="M176" s="162"/>
      <c r="N176" s="162"/>
      <c r="O176" s="162"/>
      <c r="P176" s="162"/>
      <c r="Q176" s="416"/>
    </row>
    <row r="177" spans="1:17" s="1" customFormat="1" x14ac:dyDescent="0.2">
      <c r="A177" s="162"/>
      <c r="B177" s="162"/>
      <c r="C177" s="162"/>
      <c r="D177" s="162"/>
      <c r="E177" s="162"/>
      <c r="F177" s="162"/>
      <c r="G177" s="162"/>
      <c r="H177" s="162"/>
      <c r="I177" s="162"/>
      <c r="J177" s="162"/>
      <c r="K177" s="162"/>
      <c r="L177" s="162"/>
      <c r="M177" s="162"/>
      <c r="N177" s="162"/>
      <c r="O177" s="162"/>
      <c r="P177" s="162"/>
      <c r="Q177" s="416"/>
    </row>
    <row r="178" spans="1:17" s="1" customFormat="1" x14ac:dyDescent="0.2">
      <c r="A178" s="162"/>
      <c r="B178" s="162"/>
      <c r="C178" s="162"/>
      <c r="D178" s="162"/>
      <c r="E178" s="162"/>
      <c r="F178" s="162"/>
      <c r="G178" s="162"/>
      <c r="H178" s="162"/>
      <c r="I178" s="162"/>
      <c r="J178" s="162"/>
      <c r="K178" s="162"/>
      <c r="L178" s="162"/>
      <c r="M178" s="162"/>
      <c r="N178" s="162"/>
      <c r="O178" s="162"/>
      <c r="P178" s="162"/>
      <c r="Q178" s="416"/>
    </row>
    <row r="179" spans="1:17" s="1" customFormat="1" x14ac:dyDescent="0.2">
      <c r="A179" s="162"/>
      <c r="B179" s="162"/>
      <c r="C179" s="162"/>
      <c r="D179" s="162"/>
      <c r="E179" s="162"/>
      <c r="F179" s="162"/>
      <c r="G179" s="162"/>
      <c r="H179" s="162"/>
      <c r="I179" s="162"/>
      <c r="J179" s="162"/>
      <c r="K179" s="162"/>
      <c r="L179" s="162"/>
      <c r="M179" s="162"/>
      <c r="N179" s="162"/>
      <c r="O179" s="162"/>
      <c r="P179" s="162"/>
      <c r="Q179" s="416"/>
    </row>
    <row r="180" spans="1:17" s="1" customFormat="1" x14ac:dyDescent="0.2">
      <c r="A180" s="162"/>
      <c r="B180" s="162"/>
      <c r="C180" s="162"/>
      <c r="D180" s="162"/>
      <c r="E180" s="162"/>
      <c r="F180" s="162"/>
      <c r="G180" s="162"/>
      <c r="H180" s="162"/>
      <c r="I180" s="162"/>
      <c r="J180" s="162"/>
      <c r="K180" s="162"/>
      <c r="L180" s="162"/>
      <c r="M180" s="162"/>
      <c r="N180" s="162"/>
      <c r="O180" s="162"/>
      <c r="P180" s="162"/>
      <c r="Q180" s="416"/>
    </row>
    <row r="181" spans="1:17" s="1" customFormat="1" x14ac:dyDescent="0.2">
      <c r="A181" s="162"/>
      <c r="B181" s="162"/>
      <c r="C181" s="162"/>
      <c r="D181" s="162"/>
      <c r="E181" s="162"/>
      <c r="F181" s="162"/>
      <c r="G181" s="162"/>
      <c r="H181" s="162"/>
      <c r="I181" s="162"/>
      <c r="J181" s="162"/>
      <c r="K181" s="162"/>
      <c r="L181" s="162"/>
      <c r="M181" s="162"/>
      <c r="N181" s="162"/>
      <c r="O181" s="162"/>
      <c r="P181" s="162"/>
      <c r="Q181" s="416"/>
    </row>
    <row r="182" spans="1:17" s="1" customFormat="1" x14ac:dyDescent="0.2">
      <c r="A182" s="162"/>
      <c r="B182" s="162"/>
      <c r="C182" s="162"/>
      <c r="D182" s="162"/>
      <c r="E182" s="162"/>
      <c r="F182" s="162"/>
      <c r="G182" s="162"/>
      <c r="H182" s="162"/>
      <c r="I182" s="162"/>
      <c r="J182" s="162"/>
      <c r="K182" s="162"/>
      <c r="L182" s="162"/>
      <c r="M182" s="162"/>
      <c r="N182" s="162"/>
      <c r="O182" s="162"/>
      <c r="P182" s="162"/>
      <c r="Q182" s="416"/>
    </row>
    <row r="183" spans="1:17" s="1" customFormat="1" x14ac:dyDescent="0.2">
      <c r="A183" s="162"/>
      <c r="B183" s="162"/>
      <c r="C183" s="162"/>
      <c r="D183" s="162"/>
      <c r="E183" s="162"/>
      <c r="F183" s="162"/>
      <c r="G183" s="162"/>
      <c r="H183" s="162"/>
      <c r="I183" s="162"/>
      <c r="J183" s="162"/>
      <c r="K183" s="162"/>
      <c r="L183" s="162"/>
      <c r="M183" s="162"/>
      <c r="N183" s="162"/>
      <c r="O183" s="162"/>
      <c r="P183" s="162"/>
      <c r="Q183" s="416"/>
    </row>
    <row r="184" spans="1:17" s="1" customFormat="1" x14ac:dyDescent="0.2">
      <c r="A184" s="162"/>
      <c r="B184" s="162"/>
      <c r="C184" s="162"/>
      <c r="D184" s="162"/>
      <c r="E184" s="162"/>
      <c r="F184" s="162"/>
      <c r="G184" s="162"/>
      <c r="H184" s="162"/>
      <c r="I184" s="162"/>
      <c r="J184" s="162"/>
      <c r="K184" s="162"/>
      <c r="L184" s="162"/>
      <c r="M184" s="162"/>
      <c r="N184" s="162"/>
      <c r="O184" s="162"/>
      <c r="P184" s="162"/>
      <c r="Q184" s="416"/>
    </row>
    <row r="185" spans="1:17" s="1" customFormat="1" x14ac:dyDescent="0.2">
      <c r="A185" s="162"/>
      <c r="B185" s="162"/>
      <c r="C185" s="162"/>
      <c r="D185" s="162"/>
      <c r="E185" s="162"/>
      <c r="F185" s="162"/>
      <c r="G185" s="162"/>
      <c r="H185" s="162"/>
      <c r="I185" s="162"/>
      <c r="J185" s="162"/>
      <c r="K185" s="162"/>
      <c r="L185" s="162"/>
      <c r="M185" s="162"/>
      <c r="N185" s="162"/>
      <c r="O185" s="162"/>
      <c r="P185" s="162"/>
      <c r="Q185" s="416"/>
    </row>
    <row r="186" spans="1:17" s="1" customFormat="1" x14ac:dyDescent="0.2">
      <c r="A186" s="162"/>
      <c r="B186" s="162"/>
      <c r="C186" s="162"/>
      <c r="D186" s="162"/>
      <c r="E186" s="162"/>
      <c r="F186" s="162"/>
      <c r="G186" s="162"/>
      <c r="H186" s="162"/>
      <c r="I186" s="162"/>
      <c r="J186" s="162"/>
      <c r="K186" s="162"/>
      <c r="L186" s="162"/>
      <c r="M186" s="162"/>
      <c r="N186" s="162"/>
      <c r="O186" s="162"/>
      <c r="P186" s="162"/>
      <c r="Q186" s="416"/>
    </row>
    <row r="187" spans="1:17" s="1" customFormat="1" x14ac:dyDescent="0.2">
      <c r="A187" s="162"/>
      <c r="B187" s="162"/>
      <c r="C187" s="162"/>
      <c r="D187" s="162"/>
      <c r="E187" s="162"/>
      <c r="F187" s="162"/>
      <c r="G187" s="162"/>
      <c r="H187" s="162"/>
      <c r="I187" s="162"/>
      <c r="J187" s="162"/>
      <c r="K187" s="162"/>
      <c r="L187" s="162"/>
      <c r="M187" s="162"/>
      <c r="N187" s="162"/>
      <c r="O187" s="162"/>
      <c r="P187" s="162"/>
      <c r="Q187" s="416"/>
    </row>
    <row r="188" spans="1:17" s="1" customFormat="1" x14ac:dyDescent="0.2">
      <c r="A188" s="162"/>
      <c r="B188" s="162"/>
      <c r="C188" s="162"/>
      <c r="D188" s="162"/>
      <c r="E188" s="162"/>
      <c r="F188" s="162"/>
      <c r="G188" s="162"/>
      <c r="H188" s="162"/>
      <c r="I188" s="162"/>
      <c r="J188" s="162"/>
      <c r="K188" s="162"/>
      <c r="L188" s="162"/>
      <c r="M188" s="162"/>
      <c r="N188" s="162"/>
      <c r="O188" s="162"/>
      <c r="P188" s="162"/>
      <c r="Q188" s="416"/>
    </row>
    <row r="189" spans="1:17" s="1" customFormat="1" x14ac:dyDescent="0.2">
      <c r="A189" s="162"/>
      <c r="B189" s="162"/>
      <c r="C189" s="162"/>
      <c r="D189" s="162"/>
      <c r="E189" s="162"/>
      <c r="F189" s="162"/>
      <c r="G189" s="162"/>
      <c r="H189" s="162"/>
      <c r="I189" s="162"/>
      <c r="J189" s="162"/>
      <c r="K189" s="162"/>
      <c r="L189" s="162"/>
      <c r="M189" s="162"/>
      <c r="N189" s="162"/>
      <c r="O189" s="162"/>
      <c r="P189" s="162"/>
      <c r="Q189" s="416"/>
    </row>
    <row r="190" spans="1:17" s="1" customFormat="1" x14ac:dyDescent="0.2">
      <c r="A190" s="162"/>
      <c r="B190" s="162"/>
      <c r="C190" s="162"/>
      <c r="D190" s="162"/>
      <c r="E190" s="162"/>
      <c r="F190" s="162"/>
      <c r="G190" s="162"/>
      <c r="H190" s="162"/>
      <c r="I190" s="162"/>
      <c r="J190" s="162"/>
      <c r="K190" s="162"/>
      <c r="L190" s="162"/>
      <c r="M190" s="162"/>
      <c r="N190" s="162"/>
      <c r="O190" s="162"/>
      <c r="P190" s="162"/>
      <c r="Q190" s="416"/>
    </row>
    <row r="191" spans="1:17" s="1" customFormat="1" x14ac:dyDescent="0.2">
      <c r="A191" s="162"/>
      <c r="B191" s="162"/>
      <c r="C191" s="162"/>
      <c r="D191" s="162"/>
      <c r="E191" s="162"/>
      <c r="F191" s="162"/>
      <c r="G191" s="162"/>
      <c r="H191" s="162"/>
      <c r="I191" s="162"/>
      <c r="J191" s="162"/>
      <c r="K191" s="162"/>
      <c r="L191" s="162"/>
      <c r="M191" s="162"/>
      <c r="N191" s="162"/>
      <c r="O191" s="162"/>
      <c r="P191" s="162"/>
      <c r="Q191" s="416"/>
    </row>
    <row r="192" spans="1:17" s="1" customFormat="1" x14ac:dyDescent="0.2">
      <c r="A192" s="162"/>
      <c r="B192" s="162"/>
      <c r="C192" s="162"/>
      <c r="D192" s="162"/>
      <c r="E192" s="162"/>
      <c r="F192" s="162"/>
      <c r="G192" s="162"/>
      <c r="H192" s="162"/>
      <c r="I192" s="162"/>
      <c r="J192" s="162"/>
      <c r="K192" s="162"/>
      <c r="L192" s="162"/>
      <c r="M192" s="162"/>
      <c r="N192" s="162"/>
      <c r="O192" s="162"/>
      <c r="P192" s="162"/>
      <c r="Q192" s="416"/>
    </row>
    <row r="193" spans="1:17" s="1" customFormat="1" x14ac:dyDescent="0.2">
      <c r="A193" s="162"/>
      <c r="B193" s="162"/>
      <c r="C193" s="162"/>
      <c r="D193" s="162"/>
      <c r="E193" s="162"/>
      <c r="F193" s="162"/>
      <c r="G193" s="162"/>
      <c r="H193" s="162"/>
      <c r="I193" s="162"/>
      <c r="J193" s="162"/>
      <c r="K193" s="162"/>
      <c r="L193" s="162"/>
      <c r="M193" s="162"/>
      <c r="N193" s="162"/>
      <c r="O193" s="162"/>
      <c r="P193" s="162"/>
      <c r="Q193" s="416"/>
    </row>
    <row r="194" spans="1:17" s="1" customFormat="1" x14ac:dyDescent="0.2">
      <c r="A194" s="162"/>
      <c r="B194" s="162"/>
      <c r="C194" s="162"/>
      <c r="D194" s="162"/>
      <c r="E194" s="162"/>
      <c r="F194" s="162"/>
      <c r="G194" s="162"/>
      <c r="H194" s="162"/>
      <c r="I194" s="162"/>
      <c r="J194" s="162"/>
      <c r="K194" s="162"/>
      <c r="L194" s="162"/>
      <c r="M194" s="162"/>
      <c r="N194" s="162"/>
      <c r="O194" s="162"/>
      <c r="P194" s="162"/>
      <c r="Q194" s="416"/>
    </row>
    <row r="195" spans="1:17" s="1" customFormat="1" x14ac:dyDescent="0.2">
      <c r="A195" s="162"/>
      <c r="B195" s="162"/>
      <c r="C195" s="162"/>
      <c r="D195" s="162"/>
      <c r="E195" s="162"/>
      <c r="F195" s="162"/>
      <c r="G195" s="162"/>
      <c r="H195" s="162"/>
      <c r="I195" s="162"/>
      <c r="J195" s="162"/>
      <c r="K195" s="162"/>
      <c r="L195" s="162"/>
      <c r="M195" s="162"/>
      <c r="N195" s="162"/>
      <c r="O195" s="162"/>
      <c r="P195" s="162"/>
      <c r="Q195" s="416"/>
    </row>
    <row r="196" spans="1:17" s="1" customFormat="1" x14ac:dyDescent="0.2">
      <c r="A196" s="162"/>
      <c r="B196" s="162"/>
      <c r="C196" s="162"/>
      <c r="D196" s="162"/>
      <c r="E196" s="162"/>
      <c r="F196" s="162"/>
      <c r="G196" s="162"/>
      <c r="H196" s="162"/>
      <c r="I196" s="162"/>
      <c r="J196" s="162"/>
      <c r="K196" s="162"/>
      <c r="L196" s="162"/>
      <c r="M196" s="162"/>
      <c r="N196" s="162"/>
      <c r="O196" s="162"/>
      <c r="P196" s="162"/>
      <c r="Q196" s="416"/>
    </row>
    <row r="197" spans="1:17" s="1" customFormat="1" x14ac:dyDescent="0.2">
      <c r="A197" s="162"/>
      <c r="B197" s="162"/>
      <c r="C197" s="162"/>
      <c r="D197" s="162"/>
      <c r="E197" s="162"/>
      <c r="F197" s="162"/>
      <c r="G197" s="162"/>
      <c r="H197" s="162"/>
      <c r="I197" s="162"/>
      <c r="J197" s="162"/>
      <c r="K197" s="162"/>
      <c r="L197" s="162"/>
      <c r="M197" s="162"/>
      <c r="N197" s="162"/>
      <c r="O197" s="162"/>
      <c r="P197" s="162"/>
      <c r="Q197" s="416"/>
    </row>
    <row r="198" spans="1:17" s="1" customFormat="1" x14ac:dyDescent="0.2">
      <c r="A198" s="162"/>
      <c r="B198" s="162"/>
      <c r="C198" s="162"/>
      <c r="D198" s="162"/>
      <c r="E198" s="162"/>
      <c r="F198" s="162"/>
      <c r="G198" s="162"/>
      <c r="H198" s="162"/>
      <c r="I198" s="162"/>
      <c r="J198" s="162"/>
      <c r="K198" s="162"/>
      <c r="L198" s="162"/>
      <c r="M198" s="162"/>
      <c r="N198" s="162"/>
      <c r="O198" s="162"/>
      <c r="P198" s="162"/>
      <c r="Q198" s="416"/>
    </row>
    <row r="199" spans="1:17" s="1" customFormat="1" x14ac:dyDescent="0.2">
      <c r="A199" s="162"/>
      <c r="B199" s="162"/>
      <c r="C199" s="162"/>
      <c r="D199" s="162"/>
      <c r="E199" s="162"/>
      <c r="F199" s="162"/>
      <c r="G199" s="162"/>
      <c r="H199" s="162"/>
      <c r="I199" s="162"/>
      <c r="J199" s="162"/>
      <c r="K199" s="162"/>
      <c r="L199" s="162"/>
      <c r="M199" s="162"/>
      <c r="N199" s="162"/>
      <c r="O199" s="162"/>
      <c r="P199" s="162"/>
      <c r="Q199" s="416"/>
    </row>
    <row r="200" spans="1:17" s="1" customFormat="1" x14ac:dyDescent="0.2">
      <c r="A200" s="162"/>
      <c r="B200" s="162"/>
      <c r="C200" s="162"/>
      <c r="D200" s="162"/>
      <c r="E200" s="162"/>
      <c r="F200" s="162"/>
      <c r="G200" s="162"/>
      <c r="H200" s="162"/>
      <c r="I200" s="162"/>
      <c r="J200" s="162"/>
      <c r="K200" s="162"/>
      <c r="L200" s="162"/>
      <c r="M200" s="162"/>
      <c r="N200" s="162"/>
      <c r="O200" s="162"/>
      <c r="P200" s="162"/>
      <c r="Q200" s="416"/>
    </row>
    <row r="201" spans="1:17" s="1" customFormat="1" x14ac:dyDescent="0.2">
      <c r="A201" s="162"/>
      <c r="B201" s="162"/>
      <c r="C201" s="162"/>
      <c r="D201" s="162"/>
      <c r="E201" s="162"/>
      <c r="F201" s="162"/>
      <c r="G201" s="162"/>
      <c r="H201" s="162"/>
      <c r="I201" s="162"/>
      <c r="J201" s="162"/>
      <c r="K201" s="162"/>
      <c r="L201" s="162"/>
      <c r="M201" s="162"/>
      <c r="N201" s="162"/>
      <c r="O201" s="162"/>
      <c r="P201" s="162"/>
      <c r="Q201" s="416"/>
    </row>
    <row r="202" spans="1:17" s="1" customFormat="1" x14ac:dyDescent="0.2">
      <c r="A202" s="162"/>
      <c r="B202" s="162"/>
      <c r="C202" s="162"/>
      <c r="D202" s="162"/>
      <c r="E202" s="162"/>
      <c r="F202" s="162"/>
      <c r="G202" s="162"/>
      <c r="H202" s="162"/>
      <c r="I202" s="162"/>
      <c r="J202" s="162"/>
      <c r="K202" s="162"/>
      <c r="L202" s="162"/>
      <c r="M202" s="162"/>
      <c r="N202" s="162"/>
      <c r="O202" s="162"/>
      <c r="P202" s="162"/>
      <c r="Q202" s="416"/>
    </row>
    <row r="203" spans="1:17" s="1" customFormat="1" x14ac:dyDescent="0.2">
      <c r="A203" s="162"/>
      <c r="B203" s="162"/>
      <c r="C203" s="162"/>
      <c r="D203" s="162"/>
      <c r="E203" s="162"/>
      <c r="F203" s="162"/>
      <c r="G203" s="162"/>
      <c r="H203" s="162"/>
      <c r="I203" s="162"/>
      <c r="J203" s="162"/>
      <c r="K203" s="162"/>
      <c r="L203" s="162"/>
      <c r="M203" s="162"/>
      <c r="N203" s="162"/>
      <c r="O203" s="162"/>
      <c r="P203" s="162"/>
      <c r="Q203" s="416"/>
    </row>
    <row r="204" spans="1:17" s="1" customFormat="1" x14ac:dyDescent="0.2">
      <c r="A204" s="162"/>
      <c r="B204" s="162"/>
      <c r="C204" s="162"/>
      <c r="D204" s="162"/>
      <c r="E204" s="162"/>
      <c r="F204" s="162"/>
      <c r="G204" s="162"/>
      <c r="H204" s="162"/>
      <c r="I204" s="162"/>
      <c r="J204" s="162"/>
      <c r="K204" s="162"/>
      <c r="L204" s="162"/>
      <c r="M204" s="162"/>
      <c r="N204" s="162"/>
      <c r="O204" s="162"/>
      <c r="P204" s="162"/>
      <c r="Q204" s="416"/>
    </row>
    <row r="205" spans="1:17" s="1" customFormat="1" x14ac:dyDescent="0.2">
      <c r="A205" s="162"/>
      <c r="B205" s="162"/>
      <c r="C205" s="162"/>
      <c r="D205" s="162"/>
      <c r="E205" s="162"/>
      <c r="F205" s="162"/>
      <c r="G205" s="162"/>
      <c r="H205" s="162"/>
      <c r="I205" s="162"/>
      <c r="J205" s="162"/>
      <c r="K205" s="162"/>
      <c r="L205" s="162"/>
      <c r="M205" s="162"/>
      <c r="N205" s="162"/>
      <c r="O205" s="162"/>
      <c r="P205" s="162"/>
      <c r="Q205" s="416"/>
    </row>
    <row r="206" spans="1:17" s="1" customFormat="1" x14ac:dyDescent="0.2">
      <c r="A206" s="162"/>
      <c r="B206" s="162"/>
      <c r="C206" s="162"/>
      <c r="D206" s="162"/>
      <c r="E206" s="162"/>
      <c r="F206" s="162"/>
      <c r="G206" s="162"/>
      <c r="H206" s="162"/>
      <c r="I206" s="162"/>
      <c r="J206" s="162"/>
      <c r="K206" s="162"/>
      <c r="L206" s="162"/>
      <c r="M206" s="162"/>
      <c r="N206" s="162"/>
      <c r="O206" s="162"/>
      <c r="P206" s="162"/>
      <c r="Q206" s="416"/>
    </row>
    <row r="207" spans="1:17" s="1" customFormat="1" x14ac:dyDescent="0.2">
      <c r="A207" s="162"/>
      <c r="B207" s="162"/>
      <c r="C207" s="162"/>
      <c r="D207" s="162"/>
      <c r="E207" s="162"/>
      <c r="F207" s="162"/>
      <c r="G207" s="162"/>
      <c r="H207" s="162"/>
      <c r="I207" s="162"/>
      <c r="J207" s="162"/>
      <c r="K207" s="162"/>
      <c r="L207" s="162"/>
      <c r="M207" s="162"/>
      <c r="N207" s="162"/>
      <c r="O207" s="162"/>
      <c r="P207" s="162"/>
      <c r="Q207" s="416"/>
    </row>
    <row r="208" spans="1:17" s="1" customFormat="1" x14ac:dyDescent="0.2">
      <c r="A208" s="162"/>
      <c r="B208" s="162"/>
      <c r="C208" s="162"/>
      <c r="D208" s="162"/>
      <c r="E208" s="162"/>
      <c r="F208" s="162"/>
      <c r="G208" s="162"/>
      <c r="H208" s="162"/>
      <c r="I208" s="162"/>
      <c r="J208" s="162"/>
      <c r="K208" s="162"/>
      <c r="L208" s="162"/>
      <c r="M208" s="162"/>
      <c r="N208" s="162"/>
      <c r="O208" s="162"/>
      <c r="P208" s="162"/>
      <c r="Q208" s="416"/>
    </row>
    <row r="209" spans="1:17" s="1" customFormat="1" x14ac:dyDescent="0.2">
      <c r="A209" s="162"/>
      <c r="B209" s="162"/>
      <c r="C209" s="162"/>
      <c r="D209" s="162"/>
      <c r="E209" s="162"/>
      <c r="F209" s="162"/>
      <c r="G209" s="162"/>
      <c r="H209" s="162"/>
      <c r="I209" s="162"/>
      <c r="J209" s="162"/>
      <c r="K209" s="162"/>
      <c r="L209" s="162"/>
      <c r="M209" s="162"/>
      <c r="N209" s="162"/>
      <c r="O209" s="162"/>
      <c r="P209" s="162"/>
      <c r="Q209" s="416"/>
    </row>
    <row r="210" spans="1:17" s="1" customFormat="1" x14ac:dyDescent="0.2">
      <c r="A210" s="162"/>
      <c r="B210" s="162"/>
      <c r="C210" s="162"/>
      <c r="D210" s="162"/>
      <c r="E210" s="162"/>
      <c r="F210" s="162"/>
      <c r="G210" s="162"/>
      <c r="H210" s="162"/>
      <c r="I210" s="162"/>
      <c r="J210" s="162"/>
      <c r="K210" s="162"/>
      <c r="L210" s="162"/>
      <c r="M210" s="162"/>
      <c r="N210" s="162"/>
      <c r="O210" s="162"/>
      <c r="P210" s="162"/>
      <c r="Q210" s="416"/>
    </row>
    <row r="211" spans="1:17" s="1" customFormat="1" x14ac:dyDescent="0.2">
      <c r="A211" s="162"/>
      <c r="B211" s="162"/>
      <c r="C211" s="162"/>
      <c r="D211" s="162"/>
      <c r="E211" s="162"/>
      <c r="F211" s="162"/>
      <c r="G211" s="162"/>
      <c r="H211" s="162"/>
      <c r="I211" s="162"/>
      <c r="J211" s="162"/>
      <c r="K211" s="162"/>
      <c r="L211" s="162"/>
      <c r="M211" s="162"/>
      <c r="N211" s="162"/>
      <c r="O211" s="162"/>
      <c r="P211" s="162"/>
      <c r="Q211" s="416"/>
    </row>
    <row r="212" spans="1:17" s="1" customFormat="1" x14ac:dyDescent="0.2">
      <c r="A212" s="162"/>
      <c r="B212" s="162"/>
      <c r="C212" s="162"/>
      <c r="D212" s="162"/>
      <c r="E212" s="162"/>
      <c r="F212" s="162"/>
      <c r="G212" s="162"/>
      <c r="H212" s="162"/>
      <c r="I212" s="162"/>
      <c r="J212" s="162"/>
      <c r="K212" s="162"/>
      <c r="L212" s="162"/>
      <c r="M212" s="162"/>
      <c r="N212" s="162"/>
      <c r="O212" s="162"/>
      <c r="P212" s="162"/>
      <c r="Q212" s="416"/>
    </row>
    <row r="213" spans="1:17" s="1" customFormat="1" x14ac:dyDescent="0.2">
      <c r="A213" s="162"/>
      <c r="B213" s="162"/>
      <c r="C213" s="162"/>
      <c r="D213" s="162"/>
      <c r="E213" s="162"/>
      <c r="F213" s="162"/>
      <c r="G213" s="162"/>
      <c r="H213" s="162"/>
      <c r="I213" s="162"/>
      <c r="J213" s="162"/>
      <c r="K213" s="162"/>
      <c r="L213" s="162"/>
      <c r="M213" s="162"/>
      <c r="N213" s="162"/>
      <c r="O213" s="162"/>
      <c r="P213" s="162"/>
      <c r="Q213" s="416"/>
    </row>
    <row r="214" spans="1:17" s="1" customFormat="1" x14ac:dyDescent="0.2">
      <c r="A214" s="162"/>
      <c r="B214" s="162"/>
      <c r="C214" s="162"/>
      <c r="D214" s="162"/>
      <c r="E214" s="162"/>
      <c r="F214" s="162"/>
      <c r="G214" s="162"/>
      <c r="H214" s="162"/>
      <c r="I214" s="162"/>
      <c r="J214" s="162"/>
      <c r="K214" s="162"/>
      <c r="L214" s="162"/>
      <c r="M214" s="162"/>
      <c r="N214" s="162"/>
      <c r="O214" s="162"/>
      <c r="P214" s="162"/>
      <c r="Q214" s="416"/>
    </row>
    <row r="215" spans="1:17" s="1" customFormat="1" x14ac:dyDescent="0.2">
      <c r="A215" s="162"/>
      <c r="B215" s="162"/>
      <c r="C215" s="162"/>
      <c r="D215" s="162"/>
      <c r="E215" s="162"/>
      <c r="F215" s="162"/>
      <c r="G215" s="162"/>
      <c r="H215" s="162"/>
      <c r="I215" s="162"/>
      <c r="J215" s="162"/>
      <c r="K215" s="162"/>
      <c r="L215" s="162"/>
      <c r="M215" s="162"/>
      <c r="N215" s="162"/>
      <c r="O215" s="162"/>
      <c r="P215" s="162"/>
      <c r="Q215" s="416"/>
    </row>
    <row r="216" spans="1:17" s="1" customFormat="1" x14ac:dyDescent="0.2">
      <c r="A216" s="162"/>
      <c r="B216" s="162"/>
      <c r="C216" s="162"/>
      <c r="D216" s="162"/>
      <c r="E216" s="162"/>
      <c r="F216" s="162"/>
      <c r="G216" s="162"/>
      <c r="H216" s="162"/>
      <c r="I216" s="162"/>
      <c r="J216" s="162"/>
      <c r="K216" s="162"/>
      <c r="L216" s="162"/>
      <c r="M216" s="162"/>
      <c r="N216" s="162"/>
      <c r="O216" s="162"/>
      <c r="P216" s="162"/>
      <c r="Q216" s="416"/>
    </row>
    <row r="217" spans="1:17" s="1" customFormat="1" x14ac:dyDescent="0.2">
      <c r="A217" s="162"/>
      <c r="B217" s="162"/>
      <c r="C217" s="162"/>
      <c r="D217" s="162"/>
      <c r="E217" s="162"/>
      <c r="F217" s="162"/>
      <c r="G217" s="162"/>
      <c r="H217" s="162"/>
      <c r="I217" s="162"/>
      <c r="J217" s="162"/>
      <c r="K217" s="162"/>
      <c r="L217" s="162"/>
      <c r="M217" s="162"/>
      <c r="N217" s="162"/>
      <c r="O217" s="162"/>
      <c r="P217" s="162"/>
      <c r="Q217" s="416"/>
    </row>
    <row r="218" spans="1:17" s="1" customFormat="1" x14ac:dyDescent="0.2">
      <c r="A218" s="162"/>
      <c r="B218" s="162"/>
      <c r="C218" s="162"/>
      <c r="D218" s="162"/>
      <c r="E218" s="162"/>
      <c r="F218" s="162"/>
      <c r="G218" s="162"/>
      <c r="H218" s="162"/>
      <c r="I218" s="162"/>
      <c r="J218" s="162"/>
      <c r="K218" s="162"/>
      <c r="L218" s="162"/>
      <c r="M218" s="162"/>
      <c r="N218" s="162"/>
      <c r="O218" s="162"/>
      <c r="P218" s="162"/>
      <c r="Q218" s="416"/>
    </row>
    <row r="219" spans="1:17" s="1" customFormat="1" x14ac:dyDescent="0.2">
      <c r="A219" s="162"/>
      <c r="B219" s="162"/>
      <c r="C219" s="162"/>
      <c r="D219" s="162"/>
      <c r="E219" s="162"/>
      <c r="F219" s="162"/>
      <c r="G219" s="162"/>
      <c r="H219" s="162"/>
      <c r="I219" s="162"/>
      <c r="J219" s="162"/>
      <c r="K219" s="162"/>
      <c r="L219" s="162"/>
      <c r="M219" s="162"/>
      <c r="N219" s="162"/>
      <c r="O219" s="162"/>
      <c r="P219" s="162"/>
      <c r="Q219" s="416"/>
    </row>
    <row r="220" spans="1:17" s="1" customFormat="1" x14ac:dyDescent="0.2">
      <c r="A220" s="162"/>
      <c r="B220" s="162"/>
      <c r="C220" s="162"/>
      <c r="D220" s="162"/>
      <c r="E220" s="162"/>
      <c r="F220" s="162"/>
      <c r="G220" s="162"/>
      <c r="H220" s="162"/>
      <c r="I220" s="162"/>
      <c r="J220" s="162"/>
      <c r="K220" s="162"/>
      <c r="L220" s="162"/>
      <c r="M220" s="162"/>
      <c r="N220" s="162"/>
      <c r="O220" s="162"/>
      <c r="P220" s="162"/>
      <c r="Q220" s="416"/>
    </row>
    <row r="221" spans="1:17" s="1" customFormat="1" x14ac:dyDescent="0.2">
      <c r="A221" s="162"/>
      <c r="B221" s="162"/>
      <c r="C221" s="162"/>
      <c r="D221" s="162"/>
      <c r="E221" s="162"/>
      <c r="F221" s="162"/>
      <c r="G221" s="162"/>
      <c r="H221" s="162"/>
      <c r="I221" s="162"/>
      <c r="J221" s="162"/>
      <c r="K221" s="162"/>
      <c r="L221" s="162"/>
      <c r="M221" s="162"/>
      <c r="N221" s="162"/>
      <c r="O221" s="162"/>
      <c r="P221" s="162"/>
      <c r="Q221" s="416"/>
    </row>
    <row r="222" spans="1:17" s="1" customFormat="1" x14ac:dyDescent="0.2">
      <c r="A222" s="162"/>
      <c r="B222" s="162"/>
      <c r="C222" s="162"/>
      <c r="D222" s="162"/>
      <c r="E222" s="162"/>
      <c r="F222" s="162"/>
      <c r="G222" s="162"/>
      <c r="H222" s="162"/>
      <c r="I222" s="162"/>
      <c r="J222" s="162"/>
      <c r="K222" s="162"/>
      <c r="L222" s="162"/>
      <c r="M222" s="162"/>
      <c r="N222" s="162"/>
      <c r="O222" s="162"/>
      <c r="P222" s="162"/>
      <c r="Q222" s="416"/>
    </row>
    <row r="223" spans="1:17" s="1" customFormat="1" x14ac:dyDescent="0.2">
      <c r="A223" s="162"/>
      <c r="B223" s="162"/>
      <c r="C223" s="162"/>
      <c r="D223" s="162"/>
      <c r="E223" s="162"/>
      <c r="F223" s="162"/>
      <c r="G223" s="162"/>
      <c r="H223" s="162"/>
      <c r="I223" s="162"/>
      <c r="J223" s="162"/>
      <c r="K223" s="162"/>
      <c r="L223" s="162"/>
      <c r="M223" s="162"/>
      <c r="N223" s="162"/>
      <c r="O223" s="162"/>
      <c r="P223" s="162"/>
      <c r="Q223" s="416"/>
    </row>
    <row r="224" spans="1:17" s="1" customFormat="1" x14ac:dyDescent="0.2">
      <c r="A224" s="162"/>
      <c r="B224" s="162"/>
      <c r="C224" s="162"/>
      <c r="D224" s="162"/>
      <c r="E224" s="162"/>
      <c r="F224" s="162"/>
      <c r="G224" s="162"/>
      <c r="H224" s="162"/>
      <c r="I224" s="162"/>
      <c r="J224" s="162"/>
      <c r="K224" s="162"/>
      <c r="L224" s="162"/>
      <c r="M224" s="162"/>
      <c r="N224" s="162"/>
      <c r="O224" s="162"/>
      <c r="P224" s="162"/>
      <c r="Q224" s="416"/>
    </row>
    <row r="225" spans="1:17" s="1" customFormat="1" x14ac:dyDescent="0.2">
      <c r="A225" s="162"/>
      <c r="B225" s="162"/>
      <c r="C225" s="162"/>
      <c r="D225" s="162"/>
      <c r="E225" s="162"/>
      <c r="F225" s="162"/>
      <c r="G225" s="162"/>
      <c r="H225" s="162"/>
      <c r="I225" s="162"/>
      <c r="J225" s="162"/>
      <c r="K225" s="162"/>
      <c r="L225" s="162"/>
      <c r="M225" s="162"/>
      <c r="N225" s="162"/>
      <c r="O225" s="162"/>
      <c r="P225" s="162"/>
      <c r="Q225" s="416"/>
    </row>
    <row r="226" spans="1:17" s="1" customFormat="1" x14ac:dyDescent="0.2">
      <c r="A226" s="162"/>
      <c r="B226" s="162"/>
      <c r="C226" s="162"/>
      <c r="D226" s="162"/>
      <c r="E226" s="162"/>
      <c r="F226" s="162"/>
      <c r="G226" s="162"/>
      <c r="H226" s="162"/>
      <c r="I226" s="162"/>
      <c r="J226" s="162"/>
      <c r="K226" s="162"/>
      <c r="L226" s="162"/>
      <c r="M226" s="162"/>
      <c r="N226" s="162"/>
      <c r="O226" s="162"/>
      <c r="P226" s="162"/>
      <c r="Q226" s="416"/>
    </row>
    <row r="227" spans="1:17" s="1" customFormat="1" x14ac:dyDescent="0.2">
      <c r="A227" s="162"/>
      <c r="B227" s="162"/>
      <c r="C227" s="162"/>
      <c r="D227" s="162"/>
      <c r="E227" s="162"/>
      <c r="F227" s="162"/>
      <c r="G227" s="162"/>
      <c r="H227" s="162"/>
      <c r="I227" s="162"/>
      <c r="J227" s="162"/>
      <c r="K227" s="162"/>
      <c r="L227" s="162"/>
      <c r="M227" s="162"/>
      <c r="N227" s="162"/>
      <c r="O227" s="162"/>
      <c r="P227" s="162"/>
      <c r="Q227" s="416"/>
    </row>
    <row r="228" spans="1:17" s="1" customFormat="1" x14ac:dyDescent="0.2">
      <c r="A228" s="162"/>
      <c r="B228" s="162"/>
      <c r="C228" s="162"/>
      <c r="D228" s="162"/>
      <c r="E228" s="162"/>
      <c r="F228" s="162"/>
      <c r="G228" s="162"/>
      <c r="H228" s="162"/>
      <c r="I228" s="162"/>
      <c r="J228" s="162"/>
      <c r="K228" s="162"/>
      <c r="L228" s="162"/>
      <c r="M228" s="162"/>
      <c r="N228" s="162"/>
      <c r="O228" s="162"/>
      <c r="P228" s="162"/>
      <c r="Q228" s="416"/>
    </row>
    <row r="229" spans="1:17" s="1" customFormat="1" x14ac:dyDescent="0.2">
      <c r="A229" s="162"/>
      <c r="B229" s="162"/>
      <c r="C229" s="162"/>
      <c r="D229" s="162"/>
      <c r="E229" s="162"/>
      <c r="F229" s="162"/>
      <c r="G229" s="162"/>
      <c r="H229" s="162"/>
      <c r="I229" s="162"/>
      <c r="J229" s="162"/>
      <c r="K229" s="162"/>
      <c r="L229" s="162"/>
      <c r="M229" s="162"/>
      <c r="N229" s="162"/>
      <c r="O229" s="162"/>
      <c r="P229" s="162"/>
      <c r="Q229" s="416"/>
    </row>
    <row r="230" spans="1:17" s="1" customFormat="1" x14ac:dyDescent="0.2">
      <c r="A230" s="162"/>
      <c r="B230" s="162"/>
      <c r="C230" s="162"/>
      <c r="D230" s="162"/>
      <c r="E230" s="162"/>
      <c r="F230" s="162"/>
      <c r="G230" s="162"/>
      <c r="H230" s="162"/>
      <c r="I230" s="162"/>
      <c r="J230" s="162"/>
      <c r="K230" s="162"/>
      <c r="L230" s="162"/>
      <c r="M230" s="162"/>
      <c r="N230" s="162"/>
      <c r="O230" s="162"/>
      <c r="P230" s="162"/>
      <c r="Q230" s="416"/>
    </row>
    <row r="231" spans="1:17" s="1" customFormat="1" x14ac:dyDescent="0.2">
      <c r="A231" s="162"/>
      <c r="B231" s="162"/>
      <c r="C231" s="162"/>
      <c r="D231" s="162"/>
      <c r="E231" s="162"/>
      <c r="F231" s="162"/>
      <c r="G231" s="162"/>
      <c r="H231" s="162"/>
      <c r="I231" s="162"/>
      <c r="J231" s="162"/>
      <c r="K231" s="162"/>
      <c r="L231" s="162"/>
      <c r="M231" s="162"/>
      <c r="N231" s="162"/>
      <c r="O231" s="162"/>
      <c r="P231" s="162"/>
      <c r="Q231" s="416"/>
    </row>
    <row r="232" spans="1:17" s="1" customFormat="1" x14ac:dyDescent="0.2">
      <c r="A232" s="162"/>
      <c r="B232" s="162"/>
      <c r="C232" s="162"/>
      <c r="D232" s="162"/>
      <c r="E232" s="162"/>
      <c r="F232" s="162"/>
      <c r="G232" s="162"/>
      <c r="H232" s="162"/>
      <c r="I232" s="162"/>
      <c r="J232" s="162"/>
      <c r="K232" s="162"/>
      <c r="L232" s="162"/>
      <c r="M232" s="162"/>
      <c r="N232" s="162"/>
      <c r="O232" s="162"/>
      <c r="P232" s="162"/>
      <c r="Q232" s="416"/>
    </row>
    <row r="233" spans="1:17" s="1" customFormat="1" x14ac:dyDescent="0.2">
      <c r="A233" s="162"/>
      <c r="B233" s="162"/>
      <c r="C233" s="162"/>
      <c r="D233" s="162"/>
      <c r="E233" s="162"/>
      <c r="F233" s="162"/>
      <c r="G233" s="162"/>
      <c r="H233" s="162"/>
      <c r="I233" s="162"/>
      <c r="J233" s="162"/>
      <c r="K233" s="162"/>
      <c r="L233" s="162"/>
      <c r="M233" s="162"/>
      <c r="N233" s="162"/>
      <c r="O233" s="162"/>
      <c r="P233" s="162"/>
      <c r="Q233" s="416"/>
    </row>
    <row r="234" spans="1:17" s="1" customFormat="1" x14ac:dyDescent="0.2">
      <c r="A234" s="162"/>
      <c r="B234" s="162"/>
      <c r="C234" s="162"/>
      <c r="D234" s="162"/>
      <c r="E234" s="162"/>
      <c r="F234" s="162"/>
      <c r="G234" s="162"/>
      <c r="H234" s="162"/>
      <c r="I234" s="162"/>
      <c r="J234" s="162"/>
      <c r="K234" s="162"/>
      <c r="L234" s="162"/>
      <c r="M234" s="162"/>
      <c r="N234" s="162"/>
      <c r="O234" s="162"/>
      <c r="P234" s="162"/>
      <c r="Q234" s="416"/>
    </row>
    <row r="235" spans="1:17" s="1" customFormat="1" x14ac:dyDescent="0.2">
      <c r="A235" s="162"/>
      <c r="B235" s="162"/>
      <c r="C235" s="162"/>
      <c r="D235" s="162"/>
      <c r="E235" s="162"/>
      <c r="F235" s="162"/>
      <c r="G235" s="162"/>
      <c r="H235" s="162"/>
      <c r="I235" s="162"/>
      <c r="J235" s="162"/>
      <c r="K235" s="162"/>
      <c r="L235" s="162"/>
      <c r="M235" s="162"/>
      <c r="N235" s="162"/>
      <c r="O235" s="162"/>
      <c r="P235" s="162"/>
      <c r="Q235" s="416"/>
    </row>
    <row r="236" spans="1:17" s="1" customFormat="1" x14ac:dyDescent="0.2">
      <c r="A236" s="162"/>
      <c r="B236" s="162"/>
      <c r="C236" s="162"/>
      <c r="D236" s="162"/>
      <c r="E236" s="162"/>
      <c r="F236" s="162"/>
      <c r="G236" s="162"/>
      <c r="H236" s="162"/>
      <c r="I236" s="162"/>
      <c r="J236" s="162"/>
      <c r="K236" s="162"/>
      <c r="L236" s="162"/>
      <c r="M236" s="162"/>
      <c r="N236" s="162"/>
      <c r="O236" s="162"/>
      <c r="P236" s="162"/>
      <c r="Q236" s="416"/>
    </row>
    <row r="237" spans="1:17" s="1" customFormat="1" x14ac:dyDescent="0.2">
      <c r="A237" s="162"/>
      <c r="B237" s="162"/>
      <c r="C237" s="162"/>
      <c r="D237" s="162"/>
      <c r="E237" s="162"/>
      <c r="F237" s="162"/>
      <c r="G237" s="162"/>
      <c r="H237" s="162"/>
      <c r="I237" s="162"/>
      <c r="J237" s="162"/>
      <c r="K237" s="162"/>
      <c r="L237" s="162"/>
      <c r="M237" s="162"/>
      <c r="N237" s="162"/>
      <c r="O237" s="162"/>
      <c r="P237" s="162"/>
      <c r="Q237" s="416"/>
    </row>
    <row r="238" spans="1:17" s="1" customFormat="1" x14ac:dyDescent="0.2">
      <c r="A238" s="162"/>
      <c r="B238" s="162"/>
      <c r="C238" s="162"/>
      <c r="D238" s="162"/>
      <c r="E238" s="162"/>
      <c r="F238" s="162"/>
      <c r="G238" s="162"/>
      <c r="H238" s="162"/>
      <c r="I238" s="162"/>
      <c r="J238" s="162"/>
      <c r="K238" s="162"/>
      <c r="L238" s="162"/>
      <c r="M238" s="162"/>
      <c r="N238" s="162"/>
      <c r="O238" s="162"/>
      <c r="P238" s="162"/>
      <c r="Q238" s="416"/>
    </row>
    <row r="239" spans="1:17" s="1" customFormat="1" x14ac:dyDescent="0.2">
      <c r="A239" s="162"/>
      <c r="B239" s="162"/>
      <c r="C239" s="162"/>
      <c r="D239" s="162"/>
      <c r="E239" s="162"/>
      <c r="F239" s="162"/>
      <c r="G239" s="162"/>
      <c r="H239" s="162"/>
      <c r="I239" s="162"/>
      <c r="J239" s="162"/>
      <c r="K239" s="162"/>
      <c r="L239" s="162"/>
      <c r="M239" s="162"/>
      <c r="N239" s="162"/>
      <c r="O239" s="162"/>
      <c r="P239" s="162"/>
      <c r="Q239" s="416"/>
    </row>
    <row r="240" spans="1:17" s="1" customFormat="1" x14ac:dyDescent="0.2">
      <c r="A240" s="162"/>
      <c r="B240" s="162"/>
      <c r="C240" s="162"/>
      <c r="D240" s="162"/>
      <c r="E240" s="162"/>
      <c r="F240" s="162"/>
      <c r="G240" s="162"/>
      <c r="H240" s="162"/>
      <c r="I240" s="162"/>
      <c r="J240" s="162"/>
      <c r="K240" s="162"/>
      <c r="L240" s="162"/>
      <c r="M240" s="162"/>
      <c r="N240" s="162"/>
      <c r="O240" s="162"/>
      <c r="P240" s="162"/>
      <c r="Q240" s="416"/>
    </row>
    <row r="241" spans="1:17" s="1" customFormat="1" x14ac:dyDescent="0.2">
      <c r="A241" s="162"/>
      <c r="B241" s="162"/>
      <c r="C241" s="162"/>
      <c r="D241" s="162"/>
      <c r="E241" s="162"/>
      <c r="F241" s="162"/>
      <c r="G241" s="162"/>
      <c r="H241" s="162"/>
      <c r="I241" s="162"/>
      <c r="J241" s="162"/>
      <c r="K241" s="162"/>
      <c r="L241" s="162"/>
      <c r="M241" s="162"/>
      <c r="N241" s="162"/>
      <c r="O241" s="162"/>
      <c r="P241" s="162"/>
      <c r="Q241" s="416"/>
    </row>
    <row r="242" spans="1:17" s="1" customFormat="1" x14ac:dyDescent="0.2">
      <c r="A242" s="162"/>
      <c r="B242" s="162"/>
      <c r="C242" s="162"/>
      <c r="D242" s="162"/>
      <c r="E242" s="162"/>
      <c r="F242" s="162"/>
      <c r="G242" s="162"/>
      <c r="H242" s="162"/>
      <c r="I242" s="162"/>
      <c r="J242" s="162"/>
      <c r="K242" s="162"/>
      <c r="L242" s="162"/>
      <c r="M242" s="162"/>
      <c r="N242" s="162"/>
      <c r="O242" s="162"/>
      <c r="P242" s="162"/>
      <c r="Q242" s="416"/>
    </row>
    <row r="243" spans="1:17" s="1" customFormat="1" x14ac:dyDescent="0.2">
      <c r="A243" s="162"/>
      <c r="B243" s="162"/>
      <c r="C243" s="162"/>
      <c r="D243" s="162"/>
      <c r="E243" s="162"/>
      <c r="F243" s="162"/>
      <c r="G243" s="162"/>
      <c r="H243" s="162"/>
      <c r="I243" s="162"/>
      <c r="J243" s="162"/>
      <c r="K243" s="162"/>
      <c r="L243" s="162"/>
      <c r="M243" s="162"/>
      <c r="N243" s="162"/>
      <c r="O243" s="162"/>
      <c r="P243" s="162"/>
      <c r="Q243" s="416"/>
    </row>
    <row r="244" spans="1:17" s="1" customFormat="1" x14ac:dyDescent="0.2">
      <c r="A244" s="162"/>
      <c r="B244" s="162"/>
      <c r="C244" s="162"/>
      <c r="D244" s="162"/>
      <c r="E244" s="162"/>
      <c r="F244" s="162"/>
      <c r="G244" s="162"/>
      <c r="H244" s="162"/>
      <c r="I244" s="162"/>
      <c r="J244" s="162"/>
      <c r="K244" s="162"/>
      <c r="L244" s="162"/>
      <c r="M244" s="162"/>
      <c r="N244" s="162"/>
      <c r="O244" s="162"/>
      <c r="P244" s="162"/>
      <c r="Q244" s="416"/>
    </row>
    <row r="245" spans="1:17" s="1" customFormat="1" x14ac:dyDescent="0.2">
      <c r="A245" s="162"/>
      <c r="B245" s="162"/>
      <c r="C245" s="162"/>
      <c r="D245" s="162"/>
      <c r="E245" s="162"/>
      <c r="F245" s="162"/>
      <c r="G245" s="162"/>
      <c r="H245" s="162"/>
      <c r="I245" s="162"/>
      <c r="J245" s="162"/>
      <c r="K245" s="162"/>
      <c r="L245" s="162"/>
      <c r="M245" s="162"/>
      <c r="N245" s="162"/>
      <c r="O245" s="162"/>
      <c r="P245" s="162"/>
      <c r="Q245" s="416"/>
    </row>
    <row r="246" spans="1:17" s="1" customFormat="1" x14ac:dyDescent="0.2">
      <c r="A246" s="162"/>
      <c r="B246" s="162"/>
      <c r="C246" s="162"/>
      <c r="D246" s="162"/>
      <c r="E246" s="162"/>
      <c r="F246" s="162"/>
      <c r="G246" s="162"/>
      <c r="H246" s="162"/>
      <c r="I246" s="162"/>
      <c r="J246" s="162"/>
      <c r="K246" s="162"/>
      <c r="L246" s="162"/>
      <c r="M246" s="162"/>
      <c r="N246" s="162"/>
      <c r="O246" s="162"/>
      <c r="P246" s="162"/>
      <c r="Q246" s="416"/>
    </row>
    <row r="247" spans="1:17" s="1" customFormat="1" x14ac:dyDescent="0.2">
      <c r="A247" s="162"/>
      <c r="B247" s="162"/>
      <c r="C247" s="162"/>
      <c r="D247" s="162"/>
      <c r="E247" s="162"/>
      <c r="F247" s="162"/>
      <c r="G247" s="162"/>
      <c r="H247" s="162"/>
      <c r="I247" s="162"/>
      <c r="J247" s="162"/>
      <c r="K247" s="162"/>
      <c r="L247" s="162"/>
      <c r="M247" s="162"/>
      <c r="N247" s="162"/>
      <c r="O247" s="162"/>
      <c r="P247" s="162"/>
      <c r="Q247" s="416"/>
    </row>
    <row r="248" spans="1:17" s="1" customFormat="1" x14ac:dyDescent="0.2">
      <c r="A248" s="162"/>
      <c r="B248" s="162"/>
      <c r="C248" s="162"/>
      <c r="D248" s="162"/>
      <c r="E248" s="162"/>
      <c r="F248" s="162"/>
      <c r="G248" s="162"/>
      <c r="H248" s="162"/>
      <c r="I248" s="162"/>
      <c r="J248" s="162"/>
      <c r="K248" s="162"/>
      <c r="L248" s="162"/>
      <c r="M248" s="162"/>
      <c r="N248" s="162"/>
      <c r="O248" s="162"/>
      <c r="P248" s="162"/>
      <c r="Q248" s="416"/>
    </row>
    <row r="249" spans="1:17" s="1" customFormat="1" x14ac:dyDescent="0.2">
      <c r="A249" s="162"/>
      <c r="B249" s="162"/>
      <c r="C249" s="162"/>
      <c r="D249" s="162"/>
      <c r="E249" s="162"/>
      <c r="F249" s="162"/>
      <c r="G249" s="162"/>
      <c r="H249" s="162"/>
      <c r="I249" s="162"/>
      <c r="J249" s="162"/>
      <c r="K249" s="162"/>
      <c r="L249" s="162"/>
      <c r="M249" s="162"/>
      <c r="N249" s="162"/>
      <c r="O249" s="162"/>
      <c r="P249" s="162"/>
      <c r="Q249" s="416"/>
    </row>
    <row r="250" spans="1:17" s="1" customFormat="1" x14ac:dyDescent="0.2">
      <c r="A250" s="162"/>
      <c r="B250" s="162"/>
      <c r="C250" s="162"/>
      <c r="D250" s="162"/>
      <c r="E250" s="162"/>
      <c r="F250" s="162"/>
      <c r="G250" s="162"/>
      <c r="H250" s="162"/>
      <c r="I250" s="162"/>
      <c r="J250" s="162"/>
      <c r="K250" s="162"/>
      <c r="L250" s="162"/>
      <c r="M250" s="162"/>
      <c r="N250" s="162"/>
      <c r="O250" s="162"/>
      <c r="P250" s="162"/>
      <c r="Q250" s="416"/>
    </row>
    <row r="251" spans="1:17" s="1" customFormat="1" x14ac:dyDescent="0.2">
      <c r="A251" s="162"/>
      <c r="B251" s="162"/>
      <c r="C251" s="162"/>
      <c r="D251" s="162"/>
      <c r="E251" s="162"/>
      <c r="F251" s="162"/>
      <c r="G251" s="162"/>
      <c r="H251" s="162"/>
      <c r="I251" s="162"/>
      <c r="J251" s="162"/>
      <c r="K251" s="162"/>
      <c r="L251" s="162"/>
      <c r="M251" s="162"/>
      <c r="N251" s="162"/>
      <c r="O251" s="162"/>
      <c r="P251" s="162"/>
      <c r="Q251" s="416"/>
    </row>
    <row r="252" spans="1:17" s="1" customFormat="1" x14ac:dyDescent="0.2">
      <c r="A252" s="162"/>
      <c r="B252" s="162"/>
      <c r="C252" s="162"/>
      <c r="D252" s="162"/>
      <c r="E252" s="162"/>
      <c r="F252" s="162"/>
      <c r="G252" s="162"/>
      <c r="H252" s="162"/>
      <c r="I252" s="162"/>
      <c r="J252" s="162"/>
      <c r="K252" s="162"/>
      <c r="L252" s="162"/>
      <c r="M252" s="162"/>
      <c r="N252" s="162"/>
      <c r="O252" s="162"/>
      <c r="P252" s="162"/>
      <c r="Q252" s="416"/>
    </row>
    <row r="253" spans="1:17" s="1" customFormat="1" x14ac:dyDescent="0.2">
      <c r="A253" s="162"/>
      <c r="B253" s="162"/>
      <c r="C253" s="162"/>
      <c r="D253" s="162"/>
      <c r="E253" s="162"/>
      <c r="F253" s="162"/>
      <c r="G253" s="162"/>
      <c r="H253" s="162"/>
      <c r="I253" s="162"/>
      <c r="J253" s="162"/>
      <c r="K253" s="162"/>
      <c r="L253" s="162"/>
      <c r="M253" s="162"/>
      <c r="N253" s="162"/>
      <c r="O253" s="162"/>
      <c r="P253" s="162"/>
      <c r="Q253" s="416"/>
    </row>
    <row r="254" spans="1:17" s="1" customFormat="1" x14ac:dyDescent="0.2">
      <c r="A254" s="162"/>
      <c r="B254" s="162"/>
      <c r="C254" s="162"/>
      <c r="D254" s="162"/>
      <c r="E254" s="162"/>
      <c r="F254" s="162"/>
      <c r="G254" s="162"/>
      <c r="H254" s="162"/>
      <c r="I254" s="162"/>
      <c r="J254" s="162"/>
      <c r="K254" s="162"/>
      <c r="L254" s="162"/>
      <c r="M254" s="162"/>
      <c r="N254" s="162"/>
      <c r="O254" s="162"/>
      <c r="P254" s="162"/>
      <c r="Q254" s="416"/>
    </row>
    <row r="255" spans="1:17" s="1" customFormat="1" x14ac:dyDescent="0.2">
      <c r="A255" s="162"/>
      <c r="B255" s="162"/>
      <c r="C255" s="162"/>
      <c r="D255" s="162"/>
      <c r="E255" s="162"/>
      <c r="F255" s="162"/>
      <c r="G255" s="162"/>
      <c r="H255" s="162"/>
      <c r="I255" s="162"/>
      <c r="J255" s="162"/>
      <c r="K255" s="162"/>
      <c r="L255" s="162"/>
      <c r="M255" s="162"/>
      <c r="N255" s="162"/>
      <c r="O255" s="162"/>
      <c r="P255" s="162"/>
      <c r="Q255" s="416"/>
    </row>
    <row r="256" spans="1:17" s="1" customFormat="1" x14ac:dyDescent="0.2">
      <c r="A256" s="162"/>
      <c r="B256" s="162"/>
      <c r="C256" s="162"/>
      <c r="D256" s="162"/>
      <c r="E256" s="162"/>
      <c r="F256" s="162"/>
      <c r="G256" s="162"/>
      <c r="H256" s="162"/>
      <c r="I256" s="162"/>
      <c r="J256" s="162"/>
      <c r="K256" s="162"/>
      <c r="L256" s="162"/>
      <c r="M256" s="162"/>
      <c r="N256" s="162"/>
      <c r="O256" s="162"/>
      <c r="P256" s="162"/>
      <c r="Q256" s="416"/>
    </row>
    <row r="257" spans="1:17" s="1" customFormat="1" x14ac:dyDescent="0.2">
      <c r="A257" s="162"/>
      <c r="B257" s="162"/>
      <c r="C257" s="162"/>
      <c r="D257" s="162"/>
      <c r="E257" s="162"/>
      <c r="F257" s="162"/>
      <c r="G257" s="162"/>
      <c r="H257" s="162"/>
      <c r="I257" s="162"/>
      <c r="J257" s="162"/>
      <c r="K257" s="162"/>
      <c r="L257" s="162"/>
      <c r="M257" s="162"/>
      <c r="N257" s="162"/>
      <c r="O257" s="162"/>
      <c r="P257" s="162"/>
      <c r="Q257" s="416"/>
    </row>
    <row r="258" spans="1:17" s="1" customFormat="1" x14ac:dyDescent="0.2">
      <c r="A258" s="162"/>
      <c r="B258" s="162"/>
      <c r="C258" s="162"/>
      <c r="D258" s="162"/>
      <c r="E258" s="162"/>
      <c r="F258" s="162"/>
      <c r="G258" s="162"/>
      <c r="H258" s="162"/>
      <c r="I258" s="162"/>
      <c r="J258" s="162"/>
      <c r="K258" s="162"/>
      <c r="L258" s="162"/>
      <c r="M258" s="162"/>
      <c r="N258" s="162"/>
      <c r="O258" s="162"/>
      <c r="P258" s="162"/>
      <c r="Q258" s="416"/>
    </row>
    <row r="259" spans="1:17" s="1" customFormat="1" x14ac:dyDescent="0.2">
      <c r="A259" s="162"/>
      <c r="B259" s="162"/>
      <c r="C259" s="162"/>
      <c r="D259" s="162"/>
      <c r="E259" s="162"/>
      <c r="F259" s="162"/>
      <c r="G259" s="162"/>
      <c r="H259" s="162"/>
      <c r="I259" s="162"/>
      <c r="J259" s="162"/>
      <c r="K259" s="162"/>
      <c r="L259" s="162"/>
      <c r="M259" s="162"/>
      <c r="N259" s="162"/>
      <c r="O259" s="162"/>
      <c r="P259" s="162"/>
      <c r="Q259" s="416"/>
    </row>
    <row r="260" spans="1:17" s="1" customFormat="1" x14ac:dyDescent="0.2">
      <c r="A260" s="162"/>
      <c r="B260" s="162"/>
      <c r="C260" s="162"/>
      <c r="D260" s="162"/>
      <c r="E260" s="162"/>
      <c r="F260" s="162"/>
      <c r="G260" s="162"/>
      <c r="H260" s="162"/>
      <c r="I260" s="162"/>
      <c r="J260" s="162"/>
      <c r="K260" s="162"/>
      <c r="L260" s="162"/>
      <c r="M260" s="162"/>
      <c r="N260" s="162"/>
      <c r="O260" s="162"/>
      <c r="P260" s="162"/>
      <c r="Q260" s="416"/>
    </row>
    <row r="261" spans="1:17" s="1" customFormat="1" x14ac:dyDescent="0.2">
      <c r="A261" s="162"/>
      <c r="B261" s="162"/>
      <c r="C261" s="162"/>
      <c r="D261" s="162"/>
      <c r="E261" s="162"/>
      <c r="F261" s="162"/>
      <c r="G261" s="162"/>
      <c r="H261" s="162"/>
      <c r="I261" s="162"/>
      <c r="J261" s="162"/>
      <c r="K261" s="162"/>
      <c r="L261" s="162"/>
      <c r="M261" s="162"/>
      <c r="N261" s="162"/>
      <c r="O261" s="162"/>
      <c r="P261" s="162"/>
      <c r="Q261" s="416"/>
    </row>
    <row r="262" spans="1:17" s="1" customFormat="1" x14ac:dyDescent="0.2">
      <c r="A262" s="162"/>
      <c r="B262" s="162"/>
      <c r="C262" s="162"/>
      <c r="D262" s="162"/>
      <c r="E262" s="162"/>
      <c r="F262" s="162"/>
      <c r="G262" s="162"/>
      <c r="H262" s="162"/>
      <c r="I262" s="162"/>
      <c r="J262" s="162"/>
      <c r="K262" s="162"/>
      <c r="L262" s="162"/>
      <c r="M262" s="162"/>
      <c r="N262" s="162"/>
      <c r="O262" s="162"/>
      <c r="P262" s="162"/>
      <c r="Q262" s="416"/>
    </row>
    <row r="263" spans="1:17" s="1" customFormat="1" x14ac:dyDescent="0.2">
      <c r="A263" s="162"/>
      <c r="B263" s="162"/>
      <c r="C263" s="162"/>
      <c r="D263" s="162"/>
      <c r="E263" s="162"/>
      <c r="F263" s="162"/>
      <c r="G263" s="162"/>
      <c r="H263" s="162"/>
      <c r="I263" s="162"/>
      <c r="J263" s="162"/>
      <c r="K263" s="162"/>
      <c r="L263" s="162"/>
      <c r="M263" s="162"/>
      <c r="N263" s="162"/>
      <c r="O263" s="162"/>
      <c r="P263" s="162"/>
      <c r="Q263" s="416"/>
    </row>
    <row r="264" spans="1:17" s="1" customFormat="1" x14ac:dyDescent="0.2">
      <c r="A264" s="162"/>
      <c r="B264" s="162"/>
      <c r="C264" s="162"/>
      <c r="D264" s="162"/>
      <c r="E264" s="162"/>
      <c r="F264" s="162"/>
      <c r="G264" s="162"/>
      <c r="H264" s="162"/>
      <c r="I264" s="162"/>
      <c r="J264" s="162"/>
      <c r="K264" s="162"/>
      <c r="L264" s="162"/>
      <c r="M264" s="162"/>
      <c r="N264" s="162"/>
      <c r="O264" s="162"/>
      <c r="P264" s="162"/>
      <c r="Q264" s="416"/>
    </row>
    <row r="265" spans="1:17" s="1" customFormat="1" x14ac:dyDescent="0.2">
      <c r="A265" s="162"/>
      <c r="B265" s="162"/>
      <c r="C265" s="162"/>
      <c r="D265" s="162"/>
      <c r="E265" s="162"/>
      <c r="F265" s="162"/>
      <c r="G265" s="162"/>
      <c r="H265" s="162"/>
      <c r="I265" s="162"/>
      <c r="J265" s="162"/>
      <c r="K265" s="162"/>
      <c r="L265" s="162"/>
      <c r="M265" s="162"/>
      <c r="N265" s="162"/>
      <c r="O265" s="162"/>
      <c r="P265" s="162"/>
      <c r="Q265" s="416"/>
    </row>
    <row r="266" spans="1:17" s="1" customFormat="1" x14ac:dyDescent="0.2">
      <c r="A266" s="162"/>
      <c r="B266" s="162"/>
      <c r="C266" s="162"/>
      <c r="D266" s="162"/>
      <c r="E266" s="162"/>
      <c r="F266" s="162"/>
      <c r="G266" s="162"/>
      <c r="H266" s="162"/>
      <c r="I266" s="162"/>
      <c r="J266" s="162"/>
      <c r="K266" s="162"/>
      <c r="L266" s="162"/>
      <c r="M266" s="162"/>
      <c r="N266" s="162"/>
      <c r="O266" s="162"/>
      <c r="P266" s="162"/>
      <c r="Q266" s="416"/>
    </row>
    <row r="267" spans="1:17" s="1" customFormat="1" x14ac:dyDescent="0.2">
      <c r="A267" s="162"/>
      <c r="B267" s="162"/>
      <c r="C267" s="162"/>
      <c r="D267" s="162"/>
      <c r="E267" s="162"/>
      <c r="F267" s="162"/>
      <c r="G267" s="162"/>
      <c r="H267" s="162"/>
      <c r="I267" s="162"/>
      <c r="J267" s="162"/>
      <c r="K267" s="162"/>
      <c r="L267" s="162"/>
      <c r="M267" s="162"/>
      <c r="N267" s="162"/>
      <c r="O267" s="162"/>
      <c r="P267" s="162"/>
      <c r="Q267" s="416"/>
    </row>
    <row r="268" spans="1:17" s="1" customFormat="1" x14ac:dyDescent="0.2">
      <c r="A268" s="162"/>
      <c r="B268" s="162"/>
      <c r="C268" s="162"/>
      <c r="D268" s="162"/>
      <c r="E268" s="162"/>
      <c r="F268" s="162"/>
      <c r="G268" s="162"/>
      <c r="H268" s="162"/>
      <c r="I268" s="162"/>
      <c r="J268" s="162"/>
      <c r="K268" s="162"/>
      <c r="L268" s="162"/>
      <c r="M268" s="162"/>
      <c r="N268" s="162"/>
      <c r="O268" s="162"/>
      <c r="P268" s="162"/>
      <c r="Q268" s="416"/>
    </row>
    <row r="269" spans="1:17" s="1" customFormat="1" x14ac:dyDescent="0.2">
      <c r="A269" s="162"/>
      <c r="B269" s="162"/>
      <c r="C269" s="162"/>
      <c r="D269" s="162"/>
      <c r="E269" s="162"/>
      <c r="F269" s="162"/>
      <c r="G269" s="162"/>
      <c r="H269" s="162"/>
      <c r="I269" s="162"/>
      <c r="J269" s="162"/>
      <c r="K269" s="162"/>
      <c r="L269" s="162"/>
      <c r="M269" s="162"/>
      <c r="N269" s="162"/>
      <c r="O269" s="162"/>
      <c r="P269" s="162"/>
      <c r="Q269" s="416"/>
    </row>
    <row r="270" spans="1:17" s="1" customFormat="1" x14ac:dyDescent="0.2">
      <c r="A270" s="162"/>
      <c r="B270" s="162"/>
      <c r="C270" s="162"/>
      <c r="D270" s="162"/>
      <c r="E270" s="162"/>
      <c r="F270" s="162"/>
      <c r="G270" s="162"/>
      <c r="H270" s="162"/>
      <c r="I270" s="162"/>
      <c r="J270" s="162"/>
      <c r="K270" s="162"/>
      <c r="L270" s="162"/>
      <c r="M270" s="162"/>
      <c r="N270" s="162"/>
      <c r="O270" s="162"/>
      <c r="P270" s="162"/>
      <c r="Q270" s="416"/>
    </row>
    <row r="271" spans="1:17" s="1" customFormat="1" x14ac:dyDescent="0.2">
      <c r="A271" s="162"/>
      <c r="B271" s="162"/>
      <c r="C271" s="162"/>
      <c r="D271" s="162"/>
      <c r="E271" s="162"/>
      <c r="F271" s="162"/>
      <c r="G271" s="162"/>
      <c r="H271" s="162"/>
      <c r="I271" s="162"/>
      <c r="J271" s="162"/>
      <c r="K271" s="162"/>
      <c r="L271" s="162"/>
      <c r="M271" s="162"/>
      <c r="N271" s="162"/>
      <c r="O271" s="162"/>
      <c r="P271" s="162"/>
      <c r="Q271" s="416"/>
    </row>
    <row r="272" spans="1:17" s="1" customFormat="1" x14ac:dyDescent="0.2">
      <c r="A272" s="162"/>
      <c r="B272" s="162"/>
      <c r="C272" s="162"/>
      <c r="D272" s="162"/>
      <c r="E272" s="162"/>
      <c r="F272" s="162"/>
      <c r="G272" s="162"/>
      <c r="H272" s="162"/>
      <c r="I272" s="162"/>
      <c r="J272" s="162"/>
      <c r="K272" s="162"/>
      <c r="L272" s="162"/>
      <c r="M272" s="162"/>
      <c r="N272" s="162"/>
      <c r="O272" s="162"/>
      <c r="P272" s="162"/>
      <c r="Q272" s="416"/>
    </row>
    <row r="273" spans="1:17" s="1" customFormat="1" x14ac:dyDescent="0.2">
      <c r="A273" s="162"/>
      <c r="B273" s="162"/>
      <c r="C273" s="162"/>
      <c r="D273" s="162"/>
      <c r="E273" s="162"/>
      <c r="F273" s="162"/>
      <c r="G273" s="162"/>
      <c r="H273" s="162"/>
      <c r="I273" s="162"/>
      <c r="J273" s="162"/>
      <c r="K273" s="162"/>
      <c r="L273" s="162"/>
      <c r="M273" s="162"/>
      <c r="N273" s="162"/>
      <c r="O273" s="162"/>
      <c r="P273" s="162"/>
      <c r="Q273" s="416"/>
    </row>
    <row r="274" spans="1:17" s="1" customFormat="1" x14ac:dyDescent="0.2">
      <c r="A274" s="162"/>
      <c r="B274" s="162"/>
      <c r="C274" s="162"/>
      <c r="D274" s="162"/>
      <c r="E274" s="162"/>
      <c r="F274" s="162"/>
      <c r="G274" s="162"/>
      <c r="H274" s="162"/>
      <c r="I274" s="162"/>
      <c r="J274" s="162"/>
      <c r="K274" s="162"/>
      <c r="L274" s="162"/>
      <c r="M274" s="162"/>
      <c r="N274" s="162"/>
      <c r="O274" s="162"/>
      <c r="P274" s="162"/>
      <c r="Q274" s="416"/>
    </row>
    <row r="275" spans="1:17" s="1" customFormat="1" x14ac:dyDescent="0.2">
      <c r="A275" s="162"/>
      <c r="B275" s="162"/>
      <c r="C275" s="162"/>
      <c r="D275" s="162"/>
      <c r="E275" s="162"/>
      <c r="F275" s="162"/>
      <c r="G275" s="162"/>
      <c r="H275" s="162"/>
      <c r="I275" s="162"/>
      <c r="J275" s="162"/>
      <c r="K275" s="162"/>
      <c r="L275" s="162"/>
      <c r="M275" s="162"/>
      <c r="N275" s="162"/>
      <c r="O275" s="162"/>
      <c r="P275" s="162"/>
      <c r="Q275" s="416"/>
    </row>
    <row r="276" spans="1:17" s="1" customFormat="1" x14ac:dyDescent="0.2">
      <c r="A276" s="162"/>
      <c r="B276" s="162"/>
      <c r="C276" s="162"/>
      <c r="D276" s="162"/>
      <c r="E276" s="162"/>
      <c r="F276" s="162"/>
      <c r="G276" s="162"/>
      <c r="H276" s="162"/>
      <c r="I276" s="162"/>
      <c r="J276" s="162"/>
      <c r="K276" s="162"/>
      <c r="L276" s="162"/>
      <c r="M276" s="162"/>
      <c r="N276" s="162"/>
      <c r="O276" s="162"/>
      <c r="P276" s="162"/>
      <c r="Q276" s="416"/>
    </row>
    <row r="277" spans="1:17" s="1" customFormat="1" x14ac:dyDescent="0.2">
      <c r="A277" s="162"/>
      <c r="B277" s="162"/>
      <c r="C277" s="162"/>
      <c r="D277" s="162"/>
      <c r="E277" s="162"/>
      <c r="F277" s="162"/>
      <c r="G277" s="162"/>
      <c r="H277" s="162"/>
      <c r="I277" s="162"/>
      <c r="J277" s="162"/>
      <c r="K277" s="162"/>
      <c r="L277" s="162"/>
      <c r="M277" s="162"/>
      <c r="N277" s="162"/>
      <c r="O277" s="162"/>
      <c r="P277" s="162"/>
      <c r="Q277" s="416"/>
    </row>
    <row r="278" spans="1:17" s="1" customFormat="1" x14ac:dyDescent="0.2">
      <c r="A278" s="162"/>
      <c r="B278" s="162"/>
      <c r="C278" s="162"/>
      <c r="D278" s="162"/>
      <c r="E278" s="162"/>
      <c r="F278" s="162"/>
      <c r="G278" s="162"/>
      <c r="H278" s="162"/>
      <c r="I278" s="162"/>
      <c r="J278" s="162"/>
      <c r="K278" s="162"/>
      <c r="L278" s="162"/>
      <c r="M278" s="162"/>
      <c r="N278" s="162"/>
      <c r="O278" s="162"/>
      <c r="P278" s="162"/>
      <c r="Q278" s="416"/>
    </row>
    <row r="279" spans="1:17" s="1" customFormat="1" x14ac:dyDescent="0.2">
      <c r="A279" s="162"/>
      <c r="B279" s="162"/>
      <c r="C279" s="162"/>
      <c r="D279" s="162"/>
      <c r="E279" s="162"/>
      <c r="F279" s="162"/>
      <c r="G279" s="162"/>
      <c r="H279" s="162"/>
      <c r="I279" s="162"/>
      <c r="J279" s="162"/>
      <c r="K279" s="162"/>
      <c r="L279" s="162"/>
      <c r="M279" s="162"/>
      <c r="N279" s="162"/>
      <c r="O279" s="162"/>
      <c r="P279" s="162"/>
      <c r="Q279" s="416"/>
    </row>
    <row r="280" spans="1:17" s="1" customFormat="1" x14ac:dyDescent="0.2">
      <c r="A280" s="162"/>
      <c r="B280" s="162"/>
      <c r="C280" s="162"/>
      <c r="D280" s="162"/>
      <c r="E280" s="162"/>
      <c r="F280" s="162"/>
      <c r="G280" s="162"/>
      <c r="H280" s="162"/>
      <c r="I280" s="162"/>
      <c r="J280" s="162"/>
      <c r="K280" s="162"/>
      <c r="L280" s="162"/>
      <c r="M280" s="162"/>
      <c r="N280" s="162"/>
      <c r="O280" s="162"/>
      <c r="P280" s="162"/>
      <c r="Q280" s="416"/>
    </row>
    <row r="281" spans="1:17" s="1" customFormat="1" x14ac:dyDescent="0.2">
      <c r="A281" s="162"/>
      <c r="B281" s="162"/>
      <c r="C281" s="162"/>
      <c r="D281" s="162"/>
      <c r="E281" s="162"/>
      <c r="F281" s="162"/>
      <c r="G281" s="162"/>
      <c r="H281" s="162"/>
      <c r="I281" s="162"/>
      <c r="J281" s="162"/>
      <c r="K281" s="162"/>
      <c r="L281" s="162"/>
      <c r="M281" s="162"/>
      <c r="N281" s="162"/>
      <c r="O281" s="162"/>
      <c r="P281" s="162"/>
      <c r="Q281" s="416"/>
    </row>
    <row r="282" spans="1:17" s="1" customFormat="1" x14ac:dyDescent="0.2">
      <c r="A282" s="162"/>
      <c r="B282" s="162"/>
      <c r="C282" s="162"/>
      <c r="D282" s="162"/>
      <c r="E282" s="162"/>
      <c r="F282" s="162"/>
      <c r="G282" s="162"/>
      <c r="H282" s="162"/>
      <c r="I282" s="162"/>
      <c r="J282" s="162"/>
      <c r="K282" s="162"/>
      <c r="L282" s="162"/>
      <c r="M282" s="162"/>
      <c r="N282" s="162"/>
      <c r="O282" s="162"/>
      <c r="P282" s="162"/>
      <c r="Q282" s="416"/>
    </row>
    <row r="283" spans="1:17" s="1" customFormat="1" x14ac:dyDescent="0.2">
      <c r="A283" s="162"/>
      <c r="B283" s="162"/>
      <c r="C283" s="162"/>
      <c r="D283" s="162"/>
      <c r="E283" s="162"/>
      <c r="F283" s="162"/>
      <c r="G283" s="162"/>
      <c r="H283" s="162"/>
      <c r="I283" s="162"/>
      <c r="J283" s="162"/>
      <c r="K283" s="162"/>
      <c r="L283" s="162"/>
      <c r="M283" s="162"/>
      <c r="N283" s="162"/>
      <c r="O283" s="162"/>
      <c r="P283" s="162"/>
      <c r="Q283" s="416"/>
    </row>
    <row r="284" spans="1:17" s="1" customFormat="1" x14ac:dyDescent="0.2">
      <c r="A284" s="162"/>
      <c r="B284" s="162"/>
      <c r="C284" s="162"/>
      <c r="D284" s="162"/>
      <c r="E284" s="162"/>
      <c r="F284" s="162"/>
      <c r="G284" s="162"/>
      <c r="H284" s="162"/>
      <c r="I284" s="162"/>
      <c r="J284" s="162"/>
      <c r="K284" s="162"/>
      <c r="L284" s="162"/>
      <c r="M284" s="162"/>
      <c r="N284" s="162"/>
      <c r="O284" s="162"/>
      <c r="P284" s="162"/>
      <c r="Q284" s="416"/>
    </row>
    <row r="285" spans="1:17" s="1" customFormat="1" x14ac:dyDescent="0.2">
      <c r="A285" s="162"/>
      <c r="B285" s="162"/>
      <c r="C285" s="162"/>
      <c r="D285" s="162"/>
      <c r="E285" s="162"/>
      <c r="F285" s="162"/>
      <c r="G285" s="162"/>
      <c r="H285" s="162"/>
      <c r="I285" s="162"/>
      <c r="J285" s="162"/>
      <c r="K285" s="162"/>
      <c r="L285" s="162"/>
      <c r="M285" s="162"/>
      <c r="N285" s="162"/>
      <c r="O285" s="162"/>
      <c r="P285" s="162"/>
      <c r="Q285" s="416"/>
    </row>
    <row r="286" spans="1:17" s="1" customFormat="1" x14ac:dyDescent="0.2">
      <c r="A286" s="162"/>
      <c r="B286" s="162"/>
      <c r="C286" s="162"/>
      <c r="D286" s="162"/>
      <c r="E286" s="162"/>
      <c r="F286" s="162"/>
      <c r="G286" s="162"/>
      <c r="H286" s="162"/>
      <c r="I286" s="162"/>
      <c r="J286" s="162"/>
      <c r="K286" s="162"/>
      <c r="L286" s="162"/>
      <c r="M286" s="162"/>
      <c r="N286" s="162"/>
      <c r="O286" s="162"/>
      <c r="P286" s="162"/>
      <c r="Q286" s="416"/>
    </row>
    <row r="287" spans="1:17" s="1" customFormat="1" x14ac:dyDescent="0.2">
      <c r="A287" s="162"/>
      <c r="B287" s="162"/>
      <c r="C287" s="162"/>
      <c r="D287" s="162"/>
      <c r="E287" s="162"/>
      <c r="F287" s="162"/>
      <c r="G287" s="162"/>
      <c r="H287" s="162"/>
      <c r="I287" s="162"/>
      <c r="J287" s="162"/>
      <c r="K287" s="162"/>
      <c r="L287" s="162"/>
      <c r="M287" s="162"/>
      <c r="N287" s="162"/>
      <c r="O287" s="162"/>
      <c r="P287" s="162"/>
      <c r="Q287" s="416"/>
    </row>
    <row r="288" spans="1:17" s="1" customFormat="1" x14ac:dyDescent="0.2">
      <c r="A288" s="162"/>
      <c r="B288" s="162"/>
      <c r="C288" s="162"/>
      <c r="D288" s="162"/>
      <c r="E288" s="162"/>
      <c r="F288" s="162"/>
      <c r="G288" s="162"/>
      <c r="H288" s="162"/>
      <c r="I288" s="162"/>
      <c r="J288" s="162"/>
      <c r="K288" s="162"/>
      <c r="L288" s="162"/>
      <c r="M288" s="162"/>
      <c r="N288" s="162"/>
      <c r="O288" s="162"/>
      <c r="P288" s="162"/>
      <c r="Q288" s="416"/>
    </row>
    <row r="289" spans="1:17" s="1" customFormat="1" x14ac:dyDescent="0.2">
      <c r="A289" s="162"/>
      <c r="B289" s="162"/>
      <c r="C289" s="162"/>
      <c r="D289" s="162"/>
      <c r="E289" s="162"/>
      <c r="F289" s="162"/>
      <c r="G289" s="162"/>
      <c r="H289" s="162"/>
      <c r="I289" s="162"/>
      <c r="J289" s="162"/>
      <c r="K289" s="162"/>
      <c r="L289" s="162"/>
      <c r="M289" s="162"/>
      <c r="N289" s="162"/>
      <c r="O289" s="162"/>
      <c r="P289" s="162"/>
      <c r="Q289" s="416"/>
    </row>
    <row r="290" spans="1:17" s="1" customFormat="1" x14ac:dyDescent="0.2">
      <c r="A290" s="162"/>
      <c r="B290" s="162"/>
      <c r="C290" s="162"/>
      <c r="D290" s="162"/>
      <c r="E290" s="162"/>
      <c r="F290" s="162"/>
      <c r="G290" s="162"/>
      <c r="H290" s="162"/>
      <c r="I290" s="162"/>
      <c r="J290" s="162"/>
      <c r="K290" s="162"/>
      <c r="L290" s="162"/>
      <c r="M290" s="162"/>
      <c r="N290" s="162"/>
      <c r="O290" s="162"/>
      <c r="P290" s="162"/>
      <c r="Q290" s="416"/>
    </row>
    <row r="291" spans="1:17" s="1" customFormat="1" x14ac:dyDescent="0.2">
      <c r="A291" s="162"/>
      <c r="B291" s="162"/>
      <c r="C291" s="162"/>
      <c r="D291" s="162"/>
      <c r="E291" s="162"/>
      <c r="F291" s="162"/>
      <c r="G291" s="162"/>
      <c r="H291" s="162"/>
      <c r="I291" s="162"/>
      <c r="J291" s="162"/>
      <c r="K291" s="162"/>
      <c r="L291" s="162"/>
      <c r="M291" s="162"/>
      <c r="N291" s="162"/>
      <c r="O291" s="162"/>
      <c r="P291" s="162"/>
      <c r="Q291" s="416"/>
    </row>
    <row r="292" spans="1:17" s="1" customFormat="1" x14ac:dyDescent="0.2">
      <c r="A292" s="162"/>
      <c r="B292" s="162"/>
      <c r="C292" s="162"/>
      <c r="D292" s="162"/>
      <c r="E292" s="162"/>
      <c r="F292" s="162"/>
      <c r="G292" s="162"/>
      <c r="H292" s="162"/>
      <c r="I292" s="162"/>
      <c r="J292" s="162"/>
      <c r="K292" s="162"/>
      <c r="L292" s="162"/>
      <c r="M292" s="162"/>
      <c r="N292" s="162"/>
      <c r="O292" s="162"/>
      <c r="P292" s="162"/>
      <c r="Q292" s="416"/>
    </row>
    <row r="293" spans="1:17" s="1" customFormat="1" x14ac:dyDescent="0.2">
      <c r="A293" s="162"/>
      <c r="B293" s="162"/>
      <c r="C293" s="162"/>
      <c r="D293" s="162"/>
      <c r="E293" s="162"/>
      <c r="F293" s="162"/>
      <c r="G293" s="162"/>
      <c r="H293" s="162"/>
      <c r="I293" s="162"/>
      <c r="J293" s="162"/>
      <c r="K293" s="162"/>
      <c r="L293" s="162"/>
      <c r="M293" s="162"/>
      <c r="N293" s="162"/>
      <c r="O293" s="162"/>
      <c r="P293" s="162"/>
      <c r="Q293" s="416"/>
    </row>
    <row r="294" spans="1:17" s="1" customFormat="1" x14ac:dyDescent="0.2">
      <c r="A294" s="162"/>
      <c r="B294" s="162"/>
      <c r="C294" s="162"/>
      <c r="D294" s="162"/>
      <c r="E294" s="162"/>
      <c r="F294" s="162"/>
      <c r="G294" s="162"/>
      <c r="H294" s="162"/>
      <c r="I294" s="162"/>
      <c r="J294" s="162"/>
      <c r="K294" s="162"/>
      <c r="L294" s="162"/>
      <c r="M294" s="162"/>
      <c r="N294" s="162"/>
      <c r="O294" s="162"/>
      <c r="P294" s="162"/>
      <c r="Q294" s="416"/>
    </row>
    <row r="295" spans="1:17" s="1" customFormat="1" x14ac:dyDescent="0.2">
      <c r="A295" s="162"/>
      <c r="B295" s="162"/>
      <c r="C295" s="162"/>
      <c r="D295" s="162"/>
      <c r="E295" s="162"/>
      <c r="F295" s="162"/>
      <c r="G295" s="162"/>
      <c r="H295" s="162"/>
      <c r="I295" s="162"/>
      <c r="J295" s="162"/>
      <c r="K295" s="162"/>
      <c r="L295" s="162"/>
      <c r="M295" s="162"/>
      <c r="N295" s="162"/>
      <c r="O295" s="162"/>
      <c r="P295" s="162"/>
      <c r="Q295" s="416"/>
    </row>
    <row r="296" spans="1:17" s="1" customFormat="1" x14ac:dyDescent="0.2">
      <c r="A296" s="162"/>
      <c r="B296" s="162"/>
      <c r="C296" s="162"/>
      <c r="D296" s="162"/>
      <c r="E296" s="162"/>
      <c r="F296" s="162"/>
      <c r="G296" s="162"/>
      <c r="H296" s="162"/>
      <c r="I296" s="162"/>
      <c r="J296" s="162"/>
      <c r="K296" s="162"/>
      <c r="L296" s="162"/>
      <c r="M296" s="162"/>
      <c r="N296" s="162"/>
      <c r="O296" s="162"/>
      <c r="P296" s="162"/>
      <c r="Q296" s="416"/>
    </row>
    <row r="297" spans="1:17" s="1" customFormat="1" x14ac:dyDescent="0.2">
      <c r="A297" s="162"/>
      <c r="B297" s="162"/>
      <c r="C297" s="162"/>
      <c r="D297" s="162"/>
      <c r="E297" s="162"/>
      <c r="F297" s="162"/>
      <c r="G297" s="162"/>
      <c r="H297" s="162"/>
      <c r="I297" s="162"/>
      <c r="J297" s="162"/>
      <c r="K297" s="162"/>
      <c r="L297" s="162"/>
      <c r="M297" s="162"/>
      <c r="N297" s="162"/>
      <c r="O297" s="162"/>
      <c r="P297" s="162"/>
      <c r="Q297" s="416"/>
    </row>
    <row r="298" spans="1:17" s="1" customFormat="1" x14ac:dyDescent="0.2">
      <c r="A298" s="162"/>
      <c r="B298" s="162"/>
      <c r="C298" s="162"/>
      <c r="D298" s="162"/>
      <c r="E298" s="162"/>
      <c r="F298" s="162"/>
      <c r="G298" s="162"/>
      <c r="H298" s="162"/>
      <c r="I298" s="162"/>
      <c r="J298" s="162"/>
      <c r="K298" s="162"/>
      <c r="L298" s="162"/>
      <c r="M298" s="162"/>
      <c r="N298" s="162"/>
      <c r="O298" s="162"/>
      <c r="P298" s="162"/>
      <c r="Q298" s="416"/>
    </row>
    <row r="299" spans="1:17" s="1" customFormat="1" x14ac:dyDescent="0.2">
      <c r="A299" s="162"/>
      <c r="B299" s="162"/>
      <c r="C299" s="162"/>
      <c r="D299" s="162"/>
      <c r="E299" s="162"/>
      <c r="F299" s="162"/>
      <c r="G299" s="162"/>
      <c r="H299" s="162"/>
      <c r="I299" s="162"/>
      <c r="J299" s="162"/>
      <c r="K299" s="162"/>
      <c r="L299" s="162"/>
      <c r="M299" s="162"/>
      <c r="N299" s="162"/>
      <c r="O299" s="162"/>
      <c r="P299" s="162"/>
      <c r="Q299" s="416"/>
    </row>
    <row r="300" spans="1:17" s="1" customFormat="1" x14ac:dyDescent="0.2">
      <c r="A300" s="162"/>
      <c r="B300" s="162"/>
      <c r="C300" s="162"/>
      <c r="D300" s="162"/>
      <c r="E300" s="162"/>
      <c r="F300" s="162"/>
      <c r="G300" s="162"/>
      <c r="H300" s="162"/>
      <c r="I300" s="162"/>
      <c r="J300" s="162"/>
      <c r="K300" s="162"/>
      <c r="L300" s="162"/>
      <c r="M300" s="162"/>
      <c r="N300" s="162"/>
      <c r="O300" s="162"/>
      <c r="P300" s="162"/>
      <c r="Q300" s="416"/>
    </row>
    <row r="301" spans="1:17" s="1" customFormat="1" x14ac:dyDescent="0.2">
      <c r="A301" s="162"/>
      <c r="B301" s="162"/>
      <c r="C301" s="162"/>
      <c r="D301" s="162"/>
      <c r="E301" s="162"/>
      <c r="F301" s="162"/>
      <c r="G301" s="162"/>
      <c r="H301" s="162"/>
      <c r="I301" s="162"/>
      <c r="J301" s="162"/>
      <c r="K301" s="162"/>
      <c r="L301" s="162"/>
      <c r="M301" s="162"/>
      <c r="N301" s="162"/>
      <c r="O301" s="162"/>
      <c r="P301" s="162"/>
      <c r="Q301" s="416"/>
    </row>
    <row r="302" spans="1:17" s="1" customFormat="1" x14ac:dyDescent="0.2">
      <c r="A302" s="162"/>
      <c r="B302" s="162"/>
      <c r="C302" s="162"/>
      <c r="D302" s="162"/>
      <c r="E302" s="162"/>
      <c r="F302" s="162"/>
      <c r="G302" s="162"/>
      <c r="H302" s="162"/>
      <c r="I302" s="162"/>
      <c r="J302" s="162"/>
      <c r="K302" s="162"/>
      <c r="L302" s="162"/>
      <c r="M302" s="162"/>
      <c r="N302" s="162"/>
      <c r="O302" s="162"/>
      <c r="P302" s="162"/>
      <c r="Q302" s="416"/>
    </row>
    <row r="303" spans="1:17" s="1" customFormat="1" x14ac:dyDescent="0.2">
      <c r="A303" s="162"/>
      <c r="B303" s="162"/>
      <c r="C303" s="162"/>
      <c r="D303" s="162"/>
      <c r="E303" s="162"/>
      <c r="F303" s="162"/>
      <c r="G303" s="162"/>
      <c r="H303" s="162"/>
      <c r="I303" s="162"/>
      <c r="J303" s="162"/>
      <c r="K303" s="162"/>
      <c r="L303" s="162"/>
      <c r="M303" s="162"/>
      <c r="N303" s="162"/>
      <c r="O303" s="162"/>
      <c r="P303" s="162"/>
      <c r="Q303" s="416"/>
    </row>
    <row r="304" spans="1:17" s="1" customFormat="1" x14ac:dyDescent="0.2">
      <c r="A304" s="162"/>
      <c r="B304" s="162"/>
      <c r="C304" s="162"/>
      <c r="D304" s="162"/>
      <c r="E304" s="162"/>
      <c r="F304" s="162"/>
      <c r="G304" s="162"/>
      <c r="H304" s="162"/>
      <c r="I304" s="162"/>
      <c r="J304" s="162"/>
      <c r="K304" s="162"/>
      <c r="L304" s="162"/>
      <c r="M304" s="162"/>
      <c r="N304" s="162"/>
      <c r="O304" s="162"/>
      <c r="P304" s="162"/>
      <c r="Q304" s="416"/>
    </row>
    <row r="305" spans="1:17" s="1" customFormat="1" x14ac:dyDescent="0.2">
      <c r="A305" s="162"/>
      <c r="B305" s="162"/>
      <c r="C305" s="162"/>
      <c r="D305" s="162"/>
      <c r="E305" s="162"/>
      <c r="F305" s="162"/>
      <c r="G305" s="162"/>
      <c r="H305" s="162"/>
      <c r="I305" s="162"/>
      <c r="J305" s="162"/>
      <c r="K305" s="162"/>
      <c r="L305" s="162"/>
      <c r="M305" s="162"/>
      <c r="N305" s="162"/>
      <c r="O305" s="162"/>
      <c r="P305" s="162"/>
      <c r="Q305" s="416"/>
    </row>
    <row r="306" spans="1:17" s="1" customFormat="1" x14ac:dyDescent="0.2">
      <c r="A306" s="162"/>
      <c r="B306" s="162"/>
      <c r="C306" s="162"/>
      <c r="D306" s="162"/>
      <c r="E306" s="162"/>
      <c r="F306" s="162"/>
      <c r="G306" s="162"/>
      <c r="H306" s="162"/>
      <c r="I306" s="162"/>
      <c r="J306" s="162"/>
      <c r="K306" s="162"/>
      <c r="L306" s="162"/>
      <c r="M306" s="162"/>
      <c r="N306" s="162"/>
      <c r="O306" s="162"/>
      <c r="P306" s="162"/>
      <c r="Q306" s="416"/>
    </row>
    <row r="307" spans="1:17" s="1" customFormat="1" x14ac:dyDescent="0.2">
      <c r="A307" s="162"/>
      <c r="B307" s="162"/>
      <c r="C307" s="162"/>
      <c r="D307" s="162"/>
      <c r="E307" s="162"/>
      <c r="F307" s="162"/>
      <c r="G307" s="162"/>
      <c r="H307" s="162"/>
      <c r="I307" s="162"/>
      <c r="J307" s="162"/>
      <c r="K307" s="162"/>
      <c r="L307" s="162"/>
      <c r="M307" s="162"/>
      <c r="N307" s="162"/>
      <c r="O307" s="162"/>
      <c r="P307" s="162"/>
      <c r="Q307" s="416"/>
    </row>
    <row r="308" spans="1:17" s="1" customFormat="1" x14ac:dyDescent="0.2">
      <c r="A308" s="162"/>
      <c r="B308" s="162"/>
      <c r="C308" s="162"/>
      <c r="D308" s="162"/>
      <c r="E308" s="162"/>
      <c r="F308" s="162"/>
      <c r="G308" s="162"/>
      <c r="H308" s="162"/>
      <c r="I308" s="162"/>
      <c r="J308" s="162"/>
      <c r="K308" s="162"/>
      <c r="L308" s="162"/>
      <c r="M308" s="162"/>
      <c r="N308" s="162"/>
      <c r="O308" s="162"/>
      <c r="P308" s="162"/>
      <c r="Q308" s="416"/>
    </row>
    <row r="309" spans="1:17" s="1" customFormat="1" x14ac:dyDescent="0.2">
      <c r="A309" s="162"/>
      <c r="B309" s="162"/>
      <c r="C309" s="162"/>
      <c r="D309" s="162"/>
      <c r="E309" s="162"/>
      <c r="F309" s="162"/>
      <c r="G309" s="162"/>
      <c r="H309" s="162"/>
      <c r="I309" s="162"/>
      <c r="J309" s="162"/>
      <c r="K309" s="162"/>
      <c r="L309" s="162"/>
      <c r="M309" s="162"/>
      <c r="N309" s="162"/>
      <c r="O309" s="162"/>
      <c r="P309" s="162"/>
      <c r="Q309" s="416"/>
    </row>
    <row r="310" spans="1:17" s="1" customFormat="1" x14ac:dyDescent="0.2">
      <c r="A310" s="162"/>
      <c r="B310" s="162"/>
      <c r="C310" s="162"/>
      <c r="D310" s="162"/>
      <c r="E310" s="162"/>
      <c r="F310" s="162"/>
      <c r="G310" s="162"/>
      <c r="H310" s="162"/>
      <c r="I310" s="162"/>
      <c r="J310" s="162"/>
      <c r="K310" s="162"/>
      <c r="L310" s="162"/>
      <c r="M310" s="162"/>
      <c r="N310" s="162"/>
      <c r="O310" s="162"/>
      <c r="P310" s="162"/>
      <c r="Q310" s="416"/>
    </row>
    <row r="311" spans="1:17" s="1" customFormat="1" x14ac:dyDescent="0.2">
      <c r="A311" s="162"/>
      <c r="B311" s="162"/>
      <c r="C311" s="162"/>
      <c r="D311" s="162"/>
      <c r="E311" s="162"/>
      <c r="F311" s="162"/>
      <c r="G311" s="162"/>
      <c r="H311" s="162"/>
      <c r="I311" s="162"/>
      <c r="J311" s="162"/>
      <c r="K311" s="162"/>
      <c r="L311" s="162"/>
      <c r="M311" s="162"/>
      <c r="N311" s="162"/>
      <c r="O311" s="162"/>
      <c r="P311" s="162"/>
      <c r="Q311" s="416"/>
    </row>
    <row r="312" spans="1:17" s="1" customFormat="1" x14ac:dyDescent="0.2">
      <c r="A312" s="162"/>
      <c r="B312" s="162"/>
      <c r="C312" s="162"/>
      <c r="D312" s="162"/>
      <c r="E312" s="162"/>
      <c r="F312" s="162"/>
      <c r="G312" s="162"/>
      <c r="H312" s="162"/>
      <c r="I312" s="162"/>
      <c r="J312" s="162"/>
      <c r="K312" s="162"/>
      <c r="L312" s="162"/>
      <c r="M312" s="162"/>
      <c r="N312" s="162"/>
      <c r="O312" s="162"/>
      <c r="P312" s="162"/>
      <c r="Q312" s="416"/>
    </row>
    <row r="313" spans="1:17" s="1" customFormat="1" x14ac:dyDescent="0.2">
      <c r="A313" s="162"/>
      <c r="B313" s="162"/>
      <c r="C313" s="162"/>
      <c r="D313" s="162"/>
      <c r="E313" s="162"/>
      <c r="F313" s="162"/>
      <c r="G313" s="162"/>
      <c r="H313" s="162"/>
      <c r="I313" s="162"/>
      <c r="J313" s="162"/>
      <c r="K313" s="162"/>
      <c r="L313" s="162"/>
      <c r="M313" s="162"/>
      <c r="N313" s="162"/>
      <c r="O313" s="162"/>
      <c r="P313" s="162"/>
      <c r="Q313" s="416"/>
    </row>
    <row r="314" spans="1:17" s="1" customFormat="1" x14ac:dyDescent="0.2">
      <c r="A314" s="162"/>
      <c r="B314" s="162"/>
      <c r="C314" s="162"/>
      <c r="D314" s="162"/>
      <c r="E314" s="162"/>
      <c r="F314" s="162"/>
      <c r="G314" s="162"/>
      <c r="H314" s="162"/>
      <c r="I314" s="162"/>
      <c r="J314" s="162"/>
      <c r="K314" s="162"/>
      <c r="L314" s="162"/>
      <c r="M314" s="162"/>
      <c r="N314" s="162"/>
      <c r="O314" s="162"/>
      <c r="P314" s="162"/>
      <c r="Q314" s="416"/>
    </row>
    <row r="315" spans="1:17" s="1" customFormat="1" x14ac:dyDescent="0.2">
      <c r="A315" s="162"/>
      <c r="B315" s="162"/>
      <c r="C315" s="162"/>
      <c r="D315" s="162"/>
      <c r="E315" s="162"/>
      <c r="F315" s="162"/>
      <c r="G315" s="162"/>
      <c r="H315" s="162"/>
      <c r="I315" s="162"/>
      <c r="J315" s="162"/>
      <c r="K315" s="162"/>
      <c r="L315" s="162"/>
      <c r="M315" s="162"/>
      <c r="N315" s="162"/>
      <c r="O315" s="162"/>
      <c r="P315" s="162"/>
      <c r="Q315" s="416"/>
    </row>
    <row r="316" spans="1:17" s="1" customFormat="1" x14ac:dyDescent="0.2">
      <c r="A316" s="162"/>
      <c r="B316" s="162"/>
      <c r="C316" s="162"/>
      <c r="D316" s="162"/>
      <c r="E316" s="162"/>
      <c r="F316" s="162"/>
      <c r="G316" s="162"/>
      <c r="H316" s="162"/>
      <c r="I316" s="162"/>
      <c r="J316" s="162"/>
      <c r="K316" s="162"/>
      <c r="L316" s="162"/>
      <c r="M316" s="162"/>
      <c r="N316" s="162"/>
      <c r="O316" s="162"/>
      <c r="P316" s="162"/>
      <c r="Q316" s="416"/>
    </row>
    <row r="317" spans="1:17" s="1" customFormat="1" x14ac:dyDescent="0.2">
      <c r="A317" s="162"/>
      <c r="B317" s="162"/>
      <c r="C317" s="162"/>
      <c r="D317" s="162"/>
      <c r="E317" s="162"/>
      <c r="F317" s="162"/>
      <c r="G317" s="162"/>
      <c r="H317" s="162"/>
      <c r="I317" s="162"/>
      <c r="J317" s="162"/>
      <c r="K317" s="162"/>
      <c r="L317" s="162"/>
      <c r="M317" s="162"/>
      <c r="N317" s="162"/>
      <c r="O317" s="162"/>
      <c r="P317" s="162"/>
      <c r="Q317" s="416"/>
    </row>
    <row r="318" spans="1:17" s="1" customFormat="1" x14ac:dyDescent="0.2">
      <c r="A318" s="162"/>
      <c r="B318" s="162"/>
      <c r="C318" s="162"/>
      <c r="D318" s="162"/>
      <c r="E318" s="162"/>
      <c r="F318" s="162"/>
      <c r="G318" s="162"/>
      <c r="H318" s="162"/>
      <c r="I318" s="162"/>
      <c r="J318" s="162"/>
      <c r="K318" s="162"/>
      <c r="L318" s="162"/>
      <c r="M318" s="162"/>
      <c r="N318" s="162"/>
      <c r="O318" s="162"/>
      <c r="P318" s="162"/>
      <c r="Q318" s="416"/>
    </row>
    <row r="319" spans="1:17" s="1" customFormat="1" x14ac:dyDescent="0.2">
      <c r="A319" s="162"/>
      <c r="B319" s="162"/>
      <c r="C319" s="162"/>
      <c r="D319" s="162"/>
      <c r="E319" s="162"/>
      <c r="F319" s="162"/>
      <c r="G319" s="162"/>
      <c r="H319" s="162"/>
      <c r="I319" s="162"/>
      <c r="J319" s="162"/>
      <c r="K319" s="162"/>
      <c r="L319" s="162"/>
      <c r="M319" s="162"/>
      <c r="N319" s="162"/>
      <c r="O319" s="162"/>
      <c r="P319" s="162"/>
      <c r="Q319" s="416"/>
    </row>
    <row r="320" spans="1:17" s="1" customFormat="1" x14ac:dyDescent="0.2">
      <c r="A320" s="162"/>
      <c r="B320" s="162"/>
      <c r="C320" s="162"/>
      <c r="D320" s="162"/>
      <c r="E320" s="162"/>
      <c r="F320" s="162"/>
      <c r="G320" s="162"/>
      <c r="H320" s="162"/>
      <c r="I320" s="162"/>
      <c r="J320" s="162"/>
      <c r="K320" s="162"/>
      <c r="L320" s="162"/>
      <c r="M320" s="162"/>
      <c r="N320" s="162"/>
      <c r="O320" s="162"/>
      <c r="P320" s="162"/>
      <c r="Q320" s="416"/>
    </row>
    <row r="321" spans="1:17" s="1" customFormat="1" x14ac:dyDescent="0.2">
      <c r="A321" s="162"/>
      <c r="B321" s="162"/>
      <c r="C321" s="162"/>
      <c r="D321" s="162"/>
      <c r="E321" s="162"/>
      <c r="F321" s="162"/>
      <c r="G321" s="162"/>
      <c r="H321" s="162"/>
      <c r="I321" s="162"/>
      <c r="J321" s="162"/>
      <c r="K321" s="162"/>
      <c r="L321" s="162"/>
      <c r="M321" s="162"/>
      <c r="N321" s="162"/>
      <c r="O321" s="162"/>
      <c r="P321" s="162"/>
      <c r="Q321" s="416"/>
    </row>
    <row r="322" spans="1:17" s="1" customFormat="1" x14ac:dyDescent="0.2">
      <c r="A322" s="162"/>
      <c r="B322" s="162"/>
      <c r="C322" s="162"/>
      <c r="D322" s="162"/>
      <c r="E322" s="162"/>
      <c r="F322" s="162"/>
      <c r="G322" s="162"/>
      <c r="H322" s="162"/>
      <c r="I322" s="162"/>
      <c r="J322" s="162"/>
      <c r="K322" s="162"/>
      <c r="L322" s="162"/>
      <c r="M322" s="162"/>
      <c r="N322" s="162"/>
      <c r="O322" s="162"/>
      <c r="P322" s="162"/>
      <c r="Q322" s="416"/>
    </row>
    <row r="323" spans="1:17" s="1" customFormat="1" x14ac:dyDescent="0.2">
      <c r="A323" s="162"/>
      <c r="B323" s="162"/>
      <c r="C323" s="162"/>
      <c r="D323" s="162"/>
      <c r="E323" s="162"/>
      <c r="F323" s="162"/>
      <c r="G323" s="162"/>
      <c r="H323" s="162"/>
      <c r="I323" s="162"/>
      <c r="J323" s="162"/>
      <c r="K323" s="162"/>
      <c r="L323" s="162"/>
      <c r="M323" s="162"/>
      <c r="N323" s="162"/>
      <c r="O323" s="162"/>
      <c r="P323" s="162"/>
      <c r="Q323" s="416"/>
    </row>
    <row r="324" spans="1:17" s="1" customFormat="1" x14ac:dyDescent="0.2">
      <c r="A324" s="162"/>
      <c r="B324" s="162"/>
      <c r="C324" s="162"/>
      <c r="D324" s="162"/>
      <c r="E324" s="162"/>
      <c r="F324" s="162"/>
      <c r="G324" s="162"/>
      <c r="H324" s="162"/>
      <c r="I324" s="162"/>
      <c r="J324" s="162"/>
      <c r="K324" s="162"/>
      <c r="L324" s="162"/>
      <c r="M324" s="162"/>
      <c r="N324" s="162"/>
      <c r="O324" s="162"/>
      <c r="P324" s="162"/>
      <c r="Q324" s="416"/>
    </row>
    <row r="325" spans="1:17" s="1" customFormat="1" x14ac:dyDescent="0.2">
      <c r="A325" s="162"/>
      <c r="B325" s="162"/>
      <c r="C325" s="162"/>
      <c r="D325" s="162"/>
      <c r="E325" s="162"/>
      <c r="F325" s="162"/>
      <c r="G325" s="162"/>
      <c r="H325" s="162"/>
      <c r="I325" s="162"/>
      <c r="J325" s="162"/>
      <c r="K325" s="162"/>
      <c r="L325" s="162"/>
      <c r="M325" s="162"/>
      <c r="N325" s="162"/>
      <c r="O325" s="162"/>
      <c r="P325" s="162"/>
      <c r="Q325" s="416"/>
    </row>
    <row r="326" spans="1:17" s="1" customFormat="1" x14ac:dyDescent="0.2">
      <c r="A326" s="162"/>
      <c r="B326" s="162"/>
      <c r="C326" s="162"/>
      <c r="D326" s="162"/>
      <c r="E326" s="162"/>
      <c r="F326" s="162"/>
      <c r="G326" s="162"/>
      <c r="H326" s="162"/>
      <c r="I326" s="162"/>
      <c r="J326" s="162"/>
      <c r="K326" s="162"/>
      <c r="L326" s="162"/>
      <c r="M326" s="162"/>
      <c r="N326" s="162"/>
      <c r="O326" s="162"/>
      <c r="P326" s="162"/>
      <c r="Q326" s="416"/>
    </row>
    <row r="327" spans="1:17" s="1" customFormat="1" x14ac:dyDescent="0.2">
      <c r="A327" s="162"/>
      <c r="B327" s="162"/>
      <c r="C327" s="162"/>
      <c r="D327" s="162"/>
      <c r="E327" s="162"/>
      <c r="F327" s="162"/>
      <c r="G327" s="162"/>
      <c r="H327" s="162"/>
      <c r="I327" s="162"/>
      <c r="J327" s="162"/>
      <c r="K327" s="162"/>
      <c r="L327" s="162"/>
      <c r="M327" s="162"/>
      <c r="N327" s="162"/>
      <c r="O327" s="162"/>
      <c r="P327" s="162"/>
      <c r="Q327" s="416"/>
    </row>
    <row r="328" spans="1:17" s="1" customFormat="1" x14ac:dyDescent="0.2">
      <c r="A328" s="162"/>
      <c r="B328" s="162"/>
      <c r="C328" s="162"/>
      <c r="D328" s="162"/>
      <c r="E328" s="162"/>
      <c r="F328" s="162"/>
      <c r="G328" s="162"/>
      <c r="H328" s="162"/>
      <c r="I328" s="162"/>
      <c r="J328" s="162"/>
      <c r="K328" s="162"/>
      <c r="L328" s="162"/>
      <c r="M328" s="162"/>
      <c r="N328" s="162"/>
      <c r="O328" s="162"/>
      <c r="P328" s="162"/>
      <c r="Q328" s="416"/>
    </row>
    <row r="329" spans="1:17" s="1" customFormat="1" x14ac:dyDescent="0.2">
      <c r="A329" s="162"/>
      <c r="B329" s="162"/>
      <c r="C329" s="162"/>
      <c r="D329" s="162"/>
      <c r="E329" s="162"/>
      <c r="F329" s="162"/>
      <c r="G329" s="162"/>
      <c r="H329" s="162"/>
      <c r="I329" s="162"/>
      <c r="J329" s="162"/>
      <c r="K329" s="162"/>
      <c r="L329" s="162"/>
      <c r="M329" s="162"/>
      <c r="N329" s="162"/>
      <c r="O329" s="162"/>
      <c r="P329" s="162"/>
      <c r="Q329" s="416"/>
    </row>
    <row r="330" spans="1:17" s="1" customFormat="1" x14ac:dyDescent="0.2">
      <c r="A330" s="162"/>
      <c r="B330" s="162"/>
      <c r="C330" s="162"/>
      <c r="D330" s="162"/>
      <c r="E330" s="162"/>
      <c r="F330" s="162"/>
      <c r="G330" s="162"/>
      <c r="H330" s="162"/>
      <c r="I330" s="162"/>
      <c r="J330" s="162"/>
      <c r="K330" s="162"/>
      <c r="L330" s="162"/>
      <c r="M330" s="162"/>
      <c r="N330" s="162"/>
      <c r="O330" s="162"/>
      <c r="P330" s="162"/>
      <c r="Q330" s="416"/>
    </row>
    <row r="331" spans="1:17" s="1" customFormat="1" x14ac:dyDescent="0.2">
      <c r="A331" s="162"/>
      <c r="B331" s="162"/>
      <c r="C331" s="162"/>
      <c r="D331" s="162"/>
      <c r="E331" s="162"/>
      <c r="F331" s="162"/>
      <c r="G331" s="162"/>
      <c r="H331" s="162"/>
      <c r="I331" s="162"/>
      <c r="J331" s="162"/>
      <c r="K331" s="162"/>
      <c r="L331" s="162"/>
      <c r="M331" s="162"/>
      <c r="N331" s="162"/>
      <c r="O331" s="162"/>
      <c r="P331" s="162"/>
      <c r="Q331" s="416"/>
    </row>
    <row r="332" spans="1:17" s="1" customFormat="1" x14ac:dyDescent="0.2">
      <c r="A332" s="162"/>
      <c r="B332" s="162"/>
      <c r="C332" s="162"/>
      <c r="D332" s="162"/>
      <c r="E332" s="162"/>
      <c r="F332" s="162"/>
      <c r="G332" s="162"/>
      <c r="H332" s="162"/>
      <c r="I332" s="162"/>
      <c r="J332" s="162"/>
      <c r="K332" s="162"/>
      <c r="L332" s="162"/>
      <c r="M332" s="162"/>
      <c r="N332" s="162"/>
      <c r="O332" s="162"/>
      <c r="P332" s="162"/>
      <c r="Q332" s="416"/>
    </row>
    <row r="333" spans="1:17" s="1" customFormat="1" x14ac:dyDescent="0.2">
      <c r="A333" s="162"/>
      <c r="B333" s="162"/>
      <c r="C333" s="162"/>
      <c r="D333" s="162"/>
      <c r="E333" s="162"/>
      <c r="F333" s="162"/>
      <c r="G333" s="162"/>
      <c r="H333" s="162"/>
      <c r="I333" s="162"/>
      <c r="J333" s="162"/>
      <c r="K333" s="162"/>
      <c r="L333" s="162"/>
      <c r="M333" s="162"/>
      <c r="N333" s="162"/>
      <c r="O333" s="162"/>
      <c r="P333" s="162"/>
      <c r="Q333" s="416"/>
    </row>
    <row r="334" spans="1:17" s="1" customFormat="1" x14ac:dyDescent="0.2">
      <c r="A334" s="162"/>
      <c r="B334" s="162"/>
      <c r="C334" s="162"/>
      <c r="D334" s="162"/>
      <c r="E334" s="162"/>
      <c r="F334" s="162"/>
      <c r="G334" s="162"/>
      <c r="H334" s="162"/>
      <c r="I334" s="162"/>
      <c r="J334" s="162"/>
      <c r="K334" s="162"/>
      <c r="L334" s="162"/>
      <c r="M334" s="162"/>
      <c r="N334" s="162"/>
      <c r="O334" s="162"/>
      <c r="P334" s="162"/>
      <c r="Q334" s="416"/>
    </row>
    <row r="335" spans="1:17" s="1" customFormat="1" x14ac:dyDescent="0.2">
      <c r="A335" s="162"/>
      <c r="B335" s="162"/>
      <c r="C335" s="162"/>
      <c r="D335" s="162"/>
      <c r="E335" s="162"/>
      <c r="F335" s="162"/>
      <c r="G335" s="162"/>
      <c r="H335" s="162"/>
      <c r="I335" s="162"/>
      <c r="J335" s="162"/>
      <c r="K335" s="162"/>
      <c r="L335" s="162"/>
      <c r="M335" s="162"/>
      <c r="N335" s="162"/>
      <c r="O335" s="162"/>
      <c r="P335" s="162"/>
      <c r="Q335" s="416"/>
    </row>
    <row r="336" spans="1:17" s="1" customFormat="1" x14ac:dyDescent="0.2">
      <c r="A336" s="162"/>
      <c r="B336" s="162"/>
      <c r="C336" s="162"/>
      <c r="D336" s="162"/>
      <c r="E336" s="162"/>
      <c r="F336" s="162"/>
      <c r="G336" s="162"/>
      <c r="H336" s="162"/>
      <c r="I336" s="162"/>
      <c r="J336" s="162"/>
      <c r="K336" s="162"/>
      <c r="L336" s="162"/>
      <c r="M336" s="162"/>
      <c r="N336" s="162"/>
      <c r="O336" s="162"/>
      <c r="P336" s="162"/>
      <c r="Q336" s="416"/>
    </row>
    <row r="337" spans="1:17" s="1" customFormat="1" x14ac:dyDescent="0.2">
      <c r="A337" s="162"/>
      <c r="B337" s="162"/>
      <c r="C337" s="162"/>
      <c r="D337" s="162"/>
      <c r="E337" s="162"/>
      <c r="F337" s="162"/>
      <c r="G337" s="162"/>
      <c r="H337" s="162"/>
      <c r="I337" s="162"/>
      <c r="J337" s="162"/>
      <c r="K337" s="162"/>
      <c r="L337" s="162"/>
      <c r="M337" s="162"/>
      <c r="N337" s="162"/>
      <c r="O337" s="162"/>
      <c r="P337" s="162"/>
      <c r="Q337" s="416"/>
    </row>
    <row r="338" spans="1:17" s="1" customFormat="1" x14ac:dyDescent="0.2">
      <c r="A338" s="162"/>
      <c r="B338" s="162"/>
      <c r="C338" s="162"/>
      <c r="D338" s="162"/>
      <c r="E338" s="162"/>
      <c r="F338" s="162"/>
      <c r="G338" s="162"/>
      <c r="H338" s="162"/>
      <c r="I338" s="162"/>
      <c r="J338" s="162"/>
      <c r="K338" s="162"/>
      <c r="L338" s="162"/>
      <c r="M338" s="162"/>
      <c r="N338" s="162"/>
      <c r="O338" s="162"/>
      <c r="P338" s="162"/>
      <c r="Q338" s="416"/>
    </row>
    <row r="339" spans="1:17" s="1" customFormat="1" x14ac:dyDescent="0.2">
      <c r="A339" s="162"/>
      <c r="B339" s="162"/>
      <c r="C339" s="162"/>
      <c r="D339" s="162"/>
      <c r="E339" s="162"/>
      <c r="F339" s="162"/>
      <c r="G339" s="162"/>
      <c r="H339" s="162"/>
      <c r="I339" s="162"/>
      <c r="J339" s="162"/>
      <c r="K339" s="162"/>
      <c r="L339" s="162"/>
      <c r="M339" s="162"/>
      <c r="N339" s="162"/>
      <c r="O339" s="162"/>
      <c r="P339" s="162"/>
      <c r="Q339" s="416"/>
    </row>
    <row r="340" spans="1:17" s="1" customFormat="1" x14ac:dyDescent="0.2">
      <c r="A340" s="162"/>
      <c r="B340" s="162"/>
      <c r="C340" s="162"/>
      <c r="D340" s="162"/>
      <c r="E340" s="162"/>
      <c r="F340" s="162"/>
      <c r="G340" s="162"/>
      <c r="H340" s="162"/>
      <c r="I340" s="162"/>
      <c r="J340" s="162"/>
      <c r="K340" s="162"/>
      <c r="L340" s="162"/>
      <c r="M340" s="162"/>
      <c r="N340" s="162"/>
      <c r="O340" s="162"/>
      <c r="P340" s="162"/>
      <c r="Q340" s="416"/>
    </row>
    <row r="341" spans="1:17" s="1" customFormat="1" x14ac:dyDescent="0.2">
      <c r="A341" s="162"/>
      <c r="B341" s="162"/>
      <c r="C341" s="162"/>
      <c r="D341" s="162"/>
      <c r="E341" s="162"/>
      <c r="F341" s="162"/>
      <c r="G341" s="162"/>
      <c r="H341" s="162"/>
      <c r="I341" s="162"/>
      <c r="J341" s="162"/>
      <c r="K341" s="162"/>
      <c r="L341" s="162"/>
      <c r="M341" s="162"/>
      <c r="N341" s="162"/>
      <c r="O341" s="162"/>
      <c r="P341" s="162"/>
      <c r="Q341" s="416"/>
    </row>
    <row r="342" spans="1:17" s="1" customFormat="1" x14ac:dyDescent="0.2">
      <c r="A342" s="162"/>
      <c r="B342" s="162"/>
      <c r="C342" s="162"/>
      <c r="D342" s="162"/>
      <c r="E342" s="162"/>
      <c r="F342" s="162"/>
      <c r="G342" s="162"/>
      <c r="H342" s="162"/>
      <c r="I342" s="162"/>
      <c r="J342" s="162"/>
      <c r="K342" s="162"/>
      <c r="L342" s="162"/>
      <c r="M342" s="162"/>
      <c r="N342" s="162"/>
      <c r="O342" s="162"/>
      <c r="P342" s="162"/>
      <c r="Q342" s="416"/>
    </row>
    <row r="343" spans="1:17" s="1" customFormat="1" x14ac:dyDescent="0.2">
      <c r="A343" s="162"/>
      <c r="B343" s="162"/>
      <c r="C343" s="162"/>
      <c r="D343" s="162"/>
      <c r="E343" s="162"/>
      <c r="F343" s="162"/>
      <c r="G343" s="162"/>
      <c r="H343" s="162"/>
      <c r="I343" s="162"/>
      <c r="J343" s="162"/>
      <c r="K343" s="162"/>
      <c r="L343" s="162"/>
      <c r="M343" s="162"/>
      <c r="N343" s="162"/>
      <c r="O343" s="162"/>
      <c r="P343" s="162"/>
      <c r="Q343" s="416"/>
    </row>
    <row r="344" spans="1:17" s="1" customFormat="1" x14ac:dyDescent="0.2">
      <c r="A344" s="162"/>
      <c r="B344" s="162"/>
      <c r="C344" s="162"/>
      <c r="D344" s="162"/>
      <c r="E344" s="162"/>
      <c r="F344" s="162"/>
      <c r="G344" s="162"/>
      <c r="H344" s="162"/>
      <c r="I344" s="162"/>
      <c r="J344" s="162"/>
      <c r="K344" s="162"/>
      <c r="L344" s="162"/>
      <c r="M344" s="162"/>
      <c r="N344" s="162"/>
      <c r="O344" s="162"/>
      <c r="P344" s="162"/>
      <c r="Q344" s="416"/>
    </row>
    <row r="345" spans="1:17" s="1" customFormat="1" x14ac:dyDescent="0.2">
      <c r="A345" s="162"/>
      <c r="B345" s="162"/>
      <c r="C345" s="162"/>
      <c r="D345" s="162"/>
      <c r="E345" s="162"/>
      <c r="F345" s="162"/>
      <c r="G345" s="162"/>
      <c r="H345" s="162"/>
      <c r="I345" s="162"/>
      <c r="J345" s="162"/>
      <c r="K345" s="162"/>
      <c r="L345" s="162"/>
      <c r="M345" s="162"/>
      <c r="N345" s="162"/>
      <c r="O345" s="162"/>
      <c r="P345" s="162"/>
      <c r="Q345" s="416"/>
    </row>
    <row r="346" spans="1:17" s="1" customFormat="1" x14ac:dyDescent="0.2">
      <c r="A346" s="162"/>
      <c r="B346" s="162"/>
      <c r="C346" s="162"/>
      <c r="D346" s="162"/>
      <c r="E346" s="162"/>
      <c r="F346" s="162"/>
      <c r="G346" s="162"/>
      <c r="H346" s="162"/>
      <c r="I346" s="162"/>
      <c r="J346" s="162"/>
      <c r="K346" s="162"/>
      <c r="L346" s="162"/>
      <c r="M346" s="162"/>
      <c r="N346" s="162"/>
      <c r="O346" s="162"/>
      <c r="P346" s="162"/>
      <c r="Q346" s="416"/>
    </row>
    <row r="347" spans="1:17" s="1" customFormat="1" x14ac:dyDescent="0.2">
      <c r="A347" s="162"/>
      <c r="B347" s="162"/>
      <c r="C347" s="162"/>
      <c r="D347" s="162"/>
      <c r="E347" s="162"/>
      <c r="F347" s="162"/>
      <c r="G347" s="162"/>
      <c r="H347" s="162"/>
      <c r="I347" s="162"/>
      <c r="J347" s="162"/>
      <c r="K347" s="162"/>
      <c r="L347" s="162"/>
      <c r="M347" s="162"/>
      <c r="N347" s="162"/>
      <c r="O347" s="162"/>
      <c r="P347" s="162"/>
      <c r="Q347" s="416"/>
    </row>
    <row r="348" spans="1:17" s="1" customFormat="1" x14ac:dyDescent="0.2">
      <c r="A348" s="162"/>
      <c r="B348" s="162"/>
      <c r="C348" s="162"/>
      <c r="D348" s="162"/>
      <c r="E348" s="162"/>
      <c r="F348" s="162"/>
      <c r="G348" s="162"/>
      <c r="H348" s="162"/>
      <c r="I348" s="162"/>
      <c r="J348" s="162"/>
      <c r="K348" s="162"/>
      <c r="L348" s="162"/>
      <c r="M348" s="162"/>
      <c r="N348" s="162"/>
      <c r="O348" s="162"/>
      <c r="P348" s="162"/>
      <c r="Q348" s="416"/>
    </row>
    <row r="349" spans="1:17" s="1" customFormat="1" x14ac:dyDescent="0.2">
      <c r="A349" s="162"/>
      <c r="B349" s="162"/>
      <c r="C349" s="162"/>
      <c r="D349" s="162"/>
      <c r="E349" s="162"/>
      <c r="F349" s="162"/>
      <c r="G349" s="162"/>
      <c r="H349" s="162"/>
      <c r="I349" s="162"/>
      <c r="J349" s="162"/>
      <c r="K349" s="162"/>
      <c r="L349" s="162"/>
      <c r="M349" s="162"/>
      <c r="N349" s="162"/>
      <c r="O349" s="162"/>
      <c r="P349" s="162"/>
      <c r="Q349" s="416"/>
    </row>
    <row r="350" spans="1:17" s="1" customFormat="1" x14ac:dyDescent="0.2">
      <c r="A350" s="162"/>
      <c r="B350" s="162"/>
      <c r="C350" s="162"/>
      <c r="D350" s="162"/>
      <c r="E350" s="162"/>
      <c r="F350" s="162"/>
      <c r="G350" s="162"/>
      <c r="H350" s="162"/>
      <c r="I350" s="162"/>
      <c r="J350" s="162"/>
      <c r="K350" s="162"/>
      <c r="L350" s="162"/>
      <c r="M350" s="162"/>
      <c r="N350" s="162"/>
      <c r="O350" s="162"/>
      <c r="P350" s="162"/>
      <c r="Q350" s="416"/>
    </row>
    <row r="351" spans="1:17" s="1" customFormat="1" x14ac:dyDescent="0.2">
      <c r="A351" s="162"/>
      <c r="B351" s="162"/>
      <c r="C351" s="162"/>
      <c r="D351" s="162"/>
      <c r="E351" s="162"/>
      <c r="F351" s="162"/>
      <c r="G351" s="162"/>
      <c r="H351" s="162"/>
      <c r="I351" s="162"/>
      <c r="J351" s="162"/>
      <c r="K351" s="162"/>
      <c r="L351" s="162"/>
      <c r="M351" s="162"/>
      <c r="N351" s="162"/>
      <c r="O351" s="162"/>
      <c r="P351" s="162"/>
      <c r="Q351" s="416"/>
    </row>
    <row r="352" spans="1:17" s="1" customFormat="1" x14ac:dyDescent="0.2">
      <c r="A352" s="162"/>
      <c r="B352" s="162"/>
      <c r="C352" s="162"/>
      <c r="D352" s="162"/>
      <c r="E352" s="162"/>
      <c r="F352" s="162"/>
      <c r="G352" s="162"/>
      <c r="H352" s="162"/>
      <c r="I352" s="162"/>
      <c r="J352" s="162"/>
      <c r="K352" s="162"/>
      <c r="L352" s="162"/>
      <c r="M352" s="162"/>
      <c r="N352" s="162"/>
      <c r="O352" s="162"/>
      <c r="P352" s="162"/>
      <c r="Q352" s="416"/>
    </row>
    <row r="353" spans="1:17" s="1" customFormat="1" x14ac:dyDescent="0.2">
      <c r="A353" s="162"/>
      <c r="B353" s="162"/>
      <c r="C353" s="162"/>
      <c r="D353" s="162"/>
      <c r="E353" s="162"/>
      <c r="F353" s="162"/>
      <c r="G353" s="162"/>
      <c r="H353" s="162"/>
      <c r="I353" s="162"/>
      <c r="J353" s="162"/>
      <c r="K353" s="162"/>
      <c r="L353" s="162"/>
      <c r="M353" s="162"/>
      <c r="N353" s="162"/>
      <c r="O353" s="162"/>
      <c r="P353" s="162"/>
      <c r="Q353" s="416"/>
    </row>
    <row r="354" spans="1:17" s="1" customFormat="1" x14ac:dyDescent="0.2">
      <c r="A354" s="162"/>
      <c r="B354" s="162"/>
      <c r="C354" s="162"/>
      <c r="D354" s="162"/>
      <c r="E354" s="162"/>
      <c r="F354" s="162"/>
      <c r="G354" s="162"/>
      <c r="H354" s="162"/>
      <c r="I354" s="162"/>
      <c r="J354" s="162"/>
      <c r="K354" s="162"/>
      <c r="L354" s="162"/>
      <c r="M354" s="162"/>
      <c r="N354" s="162"/>
      <c r="O354" s="162"/>
      <c r="P354" s="162"/>
      <c r="Q354" s="416"/>
    </row>
    <row r="355" spans="1:17" s="1" customFormat="1" x14ac:dyDescent="0.2">
      <c r="A355" s="162"/>
      <c r="B355" s="162"/>
      <c r="C355" s="162"/>
      <c r="D355" s="162"/>
      <c r="E355" s="162"/>
      <c r="F355" s="162"/>
      <c r="G355" s="162"/>
      <c r="H355" s="162"/>
      <c r="I355" s="162"/>
      <c r="J355" s="162"/>
      <c r="K355" s="162"/>
      <c r="L355" s="162"/>
      <c r="M355" s="162"/>
      <c r="N355" s="162"/>
      <c r="O355" s="162"/>
      <c r="P355" s="162"/>
      <c r="Q355" s="416"/>
    </row>
    <row r="356" spans="1:17" s="1" customFormat="1" x14ac:dyDescent="0.2">
      <c r="A356" s="162"/>
      <c r="B356" s="162"/>
      <c r="C356" s="162"/>
      <c r="D356" s="162"/>
      <c r="E356" s="162"/>
      <c r="F356" s="162"/>
      <c r="G356" s="162"/>
      <c r="H356" s="162"/>
      <c r="I356" s="162"/>
      <c r="J356" s="162"/>
      <c r="K356" s="162"/>
      <c r="L356" s="162"/>
      <c r="M356" s="162"/>
      <c r="N356" s="162"/>
      <c r="O356" s="162"/>
      <c r="P356" s="162"/>
      <c r="Q356" s="416"/>
    </row>
    <row r="357" spans="1:17" s="1" customFormat="1" x14ac:dyDescent="0.2">
      <c r="A357" s="162"/>
      <c r="B357" s="162"/>
      <c r="C357" s="162"/>
      <c r="D357" s="162"/>
      <c r="E357" s="162"/>
      <c r="F357" s="162"/>
      <c r="G357" s="162"/>
      <c r="H357" s="162"/>
      <c r="I357" s="162"/>
      <c r="J357" s="162"/>
      <c r="K357" s="162"/>
      <c r="L357" s="162"/>
      <c r="M357" s="162"/>
      <c r="N357" s="162"/>
      <c r="O357" s="162"/>
      <c r="P357" s="162"/>
      <c r="Q357" s="416"/>
    </row>
    <row r="358" spans="1:17" s="1" customFormat="1" x14ac:dyDescent="0.2">
      <c r="A358" s="162"/>
      <c r="B358" s="162"/>
      <c r="C358" s="162"/>
      <c r="D358" s="162"/>
      <c r="E358" s="162"/>
      <c r="F358" s="162"/>
      <c r="G358" s="162"/>
      <c r="H358" s="162"/>
      <c r="I358" s="162"/>
      <c r="J358" s="162"/>
      <c r="K358" s="162"/>
      <c r="L358" s="162"/>
      <c r="M358" s="162"/>
      <c r="N358" s="162"/>
      <c r="O358" s="162"/>
      <c r="P358" s="162"/>
      <c r="Q358" s="416"/>
    </row>
    <row r="359" spans="1:17" s="1" customFormat="1" x14ac:dyDescent="0.2">
      <c r="A359" s="162"/>
      <c r="B359" s="162"/>
      <c r="C359" s="162"/>
      <c r="D359" s="162"/>
      <c r="E359" s="162"/>
      <c r="F359" s="162"/>
      <c r="G359" s="162"/>
      <c r="H359" s="162"/>
      <c r="I359" s="162"/>
      <c r="J359" s="162"/>
      <c r="K359" s="162"/>
      <c r="L359" s="162"/>
      <c r="M359" s="162"/>
      <c r="N359" s="162"/>
      <c r="O359" s="162"/>
      <c r="P359" s="162"/>
      <c r="Q359" s="416"/>
    </row>
    <row r="360" spans="1:17" s="1" customFormat="1" x14ac:dyDescent="0.2">
      <c r="A360" s="162"/>
      <c r="B360" s="162"/>
      <c r="C360" s="162"/>
      <c r="D360" s="162"/>
      <c r="E360" s="162"/>
      <c r="F360" s="162"/>
      <c r="G360" s="162"/>
      <c r="H360" s="162"/>
      <c r="I360" s="162"/>
      <c r="J360" s="162"/>
      <c r="K360" s="162"/>
      <c r="L360" s="162"/>
      <c r="M360" s="162"/>
      <c r="N360" s="162"/>
      <c r="O360" s="162"/>
      <c r="P360" s="162"/>
      <c r="Q360" s="416"/>
    </row>
    <row r="361" spans="1:17" s="1" customFormat="1" x14ac:dyDescent="0.2">
      <c r="A361" s="162"/>
      <c r="B361" s="162"/>
      <c r="C361" s="162"/>
      <c r="D361" s="162"/>
      <c r="E361" s="162"/>
      <c r="F361" s="162"/>
      <c r="G361" s="162"/>
      <c r="H361" s="162"/>
      <c r="I361" s="162"/>
      <c r="J361" s="162"/>
      <c r="K361" s="162"/>
      <c r="L361" s="162"/>
      <c r="M361" s="162"/>
      <c r="N361" s="162"/>
      <c r="O361" s="162"/>
      <c r="P361" s="162"/>
      <c r="Q361" s="416"/>
    </row>
    <row r="362" spans="1:17" s="1" customFormat="1" x14ac:dyDescent="0.2">
      <c r="A362" s="162"/>
      <c r="B362" s="162"/>
      <c r="C362" s="162"/>
      <c r="D362" s="162"/>
      <c r="E362" s="162"/>
      <c r="F362" s="162"/>
      <c r="G362" s="162"/>
      <c r="H362" s="162"/>
      <c r="I362" s="162"/>
      <c r="J362" s="162"/>
      <c r="K362" s="162"/>
      <c r="L362" s="162"/>
      <c r="M362" s="162"/>
      <c r="N362" s="162"/>
      <c r="O362" s="162"/>
      <c r="P362" s="162"/>
      <c r="Q362" s="416"/>
    </row>
    <row r="363" spans="1:17" s="1" customFormat="1" x14ac:dyDescent="0.2">
      <c r="A363" s="162"/>
      <c r="B363" s="162"/>
      <c r="C363" s="162"/>
      <c r="D363" s="162"/>
      <c r="E363" s="162"/>
      <c r="F363" s="162"/>
      <c r="G363" s="162"/>
      <c r="H363" s="162"/>
      <c r="I363" s="162"/>
      <c r="J363" s="162"/>
      <c r="K363" s="162"/>
      <c r="L363" s="162"/>
      <c r="M363" s="162"/>
      <c r="N363" s="162"/>
      <c r="O363" s="162"/>
      <c r="P363" s="162"/>
      <c r="Q363" s="416"/>
    </row>
    <row r="364" spans="1:17" s="1" customFormat="1" x14ac:dyDescent="0.2">
      <c r="A364" s="162"/>
      <c r="B364" s="162"/>
      <c r="C364" s="162"/>
      <c r="D364" s="162"/>
      <c r="E364" s="162"/>
      <c r="F364" s="162"/>
      <c r="G364" s="162"/>
      <c r="H364" s="162"/>
      <c r="I364" s="162"/>
      <c r="J364" s="162"/>
      <c r="K364" s="162"/>
      <c r="L364" s="162"/>
      <c r="M364" s="162"/>
      <c r="N364" s="162"/>
      <c r="O364" s="162"/>
      <c r="P364" s="162"/>
      <c r="Q364" s="416"/>
    </row>
    <row r="365" spans="1:17" s="1" customFormat="1" x14ac:dyDescent="0.2">
      <c r="A365" s="162"/>
      <c r="B365" s="162"/>
      <c r="C365" s="162"/>
      <c r="D365" s="162"/>
      <c r="E365" s="162"/>
      <c r="F365" s="162"/>
      <c r="G365" s="162"/>
      <c r="H365" s="162"/>
      <c r="I365" s="162"/>
      <c r="J365" s="162"/>
      <c r="K365" s="162"/>
      <c r="L365" s="162"/>
      <c r="M365" s="162"/>
      <c r="N365" s="162"/>
      <c r="O365" s="162"/>
      <c r="P365" s="162"/>
      <c r="Q365" s="416"/>
    </row>
    <row r="366" spans="1:17" s="1" customFormat="1" x14ac:dyDescent="0.2">
      <c r="A366" s="162"/>
      <c r="B366" s="162"/>
      <c r="C366" s="162"/>
      <c r="D366" s="162"/>
      <c r="E366" s="162"/>
      <c r="F366" s="162"/>
      <c r="G366" s="162"/>
      <c r="H366" s="162"/>
      <c r="I366" s="162"/>
      <c r="J366" s="162"/>
      <c r="K366" s="162"/>
      <c r="L366" s="162"/>
      <c r="M366" s="162"/>
      <c r="N366" s="162"/>
      <c r="O366" s="162"/>
      <c r="P366" s="162"/>
      <c r="Q366" s="416"/>
    </row>
    <row r="367" spans="1:17" s="1" customFormat="1" x14ac:dyDescent="0.2">
      <c r="A367" s="162"/>
      <c r="B367" s="162"/>
      <c r="C367" s="162"/>
      <c r="D367" s="162"/>
      <c r="E367" s="162"/>
      <c r="F367" s="162"/>
      <c r="G367" s="162"/>
      <c r="H367" s="162"/>
      <c r="I367" s="162"/>
      <c r="J367" s="162"/>
      <c r="K367" s="162"/>
      <c r="L367" s="162"/>
      <c r="M367" s="162"/>
      <c r="N367" s="162"/>
      <c r="O367" s="162"/>
      <c r="P367" s="162"/>
      <c r="Q367" s="416"/>
    </row>
    <row r="368" spans="1:17" s="1" customFormat="1" x14ac:dyDescent="0.2">
      <c r="A368" s="162"/>
      <c r="B368" s="162"/>
      <c r="C368" s="162"/>
      <c r="D368" s="162"/>
      <c r="E368" s="162"/>
      <c r="F368" s="162"/>
      <c r="G368" s="162"/>
      <c r="H368" s="162"/>
      <c r="I368" s="162"/>
      <c r="J368" s="162"/>
      <c r="K368" s="162"/>
      <c r="L368" s="162"/>
      <c r="M368" s="162"/>
      <c r="N368" s="162"/>
      <c r="O368" s="162"/>
      <c r="P368" s="162"/>
      <c r="Q368" s="416"/>
    </row>
    <row r="369" spans="1:17" s="1" customFormat="1" x14ac:dyDescent="0.2">
      <c r="A369" s="162"/>
      <c r="B369" s="162"/>
      <c r="C369" s="162"/>
      <c r="D369" s="162"/>
      <c r="E369" s="162"/>
      <c r="F369" s="162"/>
      <c r="G369" s="162"/>
      <c r="H369" s="162"/>
      <c r="I369" s="162"/>
      <c r="J369" s="162"/>
      <c r="K369" s="162"/>
      <c r="L369" s="162"/>
      <c r="M369" s="162"/>
      <c r="N369" s="162"/>
      <c r="O369" s="162"/>
      <c r="P369" s="162"/>
      <c r="Q369" s="416"/>
    </row>
    <row r="370" spans="1:17" s="1" customFormat="1" x14ac:dyDescent="0.2">
      <c r="A370" s="162"/>
      <c r="B370" s="162"/>
      <c r="C370" s="162"/>
      <c r="D370" s="162"/>
      <c r="E370" s="162"/>
      <c r="F370" s="162"/>
      <c r="G370" s="162"/>
      <c r="H370" s="162"/>
      <c r="I370" s="162"/>
      <c r="J370" s="162"/>
      <c r="K370" s="162"/>
      <c r="L370" s="162"/>
      <c r="M370" s="162"/>
      <c r="N370" s="162"/>
      <c r="O370" s="162"/>
      <c r="P370" s="162"/>
      <c r="Q370" s="416"/>
    </row>
    <row r="371" spans="1:17" s="1" customFormat="1" x14ac:dyDescent="0.2">
      <c r="A371" s="162"/>
      <c r="B371" s="162"/>
      <c r="C371" s="162"/>
      <c r="D371" s="162"/>
      <c r="E371" s="162"/>
      <c r="F371" s="162"/>
      <c r="G371" s="162"/>
      <c r="H371" s="162"/>
      <c r="I371" s="162"/>
      <c r="J371" s="162"/>
      <c r="K371" s="162"/>
      <c r="L371" s="162"/>
      <c r="M371" s="162"/>
      <c r="N371" s="162"/>
      <c r="O371" s="162"/>
      <c r="P371" s="162"/>
      <c r="Q371" s="416"/>
    </row>
    <row r="372" spans="1:17" s="1" customFormat="1" x14ac:dyDescent="0.2">
      <c r="A372" s="162"/>
      <c r="B372" s="162"/>
      <c r="C372" s="162"/>
      <c r="D372" s="162"/>
      <c r="E372" s="162"/>
      <c r="F372" s="162"/>
      <c r="G372" s="162"/>
      <c r="H372" s="162"/>
      <c r="I372" s="162"/>
      <c r="J372" s="162"/>
      <c r="K372" s="162"/>
      <c r="L372" s="162"/>
      <c r="M372" s="162"/>
      <c r="N372" s="162"/>
      <c r="O372" s="162"/>
      <c r="P372" s="162"/>
      <c r="Q372" s="416"/>
    </row>
    <row r="373" spans="1:17" s="1" customFormat="1" x14ac:dyDescent="0.2">
      <c r="A373" s="162"/>
      <c r="B373" s="162"/>
      <c r="C373" s="162"/>
      <c r="D373" s="162"/>
      <c r="E373" s="162"/>
      <c r="F373" s="162"/>
      <c r="G373" s="162"/>
      <c r="H373" s="162"/>
      <c r="I373" s="162"/>
      <c r="J373" s="162"/>
      <c r="K373" s="162"/>
      <c r="L373" s="162"/>
      <c r="M373" s="162"/>
      <c r="N373" s="162"/>
      <c r="O373" s="162"/>
      <c r="P373" s="162"/>
      <c r="Q373" s="416"/>
    </row>
    <row r="374" spans="1:17" s="1" customFormat="1" x14ac:dyDescent="0.2">
      <c r="A374" s="162"/>
      <c r="B374" s="162"/>
      <c r="C374" s="162"/>
      <c r="D374" s="162"/>
      <c r="E374" s="162"/>
      <c r="F374" s="162"/>
      <c r="G374" s="162"/>
      <c r="H374" s="162"/>
      <c r="I374" s="162"/>
      <c r="J374" s="162"/>
      <c r="K374" s="162"/>
      <c r="L374" s="162"/>
      <c r="M374" s="162"/>
      <c r="N374" s="162"/>
      <c r="O374" s="162"/>
      <c r="P374" s="162"/>
      <c r="Q374" s="416"/>
    </row>
    <row r="375" spans="1:17" s="1" customFormat="1" x14ac:dyDescent="0.2">
      <c r="A375" s="162"/>
      <c r="B375" s="162"/>
      <c r="C375" s="162"/>
      <c r="D375" s="162"/>
      <c r="E375" s="162"/>
      <c r="F375" s="162"/>
      <c r="G375" s="162"/>
      <c r="H375" s="162"/>
      <c r="I375" s="162"/>
      <c r="J375" s="162"/>
      <c r="K375" s="162"/>
      <c r="L375" s="162"/>
      <c r="M375" s="162"/>
      <c r="N375" s="162"/>
      <c r="O375" s="162"/>
      <c r="P375" s="162"/>
      <c r="Q375" s="416"/>
    </row>
    <row r="376" spans="1:17" s="1" customFormat="1" x14ac:dyDescent="0.2">
      <c r="A376" s="162"/>
      <c r="B376" s="162"/>
      <c r="C376" s="162"/>
      <c r="D376" s="162"/>
      <c r="E376" s="162"/>
      <c r="F376" s="162"/>
      <c r="G376" s="162"/>
      <c r="H376" s="162"/>
      <c r="I376" s="162"/>
      <c r="J376" s="162"/>
      <c r="K376" s="162"/>
      <c r="L376" s="162"/>
      <c r="M376" s="162"/>
      <c r="N376" s="162"/>
      <c r="O376" s="162"/>
      <c r="P376" s="162"/>
      <c r="Q376" s="416"/>
    </row>
    <row r="377" spans="1:17" s="1" customFormat="1" x14ac:dyDescent="0.2">
      <c r="A377" s="162"/>
      <c r="B377" s="162"/>
      <c r="C377" s="162"/>
      <c r="D377" s="162"/>
      <c r="E377" s="162"/>
      <c r="F377" s="162"/>
      <c r="G377" s="162"/>
      <c r="H377" s="162"/>
      <c r="I377" s="162"/>
      <c r="J377" s="162"/>
      <c r="K377" s="162"/>
      <c r="L377" s="162"/>
      <c r="M377" s="162"/>
      <c r="N377" s="162"/>
      <c r="O377" s="162"/>
      <c r="P377" s="162"/>
      <c r="Q377" s="416"/>
    </row>
    <row r="378" spans="1:17" s="1" customFormat="1" x14ac:dyDescent="0.2">
      <c r="A378" s="162"/>
      <c r="B378" s="162"/>
      <c r="C378" s="162"/>
      <c r="D378" s="162"/>
      <c r="E378" s="162"/>
      <c r="F378" s="162"/>
      <c r="G378" s="162"/>
      <c r="H378" s="162"/>
      <c r="I378" s="162"/>
      <c r="J378" s="162"/>
      <c r="K378" s="162"/>
      <c r="L378" s="162"/>
      <c r="M378" s="162"/>
      <c r="N378" s="162"/>
      <c r="O378" s="162"/>
      <c r="P378" s="162"/>
      <c r="Q378" s="416"/>
    </row>
    <row r="379" spans="1:17" s="1" customFormat="1" x14ac:dyDescent="0.2">
      <c r="A379" s="162"/>
      <c r="B379" s="162"/>
      <c r="C379" s="162"/>
      <c r="D379" s="162"/>
      <c r="E379" s="162"/>
      <c r="F379" s="162"/>
      <c r="G379" s="162"/>
      <c r="H379" s="162"/>
      <c r="I379" s="162"/>
      <c r="J379" s="162"/>
      <c r="K379" s="162"/>
      <c r="L379" s="162"/>
      <c r="M379" s="162"/>
      <c r="N379" s="162"/>
      <c r="O379" s="162"/>
      <c r="P379" s="162"/>
      <c r="Q379" s="416"/>
    </row>
    <row r="380" spans="1:17" s="1" customFormat="1" x14ac:dyDescent="0.2">
      <c r="A380" s="162"/>
      <c r="B380" s="162"/>
      <c r="C380" s="162"/>
      <c r="D380" s="162"/>
      <c r="E380" s="162"/>
      <c r="F380" s="162"/>
      <c r="G380" s="162"/>
      <c r="H380" s="162"/>
      <c r="I380" s="162"/>
      <c r="J380" s="162"/>
      <c r="K380" s="162"/>
      <c r="L380" s="162"/>
      <c r="M380" s="162"/>
      <c r="N380" s="162"/>
      <c r="O380" s="162"/>
      <c r="P380" s="162"/>
      <c r="Q380" s="416"/>
    </row>
    <row r="381" spans="1:17" s="1" customFormat="1" x14ac:dyDescent="0.2">
      <c r="A381" s="162"/>
      <c r="B381" s="162"/>
      <c r="C381" s="162"/>
      <c r="D381" s="162"/>
      <c r="E381" s="162"/>
      <c r="F381" s="162"/>
      <c r="G381" s="162"/>
      <c r="H381" s="162"/>
      <c r="I381" s="162"/>
      <c r="J381" s="162"/>
      <c r="K381" s="162"/>
      <c r="L381" s="162"/>
      <c r="M381" s="162"/>
      <c r="N381" s="162"/>
      <c r="O381" s="162"/>
      <c r="P381" s="162"/>
      <c r="Q381" s="416"/>
    </row>
    <row r="382" spans="1:17" s="1" customFormat="1" x14ac:dyDescent="0.2">
      <c r="A382" s="162"/>
      <c r="B382" s="162"/>
      <c r="C382" s="162"/>
      <c r="D382" s="162"/>
      <c r="E382" s="162"/>
      <c r="F382" s="162"/>
      <c r="G382" s="162"/>
      <c r="H382" s="162"/>
      <c r="I382" s="162"/>
      <c r="J382" s="162"/>
      <c r="K382" s="162"/>
      <c r="L382" s="162"/>
      <c r="M382" s="162"/>
      <c r="N382" s="162"/>
      <c r="O382" s="162"/>
      <c r="P382" s="162"/>
      <c r="Q382" s="416"/>
    </row>
    <row r="383" spans="1:17" s="1" customFormat="1" x14ac:dyDescent="0.2">
      <c r="A383" s="162"/>
      <c r="B383" s="162"/>
      <c r="C383" s="162"/>
      <c r="D383" s="162"/>
      <c r="E383" s="162"/>
      <c r="F383" s="162"/>
      <c r="G383" s="162"/>
      <c r="H383" s="162"/>
      <c r="I383" s="162"/>
      <c r="J383" s="162"/>
      <c r="K383" s="162"/>
      <c r="L383" s="162"/>
      <c r="M383" s="162"/>
      <c r="N383" s="162"/>
      <c r="O383" s="162"/>
      <c r="P383" s="162"/>
      <c r="Q383" s="416"/>
    </row>
    <row r="384" spans="1:17" s="1" customFormat="1" x14ac:dyDescent="0.2">
      <c r="A384" s="162"/>
      <c r="B384" s="162"/>
      <c r="C384" s="162"/>
      <c r="D384" s="162"/>
      <c r="E384" s="162"/>
      <c r="F384" s="162"/>
      <c r="G384" s="162"/>
      <c r="H384" s="162"/>
      <c r="I384" s="162"/>
      <c r="J384" s="162"/>
      <c r="K384" s="162"/>
      <c r="L384" s="162"/>
      <c r="M384" s="162"/>
      <c r="N384" s="162"/>
      <c r="O384" s="162"/>
      <c r="P384" s="162"/>
      <c r="Q384" s="416"/>
    </row>
    <row r="385" spans="1:17" s="1" customFormat="1" x14ac:dyDescent="0.2">
      <c r="A385" s="162"/>
      <c r="B385" s="162"/>
      <c r="C385" s="162"/>
      <c r="D385" s="162"/>
      <c r="E385" s="162"/>
      <c r="F385" s="162"/>
      <c r="G385" s="162"/>
      <c r="H385" s="162"/>
      <c r="I385" s="162"/>
      <c r="J385" s="162"/>
      <c r="K385" s="162"/>
      <c r="L385" s="162"/>
      <c r="M385" s="162"/>
      <c r="N385" s="162"/>
      <c r="O385" s="162"/>
      <c r="P385" s="162"/>
      <c r="Q385" s="416"/>
    </row>
    <row r="386" spans="1:17" s="1" customFormat="1" x14ac:dyDescent="0.2">
      <c r="A386" s="162"/>
      <c r="B386" s="162"/>
      <c r="C386" s="162"/>
      <c r="D386" s="162"/>
      <c r="E386" s="162"/>
      <c r="F386" s="162"/>
      <c r="G386" s="162"/>
      <c r="H386" s="162"/>
      <c r="I386" s="162"/>
      <c r="J386" s="162"/>
      <c r="K386" s="162"/>
      <c r="L386" s="162"/>
      <c r="M386" s="162"/>
      <c r="N386" s="162"/>
      <c r="O386" s="162"/>
      <c r="P386" s="162"/>
      <c r="Q386" s="416"/>
    </row>
    <row r="387" spans="1:17" s="1" customFormat="1" x14ac:dyDescent="0.2">
      <c r="A387" s="162"/>
      <c r="B387" s="162"/>
      <c r="C387" s="162"/>
      <c r="D387" s="162"/>
      <c r="E387" s="162"/>
      <c r="F387" s="162"/>
      <c r="G387" s="162"/>
      <c r="H387" s="162"/>
      <c r="I387" s="162"/>
      <c r="J387" s="162"/>
      <c r="K387" s="162"/>
      <c r="L387" s="162"/>
      <c r="M387" s="162"/>
      <c r="N387" s="162"/>
      <c r="O387" s="162"/>
      <c r="P387" s="162"/>
      <c r="Q387" s="416"/>
    </row>
    <row r="388" spans="1:17" s="1" customFormat="1" x14ac:dyDescent="0.2">
      <c r="A388" s="162"/>
      <c r="B388" s="162"/>
      <c r="C388" s="162"/>
      <c r="D388" s="162"/>
      <c r="E388" s="162"/>
      <c r="F388" s="162"/>
      <c r="G388" s="162"/>
      <c r="H388" s="162"/>
      <c r="I388" s="162"/>
      <c r="J388" s="162"/>
      <c r="K388" s="162"/>
      <c r="L388" s="162"/>
      <c r="M388" s="162"/>
      <c r="N388" s="162"/>
      <c r="O388" s="162"/>
      <c r="P388" s="162"/>
      <c r="Q388" s="416"/>
    </row>
    <row r="389" spans="1:17" s="1" customFormat="1" x14ac:dyDescent="0.2">
      <c r="A389" s="162"/>
      <c r="B389" s="162"/>
      <c r="C389" s="162"/>
      <c r="D389" s="162"/>
      <c r="E389" s="162"/>
      <c r="F389" s="162"/>
      <c r="G389" s="162"/>
      <c r="H389" s="162"/>
      <c r="I389" s="162"/>
      <c r="J389" s="162"/>
      <c r="K389" s="162"/>
      <c r="L389" s="162"/>
      <c r="M389" s="162"/>
      <c r="N389" s="162"/>
      <c r="O389" s="162"/>
      <c r="P389" s="162"/>
      <c r="Q389" s="416"/>
    </row>
    <row r="390" spans="1:17" s="1" customFormat="1" x14ac:dyDescent="0.2">
      <c r="A390" s="162"/>
      <c r="B390" s="162"/>
      <c r="C390" s="162"/>
      <c r="D390" s="162"/>
      <c r="E390" s="162"/>
      <c r="F390" s="162"/>
      <c r="G390" s="162"/>
      <c r="H390" s="162"/>
      <c r="I390" s="162"/>
      <c r="J390" s="162"/>
      <c r="K390" s="162"/>
      <c r="L390" s="162"/>
      <c r="M390" s="162"/>
      <c r="N390" s="162"/>
      <c r="O390" s="162"/>
      <c r="P390" s="162"/>
      <c r="Q390" s="416"/>
    </row>
    <row r="391" spans="1:17" s="1" customFormat="1" x14ac:dyDescent="0.2">
      <c r="A391" s="162"/>
      <c r="B391" s="162"/>
      <c r="C391" s="162"/>
      <c r="D391" s="162"/>
      <c r="E391" s="162"/>
      <c r="F391" s="162"/>
      <c r="G391" s="162"/>
      <c r="H391" s="162"/>
      <c r="I391" s="162"/>
      <c r="J391" s="162"/>
      <c r="K391" s="162"/>
      <c r="L391" s="162"/>
      <c r="M391" s="162"/>
      <c r="N391" s="162"/>
      <c r="O391" s="162"/>
      <c r="P391" s="162"/>
      <c r="Q391" s="416"/>
    </row>
    <row r="392" spans="1:17" s="1" customFormat="1" x14ac:dyDescent="0.2">
      <c r="A392" s="162"/>
      <c r="B392" s="162"/>
      <c r="C392" s="162"/>
      <c r="D392" s="162"/>
      <c r="E392" s="162"/>
      <c r="F392" s="162"/>
      <c r="G392" s="162"/>
      <c r="H392" s="162"/>
      <c r="I392" s="162"/>
      <c r="J392" s="162"/>
      <c r="K392" s="162"/>
      <c r="L392" s="162"/>
      <c r="M392" s="162"/>
      <c r="N392" s="162"/>
      <c r="O392" s="162"/>
      <c r="P392" s="162"/>
      <c r="Q392" s="416"/>
    </row>
    <row r="393" spans="1:17" s="1" customFormat="1" x14ac:dyDescent="0.2">
      <c r="A393" s="162"/>
      <c r="B393" s="162"/>
      <c r="C393" s="162"/>
      <c r="D393" s="162"/>
      <c r="E393" s="162"/>
      <c r="F393" s="162"/>
      <c r="G393" s="162"/>
      <c r="H393" s="162"/>
      <c r="I393" s="162"/>
      <c r="J393" s="162"/>
      <c r="K393" s="162"/>
      <c r="L393" s="162"/>
      <c r="M393" s="162"/>
      <c r="N393" s="162"/>
      <c r="O393" s="162"/>
      <c r="P393" s="162"/>
      <c r="Q393" s="416"/>
    </row>
    <row r="394" spans="1:17" s="1" customFormat="1" x14ac:dyDescent="0.2">
      <c r="A394" s="162"/>
      <c r="B394" s="162"/>
      <c r="C394" s="162"/>
      <c r="D394" s="162"/>
      <c r="E394" s="162"/>
      <c r="F394" s="162"/>
      <c r="G394" s="162"/>
      <c r="H394" s="162"/>
      <c r="I394" s="162"/>
      <c r="J394" s="162"/>
      <c r="K394" s="162"/>
      <c r="L394" s="162"/>
      <c r="M394" s="162"/>
      <c r="N394" s="162"/>
      <c r="O394" s="162"/>
      <c r="P394" s="162"/>
      <c r="Q394" s="416"/>
    </row>
    <row r="395" spans="1:17" s="1" customFormat="1" x14ac:dyDescent="0.2">
      <c r="A395" s="162"/>
      <c r="B395" s="162"/>
      <c r="C395" s="162"/>
      <c r="D395" s="162"/>
      <c r="E395" s="162"/>
      <c r="F395" s="162"/>
      <c r="G395" s="162"/>
      <c r="H395" s="162"/>
      <c r="I395" s="162"/>
      <c r="J395" s="162"/>
      <c r="K395" s="162"/>
      <c r="L395" s="162"/>
      <c r="M395" s="162"/>
      <c r="N395" s="162"/>
      <c r="O395" s="162"/>
      <c r="P395" s="162"/>
      <c r="Q395" s="416"/>
    </row>
    <row r="396" spans="1:17" s="1" customFormat="1" x14ac:dyDescent="0.2">
      <c r="A396" s="162"/>
      <c r="B396" s="162"/>
      <c r="C396" s="162"/>
      <c r="D396" s="162"/>
      <c r="E396" s="162"/>
      <c r="F396" s="162"/>
      <c r="G396" s="162"/>
      <c r="H396" s="162"/>
      <c r="I396" s="162"/>
      <c r="J396" s="162"/>
      <c r="K396" s="162"/>
      <c r="L396" s="162"/>
      <c r="M396" s="162"/>
      <c r="N396" s="162"/>
      <c r="O396" s="162"/>
      <c r="P396" s="162"/>
      <c r="Q396" s="416"/>
    </row>
    <row r="397" spans="1:17" s="1" customFormat="1" x14ac:dyDescent="0.2">
      <c r="A397" s="162"/>
      <c r="B397" s="162"/>
      <c r="C397" s="162"/>
      <c r="D397" s="162"/>
      <c r="E397" s="162"/>
      <c r="F397" s="162"/>
      <c r="G397" s="162"/>
      <c r="H397" s="162"/>
      <c r="I397" s="162"/>
      <c r="J397" s="162"/>
      <c r="K397" s="162"/>
      <c r="L397" s="162"/>
      <c r="M397" s="162"/>
      <c r="N397" s="162"/>
      <c r="O397" s="162"/>
      <c r="P397" s="162"/>
      <c r="Q397" s="416"/>
    </row>
    <row r="398" spans="1:17" s="1" customFormat="1" x14ac:dyDescent="0.2">
      <c r="A398" s="162"/>
      <c r="B398" s="162"/>
      <c r="C398" s="162"/>
      <c r="D398" s="162"/>
      <c r="E398" s="162"/>
      <c r="F398" s="162"/>
      <c r="G398" s="162"/>
      <c r="H398" s="162"/>
      <c r="I398" s="162"/>
      <c r="J398" s="162"/>
      <c r="K398" s="162"/>
      <c r="L398" s="162"/>
      <c r="M398" s="162"/>
      <c r="N398" s="162"/>
      <c r="O398" s="162"/>
      <c r="P398" s="162"/>
      <c r="Q398" s="416"/>
    </row>
    <row r="399" spans="1:17" s="1" customFormat="1" x14ac:dyDescent="0.2">
      <c r="A399" s="162"/>
      <c r="B399" s="162"/>
      <c r="C399" s="162"/>
      <c r="D399" s="162"/>
      <c r="E399" s="162"/>
      <c r="F399" s="162"/>
      <c r="G399" s="162"/>
      <c r="H399" s="162"/>
      <c r="I399" s="162"/>
      <c r="J399" s="162"/>
      <c r="K399" s="162"/>
      <c r="L399" s="162"/>
      <c r="M399" s="162"/>
      <c r="N399" s="162"/>
      <c r="O399" s="162"/>
      <c r="P399" s="162"/>
      <c r="Q399" s="416"/>
    </row>
    <row r="400" spans="1:17" s="1" customFormat="1" x14ac:dyDescent="0.2">
      <c r="A400" s="162"/>
      <c r="B400" s="162"/>
      <c r="C400" s="162"/>
      <c r="D400" s="162"/>
      <c r="E400" s="162"/>
      <c r="F400" s="162"/>
      <c r="G400" s="162"/>
      <c r="H400" s="162"/>
      <c r="I400" s="162"/>
      <c r="J400" s="162"/>
      <c r="K400" s="162"/>
      <c r="L400" s="162"/>
      <c r="M400" s="162"/>
      <c r="N400" s="162"/>
      <c r="O400" s="162"/>
      <c r="P400" s="162"/>
      <c r="Q400" s="416"/>
    </row>
    <row r="401" spans="1:17" s="1" customFormat="1" x14ac:dyDescent="0.2">
      <c r="A401" s="162"/>
      <c r="B401" s="162"/>
      <c r="C401" s="162"/>
      <c r="D401" s="162"/>
      <c r="E401" s="162"/>
      <c r="F401" s="162"/>
      <c r="G401" s="162"/>
      <c r="H401" s="162"/>
      <c r="I401" s="162"/>
      <c r="J401" s="162"/>
      <c r="K401" s="162"/>
      <c r="L401" s="162"/>
      <c r="M401" s="162"/>
      <c r="N401" s="162"/>
      <c r="O401" s="162"/>
      <c r="P401" s="162"/>
      <c r="Q401" s="416"/>
    </row>
    <row r="402" spans="1:17" s="1" customFormat="1" x14ac:dyDescent="0.2">
      <c r="A402" s="162"/>
      <c r="B402" s="162"/>
      <c r="C402" s="162"/>
      <c r="D402" s="162"/>
      <c r="E402" s="162"/>
      <c r="F402" s="162"/>
      <c r="G402" s="162"/>
      <c r="H402" s="162"/>
      <c r="I402" s="162"/>
      <c r="J402" s="162"/>
      <c r="K402" s="162"/>
      <c r="L402" s="162"/>
      <c r="M402" s="162"/>
      <c r="N402" s="162"/>
      <c r="O402" s="162"/>
      <c r="P402" s="162"/>
      <c r="Q402" s="416"/>
    </row>
    <row r="403" spans="1:17" s="1" customFormat="1" x14ac:dyDescent="0.2">
      <c r="A403" s="162"/>
      <c r="B403" s="162"/>
      <c r="C403" s="162"/>
      <c r="D403" s="162"/>
      <c r="E403" s="162"/>
      <c r="F403" s="162"/>
      <c r="G403" s="162"/>
      <c r="H403" s="162"/>
      <c r="I403" s="162"/>
      <c r="J403" s="162"/>
      <c r="K403" s="162"/>
      <c r="L403" s="162"/>
      <c r="M403" s="162"/>
      <c r="N403" s="162"/>
      <c r="O403" s="162"/>
      <c r="P403" s="162"/>
      <c r="Q403" s="416"/>
    </row>
    <row r="404" spans="1:17" s="1" customFormat="1" x14ac:dyDescent="0.2">
      <c r="A404" s="162"/>
      <c r="B404" s="162"/>
      <c r="C404" s="162"/>
      <c r="D404" s="162"/>
      <c r="E404" s="162"/>
      <c r="F404" s="162"/>
      <c r="G404" s="162"/>
      <c r="H404" s="162"/>
      <c r="I404" s="162"/>
      <c r="J404" s="162"/>
      <c r="K404" s="162"/>
      <c r="L404" s="162"/>
      <c r="M404" s="162"/>
      <c r="N404" s="162"/>
      <c r="O404" s="162"/>
      <c r="P404" s="162"/>
      <c r="Q404" s="416"/>
    </row>
    <row r="405" spans="1:17" s="1" customFormat="1" x14ac:dyDescent="0.2">
      <c r="A405" s="162"/>
      <c r="B405" s="162"/>
      <c r="C405" s="162"/>
      <c r="D405" s="162"/>
      <c r="E405" s="162"/>
      <c r="F405" s="162"/>
      <c r="G405" s="162"/>
      <c r="H405" s="162"/>
      <c r="I405" s="162"/>
      <c r="J405" s="162"/>
      <c r="K405" s="162"/>
      <c r="L405" s="162"/>
      <c r="M405" s="162"/>
      <c r="N405" s="162"/>
      <c r="O405" s="162"/>
      <c r="P405" s="162"/>
      <c r="Q405" s="416"/>
    </row>
    <row r="406" spans="1:17" s="1" customFormat="1" x14ac:dyDescent="0.2">
      <c r="A406" s="162"/>
      <c r="B406" s="162"/>
      <c r="C406" s="162"/>
      <c r="D406" s="162"/>
      <c r="E406" s="162"/>
      <c r="F406" s="162"/>
      <c r="G406" s="162"/>
      <c r="H406" s="162"/>
      <c r="I406" s="162"/>
      <c r="J406" s="162"/>
      <c r="K406" s="162"/>
      <c r="L406" s="162"/>
      <c r="M406" s="162"/>
      <c r="N406" s="162"/>
      <c r="O406" s="162"/>
      <c r="P406" s="162"/>
      <c r="Q406" s="416"/>
    </row>
    <row r="407" spans="1:17" s="1" customFormat="1" x14ac:dyDescent="0.2">
      <c r="A407" s="162"/>
      <c r="B407" s="162"/>
      <c r="C407" s="162"/>
      <c r="D407" s="162"/>
      <c r="E407" s="162"/>
      <c r="F407" s="162"/>
      <c r="G407" s="162"/>
      <c r="H407" s="162"/>
      <c r="I407" s="162"/>
      <c r="J407" s="162"/>
      <c r="K407" s="162"/>
      <c r="L407" s="162"/>
      <c r="M407" s="162"/>
      <c r="N407" s="162"/>
      <c r="O407" s="162"/>
      <c r="P407" s="162"/>
      <c r="Q407" s="416"/>
    </row>
    <row r="408" spans="1:17" s="1" customFormat="1" x14ac:dyDescent="0.2">
      <c r="A408" s="162"/>
      <c r="B408" s="162"/>
      <c r="C408" s="162"/>
      <c r="D408" s="162"/>
      <c r="E408" s="162"/>
      <c r="F408" s="162"/>
      <c r="G408" s="162"/>
      <c r="H408" s="162"/>
      <c r="I408" s="162"/>
      <c r="J408" s="162"/>
      <c r="K408" s="162"/>
      <c r="L408" s="162"/>
      <c r="M408" s="162"/>
      <c r="N408" s="162"/>
      <c r="O408" s="162"/>
      <c r="P408" s="162"/>
      <c r="Q408" s="416"/>
    </row>
    <row r="409" spans="1:17" s="1" customFormat="1" x14ac:dyDescent="0.2">
      <c r="A409" s="162"/>
      <c r="B409" s="162"/>
      <c r="C409" s="162"/>
      <c r="D409" s="162"/>
      <c r="E409" s="162"/>
      <c r="F409" s="162"/>
      <c r="G409" s="162"/>
      <c r="H409" s="162"/>
      <c r="I409" s="162"/>
      <c r="J409" s="162"/>
      <c r="K409" s="162"/>
      <c r="L409" s="162"/>
      <c r="M409" s="162"/>
      <c r="N409" s="162"/>
      <c r="O409" s="162"/>
      <c r="P409" s="162"/>
      <c r="Q409" s="416"/>
    </row>
    <row r="410" spans="1:17" s="1" customFormat="1" x14ac:dyDescent="0.2">
      <c r="A410" s="162"/>
      <c r="B410" s="162"/>
      <c r="C410" s="162"/>
      <c r="D410" s="162"/>
      <c r="E410" s="162"/>
      <c r="F410" s="162"/>
      <c r="G410" s="162"/>
      <c r="H410" s="162"/>
      <c r="I410" s="162"/>
      <c r="J410" s="162"/>
      <c r="K410" s="162"/>
      <c r="L410" s="162"/>
      <c r="M410" s="162"/>
      <c r="N410" s="162"/>
      <c r="O410" s="162"/>
      <c r="P410" s="162"/>
      <c r="Q410" s="416"/>
    </row>
    <row r="411" spans="1:17" s="1" customFormat="1" x14ac:dyDescent="0.2">
      <c r="A411" s="162"/>
      <c r="B411" s="162"/>
      <c r="C411" s="162"/>
      <c r="D411" s="162"/>
      <c r="E411" s="162"/>
      <c r="F411" s="162"/>
      <c r="G411" s="162"/>
      <c r="H411" s="162"/>
      <c r="I411" s="162"/>
      <c r="J411" s="162"/>
      <c r="K411" s="162"/>
      <c r="L411" s="162"/>
      <c r="M411" s="162"/>
      <c r="N411" s="162"/>
      <c r="O411" s="162"/>
      <c r="P411" s="162"/>
      <c r="Q411" s="416"/>
    </row>
    <row r="412" spans="1:17" s="1" customFormat="1" x14ac:dyDescent="0.2">
      <c r="A412" s="162"/>
      <c r="B412" s="162"/>
      <c r="C412" s="162"/>
      <c r="D412" s="162"/>
      <c r="E412" s="162"/>
      <c r="F412" s="162"/>
      <c r="G412" s="162"/>
      <c r="H412" s="162"/>
      <c r="I412" s="162"/>
      <c r="J412" s="162"/>
      <c r="K412" s="162"/>
      <c r="L412" s="162"/>
      <c r="M412" s="162"/>
      <c r="N412" s="162"/>
      <c r="O412" s="162"/>
      <c r="P412" s="162"/>
      <c r="Q412" s="416"/>
    </row>
    <row r="413" spans="1:17" s="1" customFormat="1" x14ac:dyDescent="0.2">
      <c r="A413" s="162"/>
      <c r="B413" s="162"/>
      <c r="C413" s="162"/>
      <c r="D413" s="162"/>
      <c r="E413" s="162"/>
      <c r="F413" s="162"/>
      <c r="G413" s="162"/>
      <c r="H413" s="162"/>
      <c r="I413" s="162"/>
      <c r="J413" s="162"/>
      <c r="K413" s="162"/>
      <c r="L413" s="162"/>
      <c r="M413" s="162"/>
      <c r="N413" s="162"/>
      <c r="O413" s="162"/>
      <c r="P413" s="162"/>
      <c r="Q413" s="416"/>
    </row>
    <row r="414" spans="1:17" s="1" customFormat="1" x14ac:dyDescent="0.2">
      <c r="A414" s="162"/>
      <c r="B414" s="162"/>
      <c r="C414" s="162"/>
      <c r="D414" s="162"/>
      <c r="E414" s="162"/>
      <c r="F414" s="162"/>
      <c r="G414" s="162"/>
      <c r="H414" s="162"/>
      <c r="I414" s="162"/>
      <c r="J414" s="162"/>
      <c r="K414" s="162"/>
      <c r="L414" s="162"/>
      <c r="M414" s="162"/>
      <c r="N414" s="162"/>
      <c r="O414" s="162"/>
      <c r="P414" s="162"/>
      <c r="Q414" s="416"/>
    </row>
    <row r="415" spans="1:17" s="1" customFormat="1" x14ac:dyDescent="0.2">
      <c r="A415" s="162"/>
      <c r="B415" s="162"/>
      <c r="C415" s="162"/>
      <c r="D415" s="162"/>
      <c r="E415" s="162"/>
      <c r="F415" s="162"/>
      <c r="G415" s="162"/>
      <c r="H415" s="162"/>
      <c r="I415" s="162"/>
      <c r="J415" s="162"/>
      <c r="K415" s="162"/>
      <c r="L415" s="162"/>
      <c r="M415" s="162"/>
      <c r="N415" s="162"/>
      <c r="O415" s="162"/>
      <c r="P415" s="162"/>
      <c r="Q415" s="416"/>
    </row>
    <row r="416" spans="1:17" s="1" customFormat="1" x14ac:dyDescent="0.2">
      <c r="A416" s="162"/>
      <c r="B416" s="162"/>
      <c r="C416" s="162"/>
      <c r="D416" s="162"/>
      <c r="E416" s="162"/>
      <c r="F416" s="162"/>
      <c r="G416" s="162"/>
      <c r="H416" s="162"/>
      <c r="I416" s="162"/>
      <c r="J416" s="162"/>
      <c r="K416" s="162"/>
      <c r="L416" s="162"/>
      <c r="M416" s="162"/>
      <c r="N416" s="162"/>
      <c r="O416" s="162"/>
      <c r="P416" s="162"/>
      <c r="Q416" s="416"/>
    </row>
    <row r="417" spans="1:17" s="1" customFormat="1" x14ac:dyDescent="0.2">
      <c r="A417" s="162"/>
      <c r="B417" s="162"/>
      <c r="C417" s="162"/>
      <c r="D417" s="162"/>
      <c r="E417" s="162"/>
      <c r="F417" s="162"/>
      <c r="G417" s="162"/>
      <c r="H417" s="162"/>
      <c r="I417" s="162"/>
      <c r="J417" s="162"/>
      <c r="K417" s="162"/>
      <c r="L417" s="162"/>
      <c r="M417" s="162"/>
      <c r="N417" s="162"/>
      <c r="O417" s="162"/>
      <c r="P417" s="162"/>
      <c r="Q417" s="416"/>
    </row>
    <row r="418" spans="1:17" s="1" customFormat="1" x14ac:dyDescent="0.2">
      <c r="A418" s="162"/>
      <c r="B418" s="162"/>
      <c r="C418" s="162"/>
      <c r="D418" s="162"/>
      <c r="E418" s="162"/>
      <c r="F418" s="162"/>
      <c r="G418" s="162"/>
      <c r="H418" s="162"/>
      <c r="I418" s="162"/>
      <c r="J418" s="162"/>
      <c r="K418" s="162"/>
      <c r="L418" s="162"/>
      <c r="M418" s="162"/>
      <c r="N418" s="162"/>
      <c r="O418" s="162"/>
      <c r="P418" s="162"/>
      <c r="Q418" s="416"/>
    </row>
    <row r="419" spans="1:17" s="1" customFormat="1" x14ac:dyDescent="0.2">
      <c r="A419" s="162"/>
      <c r="B419" s="162"/>
      <c r="C419" s="162"/>
      <c r="D419" s="162"/>
      <c r="E419" s="162"/>
      <c r="F419" s="162"/>
      <c r="G419" s="162"/>
      <c r="H419" s="162"/>
      <c r="I419" s="162"/>
      <c r="J419" s="162"/>
      <c r="K419" s="162"/>
      <c r="L419" s="162"/>
      <c r="M419" s="162"/>
      <c r="N419" s="162"/>
      <c r="O419" s="162"/>
      <c r="P419" s="162"/>
      <c r="Q419" s="416"/>
    </row>
    <row r="420" spans="1:17" s="1" customFormat="1" x14ac:dyDescent="0.2">
      <c r="A420" s="162"/>
      <c r="B420" s="162"/>
      <c r="C420" s="162"/>
      <c r="D420" s="162"/>
      <c r="E420" s="162"/>
      <c r="F420" s="162"/>
      <c r="G420" s="162"/>
      <c r="H420" s="162"/>
      <c r="I420" s="162"/>
      <c r="J420" s="162"/>
      <c r="K420" s="162"/>
      <c r="L420" s="162"/>
      <c r="M420" s="162"/>
      <c r="N420" s="162"/>
      <c r="O420" s="162"/>
      <c r="P420" s="162"/>
      <c r="Q420" s="416"/>
    </row>
    <row r="421" spans="1:17" s="1" customFormat="1" x14ac:dyDescent="0.2">
      <c r="A421" s="162"/>
      <c r="B421" s="162"/>
      <c r="C421" s="162"/>
      <c r="D421" s="162"/>
      <c r="E421" s="162"/>
      <c r="F421" s="162"/>
      <c r="G421" s="162"/>
      <c r="H421" s="162"/>
      <c r="I421" s="162"/>
      <c r="J421" s="162"/>
      <c r="K421" s="162"/>
      <c r="L421" s="162"/>
      <c r="M421" s="162"/>
      <c r="N421" s="162"/>
      <c r="O421" s="162"/>
      <c r="P421" s="162"/>
      <c r="Q421" s="416"/>
    </row>
    <row r="422" spans="1:17" s="1" customFormat="1" x14ac:dyDescent="0.2">
      <c r="A422" s="162"/>
      <c r="B422" s="162"/>
      <c r="C422" s="162"/>
      <c r="D422" s="162"/>
      <c r="E422" s="162"/>
      <c r="F422" s="162"/>
      <c r="G422" s="162"/>
      <c r="H422" s="162"/>
      <c r="I422" s="162"/>
      <c r="J422" s="162"/>
      <c r="K422" s="162"/>
      <c r="L422" s="162"/>
      <c r="M422" s="162"/>
      <c r="N422" s="162"/>
      <c r="O422" s="162"/>
      <c r="P422" s="162"/>
      <c r="Q422" s="416"/>
    </row>
    <row r="423" spans="1:17" s="1" customFormat="1" x14ac:dyDescent="0.2">
      <c r="A423" s="162"/>
      <c r="B423" s="162"/>
      <c r="C423" s="162"/>
      <c r="D423" s="162"/>
      <c r="E423" s="162"/>
      <c r="F423" s="162"/>
      <c r="G423" s="162"/>
      <c r="H423" s="162"/>
      <c r="I423" s="162"/>
      <c r="J423" s="162"/>
      <c r="K423" s="162"/>
      <c r="L423" s="162"/>
      <c r="M423" s="162"/>
      <c r="N423" s="162"/>
      <c r="O423" s="162"/>
      <c r="P423" s="162"/>
      <c r="Q423" s="416"/>
    </row>
    <row r="424" spans="1:17" s="1" customFormat="1" x14ac:dyDescent="0.2">
      <c r="A424" s="162"/>
      <c r="B424" s="162"/>
      <c r="C424" s="162"/>
      <c r="D424" s="162"/>
      <c r="E424" s="162"/>
      <c r="F424" s="162"/>
      <c r="G424" s="162"/>
      <c r="H424" s="162"/>
      <c r="I424" s="162"/>
      <c r="J424" s="162"/>
      <c r="K424" s="162"/>
      <c r="L424" s="162"/>
      <c r="M424" s="162"/>
      <c r="N424" s="162"/>
      <c r="O424" s="162"/>
      <c r="P424" s="162"/>
      <c r="Q424" s="416"/>
    </row>
    <row r="425" spans="1:17" s="1" customFormat="1" x14ac:dyDescent="0.2">
      <c r="A425" s="162"/>
      <c r="B425" s="162"/>
      <c r="C425" s="162"/>
      <c r="D425" s="162"/>
      <c r="E425" s="162"/>
      <c r="F425" s="162"/>
      <c r="G425" s="162"/>
      <c r="H425" s="162"/>
      <c r="I425" s="162"/>
      <c r="J425" s="162"/>
      <c r="K425" s="162"/>
      <c r="L425" s="162"/>
      <c r="M425" s="162"/>
      <c r="N425" s="162"/>
      <c r="O425" s="162"/>
      <c r="P425" s="162"/>
      <c r="Q425" s="416"/>
    </row>
    <row r="426" spans="1:17" s="1" customFormat="1" x14ac:dyDescent="0.2">
      <c r="A426" s="162"/>
      <c r="B426" s="162"/>
      <c r="C426" s="162"/>
      <c r="D426" s="162"/>
      <c r="E426" s="162"/>
      <c r="F426" s="162"/>
      <c r="G426" s="162"/>
      <c r="H426" s="162"/>
      <c r="I426" s="162"/>
      <c r="J426" s="162"/>
      <c r="K426" s="162"/>
      <c r="L426" s="162"/>
      <c r="M426" s="162"/>
      <c r="N426" s="162"/>
      <c r="O426" s="162"/>
      <c r="P426" s="162"/>
      <c r="Q426" s="416"/>
    </row>
    <row r="427" spans="1:17" s="1" customFormat="1" x14ac:dyDescent="0.2">
      <c r="A427" s="162"/>
      <c r="B427" s="162"/>
      <c r="C427" s="162"/>
      <c r="D427" s="162"/>
      <c r="E427" s="162"/>
      <c r="F427" s="162"/>
      <c r="G427" s="162"/>
      <c r="H427" s="162"/>
      <c r="I427" s="162"/>
      <c r="J427" s="162"/>
      <c r="K427" s="162"/>
      <c r="L427" s="162"/>
      <c r="M427" s="162"/>
      <c r="N427" s="162"/>
      <c r="O427" s="162"/>
      <c r="P427" s="162"/>
      <c r="Q427" s="416"/>
    </row>
    <row r="428" spans="1:17" s="1" customFormat="1" x14ac:dyDescent="0.2">
      <c r="A428" s="162"/>
      <c r="B428" s="162"/>
      <c r="C428" s="162"/>
      <c r="D428" s="162"/>
      <c r="E428" s="162"/>
      <c r="F428" s="162"/>
      <c r="G428" s="162"/>
      <c r="H428" s="162"/>
      <c r="I428" s="162"/>
      <c r="J428" s="162"/>
      <c r="K428" s="162"/>
      <c r="L428" s="162"/>
      <c r="M428" s="162"/>
      <c r="N428" s="162"/>
      <c r="O428" s="162"/>
      <c r="P428" s="162"/>
      <c r="Q428" s="416"/>
    </row>
    <row r="429" spans="1:17" s="1" customFormat="1" x14ac:dyDescent="0.2">
      <c r="A429" s="162"/>
      <c r="B429" s="162"/>
      <c r="C429" s="162"/>
      <c r="D429" s="162"/>
      <c r="E429" s="162"/>
      <c r="F429" s="162"/>
      <c r="G429" s="162"/>
      <c r="H429" s="162"/>
      <c r="I429" s="162"/>
      <c r="J429" s="162"/>
      <c r="K429" s="162"/>
      <c r="L429" s="162"/>
      <c r="M429" s="162"/>
      <c r="N429" s="162"/>
      <c r="O429" s="162"/>
      <c r="P429" s="162"/>
      <c r="Q429" s="416"/>
    </row>
    <row r="430" spans="1:17" s="1" customFormat="1" x14ac:dyDescent="0.2">
      <c r="A430" s="162"/>
      <c r="B430" s="162"/>
      <c r="C430" s="162"/>
      <c r="D430" s="162"/>
      <c r="E430" s="162"/>
      <c r="F430" s="162"/>
      <c r="G430" s="162"/>
      <c r="H430" s="162"/>
      <c r="I430" s="162"/>
      <c r="J430" s="162"/>
      <c r="K430" s="162"/>
      <c r="L430" s="162"/>
      <c r="M430" s="162"/>
      <c r="N430" s="162"/>
      <c r="O430" s="162"/>
      <c r="P430" s="162"/>
      <c r="Q430" s="416"/>
    </row>
    <row r="431" spans="1:17" s="1" customFormat="1" x14ac:dyDescent="0.2">
      <c r="A431" s="162"/>
      <c r="B431" s="162"/>
      <c r="C431" s="162"/>
      <c r="D431" s="162"/>
      <c r="E431" s="162"/>
      <c r="F431" s="162"/>
      <c r="G431" s="162"/>
      <c r="H431" s="162"/>
      <c r="I431" s="162"/>
      <c r="J431" s="162"/>
      <c r="K431" s="162"/>
      <c r="L431" s="162"/>
      <c r="M431" s="162"/>
      <c r="N431" s="162"/>
      <c r="O431" s="162"/>
      <c r="P431" s="162"/>
      <c r="Q431" s="416"/>
    </row>
    <row r="432" spans="1:17" s="1" customFormat="1" x14ac:dyDescent="0.2">
      <c r="A432" s="162"/>
      <c r="B432" s="162"/>
      <c r="C432" s="162"/>
      <c r="D432" s="162"/>
      <c r="E432" s="162"/>
      <c r="F432" s="162"/>
      <c r="G432" s="162"/>
      <c r="H432" s="162"/>
      <c r="I432" s="162"/>
      <c r="J432" s="162"/>
      <c r="K432" s="162"/>
      <c r="L432" s="162"/>
      <c r="M432" s="162"/>
      <c r="N432" s="162"/>
      <c r="O432" s="162"/>
      <c r="P432" s="162"/>
      <c r="Q432" s="416"/>
    </row>
    <row r="433" spans="1:17" s="1" customFormat="1" x14ac:dyDescent="0.2">
      <c r="A433" s="162"/>
      <c r="B433" s="162"/>
      <c r="C433" s="162"/>
      <c r="D433" s="162"/>
      <c r="E433" s="162"/>
      <c r="F433" s="162"/>
      <c r="G433" s="162"/>
      <c r="H433" s="162"/>
      <c r="I433" s="162"/>
      <c r="J433" s="162"/>
      <c r="K433" s="162"/>
      <c r="L433" s="162"/>
      <c r="M433" s="162"/>
      <c r="N433" s="162"/>
      <c r="O433" s="162"/>
      <c r="P433" s="162"/>
      <c r="Q433" s="416"/>
    </row>
    <row r="434" spans="1:17" s="1" customFormat="1" x14ac:dyDescent="0.2">
      <c r="A434" s="162"/>
      <c r="B434" s="162"/>
      <c r="C434" s="162"/>
      <c r="D434" s="162"/>
      <c r="E434" s="162"/>
      <c r="F434" s="162"/>
      <c r="G434" s="162"/>
      <c r="H434" s="162"/>
      <c r="I434" s="162"/>
      <c r="J434" s="162"/>
      <c r="K434" s="162"/>
      <c r="L434" s="162"/>
      <c r="M434" s="162"/>
      <c r="N434" s="162"/>
      <c r="O434" s="162"/>
      <c r="P434" s="162"/>
      <c r="Q434" s="416"/>
    </row>
    <row r="435" spans="1:17" s="1" customFormat="1" x14ac:dyDescent="0.2">
      <c r="A435" s="162"/>
      <c r="B435" s="162"/>
      <c r="C435" s="162"/>
      <c r="D435" s="162"/>
      <c r="E435" s="162"/>
      <c r="F435" s="162"/>
      <c r="G435" s="162"/>
      <c r="H435" s="162"/>
      <c r="I435" s="162"/>
      <c r="J435" s="162"/>
      <c r="K435" s="162"/>
      <c r="L435" s="162"/>
      <c r="M435" s="162"/>
      <c r="N435" s="162"/>
      <c r="O435" s="162"/>
      <c r="P435" s="162"/>
      <c r="Q435" s="416"/>
    </row>
    <row r="436" spans="1:17" s="1" customFormat="1" x14ac:dyDescent="0.2">
      <c r="A436" s="162"/>
      <c r="B436" s="162"/>
      <c r="C436" s="162"/>
      <c r="D436" s="162"/>
      <c r="E436" s="162"/>
      <c r="F436" s="162"/>
      <c r="G436" s="162"/>
      <c r="H436" s="162"/>
      <c r="I436" s="162"/>
      <c r="J436" s="162"/>
      <c r="K436" s="162"/>
      <c r="L436" s="162"/>
      <c r="M436" s="162"/>
      <c r="N436" s="162"/>
      <c r="O436" s="162"/>
      <c r="P436" s="162"/>
      <c r="Q436" s="416"/>
    </row>
    <row r="437" spans="1:17" s="1" customFormat="1" x14ac:dyDescent="0.2">
      <c r="A437" s="162"/>
      <c r="B437" s="162"/>
      <c r="C437" s="162"/>
      <c r="D437" s="162"/>
      <c r="E437" s="162"/>
      <c r="F437" s="162"/>
      <c r="G437" s="162"/>
      <c r="H437" s="162"/>
      <c r="I437" s="162"/>
      <c r="J437" s="162"/>
      <c r="K437" s="162"/>
      <c r="L437" s="162"/>
      <c r="M437" s="162"/>
      <c r="N437" s="162"/>
      <c r="O437" s="162"/>
      <c r="P437" s="162"/>
      <c r="Q437" s="416"/>
    </row>
    <row r="438" spans="1:17" s="1" customFormat="1" x14ac:dyDescent="0.2">
      <c r="A438" s="162"/>
      <c r="B438" s="162"/>
      <c r="C438" s="162"/>
      <c r="D438" s="162"/>
      <c r="E438" s="162"/>
      <c r="F438" s="162"/>
      <c r="G438" s="162"/>
      <c r="H438" s="162"/>
      <c r="I438" s="162"/>
      <c r="J438" s="162"/>
      <c r="K438" s="162"/>
      <c r="L438" s="162"/>
      <c r="M438" s="162"/>
      <c r="N438" s="162"/>
      <c r="O438" s="162"/>
      <c r="P438" s="162"/>
      <c r="Q438" s="416"/>
    </row>
    <row r="439" spans="1:17" s="1" customFormat="1" x14ac:dyDescent="0.2">
      <c r="A439" s="162"/>
      <c r="B439" s="162"/>
      <c r="C439" s="162"/>
      <c r="D439" s="162"/>
      <c r="E439" s="162"/>
      <c r="F439" s="162"/>
      <c r="G439" s="162"/>
      <c r="H439" s="162"/>
      <c r="I439" s="162"/>
      <c r="J439" s="162"/>
      <c r="K439" s="162"/>
      <c r="L439" s="162"/>
      <c r="M439" s="162"/>
      <c r="N439" s="162"/>
      <c r="O439" s="162"/>
      <c r="P439" s="162"/>
      <c r="Q439" s="416"/>
    </row>
    <row r="440" spans="1:17" s="1" customFormat="1" x14ac:dyDescent="0.2">
      <c r="A440" s="162"/>
      <c r="B440" s="162"/>
      <c r="C440" s="162"/>
      <c r="D440" s="162"/>
      <c r="E440" s="162"/>
      <c r="F440" s="162"/>
      <c r="G440" s="162"/>
      <c r="H440" s="162"/>
      <c r="I440" s="162"/>
      <c r="J440" s="162"/>
      <c r="K440" s="162"/>
      <c r="L440" s="162"/>
      <c r="M440" s="162"/>
      <c r="N440" s="162"/>
      <c r="O440" s="162"/>
      <c r="P440" s="162"/>
      <c r="Q440" s="416"/>
    </row>
    <row r="441" spans="1:17" s="1" customFormat="1" x14ac:dyDescent="0.2">
      <c r="A441" s="162"/>
      <c r="B441" s="162"/>
      <c r="C441" s="162"/>
      <c r="D441" s="162"/>
      <c r="E441" s="162"/>
      <c r="F441" s="162"/>
      <c r="G441" s="162"/>
      <c r="H441" s="162"/>
      <c r="I441" s="162"/>
      <c r="J441" s="162"/>
      <c r="K441" s="162"/>
      <c r="L441" s="162"/>
      <c r="M441" s="162"/>
      <c r="N441" s="162"/>
      <c r="O441" s="162"/>
      <c r="P441" s="162"/>
      <c r="Q441" s="416"/>
    </row>
    <row r="442" spans="1:17" s="1" customFormat="1" x14ac:dyDescent="0.2">
      <c r="A442" s="162"/>
      <c r="B442" s="162"/>
      <c r="C442" s="162"/>
      <c r="D442" s="162"/>
      <c r="E442" s="162"/>
      <c r="F442" s="162"/>
      <c r="G442" s="162"/>
      <c r="H442" s="162"/>
      <c r="I442" s="162"/>
      <c r="J442" s="162"/>
      <c r="K442" s="162"/>
      <c r="L442" s="162"/>
      <c r="M442" s="162"/>
      <c r="N442" s="162"/>
      <c r="O442" s="162"/>
      <c r="P442" s="162"/>
      <c r="Q442" s="416"/>
    </row>
    <row r="443" spans="1:17" s="1" customFormat="1" x14ac:dyDescent="0.2">
      <c r="A443" s="162"/>
      <c r="B443" s="162"/>
      <c r="C443" s="162"/>
      <c r="D443" s="162"/>
      <c r="E443" s="162"/>
      <c r="F443" s="162"/>
      <c r="G443" s="162"/>
      <c r="H443" s="162"/>
      <c r="I443" s="162"/>
      <c r="J443" s="162"/>
      <c r="K443" s="162"/>
      <c r="L443" s="162"/>
      <c r="M443" s="162"/>
      <c r="N443" s="162"/>
      <c r="O443" s="162"/>
      <c r="P443" s="162"/>
      <c r="Q443" s="416"/>
    </row>
    <row r="444" spans="1:17" s="1" customFormat="1" x14ac:dyDescent="0.2">
      <c r="A444" s="162"/>
      <c r="B444" s="162"/>
      <c r="C444" s="162"/>
      <c r="D444" s="162"/>
      <c r="E444" s="162"/>
      <c r="F444" s="162"/>
      <c r="G444" s="162"/>
      <c r="H444" s="162"/>
      <c r="I444" s="162"/>
      <c r="J444" s="162"/>
      <c r="K444" s="162"/>
      <c r="L444" s="162"/>
      <c r="M444" s="162"/>
      <c r="N444" s="162"/>
      <c r="O444" s="162"/>
      <c r="P444" s="162"/>
      <c r="Q444" s="416"/>
    </row>
    <row r="445" spans="1:17" s="1" customFormat="1" x14ac:dyDescent="0.2">
      <c r="A445" s="162"/>
      <c r="B445" s="162"/>
      <c r="C445" s="162"/>
      <c r="D445" s="162"/>
      <c r="E445" s="162"/>
      <c r="F445" s="162"/>
      <c r="G445" s="162"/>
      <c r="H445" s="162"/>
      <c r="I445" s="162"/>
      <c r="J445" s="162"/>
      <c r="K445" s="162"/>
      <c r="L445" s="162"/>
      <c r="M445" s="162"/>
      <c r="N445" s="162"/>
      <c r="O445" s="162"/>
      <c r="P445" s="162"/>
      <c r="Q445" s="416"/>
    </row>
    <row r="446" spans="1:17" s="1" customFormat="1" x14ac:dyDescent="0.2">
      <c r="A446" s="162"/>
      <c r="B446" s="162"/>
      <c r="C446" s="162"/>
      <c r="D446" s="162"/>
      <c r="E446" s="162"/>
      <c r="F446" s="162"/>
      <c r="G446" s="162"/>
      <c r="H446" s="162"/>
      <c r="I446" s="162"/>
      <c r="J446" s="162"/>
      <c r="K446" s="162"/>
      <c r="L446" s="162"/>
      <c r="M446" s="162"/>
      <c r="N446" s="162"/>
      <c r="O446" s="162"/>
      <c r="P446" s="162"/>
      <c r="Q446" s="416"/>
    </row>
    <row r="447" spans="1:17" s="1" customFormat="1" x14ac:dyDescent="0.2">
      <c r="A447" s="162"/>
      <c r="B447" s="162"/>
      <c r="C447" s="162"/>
      <c r="D447" s="162"/>
      <c r="E447" s="162"/>
      <c r="F447" s="162"/>
      <c r="G447" s="162"/>
      <c r="H447" s="162"/>
      <c r="I447" s="162"/>
      <c r="J447" s="162"/>
      <c r="K447" s="162"/>
      <c r="L447" s="162"/>
      <c r="M447" s="162"/>
      <c r="N447" s="162"/>
      <c r="O447" s="162"/>
      <c r="P447" s="162"/>
      <c r="Q447" s="416"/>
    </row>
    <row r="448" spans="1:17" s="1" customFormat="1" x14ac:dyDescent="0.2">
      <c r="A448" s="162"/>
      <c r="B448" s="162"/>
      <c r="C448" s="162"/>
      <c r="D448" s="162"/>
      <c r="E448" s="162"/>
      <c r="F448" s="162"/>
      <c r="G448" s="162"/>
      <c r="H448" s="162"/>
      <c r="I448" s="162"/>
      <c r="J448" s="162"/>
      <c r="K448" s="162"/>
      <c r="L448" s="162"/>
      <c r="M448" s="162"/>
      <c r="N448" s="162"/>
      <c r="O448" s="162"/>
      <c r="P448" s="162"/>
      <c r="Q448" s="416"/>
    </row>
    <row r="449" spans="1:17" s="1" customFormat="1" x14ac:dyDescent="0.2">
      <c r="A449" s="162"/>
      <c r="B449" s="162"/>
      <c r="C449" s="162"/>
      <c r="D449" s="162"/>
      <c r="E449" s="162"/>
      <c r="F449" s="162"/>
      <c r="G449" s="162"/>
      <c r="H449" s="162"/>
      <c r="I449" s="162"/>
      <c r="J449" s="162"/>
      <c r="K449" s="162"/>
      <c r="L449" s="162"/>
      <c r="M449" s="162"/>
      <c r="N449" s="162"/>
      <c r="O449" s="162"/>
      <c r="P449" s="162"/>
      <c r="Q449" s="416"/>
    </row>
    <row r="450" spans="1:17" s="1" customFormat="1" x14ac:dyDescent="0.2">
      <c r="A450" s="162"/>
      <c r="B450" s="162"/>
      <c r="C450" s="162"/>
      <c r="D450" s="162"/>
      <c r="E450" s="162"/>
      <c r="F450" s="162"/>
      <c r="G450" s="162"/>
      <c r="H450" s="162"/>
      <c r="I450" s="162"/>
      <c r="J450" s="162"/>
      <c r="K450" s="162"/>
      <c r="L450" s="162"/>
      <c r="M450" s="162"/>
      <c r="N450" s="162"/>
      <c r="O450" s="162"/>
      <c r="P450" s="162"/>
      <c r="Q450" s="416"/>
    </row>
    <row r="451" spans="1:17" s="1" customFormat="1" x14ac:dyDescent="0.2">
      <c r="A451" s="162"/>
      <c r="B451" s="162"/>
      <c r="C451" s="162"/>
      <c r="D451" s="162"/>
      <c r="E451" s="162"/>
      <c r="F451" s="162"/>
      <c r="G451" s="162"/>
      <c r="H451" s="162"/>
      <c r="I451" s="162"/>
      <c r="J451" s="162"/>
      <c r="K451" s="162"/>
      <c r="L451" s="162"/>
      <c r="M451" s="162"/>
      <c r="N451" s="162"/>
      <c r="O451" s="162"/>
      <c r="P451" s="162"/>
      <c r="Q451" s="416"/>
    </row>
    <row r="452" spans="1:17" s="1" customFormat="1" x14ac:dyDescent="0.2">
      <c r="A452" s="162"/>
      <c r="B452" s="162"/>
      <c r="C452" s="162"/>
      <c r="D452" s="162"/>
      <c r="E452" s="162"/>
      <c r="F452" s="162"/>
      <c r="G452" s="162"/>
      <c r="H452" s="162"/>
      <c r="I452" s="162"/>
      <c r="J452" s="162"/>
      <c r="K452" s="162"/>
      <c r="L452" s="162"/>
      <c r="M452" s="162"/>
      <c r="N452" s="162"/>
      <c r="O452" s="162"/>
      <c r="P452" s="162"/>
      <c r="Q452" s="416"/>
    </row>
    <row r="453" spans="1:17" s="1" customFormat="1" x14ac:dyDescent="0.2">
      <c r="A453" s="162"/>
      <c r="B453" s="162"/>
      <c r="C453" s="162"/>
      <c r="D453" s="162"/>
      <c r="E453" s="162"/>
      <c r="F453" s="162"/>
      <c r="G453" s="162"/>
      <c r="H453" s="162"/>
      <c r="I453" s="162"/>
      <c r="J453" s="162"/>
      <c r="K453" s="162"/>
      <c r="L453" s="162"/>
      <c r="M453" s="162"/>
      <c r="N453" s="162"/>
      <c r="O453" s="162"/>
      <c r="P453" s="162"/>
      <c r="Q453" s="416"/>
    </row>
    <row r="454" spans="1:17" s="1" customFormat="1" x14ac:dyDescent="0.2">
      <c r="A454" s="162"/>
      <c r="B454" s="162"/>
      <c r="C454" s="162"/>
      <c r="D454" s="162"/>
      <c r="E454" s="162"/>
      <c r="F454" s="162"/>
      <c r="G454" s="162"/>
      <c r="H454" s="162"/>
      <c r="I454" s="162"/>
      <c r="J454" s="162"/>
      <c r="K454" s="162"/>
      <c r="L454" s="162"/>
      <c r="M454" s="162"/>
      <c r="N454" s="162"/>
      <c r="O454" s="162"/>
      <c r="P454" s="162"/>
      <c r="Q454" s="416"/>
    </row>
    <row r="455" spans="1:17" s="1" customFormat="1" x14ac:dyDescent="0.2">
      <c r="A455" s="162"/>
      <c r="B455" s="162"/>
      <c r="C455" s="162"/>
      <c r="D455" s="162"/>
      <c r="E455" s="162"/>
      <c r="F455" s="162"/>
      <c r="G455" s="162"/>
      <c r="H455" s="162"/>
      <c r="I455" s="162"/>
      <c r="J455" s="162"/>
      <c r="K455" s="162"/>
      <c r="L455" s="162"/>
      <c r="M455" s="162"/>
      <c r="N455" s="162"/>
      <c r="O455" s="162"/>
      <c r="P455" s="162"/>
      <c r="Q455" s="416"/>
    </row>
    <row r="456" spans="1:17" s="1" customFormat="1" x14ac:dyDescent="0.2">
      <c r="A456" s="162"/>
      <c r="B456" s="162"/>
      <c r="C456" s="162"/>
      <c r="D456" s="162"/>
      <c r="E456" s="162"/>
      <c r="F456" s="162"/>
      <c r="G456" s="162"/>
      <c r="H456" s="162"/>
      <c r="I456" s="162"/>
      <c r="J456" s="162"/>
      <c r="K456" s="162"/>
      <c r="L456" s="162"/>
      <c r="M456" s="162"/>
      <c r="N456" s="162"/>
      <c r="O456" s="162"/>
      <c r="P456" s="162"/>
      <c r="Q456" s="416"/>
    </row>
    <row r="457" spans="1:17" s="1" customFormat="1" x14ac:dyDescent="0.2">
      <c r="A457" s="162"/>
      <c r="B457" s="162"/>
      <c r="C457" s="162"/>
      <c r="D457" s="162"/>
      <c r="E457" s="162"/>
      <c r="F457" s="162"/>
      <c r="G457" s="162"/>
      <c r="H457" s="162"/>
      <c r="I457" s="162"/>
      <c r="J457" s="162"/>
      <c r="K457" s="162"/>
      <c r="L457" s="162"/>
      <c r="M457" s="162"/>
      <c r="N457" s="162"/>
      <c r="O457" s="162"/>
      <c r="P457" s="162"/>
      <c r="Q457" s="416"/>
    </row>
    <row r="458" spans="1:17" s="1" customFormat="1" x14ac:dyDescent="0.2">
      <c r="A458" s="162"/>
      <c r="B458" s="162"/>
      <c r="C458" s="162"/>
      <c r="D458" s="162"/>
      <c r="E458" s="162"/>
      <c r="F458" s="162"/>
      <c r="G458" s="162"/>
      <c r="H458" s="162"/>
      <c r="I458" s="162"/>
      <c r="J458" s="162"/>
      <c r="K458" s="162"/>
      <c r="L458" s="162"/>
      <c r="M458" s="162"/>
      <c r="N458" s="162"/>
      <c r="O458" s="162"/>
      <c r="P458" s="162"/>
      <c r="Q458" s="416"/>
    </row>
    <row r="459" spans="1:17" s="1" customFormat="1" x14ac:dyDescent="0.2">
      <c r="A459" s="162"/>
      <c r="B459" s="162"/>
      <c r="C459" s="162"/>
      <c r="D459" s="162"/>
      <c r="E459" s="162"/>
      <c r="F459" s="162"/>
      <c r="G459" s="162"/>
      <c r="H459" s="162"/>
      <c r="I459" s="162"/>
      <c r="J459" s="162"/>
      <c r="K459" s="162"/>
      <c r="L459" s="162"/>
      <c r="M459" s="162"/>
      <c r="N459" s="162"/>
      <c r="O459" s="162"/>
      <c r="P459" s="162"/>
      <c r="Q459" s="416"/>
    </row>
    <row r="460" spans="1:17" s="1" customFormat="1" x14ac:dyDescent="0.2">
      <c r="A460" s="162"/>
      <c r="B460" s="162"/>
      <c r="C460" s="162"/>
      <c r="D460" s="162"/>
      <c r="E460" s="162"/>
      <c r="F460" s="162"/>
      <c r="G460" s="162"/>
      <c r="H460" s="162"/>
      <c r="I460" s="162"/>
      <c r="J460" s="162"/>
      <c r="K460" s="162"/>
      <c r="L460" s="162"/>
      <c r="M460" s="162"/>
      <c r="N460" s="162"/>
      <c r="O460" s="162"/>
      <c r="P460" s="162"/>
      <c r="Q460" s="416"/>
    </row>
    <row r="461" spans="1:17" s="1" customFormat="1" x14ac:dyDescent="0.2">
      <c r="A461" s="162"/>
      <c r="B461" s="162"/>
      <c r="C461" s="162"/>
      <c r="D461" s="162"/>
      <c r="E461" s="162"/>
      <c r="F461" s="162"/>
      <c r="G461" s="162"/>
      <c r="H461" s="162"/>
      <c r="I461" s="162"/>
      <c r="J461" s="162"/>
      <c r="K461" s="162"/>
      <c r="L461" s="162"/>
      <c r="M461" s="162"/>
      <c r="N461" s="162"/>
      <c r="O461" s="162"/>
      <c r="P461" s="162"/>
      <c r="Q461" s="416"/>
    </row>
    <row r="462" spans="1:17" s="1" customFormat="1" x14ac:dyDescent="0.2">
      <c r="A462" s="162"/>
      <c r="B462" s="162"/>
      <c r="C462" s="162"/>
      <c r="D462" s="162"/>
      <c r="E462" s="162"/>
      <c r="F462" s="162"/>
      <c r="G462" s="162"/>
      <c r="H462" s="162"/>
      <c r="I462" s="162"/>
      <c r="J462" s="162"/>
      <c r="K462" s="162"/>
      <c r="L462" s="162"/>
      <c r="M462" s="162"/>
      <c r="N462" s="162"/>
      <c r="O462" s="162"/>
      <c r="P462" s="162"/>
      <c r="Q462" s="416"/>
    </row>
    <row r="463" spans="1:17" s="1" customFormat="1" x14ac:dyDescent="0.2">
      <c r="A463" s="162"/>
      <c r="B463" s="162"/>
      <c r="C463" s="162"/>
      <c r="D463" s="162"/>
      <c r="E463" s="162"/>
      <c r="F463" s="162"/>
      <c r="G463" s="162"/>
      <c r="H463" s="162"/>
      <c r="I463" s="162"/>
      <c r="J463" s="162"/>
      <c r="K463" s="162"/>
      <c r="L463" s="162"/>
      <c r="M463" s="162"/>
      <c r="N463" s="162"/>
      <c r="O463" s="162"/>
      <c r="P463" s="162"/>
      <c r="Q463" s="416"/>
    </row>
    <row r="464" spans="1:17" s="1" customFormat="1" x14ac:dyDescent="0.2">
      <c r="A464" s="162"/>
      <c r="B464" s="162"/>
      <c r="C464" s="162"/>
      <c r="D464" s="162"/>
      <c r="E464" s="162"/>
      <c r="F464" s="162"/>
      <c r="G464" s="162"/>
      <c r="H464" s="162"/>
      <c r="I464" s="162"/>
      <c r="J464" s="162"/>
      <c r="K464" s="162"/>
      <c r="L464" s="162"/>
      <c r="M464" s="162"/>
      <c r="N464" s="162"/>
      <c r="O464" s="162"/>
      <c r="P464" s="162"/>
      <c r="Q464" s="416"/>
    </row>
    <row r="465" spans="1:17" s="1" customFormat="1" x14ac:dyDescent="0.2">
      <c r="A465" s="162"/>
      <c r="B465" s="162"/>
      <c r="C465" s="162"/>
      <c r="D465" s="162"/>
      <c r="E465" s="162"/>
      <c r="F465" s="162"/>
      <c r="G465" s="162"/>
      <c r="H465" s="162"/>
      <c r="I465" s="162"/>
      <c r="J465" s="162"/>
      <c r="K465" s="162"/>
      <c r="L465" s="162"/>
      <c r="M465" s="162"/>
      <c r="N465" s="162"/>
      <c r="O465" s="162"/>
      <c r="P465" s="162"/>
      <c r="Q465" s="416"/>
    </row>
    <row r="466" spans="1:17" s="1" customFormat="1" x14ac:dyDescent="0.2">
      <c r="A466" s="162"/>
      <c r="B466" s="162"/>
      <c r="C466" s="162"/>
      <c r="D466" s="162"/>
      <c r="E466" s="162"/>
      <c r="F466" s="162"/>
      <c r="G466" s="162"/>
      <c r="H466" s="162"/>
      <c r="I466" s="162"/>
      <c r="J466" s="162"/>
      <c r="K466" s="162"/>
      <c r="L466" s="162"/>
      <c r="M466" s="162"/>
      <c r="N466" s="162"/>
      <c r="O466" s="162"/>
      <c r="P466" s="162"/>
      <c r="Q466" s="416"/>
    </row>
    <row r="467" spans="1:17" s="1" customFormat="1" x14ac:dyDescent="0.2">
      <c r="A467" s="162"/>
      <c r="B467" s="162"/>
      <c r="C467" s="162"/>
      <c r="D467" s="162"/>
      <c r="E467" s="162"/>
      <c r="F467" s="162"/>
      <c r="G467" s="162"/>
      <c r="H467" s="162"/>
      <c r="I467" s="162"/>
      <c r="J467" s="162"/>
      <c r="K467" s="162"/>
      <c r="L467" s="162"/>
      <c r="M467" s="162"/>
      <c r="N467" s="162"/>
      <c r="O467" s="162"/>
      <c r="P467" s="162"/>
      <c r="Q467" s="416"/>
    </row>
    <row r="468" spans="1:17" s="1" customFormat="1" x14ac:dyDescent="0.2">
      <c r="A468" s="162"/>
      <c r="B468" s="162"/>
      <c r="C468" s="162"/>
      <c r="D468" s="162"/>
      <c r="E468" s="162"/>
      <c r="F468" s="162"/>
      <c r="G468" s="162"/>
      <c r="H468" s="162"/>
      <c r="I468" s="162"/>
      <c r="J468" s="162"/>
      <c r="K468" s="162"/>
      <c r="L468" s="162"/>
      <c r="M468" s="162"/>
      <c r="N468" s="162"/>
      <c r="O468" s="162"/>
      <c r="P468" s="162"/>
      <c r="Q468" s="416"/>
    </row>
    <row r="469" spans="1:17" s="1" customFormat="1" x14ac:dyDescent="0.2">
      <c r="A469" s="162"/>
      <c r="B469" s="162"/>
      <c r="C469" s="162"/>
      <c r="D469" s="162"/>
      <c r="E469" s="162"/>
      <c r="F469" s="162"/>
      <c r="G469" s="162"/>
      <c r="H469" s="162"/>
      <c r="I469" s="162"/>
      <c r="J469" s="162"/>
      <c r="K469" s="162"/>
      <c r="L469" s="162"/>
      <c r="M469" s="162"/>
      <c r="N469" s="162"/>
      <c r="O469" s="162"/>
      <c r="P469" s="162"/>
      <c r="Q469" s="416"/>
    </row>
    <row r="470" spans="1:17" s="1" customFormat="1" x14ac:dyDescent="0.2">
      <c r="A470" s="162"/>
      <c r="B470" s="162"/>
      <c r="C470" s="162"/>
      <c r="D470" s="162"/>
      <c r="E470" s="162"/>
      <c r="F470" s="162"/>
      <c r="G470" s="162"/>
      <c r="H470" s="162"/>
      <c r="I470" s="162"/>
      <c r="J470" s="162"/>
      <c r="K470" s="162"/>
      <c r="L470" s="162"/>
      <c r="M470" s="162"/>
      <c r="N470" s="162"/>
      <c r="O470" s="162"/>
      <c r="P470" s="162"/>
      <c r="Q470" s="416"/>
    </row>
    <row r="471" spans="1:17" s="1" customFormat="1" x14ac:dyDescent="0.2">
      <c r="A471" s="162"/>
      <c r="B471" s="162"/>
      <c r="C471" s="162"/>
      <c r="D471" s="162"/>
      <c r="E471" s="162"/>
      <c r="F471" s="162"/>
      <c r="G471" s="162"/>
      <c r="H471" s="162"/>
      <c r="I471" s="162"/>
      <c r="J471" s="162"/>
      <c r="K471" s="162"/>
      <c r="L471" s="162"/>
      <c r="M471" s="162"/>
      <c r="N471" s="162"/>
      <c r="O471" s="162"/>
      <c r="P471" s="162"/>
      <c r="Q471" s="416"/>
    </row>
    <row r="472" spans="1:17" s="1" customFormat="1" x14ac:dyDescent="0.2">
      <c r="A472" s="162"/>
      <c r="B472" s="162"/>
      <c r="C472" s="162"/>
      <c r="D472" s="162"/>
      <c r="E472" s="162"/>
      <c r="F472" s="162"/>
      <c r="G472" s="162"/>
      <c r="H472" s="162"/>
      <c r="I472" s="162"/>
      <c r="J472" s="162"/>
      <c r="K472" s="162"/>
      <c r="L472" s="162"/>
      <c r="M472" s="162"/>
      <c r="N472" s="162"/>
      <c r="O472" s="162"/>
      <c r="P472" s="162"/>
      <c r="Q472" s="416"/>
    </row>
    <row r="473" spans="1:17" s="1" customFormat="1" x14ac:dyDescent="0.2">
      <c r="A473" s="162"/>
      <c r="B473" s="162"/>
      <c r="C473" s="162"/>
      <c r="D473" s="162"/>
      <c r="E473" s="162"/>
      <c r="F473" s="162"/>
      <c r="G473" s="162"/>
      <c r="H473" s="162"/>
      <c r="I473" s="162"/>
      <c r="J473" s="162"/>
      <c r="K473" s="162"/>
      <c r="L473" s="162"/>
      <c r="M473" s="162"/>
      <c r="N473" s="162"/>
      <c r="O473" s="162"/>
      <c r="P473" s="162"/>
      <c r="Q473" s="416"/>
    </row>
    <row r="474" spans="1:17" s="1" customFormat="1" x14ac:dyDescent="0.2">
      <c r="A474" s="162"/>
      <c r="B474" s="162"/>
      <c r="C474" s="162"/>
      <c r="D474" s="162"/>
      <c r="E474" s="162"/>
      <c r="F474" s="162"/>
      <c r="G474" s="162"/>
      <c r="H474" s="162"/>
      <c r="I474" s="162"/>
      <c r="J474" s="162"/>
      <c r="K474" s="162"/>
      <c r="L474" s="162"/>
      <c r="M474" s="162"/>
      <c r="N474" s="162"/>
      <c r="O474" s="162"/>
      <c r="P474" s="162"/>
      <c r="Q474" s="416"/>
    </row>
    <row r="475" spans="1:17" s="1" customFormat="1" x14ac:dyDescent="0.2">
      <c r="A475" s="162"/>
      <c r="B475" s="162"/>
      <c r="C475" s="162"/>
      <c r="D475" s="162"/>
      <c r="E475" s="162"/>
      <c r="F475" s="162"/>
      <c r="G475" s="162"/>
      <c r="H475" s="162"/>
      <c r="I475" s="162"/>
      <c r="J475" s="162"/>
      <c r="K475" s="162"/>
      <c r="L475" s="162"/>
      <c r="M475" s="162"/>
      <c r="N475" s="162"/>
      <c r="O475" s="162"/>
      <c r="P475" s="162"/>
      <c r="Q475" s="416"/>
    </row>
    <row r="476" spans="1:17" s="1" customFormat="1" x14ac:dyDescent="0.2">
      <c r="A476" s="162"/>
      <c r="B476" s="162"/>
      <c r="C476" s="162"/>
      <c r="D476" s="162"/>
      <c r="E476" s="162"/>
      <c r="F476" s="162"/>
      <c r="G476" s="162"/>
      <c r="H476" s="162"/>
      <c r="I476" s="162"/>
      <c r="J476" s="162"/>
      <c r="K476" s="162"/>
      <c r="L476" s="162"/>
      <c r="M476" s="162"/>
      <c r="N476" s="162"/>
      <c r="O476" s="162"/>
      <c r="P476" s="162"/>
      <c r="Q476" s="416"/>
    </row>
    <row r="477" spans="1:17" s="1" customFormat="1" x14ac:dyDescent="0.2">
      <c r="A477" s="162"/>
      <c r="B477" s="162"/>
      <c r="C477" s="162"/>
      <c r="D477" s="162"/>
      <c r="E477" s="162"/>
      <c r="F477" s="162"/>
      <c r="G477" s="162"/>
      <c r="H477" s="162"/>
      <c r="I477" s="162"/>
      <c r="J477" s="162"/>
      <c r="K477" s="162"/>
      <c r="L477" s="162"/>
      <c r="M477" s="162"/>
      <c r="N477" s="162"/>
      <c r="O477" s="162"/>
      <c r="P477" s="162"/>
      <c r="Q477" s="416"/>
    </row>
    <row r="478" spans="1:17" s="1" customFormat="1" x14ac:dyDescent="0.2">
      <c r="A478" s="162"/>
      <c r="B478" s="162"/>
      <c r="C478" s="162"/>
      <c r="D478" s="162"/>
      <c r="E478" s="162"/>
      <c r="F478" s="162"/>
      <c r="G478" s="162"/>
      <c r="H478" s="162"/>
      <c r="I478" s="162"/>
      <c r="J478" s="162"/>
      <c r="K478" s="162"/>
      <c r="L478" s="162"/>
      <c r="M478" s="162"/>
      <c r="N478" s="162"/>
      <c r="O478" s="162"/>
      <c r="P478" s="162"/>
      <c r="Q478" s="416"/>
    </row>
    <row r="479" spans="1:17" s="1" customFormat="1" x14ac:dyDescent="0.2">
      <c r="A479" s="162"/>
      <c r="B479" s="162"/>
      <c r="C479" s="162"/>
      <c r="D479" s="162"/>
      <c r="E479" s="162"/>
      <c r="F479" s="162"/>
      <c r="G479" s="162"/>
      <c r="H479" s="162"/>
      <c r="I479" s="162"/>
      <c r="J479" s="162"/>
      <c r="K479" s="162"/>
      <c r="L479" s="162"/>
      <c r="M479" s="162"/>
      <c r="N479" s="162"/>
      <c r="O479" s="162"/>
      <c r="P479" s="162"/>
      <c r="Q479" s="416"/>
    </row>
    <row r="480" spans="1:17" s="1" customFormat="1" x14ac:dyDescent="0.2">
      <c r="A480" s="162"/>
      <c r="B480" s="162"/>
      <c r="C480" s="162"/>
      <c r="D480" s="162"/>
      <c r="E480" s="162"/>
      <c r="F480" s="162"/>
      <c r="G480" s="162"/>
      <c r="H480" s="162"/>
      <c r="I480" s="162"/>
      <c r="J480" s="162"/>
      <c r="K480" s="162"/>
      <c r="L480" s="162"/>
      <c r="M480" s="162"/>
      <c r="N480" s="162"/>
      <c r="O480" s="162"/>
      <c r="P480" s="162"/>
      <c r="Q480" s="416"/>
    </row>
    <row r="481" spans="1:17" s="1" customFormat="1" x14ac:dyDescent="0.2">
      <c r="A481" s="162"/>
      <c r="B481" s="162"/>
      <c r="C481" s="162"/>
      <c r="D481" s="162"/>
      <c r="E481" s="162"/>
      <c r="F481" s="162"/>
      <c r="G481" s="162"/>
      <c r="H481" s="162"/>
      <c r="I481" s="162"/>
      <c r="J481" s="162"/>
      <c r="K481" s="162"/>
      <c r="L481" s="162"/>
      <c r="M481" s="162"/>
      <c r="N481" s="162"/>
      <c r="O481" s="162"/>
      <c r="P481" s="162"/>
      <c r="Q481" s="416"/>
    </row>
    <row r="482" spans="1:17" s="1" customFormat="1" x14ac:dyDescent="0.2">
      <c r="A482" s="162"/>
      <c r="B482" s="162"/>
      <c r="C482" s="162"/>
      <c r="D482" s="162"/>
      <c r="E482" s="162"/>
      <c r="F482" s="162"/>
      <c r="G482" s="162"/>
      <c r="H482" s="162"/>
      <c r="I482" s="162"/>
      <c r="J482" s="162"/>
      <c r="K482" s="162"/>
      <c r="L482" s="162"/>
      <c r="M482" s="162"/>
      <c r="N482" s="162"/>
      <c r="O482" s="162"/>
      <c r="P482" s="162"/>
      <c r="Q482" s="416"/>
    </row>
    <row r="483" spans="1:17" s="1" customFormat="1" x14ac:dyDescent="0.2">
      <c r="A483" s="162"/>
      <c r="B483" s="162"/>
      <c r="C483" s="162"/>
      <c r="D483" s="162"/>
      <c r="E483" s="162"/>
      <c r="F483" s="162"/>
      <c r="G483" s="162"/>
      <c r="H483" s="162"/>
      <c r="I483" s="162"/>
      <c r="J483" s="162"/>
      <c r="K483" s="162"/>
      <c r="L483" s="162"/>
      <c r="M483" s="162"/>
      <c r="N483" s="162"/>
      <c r="O483" s="162"/>
      <c r="P483" s="162"/>
      <c r="Q483" s="416"/>
    </row>
    <row r="484" spans="1:17" s="1" customFormat="1" x14ac:dyDescent="0.2">
      <c r="A484" s="162"/>
      <c r="B484" s="162"/>
      <c r="C484" s="162"/>
      <c r="D484" s="162"/>
      <c r="E484" s="162"/>
      <c r="F484" s="162"/>
      <c r="G484" s="162"/>
      <c r="H484" s="162"/>
      <c r="I484" s="162"/>
      <c r="J484" s="162"/>
      <c r="K484" s="162"/>
      <c r="L484" s="162"/>
      <c r="M484" s="162"/>
      <c r="N484" s="162"/>
      <c r="O484" s="162"/>
      <c r="P484" s="162"/>
      <c r="Q484" s="416"/>
    </row>
    <row r="485" spans="1:17" s="1" customFormat="1" x14ac:dyDescent="0.2">
      <c r="A485" s="162"/>
      <c r="B485" s="162"/>
      <c r="C485" s="162"/>
      <c r="D485" s="162"/>
      <c r="E485" s="162"/>
      <c r="F485" s="162"/>
      <c r="G485" s="162"/>
      <c r="H485" s="162"/>
      <c r="I485" s="162"/>
      <c r="J485" s="162"/>
      <c r="K485" s="162"/>
      <c r="L485" s="162"/>
      <c r="M485" s="162"/>
      <c r="N485" s="162"/>
      <c r="O485" s="162"/>
      <c r="P485" s="162"/>
      <c r="Q485" s="416"/>
    </row>
    <row r="486" spans="1:17" s="1" customFormat="1" x14ac:dyDescent="0.2">
      <c r="A486" s="162"/>
      <c r="B486" s="162"/>
      <c r="C486" s="162"/>
      <c r="D486" s="162"/>
      <c r="E486" s="162"/>
      <c r="F486" s="162"/>
      <c r="G486" s="162"/>
      <c r="H486" s="162"/>
      <c r="I486" s="162"/>
      <c r="J486" s="162"/>
      <c r="K486" s="162"/>
      <c r="L486" s="162"/>
      <c r="M486" s="162"/>
      <c r="N486" s="162"/>
      <c r="O486" s="162"/>
      <c r="P486" s="162"/>
      <c r="Q486" s="416"/>
    </row>
    <row r="487" spans="1:17" s="1" customFormat="1" x14ac:dyDescent="0.2">
      <c r="A487" s="162"/>
      <c r="B487" s="162"/>
      <c r="C487" s="162"/>
      <c r="D487" s="162"/>
      <c r="E487" s="162"/>
      <c r="F487" s="162"/>
      <c r="G487" s="162"/>
      <c r="H487" s="162"/>
      <c r="I487" s="162"/>
      <c r="J487" s="162"/>
      <c r="K487" s="162"/>
      <c r="L487" s="162"/>
      <c r="M487" s="162"/>
      <c r="N487" s="162"/>
      <c r="O487" s="162"/>
      <c r="P487" s="162"/>
      <c r="Q487" s="416"/>
    </row>
    <row r="488" spans="1:17" s="1" customFormat="1" x14ac:dyDescent="0.2">
      <c r="A488" s="162"/>
      <c r="B488" s="162"/>
      <c r="C488" s="162"/>
      <c r="D488" s="162"/>
      <c r="E488" s="162"/>
      <c r="F488" s="162"/>
      <c r="G488" s="162"/>
      <c r="H488" s="162"/>
      <c r="I488" s="162"/>
      <c r="J488" s="162"/>
      <c r="K488" s="162"/>
      <c r="L488" s="162"/>
      <c r="M488" s="162"/>
      <c r="N488" s="162"/>
      <c r="O488" s="162"/>
      <c r="P488" s="162"/>
      <c r="Q488" s="416"/>
    </row>
    <row r="489" spans="1:17" s="1" customFormat="1" x14ac:dyDescent="0.2">
      <c r="A489" s="162"/>
      <c r="B489" s="162"/>
      <c r="C489" s="162"/>
      <c r="D489" s="162"/>
      <c r="E489" s="162"/>
      <c r="F489" s="162"/>
      <c r="G489" s="162"/>
      <c r="H489" s="162"/>
      <c r="I489" s="162"/>
      <c r="J489" s="162"/>
      <c r="K489" s="162"/>
      <c r="L489" s="162"/>
      <c r="M489" s="162"/>
      <c r="N489" s="162"/>
      <c r="O489" s="162"/>
      <c r="P489" s="162"/>
      <c r="Q489" s="416"/>
    </row>
    <row r="490" spans="1:17" s="1" customFormat="1" x14ac:dyDescent="0.2">
      <c r="A490" s="162"/>
      <c r="B490" s="162"/>
      <c r="C490" s="162"/>
      <c r="D490" s="162"/>
      <c r="E490" s="162"/>
      <c r="F490" s="162"/>
      <c r="G490" s="162"/>
      <c r="H490" s="162"/>
      <c r="I490" s="162"/>
      <c r="J490" s="162"/>
      <c r="K490" s="162"/>
      <c r="L490" s="162"/>
      <c r="M490" s="162"/>
      <c r="N490" s="162"/>
      <c r="O490" s="162"/>
      <c r="P490" s="162"/>
      <c r="Q490" s="416"/>
    </row>
    <row r="491" spans="1:17" s="1" customFormat="1" x14ac:dyDescent="0.2">
      <c r="A491" s="162"/>
      <c r="B491" s="162"/>
      <c r="C491" s="162"/>
      <c r="D491" s="162"/>
      <c r="E491" s="162"/>
      <c r="F491" s="162"/>
      <c r="G491" s="162"/>
      <c r="H491" s="162"/>
      <c r="I491" s="162"/>
      <c r="J491" s="162"/>
      <c r="K491" s="162"/>
      <c r="L491" s="162"/>
      <c r="M491" s="162"/>
      <c r="N491" s="162"/>
      <c r="O491" s="162"/>
      <c r="P491" s="162"/>
      <c r="Q491" s="416"/>
    </row>
    <row r="492" spans="1:17" s="1" customFormat="1" x14ac:dyDescent="0.2">
      <c r="A492" s="162"/>
      <c r="B492" s="162"/>
      <c r="C492" s="162"/>
      <c r="D492" s="162"/>
      <c r="E492" s="162"/>
      <c r="F492" s="162"/>
      <c r="G492" s="162"/>
      <c r="H492" s="162"/>
      <c r="I492" s="162"/>
      <c r="J492" s="162"/>
      <c r="K492" s="162"/>
      <c r="L492" s="162"/>
      <c r="M492" s="162"/>
      <c r="N492" s="162"/>
      <c r="O492" s="162"/>
      <c r="P492" s="162"/>
      <c r="Q492" s="416"/>
    </row>
    <row r="493" spans="1:17" s="1" customFormat="1" x14ac:dyDescent="0.2">
      <c r="A493" s="162"/>
      <c r="B493" s="162"/>
      <c r="C493" s="162"/>
      <c r="D493" s="162"/>
      <c r="E493" s="162"/>
      <c r="F493" s="162"/>
      <c r="G493" s="162"/>
      <c r="H493" s="162"/>
      <c r="I493" s="162"/>
      <c r="J493" s="162"/>
      <c r="K493" s="162"/>
      <c r="L493" s="162"/>
      <c r="M493" s="162"/>
      <c r="N493" s="162"/>
      <c r="O493" s="162"/>
      <c r="P493" s="162"/>
      <c r="Q493" s="416"/>
    </row>
    <row r="494" spans="1:17" s="1" customFormat="1" x14ac:dyDescent="0.2">
      <c r="A494" s="162"/>
      <c r="B494" s="162"/>
      <c r="C494" s="162"/>
      <c r="D494" s="162"/>
      <c r="E494" s="162"/>
      <c r="F494" s="162"/>
      <c r="G494" s="162"/>
      <c r="H494" s="162"/>
      <c r="I494" s="162"/>
      <c r="J494" s="162"/>
      <c r="K494" s="162"/>
      <c r="L494" s="162"/>
      <c r="M494" s="162"/>
      <c r="N494" s="162"/>
      <c r="O494" s="162"/>
      <c r="P494" s="162"/>
      <c r="Q494" s="416"/>
    </row>
    <row r="495" spans="1:17" s="1" customFormat="1" x14ac:dyDescent="0.2">
      <c r="A495" s="162"/>
      <c r="B495" s="162"/>
      <c r="C495" s="162"/>
      <c r="D495" s="162"/>
      <c r="E495" s="162"/>
      <c r="F495" s="162"/>
      <c r="G495" s="162"/>
      <c r="H495" s="162"/>
      <c r="I495" s="162"/>
      <c r="J495" s="162"/>
      <c r="K495" s="162"/>
      <c r="L495" s="162"/>
      <c r="M495" s="162"/>
      <c r="N495" s="162"/>
      <c r="O495" s="162"/>
      <c r="P495" s="162"/>
      <c r="Q495" s="416"/>
    </row>
    <row r="496" spans="1:17" s="1" customFormat="1" x14ac:dyDescent="0.2">
      <c r="A496" s="162"/>
      <c r="B496" s="162"/>
      <c r="C496" s="162"/>
      <c r="D496" s="162"/>
      <c r="E496" s="162"/>
      <c r="F496" s="162"/>
      <c r="G496" s="162"/>
      <c r="H496" s="162"/>
      <c r="I496" s="162"/>
      <c r="J496" s="162"/>
      <c r="K496" s="162"/>
      <c r="L496" s="162"/>
      <c r="M496" s="162"/>
      <c r="N496" s="162"/>
      <c r="O496" s="162"/>
      <c r="P496" s="162"/>
      <c r="Q496" s="416"/>
    </row>
    <row r="497" spans="1:17" s="1" customFormat="1" x14ac:dyDescent="0.2">
      <c r="A497" s="162"/>
      <c r="B497" s="162"/>
      <c r="C497" s="162"/>
      <c r="D497" s="162"/>
      <c r="E497" s="162"/>
      <c r="F497" s="162"/>
      <c r="G497" s="162"/>
      <c r="H497" s="162"/>
      <c r="I497" s="162"/>
      <c r="J497" s="162"/>
      <c r="K497" s="162"/>
      <c r="L497" s="162"/>
      <c r="M497" s="162"/>
      <c r="N497" s="162"/>
      <c r="O497" s="162"/>
      <c r="P497" s="162"/>
      <c r="Q497" s="416"/>
    </row>
    <row r="498" spans="1:17" s="1" customFormat="1" x14ac:dyDescent="0.2">
      <c r="A498" s="162"/>
      <c r="B498" s="162"/>
      <c r="C498" s="162"/>
      <c r="D498" s="162"/>
      <c r="E498" s="162"/>
      <c r="F498" s="162"/>
      <c r="G498" s="162"/>
      <c r="H498" s="162"/>
      <c r="I498" s="162"/>
      <c r="J498" s="162"/>
      <c r="K498" s="162"/>
      <c r="L498" s="162"/>
      <c r="M498" s="162"/>
      <c r="N498" s="162"/>
      <c r="O498" s="162"/>
      <c r="P498" s="162"/>
      <c r="Q498" s="416"/>
    </row>
    <row r="499" spans="1:17" s="1" customFormat="1" x14ac:dyDescent="0.2">
      <c r="A499" s="162"/>
      <c r="B499" s="162"/>
      <c r="C499" s="162"/>
      <c r="D499" s="162"/>
      <c r="E499" s="162"/>
      <c r="F499" s="162"/>
      <c r="G499" s="162"/>
      <c r="H499" s="162"/>
      <c r="I499" s="162"/>
      <c r="J499" s="162"/>
      <c r="K499" s="162"/>
      <c r="L499" s="162"/>
      <c r="M499" s="162"/>
      <c r="N499" s="162"/>
      <c r="O499" s="162"/>
      <c r="P499" s="162"/>
      <c r="Q499" s="416"/>
    </row>
    <row r="500" spans="1:17" s="1" customFormat="1" x14ac:dyDescent="0.2">
      <c r="A500" s="162"/>
      <c r="B500" s="162"/>
      <c r="C500" s="162"/>
      <c r="D500" s="162"/>
      <c r="E500" s="162"/>
      <c r="F500" s="162"/>
      <c r="G500" s="162"/>
      <c r="H500" s="162"/>
      <c r="I500" s="162"/>
      <c r="J500" s="162"/>
      <c r="K500" s="162"/>
      <c r="L500" s="162"/>
      <c r="M500" s="162"/>
      <c r="N500" s="162"/>
      <c r="O500" s="162"/>
      <c r="P500" s="162"/>
      <c r="Q500" s="416"/>
    </row>
    <row r="501" spans="1:17" s="1" customFormat="1" x14ac:dyDescent="0.2">
      <c r="A501" s="162"/>
      <c r="B501" s="162"/>
      <c r="C501" s="162"/>
      <c r="D501" s="162"/>
      <c r="E501" s="162"/>
      <c r="F501" s="162"/>
      <c r="G501" s="162"/>
      <c r="H501" s="162"/>
      <c r="I501" s="162"/>
      <c r="J501" s="162"/>
      <c r="K501" s="162"/>
      <c r="L501" s="162"/>
      <c r="M501" s="162"/>
      <c r="N501" s="162"/>
      <c r="O501" s="162"/>
      <c r="P501" s="162"/>
      <c r="Q501" s="416"/>
    </row>
    <row r="502" spans="1:17" s="1" customFormat="1" x14ac:dyDescent="0.2">
      <c r="A502" s="162"/>
      <c r="B502" s="162"/>
      <c r="C502" s="162"/>
      <c r="D502" s="162"/>
      <c r="E502" s="162"/>
      <c r="F502" s="162"/>
      <c r="G502" s="162"/>
      <c r="H502" s="162"/>
      <c r="I502" s="162"/>
      <c r="J502" s="162"/>
      <c r="K502" s="162"/>
      <c r="L502" s="162"/>
      <c r="M502" s="162"/>
      <c r="N502" s="162"/>
      <c r="O502" s="162"/>
      <c r="P502" s="162"/>
      <c r="Q502" s="416"/>
    </row>
    <row r="503" spans="1:17" s="1" customFormat="1" x14ac:dyDescent="0.2">
      <c r="A503" s="162"/>
      <c r="B503" s="162"/>
      <c r="C503" s="162"/>
      <c r="D503" s="162"/>
      <c r="E503" s="162"/>
      <c r="F503" s="162"/>
      <c r="G503" s="162"/>
      <c r="H503" s="162"/>
      <c r="I503" s="162"/>
      <c r="J503" s="162"/>
      <c r="K503" s="162"/>
      <c r="L503" s="162"/>
      <c r="M503" s="162"/>
      <c r="N503" s="162"/>
      <c r="O503" s="162"/>
      <c r="P503" s="162"/>
      <c r="Q503" s="416"/>
    </row>
    <row r="504" spans="1:17" s="1" customFormat="1" x14ac:dyDescent="0.2">
      <c r="A504" s="162"/>
      <c r="B504" s="162"/>
      <c r="C504" s="162"/>
      <c r="D504" s="162"/>
      <c r="E504" s="162"/>
      <c r="F504" s="162"/>
      <c r="G504" s="162"/>
      <c r="H504" s="162"/>
      <c r="I504" s="162"/>
      <c r="J504" s="162"/>
      <c r="K504" s="162"/>
      <c r="L504" s="162"/>
      <c r="M504" s="162"/>
      <c r="N504" s="162"/>
      <c r="O504" s="162"/>
      <c r="P504" s="162"/>
      <c r="Q504" s="416"/>
    </row>
    <row r="505" spans="1:17" s="1" customFormat="1" x14ac:dyDescent="0.2">
      <c r="A505" s="162"/>
      <c r="B505" s="162"/>
      <c r="C505" s="162"/>
      <c r="D505" s="162"/>
      <c r="E505" s="162"/>
      <c r="F505" s="162"/>
      <c r="G505" s="162"/>
      <c r="H505" s="162"/>
      <c r="I505" s="162"/>
      <c r="J505" s="162"/>
      <c r="K505" s="162"/>
      <c r="L505" s="162"/>
      <c r="M505" s="162"/>
      <c r="N505" s="162"/>
      <c r="O505" s="162"/>
      <c r="P505" s="162"/>
      <c r="Q505" s="416"/>
    </row>
    <row r="506" spans="1:17" s="1" customFormat="1" x14ac:dyDescent="0.2">
      <c r="A506" s="162"/>
      <c r="B506" s="162"/>
      <c r="C506" s="162"/>
      <c r="D506" s="162"/>
      <c r="E506" s="162"/>
      <c r="F506" s="162"/>
      <c r="G506" s="162"/>
      <c r="H506" s="162"/>
      <c r="I506" s="162"/>
      <c r="J506" s="162"/>
      <c r="K506" s="162"/>
      <c r="L506" s="162"/>
      <c r="M506" s="162"/>
      <c r="N506" s="162"/>
      <c r="O506" s="162"/>
      <c r="P506" s="162"/>
      <c r="Q506" s="416"/>
    </row>
    <row r="507" spans="1:17" s="1" customFormat="1" x14ac:dyDescent="0.2">
      <c r="A507" s="162"/>
      <c r="B507" s="162"/>
      <c r="C507" s="162"/>
      <c r="D507" s="162"/>
      <c r="E507" s="162"/>
      <c r="F507" s="162"/>
      <c r="G507" s="162"/>
      <c r="H507" s="162"/>
      <c r="I507" s="162"/>
      <c r="J507" s="162"/>
      <c r="K507" s="162"/>
      <c r="L507" s="162"/>
      <c r="M507" s="162"/>
      <c r="N507" s="162"/>
      <c r="O507" s="162"/>
      <c r="P507" s="162"/>
      <c r="Q507" s="416"/>
    </row>
    <row r="508" spans="1:17" s="1" customFormat="1" x14ac:dyDescent="0.2">
      <c r="A508" s="162"/>
      <c r="B508" s="162"/>
      <c r="C508" s="162"/>
      <c r="D508" s="162"/>
      <c r="E508" s="162"/>
      <c r="F508" s="162"/>
      <c r="G508" s="162"/>
      <c r="H508" s="162"/>
      <c r="I508" s="162"/>
      <c r="J508" s="162"/>
      <c r="K508" s="162"/>
      <c r="L508" s="162"/>
      <c r="M508" s="162"/>
      <c r="N508" s="162"/>
      <c r="O508" s="162"/>
      <c r="P508" s="162"/>
      <c r="Q508" s="416"/>
    </row>
    <row r="509" spans="1:17" s="1" customFormat="1" x14ac:dyDescent="0.2">
      <c r="A509" s="162"/>
      <c r="B509" s="162"/>
      <c r="C509" s="162"/>
      <c r="D509" s="162"/>
      <c r="E509" s="162"/>
      <c r="F509" s="162"/>
      <c r="G509" s="162"/>
      <c r="H509" s="162"/>
      <c r="I509" s="162"/>
      <c r="J509" s="162"/>
      <c r="K509" s="162"/>
      <c r="L509" s="162"/>
      <c r="M509" s="162"/>
      <c r="N509" s="162"/>
      <c r="O509" s="162"/>
      <c r="P509" s="162"/>
      <c r="Q509" s="416"/>
    </row>
    <row r="510" spans="1:17" s="1" customFormat="1" x14ac:dyDescent="0.2">
      <c r="A510" s="162"/>
      <c r="B510" s="162"/>
      <c r="C510" s="162"/>
      <c r="D510" s="162"/>
      <c r="E510" s="162"/>
      <c r="F510" s="162"/>
      <c r="G510" s="162"/>
      <c r="H510" s="162"/>
      <c r="I510" s="162"/>
      <c r="J510" s="162"/>
      <c r="K510" s="162"/>
      <c r="L510" s="162"/>
      <c r="M510" s="162"/>
      <c r="N510" s="162"/>
      <c r="O510" s="162"/>
      <c r="P510" s="162"/>
      <c r="Q510" s="416"/>
    </row>
    <row r="511" spans="1:17" s="1" customFormat="1" x14ac:dyDescent="0.2">
      <c r="A511" s="162"/>
      <c r="B511" s="162"/>
      <c r="C511" s="162"/>
      <c r="D511" s="162"/>
      <c r="E511" s="162"/>
      <c r="F511" s="162"/>
      <c r="G511" s="162"/>
      <c r="H511" s="162"/>
      <c r="I511" s="162"/>
      <c r="J511" s="162"/>
      <c r="K511" s="162"/>
      <c r="L511" s="162"/>
      <c r="M511" s="162"/>
      <c r="N511" s="162"/>
      <c r="O511" s="162"/>
      <c r="P511" s="162"/>
      <c r="Q511" s="416"/>
    </row>
    <row r="512" spans="1:17" s="1" customFormat="1" x14ac:dyDescent="0.2">
      <c r="A512" s="162"/>
      <c r="B512" s="162"/>
      <c r="C512" s="162"/>
      <c r="D512" s="162"/>
      <c r="E512" s="162"/>
      <c r="F512" s="162"/>
      <c r="G512" s="162"/>
      <c r="H512" s="162"/>
      <c r="I512" s="162"/>
      <c r="J512" s="162"/>
      <c r="K512" s="162"/>
      <c r="L512" s="162"/>
      <c r="M512" s="162"/>
      <c r="N512" s="162"/>
      <c r="O512" s="162"/>
      <c r="P512" s="162"/>
      <c r="Q512" s="416"/>
    </row>
    <row r="513" spans="1:17" s="1" customFormat="1" x14ac:dyDescent="0.2">
      <c r="A513" s="162"/>
      <c r="B513" s="162"/>
      <c r="C513" s="162"/>
      <c r="D513" s="162"/>
      <c r="E513" s="162"/>
      <c r="F513" s="162"/>
      <c r="G513" s="162"/>
      <c r="H513" s="162"/>
      <c r="I513" s="162"/>
      <c r="J513" s="162"/>
      <c r="K513" s="162"/>
      <c r="L513" s="162"/>
      <c r="M513" s="162"/>
      <c r="N513" s="162"/>
      <c r="O513" s="162"/>
      <c r="P513" s="162"/>
      <c r="Q513" s="416"/>
    </row>
    <row r="514" spans="1:17" s="1" customFormat="1" x14ac:dyDescent="0.2">
      <c r="A514" s="162"/>
      <c r="B514" s="162"/>
      <c r="C514" s="162"/>
      <c r="D514" s="162"/>
      <c r="E514" s="162"/>
      <c r="F514" s="162"/>
      <c r="G514" s="162"/>
      <c r="H514" s="162"/>
      <c r="I514" s="162"/>
      <c r="J514" s="162"/>
      <c r="K514" s="162"/>
      <c r="L514" s="162"/>
      <c r="M514" s="162"/>
      <c r="N514" s="162"/>
      <c r="O514" s="162"/>
      <c r="P514" s="162"/>
      <c r="Q514" s="416"/>
    </row>
    <row r="515" spans="1:17" s="1" customFormat="1" x14ac:dyDescent="0.2">
      <c r="A515" s="162"/>
      <c r="B515" s="162"/>
      <c r="C515" s="162"/>
      <c r="D515" s="162"/>
      <c r="E515" s="162"/>
      <c r="F515" s="162"/>
      <c r="G515" s="162"/>
      <c r="H515" s="162"/>
      <c r="I515" s="162"/>
      <c r="J515" s="162"/>
      <c r="K515" s="162"/>
      <c r="L515" s="162"/>
      <c r="M515" s="162"/>
      <c r="N515" s="162"/>
      <c r="O515" s="162"/>
      <c r="P515" s="162"/>
      <c r="Q515" s="416"/>
    </row>
    <row r="516" spans="1:17" s="1" customFormat="1" x14ac:dyDescent="0.2">
      <c r="A516" s="162"/>
      <c r="B516" s="162"/>
      <c r="C516" s="162"/>
      <c r="D516" s="162"/>
      <c r="E516" s="162"/>
      <c r="F516" s="162"/>
      <c r="G516" s="162"/>
      <c r="H516" s="162"/>
      <c r="I516" s="162"/>
      <c r="J516" s="162"/>
      <c r="K516" s="162"/>
      <c r="L516" s="162"/>
      <c r="M516" s="162"/>
      <c r="N516" s="162"/>
      <c r="O516" s="162"/>
      <c r="P516" s="162"/>
      <c r="Q516" s="416"/>
    </row>
    <row r="517" spans="1:17" s="1" customFormat="1" x14ac:dyDescent="0.2">
      <c r="A517" s="162"/>
      <c r="B517" s="162"/>
      <c r="C517" s="162"/>
      <c r="D517" s="162"/>
      <c r="E517" s="162"/>
      <c r="F517" s="162"/>
      <c r="G517" s="162"/>
      <c r="H517" s="162"/>
      <c r="I517" s="162"/>
      <c r="J517" s="162"/>
      <c r="K517" s="162"/>
      <c r="L517" s="162"/>
      <c r="M517" s="162"/>
      <c r="N517" s="162"/>
      <c r="O517" s="162"/>
      <c r="P517" s="162"/>
      <c r="Q517" s="416"/>
    </row>
    <row r="518" spans="1:17" s="1" customFormat="1" x14ac:dyDescent="0.2">
      <c r="A518" s="162"/>
      <c r="B518" s="162"/>
      <c r="C518" s="162"/>
      <c r="D518" s="162"/>
      <c r="E518" s="162"/>
      <c r="F518" s="162"/>
      <c r="G518" s="162"/>
      <c r="H518" s="162"/>
      <c r="I518" s="162"/>
      <c r="J518" s="162"/>
      <c r="K518" s="162"/>
      <c r="L518" s="162"/>
      <c r="M518" s="162"/>
      <c r="N518" s="162"/>
      <c r="O518" s="162"/>
      <c r="P518" s="162"/>
      <c r="Q518" s="416"/>
    </row>
    <row r="519" spans="1:17" s="1" customFormat="1" x14ac:dyDescent="0.2">
      <c r="A519" s="162"/>
      <c r="B519" s="162"/>
      <c r="C519" s="162"/>
      <c r="D519" s="162"/>
      <c r="E519" s="162"/>
      <c r="F519" s="162"/>
      <c r="G519" s="162"/>
      <c r="H519" s="162"/>
      <c r="I519" s="162"/>
      <c r="J519" s="162"/>
      <c r="K519" s="162"/>
      <c r="L519" s="162"/>
      <c r="M519" s="162"/>
      <c r="N519" s="162"/>
      <c r="O519" s="162"/>
      <c r="P519" s="162"/>
      <c r="Q519" s="416"/>
    </row>
    <row r="520" spans="1:17" s="1" customFormat="1" x14ac:dyDescent="0.2">
      <c r="A520" s="162"/>
      <c r="B520" s="162"/>
      <c r="C520" s="162"/>
      <c r="D520" s="162"/>
      <c r="E520" s="162"/>
      <c r="F520" s="162"/>
      <c r="G520" s="162"/>
      <c r="H520" s="162"/>
      <c r="I520" s="162"/>
      <c r="J520" s="162"/>
      <c r="K520" s="162"/>
      <c r="L520" s="162"/>
      <c r="M520" s="162"/>
      <c r="N520" s="162"/>
      <c r="O520" s="162"/>
      <c r="P520" s="162"/>
      <c r="Q520" s="416"/>
    </row>
    <row r="521" spans="1:17" s="1" customFormat="1" x14ac:dyDescent="0.2">
      <c r="A521" s="162"/>
      <c r="B521" s="162"/>
      <c r="C521" s="162"/>
      <c r="D521" s="162"/>
      <c r="E521" s="162"/>
      <c r="F521" s="162"/>
      <c r="G521" s="162"/>
      <c r="H521" s="162"/>
      <c r="I521" s="162"/>
      <c r="J521" s="162"/>
      <c r="K521" s="162"/>
      <c r="L521" s="162"/>
      <c r="M521" s="162"/>
      <c r="N521" s="162"/>
      <c r="O521" s="162"/>
      <c r="P521" s="162"/>
      <c r="Q521" s="416"/>
    </row>
    <row r="522" spans="1:17" s="1" customFormat="1" x14ac:dyDescent="0.2">
      <c r="A522" s="162"/>
      <c r="B522" s="162"/>
      <c r="C522" s="162"/>
      <c r="D522" s="162"/>
      <c r="E522" s="162"/>
      <c r="F522" s="162"/>
      <c r="G522" s="162"/>
      <c r="H522" s="162"/>
      <c r="I522" s="162"/>
      <c r="J522" s="162"/>
      <c r="K522" s="162"/>
      <c r="L522" s="162"/>
      <c r="M522" s="162"/>
      <c r="N522" s="162"/>
      <c r="O522" s="162"/>
      <c r="P522" s="162"/>
      <c r="Q522" s="416"/>
    </row>
    <row r="523" spans="1:17" s="1" customFormat="1" x14ac:dyDescent="0.2">
      <c r="A523" s="162"/>
      <c r="B523" s="162"/>
      <c r="C523" s="162"/>
      <c r="D523" s="162"/>
      <c r="E523" s="162"/>
      <c r="F523" s="162"/>
      <c r="G523" s="162"/>
      <c r="H523" s="162"/>
      <c r="I523" s="162"/>
      <c r="J523" s="162"/>
      <c r="K523" s="162"/>
      <c r="L523" s="162"/>
      <c r="M523" s="162"/>
      <c r="N523" s="162"/>
      <c r="O523" s="162"/>
      <c r="P523" s="162"/>
      <c r="Q523" s="416"/>
    </row>
    <row r="524" spans="1:17" s="1" customFormat="1" x14ac:dyDescent="0.2">
      <c r="A524" s="162"/>
      <c r="B524" s="162"/>
      <c r="C524" s="162"/>
      <c r="D524" s="162"/>
      <c r="E524" s="162"/>
      <c r="F524" s="162"/>
      <c r="G524" s="162"/>
      <c r="H524" s="162"/>
      <c r="I524" s="162"/>
      <c r="J524" s="162"/>
      <c r="K524" s="162"/>
      <c r="L524" s="162"/>
      <c r="M524" s="162"/>
      <c r="N524" s="162"/>
      <c r="O524" s="162"/>
      <c r="P524" s="162"/>
      <c r="Q524" s="416"/>
    </row>
    <row r="525" spans="1:17" s="1" customFormat="1" x14ac:dyDescent="0.2">
      <c r="A525" s="162"/>
      <c r="B525" s="162"/>
      <c r="C525" s="162"/>
      <c r="D525" s="162"/>
      <c r="E525" s="162"/>
      <c r="F525" s="162"/>
      <c r="G525" s="162"/>
      <c r="H525" s="162"/>
      <c r="I525" s="162"/>
      <c r="J525" s="162"/>
      <c r="K525" s="162"/>
      <c r="L525" s="162"/>
      <c r="M525" s="162"/>
      <c r="N525" s="162"/>
      <c r="O525" s="162"/>
      <c r="P525" s="162"/>
      <c r="Q525" s="416"/>
    </row>
    <row r="526" spans="1:17" s="1" customFormat="1" x14ac:dyDescent="0.2">
      <c r="A526" s="162"/>
      <c r="B526" s="162"/>
      <c r="C526" s="162"/>
      <c r="D526" s="162"/>
      <c r="E526" s="162"/>
      <c r="F526" s="162"/>
      <c r="G526" s="162"/>
      <c r="H526" s="162"/>
      <c r="I526" s="162"/>
      <c r="J526" s="162"/>
      <c r="K526" s="162"/>
      <c r="L526" s="162"/>
      <c r="M526" s="162"/>
      <c r="N526" s="162"/>
      <c r="O526" s="162"/>
      <c r="P526" s="162"/>
      <c r="Q526" s="416"/>
    </row>
    <row r="527" spans="1:17" s="1" customFormat="1" x14ac:dyDescent="0.2">
      <c r="A527" s="162"/>
      <c r="B527" s="162"/>
      <c r="C527" s="162"/>
      <c r="D527" s="162"/>
      <c r="E527" s="162"/>
      <c r="F527" s="162"/>
      <c r="G527" s="162"/>
      <c r="H527" s="162"/>
      <c r="I527" s="162"/>
      <c r="J527" s="162"/>
      <c r="K527" s="162"/>
      <c r="L527" s="162"/>
      <c r="M527" s="162"/>
      <c r="N527" s="162"/>
      <c r="O527" s="162"/>
      <c r="P527" s="162"/>
      <c r="Q527" s="416"/>
    </row>
    <row r="528" spans="1:17" s="1" customFormat="1" x14ac:dyDescent="0.2">
      <c r="A528" s="162"/>
      <c r="B528" s="162"/>
      <c r="C528" s="162"/>
      <c r="D528" s="162"/>
      <c r="E528" s="162"/>
      <c r="F528" s="162"/>
      <c r="G528" s="162"/>
      <c r="H528" s="162"/>
      <c r="I528" s="162"/>
      <c r="J528" s="162"/>
      <c r="K528" s="162"/>
      <c r="L528" s="162"/>
      <c r="M528" s="162"/>
      <c r="N528" s="162"/>
      <c r="O528" s="162"/>
      <c r="P528" s="162"/>
      <c r="Q528" s="416"/>
    </row>
    <row r="529" spans="1:17" s="1" customFormat="1" x14ac:dyDescent="0.2">
      <c r="A529" s="162"/>
      <c r="B529" s="162"/>
      <c r="C529" s="162"/>
      <c r="D529" s="162"/>
      <c r="E529" s="162"/>
      <c r="F529" s="162"/>
      <c r="G529" s="162"/>
      <c r="H529" s="162"/>
      <c r="I529" s="162"/>
      <c r="J529" s="162"/>
      <c r="K529" s="162"/>
      <c r="L529" s="162"/>
      <c r="M529" s="162"/>
      <c r="N529" s="162"/>
      <c r="O529" s="162"/>
      <c r="P529" s="162"/>
      <c r="Q529" s="416"/>
    </row>
    <row r="530" spans="1:17" s="1" customFormat="1" x14ac:dyDescent="0.2">
      <c r="A530" s="162"/>
      <c r="B530" s="162"/>
      <c r="C530" s="162"/>
      <c r="D530" s="162"/>
      <c r="E530" s="162"/>
      <c r="F530" s="162"/>
      <c r="G530" s="162"/>
      <c r="H530" s="162"/>
      <c r="I530" s="162"/>
      <c r="J530" s="162"/>
      <c r="K530" s="162"/>
      <c r="L530" s="162"/>
      <c r="M530" s="162"/>
      <c r="N530" s="162"/>
      <c r="O530" s="162"/>
      <c r="P530" s="162"/>
      <c r="Q530" s="416"/>
    </row>
    <row r="531" spans="1:17" s="1" customFormat="1" x14ac:dyDescent="0.2">
      <c r="A531" s="162"/>
      <c r="B531" s="162"/>
      <c r="C531" s="162"/>
      <c r="D531" s="162"/>
      <c r="E531" s="162"/>
      <c r="F531" s="162"/>
      <c r="G531" s="162"/>
      <c r="H531" s="162"/>
      <c r="I531" s="162"/>
      <c r="J531" s="162"/>
      <c r="K531" s="162"/>
      <c r="L531" s="162"/>
      <c r="M531" s="162"/>
      <c r="N531" s="162"/>
      <c r="O531" s="162"/>
      <c r="P531" s="162"/>
      <c r="Q531" s="416"/>
    </row>
    <row r="532" spans="1:17" s="1" customFormat="1" x14ac:dyDescent="0.2">
      <c r="A532" s="162"/>
      <c r="B532" s="162"/>
      <c r="C532" s="162"/>
      <c r="D532" s="162"/>
      <c r="E532" s="162"/>
      <c r="F532" s="162"/>
      <c r="G532" s="162"/>
      <c r="H532" s="162"/>
      <c r="I532" s="162"/>
      <c r="J532" s="162"/>
      <c r="K532" s="162"/>
      <c r="L532" s="162"/>
      <c r="M532" s="162"/>
      <c r="N532" s="162"/>
      <c r="O532" s="162"/>
      <c r="P532" s="162"/>
      <c r="Q532" s="416"/>
    </row>
    <row r="533" spans="1:17" s="1" customFormat="1" x14ac:dyDescent="0.2">
      <c r="A533" s="162"/>
      <c r="B533" s="162"/>
      <c r="C533" s="162"/>
      <c r="D533" s="162"/>
      <c r="E533" s="162"/>
      <c r="F533" s="162"/>
      <c r="G533" s="162"/>
      <c r="H533" s="162"/>
      <c r="I533" s="162"/>
      <c r="J533" s="162"/>
      <c r="K533" s="162"/>
      <c r="L533" s="162"/>
      <c r="M533" s="162"/>
      <c r="N533" s="162"/>
      <c r="O533" s="162"/>
      <c r="P533" s="162"/>
      <c r="Q533" s="416"/>
    </row>
    <row r="534" spans="1:17" s="1" customFormat="1" x14ac:dyDescent="0.2">
      <c r="A534" s="162"/>
      <c r="B534" s="162"/>
      <c r="C534" s="162"/>
      <c r="D534" s="162"/>
      <c r="E534" s="162"/>
      <c r="F534" s="162"/>
      <c r="G534" s="162"/>
      <c r="H534" s="162"/>
      <c r="I534" s="162"/>
      <c r="J534" s="162"/>
      <c r="K534" s="162"/>
      <c r="L534" s="162"/>
      <c r="M534" s="162"/>
      <c r="N534" s="162"/>
      <c r="O534" s="162"/>
      <c r="P534" s="162"/>
      <c r="Q534" s="416"/>
    </row>
    <row r="535" spans="1:17" s="1" customFormat="1" x14ac:dyDescent="0.2">
      <c r="A535" s="162"/>
      <c r="B535" s="162"/>
      <c r="C535" s="162"/>
      <c r="D535" s="162"/>
      <c r="E535" s="162"/>
      <c r="F535" s="162"/>
      <c r="G535" s="162"/>
      <c r="H535" s="162"/>
      <c r="I535" s="162"/>
      <c r="J535" s="162"/>
      <c r="K535" s="162"/>
      <c r="L535" s="162"/>
      <c r="M535" s="162"/>
      <c r="N535" s="162"/>
      <c r="O535" s="162"/>
      <c r="P535" s="162"/>
      <c r="Q535" s="416"/>
    </row>
    <row r="536" spans="1:17" s="1" customFormat="1" x14ac:dyDescent="0.2">
      <c r="A536" s="162"/>
      <c r="B536" s="162"/>
      <c r="C536" s="162"/>
      <c r="D536" s="162"/>
      <c r="E536" s="162"/>
      <c r="F536" s="162"/>
      <c r="G536" s="162"/>
      <c r="H536" s="162"/>
      <c r="I536" s="162"/>
      <c r="J536" s="162"/>
      <c r="K536" s="162"/>
      <c r="L536" s="162"/>
      <c r="M536" s="162"/>
      <c r="N536" s="162"/>
      <c r="O536" s="162"/>
      <c r="P536" s="162"/>
      <c r="Q536" s="416"/>
    </row>
    <row r="537" spans="1:17" s="1" customFormat="1" x14ac:dyDescent="0.2">
      <c r="A537" s="162"/>
      <c r="B537" s="162"/>
      <c r="C537" s="162"/>
      <c r="D537" s="162"/>
      <c r="E537" s="162"/>
      <c r="F537" s="162"/>
      <c r="G537" s="162"/>
      <c r="H537" s="162"/>
      <c r="I537" s="162"/>
      <c r="J537" s="162"/>
      <c r="K537" s="162"/>
      <c r="L537" s="162"/>
      <c r="M537" s="162"/>
      <c r="N537" s="162"/>
      <c r="O537" s="162"/>
      <c r="P537" s="162"/>
      <c r="Q537" s="416"/>
    </row>
    <row r="538" spans="1:17" s="1" customFormat="1" x14ac:dyDescent="0.2">
      <c r="A538" s="162"/>
      <c r="B538" s="162"/>
      <c r="C538" s="162"/>
      <c r="D538" s="162"/>
      <c r="E538" s="162"/>
      <c r="F538" s="162"/>
      <c r="G538" s="162"/>
      <c r="H538" s="162"/>
      <c r="I538" s="162"/>
      <c r="J538" s="162"/>
      <c r="K538" s="162"/>
      <c r="L538" s="162"/>
      <c r="M538" s="162"/>
      <c r="N538" s="162"/>
      <c r="O538" s="162"/>
      <c r="P538" s="162"/>
      <c r="Q538" s="416"/>
    </row>
    <row r="539" spans="1:17" s="1" customFormat="1" x14ac:dyDescent="0.2">
      <c r="A539" s="162"/>
      <c r="B539" s="162"/>
      <c r="C539" s="162"/>
      <c r="D539" s="162"/>
      <c r="E539" s="162"/>
      <c r="F539" s="162"/>
      <c r="G539" s="162"/>
      <c r="H539" s="162"/>
      <c r="I539" s="162"/>
      <c r="J539" s="162"/>
      <c r="K539" s="162"/>
      <c r="L539" s="162"/>
      <c r="M539" s="162"/>
      <c r="N539" s="162"/>
      <c r="O539" s="162"/>
      <c r="P539" s="162"/>
      <c r="Q539" s="416"/>
    </row>
    <row r="540" spans="1:17" s="1" customFormat="1" x14ac:dyDescent="0.2">
      <c r="A540" s="162"/>
      <c r="B540" s="162"/>
      <c r="C540" s="162"/>
      <c r="D540" s="162"/>
      <c r="E540" s="162"/>
      <c r="F540" s="162"/>
      <c r="G540" s="162"/>
      <c r="H540" s="162"/>
      <c r="I540" s="162"/>
      <c r="J540" s="162"/>
      <c r="K540" s="162"/>
      <c r="L540" s="162"/>
      <c r="M540" s="162"/>
      <c r="N540" s="162"/>
      <c r="O540" s="162"/>
      <c r="P540" s="162"/>
      <c r="Q540" s="416"/>
    </row>
    <row r="541" spans="1:17" s="1" customFormat="1" x14ac:dyDescent="0.2">
      <c r="A541" s="162"/>
      <c r="B541" s="162"/>
      <c r="C541" s="162"/>
      <c r="D541" s="162"/>
      <c r="E541" s="162"/>
      <c r="F541" s="162"/>
      <c r="G541" s="162"/>
      <c r="H541" s="162"/>
      <c r="I541" s="162"/>
      <c r="J541" s="162"/>
      <c r="K541" s="162"/>
      <c r="L541" s="162"/>
      <c r="M541" s="162"/>
      <c r="N541" s="162"/>
      <c r="O541" s="162"/>
      <c r="P541" s="162"/>
      <c r="Q541" s="416"/>
    </row>
    <row r="542" spans="1:17" s="1" customFormat="1" x14ac:dyDescent="0.2">
      <c r="A542" s="162"/>
      <c r="B542" s="162"/>
      <c r="C542" s="162"/>
      <c r="D542" s="162"/>
      <c r="E542" s="162"/>
      <c r="F542" s="162"/>
      <c r="G542" s="162"/>
      <c r="H542" s="162"/>
      <c r="I542" s="162"/>
      <c r="J542" s="162"/>
      <c r="K542" s="162"/>
      <c r="L542" s="162"/>
      <c r="M542" s="162"/>
      <c r="N542" s="162"/>
      <c r="O542" s="162"/>
      <c r="P542" s="162"/>
      <c r="Q542" s="416"/>
    </row>
    <row r="543" spans="1:17" s="1" customFormat="1" x14ac:dyDescent="0.2">
      <c r="A543" s="162"/>
      <c r="B543" s="162"/>
      <c r="C543" s="162"/>
      <c r="D543" s="162"/>
      <c r="E543" s="162"/>
      <c r="F543" s="162"/>
      <c r="G543" s="162"/>
      <c r="H543" s="162"/>
      <c r="I543" s="162"/>
      <c r="J543" s="162"/>
      <c r="K543" s="162"/>
      <c r="L543" s="162"/>
      <c r="M543" s="162"/>
      <c r="N543" s="162"/>
      <c r="O543" s="162"/>
      <c r="P543" s="162"/>
      <c r="Q543" s="416"/>
    </row>
    <row r="544" spans="1:17" s="1" customFormat="1" x14ac:dyDescent="0.2">
      <c r="A544" s="162"/>
      <c r="B544" s="162"/>
      <c r="C544" s="162"/>
      <c r="D544" s="162"/>
      <c r="E544" s="162"/>
      <c r="F544" s="162"/>
      <c r="G544" s="162"/>
      <c r="H544" s="162"/>
      <c r="I544" s="162"/>
      <c r="J544" s="162"/>
      <c r="K544" s="162"/>
      <c r="L544" s="162"/>
      <c r="M544" s="162"/>
      <c r="N544" s="162"/>
      <c r="O544" s="162"/>
      <c r="P544" s="162"/>
      <c r="Q544" s="416"/>
    </row>
    <row r="545" spans="1:17" s="1" customFormat="1" x14ac:dyDescent="0.2">
      <c r="A545" s="162"/>
      <c r="B545" s="162"/>
      <c r="C545" s="162"/>
      <c r="D545" s="162"/>
      <c r="E545" s="162"/>
      <c r="F545" s="162"/>
      <c r="G545" s="162"/>
      <c r="H545" s="162"/>
      <c r="I545" s="162"/>
      <c r="J545" s="162"/>
      <c r="K545" s="162"/>
      <c r="L545" s="162"/>
      <c r="M545" s="162"/>
      <c r="N545" s="162"/>
      <c r="O545" s="162"/>
      <c r="P545" s="162"/>
      <c r="Q545" s="416"/>
    </row>
    <row r="546" spans="1:17" s="1" customFormat="1" x14ac:dyDescent="0.2">
      <c r="A546" s="162"/>
      <c r="B546" s="162"/>
      <c r="C546" s="162"/>
      <c r="D546" s="162"/>
      <c r="E546" s="162"/>
      <c r="F546" s="162"/>
      <c r="G546" s="162"/>
      <c r="H546" s="162"/>
      <c r="I546" s="162"/>
      <c r="J546" s="162"/>
      <c r="K546" s="162"/>
      <c r="L546" s="162"/>
      <c r="M546" s="162"/>
      <c r="N546" s="162"/>
      <c r="O546" s="162"/>
      <c r="P546" s="162"/>
      <c r="Q546" s="416"/>
    </row>
    <row r="547" spans="1:17" s="1" customFormat="1" x14ac:dyDescent="0.2">
      <c r="A547" s="162"/>
      <c r="B547" s="162"/>
      <c r="C547" s="162"/>
      <c r="D547" s="162"/>
      <c r="E547" s="162"/>
      <c r="F547" s="162"/>
      <c r="G547" s="162"/>
      <c r="H547" s="162"/>
      <c r="I547" s="162"/>
      <c r="J547" s="162"/>
      <c r="K547" s="162"/>
      <c r="L547" s="162"/>
      <c r="M547" s="162"/>
      <c r="N547" s="162"/>
      <c r="O547" s="162"/>
      <c r="P547" s="162"/>
      <c r="Q547" s="416"/>
    </row>
    <row r="548" spans="1:17" s="1" customFormat="1" x14ac:dyDescent="0.2">
      <c r="A548" s="162"/>
      <c r="B548" s="162"/>
      <c r="C548" s="162"/>
      <c r="D548" s="162"/>
      <c r="E548" s="162"/>
      <c r="F548" s="162"/>
      <c r="G548" s="162"/>
      <c r="H548" s="162"/>
      <c r="I548" s="162"/>
      <c r="J548" s="162"/>
      <c r="K548" s="162"/>
      <c r="L548" s="162"/>
      <c r="M548" s="162"/>
      <c r="N548" s="162"/>
      <c r="O548" s="162"/>
      <c r="P548" s="162"/>
      <c r="Q548" s="416"/>
    </row>
    <row r="549" spans="1:17" s="1" customFormat="1" x14ac:dyDescent="0.2">
      <c r="A549" s="162"/>
      <c r="B549" s="162"/>
      <c r="C549" s="162"/>
      <c r="D549" s="162"/>
      <c r="E549" s="162"/>
      <c r="F549" s="162"/>
      <c r="G549" s="162"/>
      <c r="H549" s="162"/>
      <c r="I549" s="162"/>
      <c r="J549" s="162"/>
      <c r="K549" s="162"/>
      <c r="L549" s="162"/>
      <c r="M549" s="162"/>
      <c r="N549" s="162"/>
      <c r="O549" s="162"/>
      <c r="P549" s="162"/>
      <c r="Q549" s="416"/>
    </row>
    <row r="550" spans="1:17" s="1" customFormat="1" x14ac:dyDescent="0.2">
      <c r="A550" s="162"/>
      <c r="B550" s="162"/>
      <c r="C550" s="162"/>
      <c r="D550" s="162"/>
      <c r="E550" s="162"/>
      <c r="F550" s="162"/>
      <c r="G550" s="162"/>
      <c r="H550" s="162"/>
      <c r="I550" s="162"/>
      <c r="J550" s="162"/>
      <c r="K550" s="162"/>
      <c r="L550" s="162"/>
      <c r="M550" s="162"/>
      <c r="N550" s="162"/>
      <c r="O550" s="162"/>
      <c r="P550" s="162"/>
      <c r="Q550" s="416"/>
    </row>
    <row r="551" spans="1:17" s="1" customFormat="1" x14ac:dyDescent="0.2">
      <c r="A551" s="162"/>
      <c r="B551" s="162"/>
      <c r="C551" s="162"/>
      <c r="D551" s="162"/>
      <c r="E551" s="162"/>
      <c r="F551" s="162"/>
      <c r="G551" s="162"/>
      <c r="H551" s="162"/>
      <c r="I551" s="162"/>
      <c r="J551" s="162"/>
      <c r="K551" s="162"/>
      <c r="L551" s="162"/>
      <c r="M551" s="162"/>
      <c r="N551" s="162"/>
      <c r="O551" s="162"/>
      <c r="P551" s="162"/>
      <c r="Q551" s="416"/>
    </row>
    <row r="552" spans="1:17" s="1" customFormat="1" x14ac:dyDescent="0.2">
      <c r="A552" s="162"/>
      <c r="B552" s="162"/>
      <c r="C552" s="162"/>
      <c r="D552" s="162"/>
      <c r="E552" s="162"/>
      <c r="F552" s="162"/>
      <c r="G552" s="162"/>
      <c r="H552" s="162"/>
      <c r="I552" s="162"/>
      <c r="J552" s="162"/>
      <c r="K552" s="162"/>
      <c r="L552" s="162"/>
      <c r="M552" s="162"/>
      <c r="N552" s="162"/>
      <c r="O552" s="162"/>
      <c r="P552" s="162"/>
      <c r="Q552" s="416"/>
    </row>
    <row r="553" spans="1:17" s="1" customFormat="1" x14ac:dyDescent="0.2">
      <c r="A553" s="162"/>
      <c r="B553" s="162"/>
      <c r="C553" s="162"/>
      <c r="D553" s="162"/>
      <c r="E553" s="162"/>
      <c r="F553" s="162"/>
      <c r="G553" s="162"/>
      <c r="H553" s="162"/>
      <c r="I553" s="162"/>
      <c r="J553" s="162"/>
      <c r="K553" s="162"/>
      <c r="L553" s="162"/>
      <c r="M553" s="162"/>
      <c r="N553" s="162"/>
      <c r="O553" s="162"/>
      <c r="P553" s="162"/>
      <c r="Q553" s="416"/>
    </row>
    <row r="554" spans="1:17" s="1" customFormat="1" x14ac:dyDescent="0.2">
      <c r="A554" s="162"/>
      <c r="B554" s="162"/>
      <c r="C554" s="162"/>
      <c r="D554" s="162"/>
      <c r="E554" s="162"/>
      <c r="F554" s="162"/>
      <c r="G554" s="162"/>
      <c r="H554" s="162"/>
      <c r="I554" s="162"/>
      <c r="J554" s="162"/>
      <c r="K554" s="162"/>
      <c r="L554" s="162"/>
      <c r="M554" s="162"/>
      <c r="N554" s="162"/>
      <c r="O554" s="162"/>
      <c r="P554" s="162"/>
      <c r="Q554" s="416"/>
    </row>
    <row r="555" spans="1:17" s="1" customFormat="1" x14ac:dyDescent="0.2">
      <c r="A555" s="162"/>
      <c r="B555" s="162"/>
      <c r="C555" s="162"/>
      <c r="D555" s="162"/>
      <c r="E555" s="162"/>
      <c r="F555" s="162"/>
      <c r="G555" s="162"/>
      <c r="H555" s="162"/>
      <c r="I555" s="162"/>
      <c r="J555" s="162"/>
      <c r="K555" s="162"/>
      <c r="L555" s="162"/>
      <c r="M555" s="162"/>
      <c r="N555" s="162"/>
      <c r="O555" s="162"/>
      <c r="P555" s="162"/>
      <c r="Q555" s="416"/>
    </row>
    <row r="556" spans="1:17" s="1" customFormat="1" x14ac:dyDescent="0.2">
      <c r="A556" s="162"/>
      <c r="B556" s="162"/>
      <c r="C556" s="162"/>
      <c r="D556" s="162"/>
      <c r="E556" s="162"/>
      <c r="F556" s="162"/>
      <c r="G556" s="162"/>
      <c r="H556" s="162"/>
      <c r="I556" s="162"/>
      <c r="J556" s="162"/>
      <c r="K556" s="162"/>
      <c r="L556" s="162"/>
      <c r="M556" s="162"/>
      <c r="N556" s="162"/>
      <c r="O556" s="162"/>
      <c r="P556" s="162"/>
      <c r="Q556" s="416"/>
    </row>
    <row r="557" spans="1:17" s="1" customFormat="1" x14ac:dyDescent="0.2">
      <c r="A557" s="162"/>
      <c r="B557" s="162"/>
      <c r="C557" s="162"/>
      <c r="D557" s="162"/>
      <c r="E557" s="162"/>
      <c r="F557" s="162"/>
      <c r="G557" s="162"/>
      <c r="H557" s="162"/>
      <c r="I557" s="162"/>
      <c r="J557" s="162"/>
      <c r="K557" s="162"/>
      <c r="L557" s="162"/>
      <c r="M557" s="162"/>
      <c r="N557" s="162"/>
      <c r="O557" s="162"/>
      <c r="P557" s="162"/>
      <c r="Q557" s="416"/>
    </row>
    <row r="558" spans="1:17" s="1" customFormat="1" x14ac:dyDescent="0.2">
      <c r="A558" s="162"/>
      <c r="B558" s="162"/>
      <c r="C558" s="162"/>
      <c r="D558" s="162"/>
      <c r="E558" s="162"/>
      <c r="F558" s="162"/>
      <c r="G558" s="162"/>
      <c r="H558" s="162"/>
      <c r="I558" s="162"/>
      <c r="J558" s="162"/>
      <c r="K558" s="162"/>
      <c r="L558" s="162"/>
      <c r="M558" s="162"/>
      <c r="N558" s="162"/>
      <c r="O558" s="162"/>
      <c r="P558" s="162"/>
      <c r="Q558" s="416"/>
    </row>
    <row r="559" spans="1:17" s="1" customFormat="1" x14ac:dyDescent="0.2">
      <c r="A559" s="162"/>
      <c r="B559" s="162"/>
      <c r="C559" s="162"/>
      <c r="D559" s="162"/>
      <c r="E559" s="162"/>
      <c r="F559" s="162"/>
      <c r="G559" s="162"/>
      <c r="H559" s="162"/>
      <c r="I559" s="162"/>
      <c r="J559" s="162"/>
      <c r="K559" s="162"/>
      <c r="L559" s="162"/>
      <c r="M559" s="162"/>
      <c r="N559" s="162"/>
      <c r="O559" s="162"/>
      <c r="P559" s="162"/>
      <c r="Q559" s="416"/>
    </row>
    <row r="560" spans="1:17" s="1" customFormat="1" x14ac:dyDescent="0.2">
      <c r="A560" s="162"/>
      <c r="B560" s="162"/>
      <c r="C560" s="162"/>
      <c r="D560" s="162"/>
      <c r="E560" s="162"/>
      <c r="F560" s="162"/>
      <c r="G560" s="162"/>
      <c r="H560" s="162"/>
      <c r="I560" s="162"/>
      <c r="J560" s="162"/>
      <c r="K560" s="162"/>
      <c r="L560" s="162"/>
      <c r="M560" s="162"/>
      <c r="N560" s="162"/>
      <c r="O560" s="162"/>
      <c r="P560" s="162"/>
      <c r="Q560" s="416"/>
    </row>
    <row r="561" spans="1:17" s="1" customFormat="1" x14ac:dyDescent="0.2">
      <c r="A561" s="162"/>
      <c r="B561" s="162"/>
      <c r="C561" s="162"/>
      <c r="D561" s="162"/>
      <c r="E561" s="162"/>
      <c r="F561" s="162"/>
      <c r="G561" s="162"/>
      <c r="H561" s="162"/>
      <c r="I561" s="162"/>
      <c r="J561" s="162"/>
      <c r="K561" s="162"/>
      <c r="L561" s="162"/>
      <c r="M561" s="162"/>
      <c r="N561" s="162"/>
      <c r="O561" s="162"/>
      <c r="P561" s="162"/>
      <c r="Q561" s="416"/>
    </row>
    <row r="562" spans="1:17" s="1" customFormat="1" x14ac:dyDescent="0.2">
      <c r="A562" s="162"/>
      <c r="B562" s="162"/>
      <c r="C562" s="162"/>
      <c r="D562" s="162"/>
      <c r="E562" s="162"/>
      <c r="F562" s="162"/>
      <c r="G562" s="162"/>
      <c r="H562" s="162"/>
      <c r="I562" s="162"/>
      <c r="J562" s="162"/>
      <c r="K562" s="162"/>
      <c r="L562" s="162"/>
      <c r="M562" s="162"/>
      <c r="N562" s="162"/>
      <c r="O562" s="162"/>
      <c r="P562" s="162"/>
      <c r="Q562" s="416"/>
    </row>
    <row r="563" spans="1:17" s="1" customFormat="1" x14ac:dyDescent="0.2">
      <c r="A563" s="162"/>
      <c r="B563" s="162"/>
      <c r="C563" s="162"/>
      <c r="D563" s="162"/>
      <c r="E563" s="162"/>
      <c r="F563" s="162"/>
      <c r="G563" s="162"/>
      <c r="H563" s="162"/>
      <c r="I563" s="162"/>
      <c r="J563" s="162"/>
      <c r="K563" s="162"/>
      <c r="L563" s="162"/>
      <c r="M563" s="162"/>
      <c r="N563" s="162"/>
      <c r="O563" s="162"/>
      <c r="P563" s="162"/>
      <c r="Q563" s="416"/>
    </row>
    <row r="564" spans="1:17" s="1" customFormat="1" x14ac:dyDescent="0.2">
      <c r="A564" s="162"/>
      <c r="B564" s="162"/>
      <c r="C564" s="162"/>
      <c r="D564" s="162"/>
      <c r="E564" s="162"/>
      <c r="F564" s="162"/>
      <c r="G564" s="162"/>
      <c r="H564" s="162"/>
      <c r="I564" s="162"/>
      <c r="J564" s="162"/>
      <c r="K564" s="162"/>
      <c r="L564" s="162"/>
      <c r="M564" s="162"/>
      <c r="N564" s="162"/>
      <c r="O564" s="162"/>
      <c r="P564" s="162"/>
      <c r="Q564" s="416"/>
    </row>
    <row r="565" spans="1:17" s="1" customFormat="1" x14ac:dyDescent="0.2">
      <c r="A565" s="162"/>
      <c r="B565" s="162"/>
      <c r="C565" s="162"/>
      <c r="D565" s="162"/>
      <c r="E565" s="162"/>
      <c r="F565" s="162"/>
      <c r="G565" s="162"/>
      <c r="H565" s="162"/>
      <c r="I565" s="162"/>
      <c r="J565" s="162"/>
      <c r="K565" s="162"/>
      <c r="L565" s="162"/>
      <c r="M565" s="162"/>
      <c r="N565" s="162"/>
      <c r="O565" s="162"/>
      <c r="P565" s="162"/>
      <c r="Q565" s="416"/>
    </row>
    <row r="566" spans="1:17" s="1" customFormat="1" x14ac:dyDescent="0.2">
      <c r="A566" s="162"/>
      <c r="B566" s="162"/>
      <c r="C566" s="162"/>
      <c r="D566" s="162"/>
      <c r="E566" s="162"/>
      <c r="F566" s="162"/>
      <c r="G566" s="162"/>
      <c r="H566" s="162"/>
      <c r="I566" s="162"/>
      <c r="J566" s="162"/>
      <c r="K566" s="162"/>
      <c r="L566" s="162"/>
      <c r="M566" s="162"/>
      <c r="N566" s="162"/>
      <c r="O566" s="162"/>
      <c r="P566" s="162"/>
      <c r="Q566" s="416"/>
    </row>
    <row r="567" spans="1:17" s="1" customFormat="1" x14ac:dyDescent="0.2">
      <c r="A567" s="162"/>
      <c r="B567" s="162"/>
      <c r="C567" s="162"/>
      <c r="D567" s="162"/>
      <c r="E567" s="162"/>
      <c r="F567" s="162"/>
      <c r="G567" s="162"/>
      <c r="H567" s="162"/>
      <c r="I567" s="162"/>
      <c r="J567" s="162"/>
      <c r="K567" s="162"/>
      <c r="L567" s="162"/>
      <c r="M567" s="162"/>
      <c r="N567" s="162"/>
      <c r="O567" s="162"/>
      <c r="P567" s="162"/>
      <c r="Q567" s="416"/>
    </row>
    <row r="568" spans="1:17" s="1" customFormat="1" x14ac:dyDescent="0.2">
      <c r="A568" s="162"/>
      <c r="B568" s="162"/>
      <c r="C568" s="162"/>
      <c r="D568" s="162"/>
      <c r="E568" s="162"/>
      <c r="F568" s="162"/>
      <c r="G568" s="162"/>
      <c r="H568" s="162"/>
      <c r="I568" s="162"/>
      <c r="J568" s="162"/>
      <c r="K568" s="162"/>
      <c r="L568" s="162"/>
      <c r="M568" s="162"/>
      <c r="N568" s="162"/>
      <c r="O568" s="162"/>
      <c r="P568" s="162"/>
      <c r="Q568" s="416"/>
    </row>
    <row r="569" spans="1:17" s="1" customFormat="1" x14ac:dyDescent="0.2">
      <c r="A569" s="162"/>
      <c r="B569" s="162"/>
      <c r="C569" s="162"/>
      <c r="D569" s="162"/>
      <c r="E569" s="162"/>
      <c r="F569" s="162"/>
      <c r="G569" s="162"/>
      <c r="H569" s="162"/>
      <c r="I569" s="162"/>
      <c r="J569" s="162"/>
      <c r="K569" s="162"/>
      <c r="L569" s="162"/>
      <c r="M569" s="162"/>
      <c r="N569" s="162"/>
      <c r="O569" s="162"/>
      <c r="P569" s="162"/>
      <c r="Q569" s="416"/>
    </row>
    <row r="570" spans="1:17" s="1" customFormat="1" x14ac:dyDescent="0.2">
      <c r="A570" s="162"/>
      <c r="B570" s="162"/>
      <c r="C570" s="162"/>
      <c r="D570" s="162"/>
      <c r="E570" s="162"/>
      <c r="F570" s="162"/>
      <c r="G570" s="162"/>
      <c r="H570" s="162"/>
      <c r="I570" s="162"/>
      <c r="J570" s="162"/>
      <c r="K570" s="162"/>
      <c r="L570" s="162"/>
      <c r="M570" s="162"/>
      <c r="N570" s="162"/>
      <c r="O570" s="162"/>
      <c r="P570" s="162"/>
      <c r="Q570" s="416"/>
    </row>
    <row r="571" spans="1:17" s="1" customFormat="1" x14ac:dyDescent="0.2">
      <c r="A571" s="162"/>
      <c r="B571" s="162"/>
      <c r="C571" s="162"/>
      <c r="D571" s="162"/>
      <c r="E571" s="162"/>
      <c r="F571" s="162"/>
      <c r="G571" s="162"/>
      <c r="H571" s="162"/>
      <c r="I571" s="162"/>
      <c r="J571" s="162"/>
      <c r="K571" s="162"/>
      <c r="L571" s="162"/>
      <c r="M571" s="162"/>
      <c r="N571" s="162"/>
      <c r="O571" s="162"/>
      <c r="P571" s="162"/>
      <c r="Q571" s="416"/>
    </row>
    <row r="572" spans="1:17" s="1" customFormat="1" x14ac:dyDescent="0.2">
      <c r="A572" s="162"/>
      <c r="B572" s="162"/>
      <c r="C572" s="162"/>
      <c r="D572" s="162"/>
      <c r="E572" s="162"/>
      <c r="F572" s="162"/>
      <c r="G572" s="162"/>
      <c r="H572" s="162"/>
      <c r="I572" s="162"/>
      <c r="J572" s="162"/>
      <c r="K572" s="162"/>
      <c r="L572" s="162"/>
      <c r="M572" s="162"/>
      <c r="N572" s="162"/>
      <c r="O572" s="162"/>
      <c r="P572" s="162"/>
      <c r="Q572" s="416"/>
    </row>
    <row r="573" spans="1:17" s="1" customFormat="1" x14ac:dyDescent="0.2">
      <c r="A573" s="162"/>
      <c r="B573" s="162"/>
      <c r="C573" s="162"/>
      <c r="D573" s="162"/>
      <c r="E573" s="162"/>
      <c r="F573" s="162"/>
      <c r="G573" s="162"/>
      <c r="H573" s="162"/>
      <c r="I573" s="162"/>
      <c r="J573" s="162"/>
      <c r="K573" s="162"/>
      <c r="L573" s="162"/>
      <c r="M573" s="162"/>
      <c r="N573" s="162"/>
      <c r="O573" s="162"/>
      <c r="P573" s="162"/>
      <c r="Q573" s="416"/>
    </row>
    <row r="574" spans="1:17" s="1" customFormat="1" x14ac:dyDescent="0.2">
      <c r="A574" s="162"/>
      <c r="B574" s="162"/>
      <c r="C574" s="162"/>
      <c r="D574" s="162"/>
      <c r="E574" s="162"/>
      <c r="F574" s="162"/>
      <c r="G574" s="162"/>
      <c r="H574" s="162"/>
      <c r="I574" s="162"/>
      <c r="J574" s="162"/>
      <c r="K574" s="162"/>
      <c r="L574" s="162"/>
      <c r="M574" s="162"/>
      <c r="N574" s="162"/>
      <c r="O574" s="162"/>
      <c r="P574" s="162"/>
      <c r="Q574" s="416"/>
    </row>
    <row r="575" spans="1:17" s="1" customFormat="1" x14ac:dyDescent="0.2">
      <c r="A575" s="162"/>
      <c r="B575" s="162"/>
      <c r="C575" s="162"/>
      <c r="D575" s="162"/>
      <c r="E575" s="162"/>
      <c r="F575" s="162"/>
      <c r="G575" s="162"/>
      <c r="H575" s="162"/>
      <c r="I575" s="162"/>
      <c r="J575" s="162"/>
      <c r="K575" s="162"/>
      <c r="L575" s="162"/>
      <c r="M575" s="162"/>
      <c r="N575" s="162"/>
      <c r="O575" s="162"/>
      <c r="P575" s="162"/>
      <c r="Q575" s="416"/>
    </row>
    <row r="576" spans="1:17" s="1" customFormat="1" x14ac:dyDescent="0.2">
      <c r="A576" s="162"/>
      <c r="B576" s="162"/>
      <c r="C576" s="162"/>
      <c r="D576" s="162"/>
      <c r="E576" s="162"/>
      <c r="F576" s="162"/>
      <c r="G576" s="162"/>
      <c r="H576" s="162"/>
      <c r="I576" s="162"/>
      <c r="J576" s="162"/>
      <c r="K576" s="162"/>
      <c r="L576" s="162"/>
      <c r="M576" s="162"/>
      <c r="N576" s="162"/>
      <c r="O576" s="162"/>
      <c r="P576" s="162"/>
      <c r="Q576" s="416"/>
    </row>
    <row r="577" spans="1:17" s="1" customFormat="1" x14ac:dyDescent="0.2">
      <c r="A577" s="162"/>
      <c r="B577" s="162"/>
      <c r="C577" s="162"/>
      <c r="D577" s="162"/>
      <c r="E577" s="162"/>
      <c r="F577" s="162"/>
      <c r="G577" s="162"/>
      <c r="H577" s="162"/>
      <c r="I577" s="162"/>
      <c r="J577" s="162"/>
      <c r="K577" s="162"/>
      <c r="L577" s="162"/>
      <c r="M577" s="162"/>
      <c r="N577" s="162"/>
      <c r="O577" s="162"/>
      <c r="P577" s="162"/>
      <c r="Q577" s="416"/>
    </row>
    <row r="578" spans="1:17" s="1" customFormat="1" x14ac:dyDescent="0.2">
      <c r="A578" s="162"/>
      <c r="B578" s="162"/>
      <c r="C578" s="162"/>
      <c r="D578" s="162"/>
      <c r="E578" s="162"/>
      <c r="F578" s="162"/>
      <c r="G578" s="162"/>
      <c r="H578" s="162"/>
      <c r="I578" s="162"/>
      <c r="J578" s="162"/>
      <c r="K578" s="162"/>
      <c r="L578" s="162"/>
      <c r="M578" s="162"/>
      <c r="N578" s="162"/>
      <c r="O578" s="162"/>
      <c r="P578" s="162"/>
      <c r="Q578" s="416"/>
    </row>
    <row r="579" spans="1:17" s="1" customFormat="1" x14ac:dyDescent="0.2">
      <c r="A579" s="162"/>
      <c r="B579" s="162"/>
      <c r="C579" s="162"/>
      <c r="D579" s="162"/>
      <c r="E579" s="162"/>
      <c r="F579" s="162"/>
      <c r="G579" s="162"/>
      <c r="H579" s="162"/>
      <c r="I579" s="162"/>
      <c r="J579" s="162"/>
      <c r="K579" s="162"/>
      <c r="L579" s="162"/>
      <c r="M579" s="162"/>
      <c r="N579" s="162"/>
      <c r="O579" s="162"/>
      <c r="P579" s="162"/>
      <c r="Q579" s="416"/>
    </row>
    <row r="580" spans="1:17" s="1" customFormat="1" x14ac:dyDescent="0.2">
      <c r="A580" s="162"/>
      <c r="B580" s="162"/>
      <c r="C580" s="162"/>
      <c r="D580" s="162"/>
      <c r="E580" s="162"/>
      <c r="F580" s="162"/>
      <c r="G580" s="162"/>
      <c r="H580" s="162"/>
      <c r="I580" s="162"/>
      <c r="J580" s="162"/>
      <c r="K580" s="162"/>
      <c r="L580" s="162"/>
      <c r="M580" s="162"/>
      <c r="N580" s="162"/>
      <c r="O580" s="162"/>
      <c r="P580" s="162"/>
      <c r="Q580" s="416"/>
    </row>
    <row r="581" spans="1:17" s="1" customFormat="1" x14ac:dyDescent="0.2">
      <c r="A581" s="162"/>
      <c r="B581" s="162"/>
      <c r="C581" s="162"/>
      <c r="D581" s="162"/>
      <c r="E581" s="162"/>
      <c r="F581" s="162"/>
      <c r="G581" s="162"/>
      <c r="H581" s="162"/>
      <c r="I581" s="162"/>
      <c r="J581" s="162"/>
      <c r="K581" s="162"/>
      <c r="L581" s="162"/>
      <c r="M581" s="162"/>
      <c r="N581" s="162"/>
      <c r="O581" s="162"/>
      <c r="P581" s="162"/>
      <c r="Q581" s="416"/>
    </row>
    <row r="582" spans="1:17" s="1" customFormat="1" x14ac:dyDescent="0.2">
      <c r="A582" s="162"/>
      <c r="B582" s="162"/>
      <c r="C582" s="162"/>
      <c r="D582" s="162"/>
      <c r="E582" s="162"/>
      <c r="F582" s="162"/>
      <c r="G582" s="162"/>
      <c r="H582" s="162"/>
      <c r="I582" s="162"/>
      <c r="J582" s="162"/>
      <c r="K582" s="162"/>
      <c r="L582" s="162"/>
      <c r="M582" s="162"/>
      <c r="N582" s="162"/>
      <c r="O582" s="162"/>
      <c r="P582" s="162"/>
      <c r="Q582" s="416"/>
    </row>
    <row r="583" spans="1:17" s="1" customFormat="1" x14ac:dyDescent="0.2">
      <c r="A583" s="162"/>
      <c r="B583" s="162"/>
      <c r="C583" s="162"/>
      <c r="D583" s="162"/>
      <c r="E583" s="162"/>
      <c r="F583" s="162"/>
      <c r="G583" s="162"/>
      <c r="H583" s="162"/>
      <c r="I583" s="162"/>
      <c r="J583" s="162"/>
      <c r="K583" s="162"/>
      <c r="L583" s="162"/>
      <c r="M583" s="162"/>
      <c r="N583" s="162"/>
      <c r="O583" s="162"/>
      <c r="P583" s="162"/>
      <c r="Q583" s="416"/>
    </row>
    <row r="584" spans="1:17" s="1" customFormat="1" x14ac:dyDescent="0.2">
      <c r="A584" s="162"/>
      <c r="B584" s="162"/>
      <c r="C584" s="162"/>
      <c r="D584" s="162"/>
      <c r="E584" s="162"/>
      <c r="F584" s="162"/>
      <c r="G584" s="162"/>
      <c r="H584" s="162"/>
      <c r="I584" s="162"/>
      <c r="J584" s="162"/>
      <c r="K584" s="162"/>
      <c r="L584" s="162"/>
      <c r="M584" s="162"/>
      <c r="N584" s="162"/>
      <c r="O584" s="162"/>
      <c r="P584" s="162"/>
      <c r="Q584" s="416"/>
    </row>
    <row r="585" spans="1:17" s="1" customFormat="1" x14ac:dyDescent="0.2">
      <c r="A585" s="162"/>
      <c r="B585" s="162"/>
      <c r="C585" s="162"/>
      <c r="D585" s="162"/>
      <c r="E585" s="162"/>
      <c r="F585" s="162"/>
      <c r="G585" s="162"/>
      <c r="H585" s="162"/>
      <c r="I585" s="162"/>
      <c r="J585" s="162"/>
      <c r="K585" s="162"/>
      <c r="L585" s="162"/>
      <c r="M585" s="162"/>
      <c r="N585" s="162"/>
      <c r="O585" s="162"/>
      <c r="P585" s="162"/>
      <c r="Q585" s="416"/>
    </row>
    <row r="586" spans="1:17" s="1" customFormat="1" x14ac:dyDescent="0.2">
      <c r="A586" s="162"/>
      <c r="B586" s="162"/>
      <c r="C586" s="162"/>
      <c r="D586" s="162"/>
      <c r="E586" s="162"/>
      <c r="F586" s="162"/>
      <c r="G586" s="162"/>
      <c r="H586" s="162"/>
      <c r="I586" s="162"/>
      <c r="J586" s="162"/>
      <c r="K586" s="162"/>
      <c r="L586" s="162"/>
      <c r="M586" s="162"/>
      <c r="N586" s="162"/>
      <c r="O586" s="162"/>
      <c r="P586" s="162"/>
      <c r="Q586" s="416"/>
    </row>
    <row r="587" spans="1:17" s="1" customFormat="1" x14ac:dyDescent="0.2">
      <c r="A587" s="162"/>
      <c r="B587" s="162"/>
      <c r="C587" s="162"/>
      <c r="D587" s="162"/>
      <c r="E587" s="162"/>
      <c r="F587" s="162"/>
      <c r="G587" s="162"/>
      <c r="H587" s="162"/>
      <c r="I587" s="162"/>
      <c r="J587" s="162"/>
      <c r="K587" s="162"/>
      <c r="L587" s="162"/>
      <c r="M587" s="162"/>
      <c r="N587" s="162"/>
      <c r="O587" s="162"/>
      <c r="P587" s="162"/>
      <c r="Q587" s="416"/>
    </row>
    <row r="588" spans="1:17" s="1" customFormat="1" x14ac:dyDescent="0.2">
      <c r="A588" s="162"/>
      <c r="B588" s="162"/>
      <c r="C588" s="162"/>
      <c r="D588" s="162"/>
      <c r="E588" s="162"/>
      <c r="F588" s="162"/>
      <c r="G588" s="162"/>
      <c r="H588" s="162"/>
      <c r="I588" s="162"/>
      <c r="J588" s="162"/>
      <c r="K588" s="162"/>
      <c r="L588" s="162"/>
      <c r="M588" s="162"/>
      <c r="N588" s="162"/>
      <c r="O588" s="162"/>
      <c r="P588" s="162"/>
      <c r="Q588" s="416"/>
    </row>
    <row r="589" spans="1:17" s="1" customFormat="1" x14ac:dyDescent="0.2">
      <c r="A589" s="162"/>
      <c r="B589" s="162"/>
      <c r="C589" s="162"/>
      <c r="D589" s="162"/>
      <c r="E589" s="162"/>
      <c r="F589" s="162"/>
      <c r="G589" s="162"/>
      <c r="H589" s="162"/>
      <c r="I589" s="162"/>
      <c r="J589" s="162"/>
      <c r="K589" s="162"/>
      <c r="L589" s="162"/>
      <c r="M589" s="162"/>
      <c r="N589" s="162"/>
      <c r="O589" s="162"/>
      <c r="P589" s="162"/>
      <c r="Q589" s="416"/>
    </row>
    <row r="590" spans="1:17" s="1" customFormat="1" x14ac:dyDescent="0.2">
      <c r="A590" s="162"/>
      <c r="B590" s="162"/>
      <c r="C590" s="162"/>
      <c r="D590" s="162"/>
      <c r="E590" s="162"/>
      <c r="F590" s="162"/>
      <c r="G590" s="162"/>
      <c r="H590" s="162"/>
      <c r="I590" s="162"/>
      <c r="J590" s="162"/>
      <c r="K590" s="162"/>
      <c r="L590" s="162"/>
      <c r="M590" s="162"/>
      <c r="N590" s="162"/>
      <c r="O590" s="162"/>
      <c r="P590" s="162"/>
      <c r="Q590" s="416"/>
    </row>
    <row r="591" spans="1:17" s="1" customFormat="1" x14ac:dyDescent="0.2">
      <c r="A591" s="162"/>
      <c r="B591" s="162"/>
      <c r="C591" s="162"/>
      <c r="D591" s="162"/>
      <c r="E591" s="162"/>
      <c r="F591" s="162"/>
      <c r="G591" s="162"/>
      <c r="H591" s="162"/>
      <c r="I591" s="162"/>
      <c r="J591" s="162"/>
      <c r="K591" s="162"/>
      <c r="L591" s="162"/>
      <c r="M591" s="162"/>
      <c r="N591" s="162"/>
      <c r="O591" s="162"/>
      <c r="P591" s="162"/>
      <c r="Q591" s="416"/>
    </row>
    <row r="592" spans="1:17" s="1" customFormat="1" x14ac:dyDescent="0.2">
      <c r="A592" s="162"/>
      <c r="B592" s="162"/>
      <c r="C592" s="162"/>
      <c r="D592" s="162"/>
      <c r="E592" s="162"/>
      <c r="F592" s="162"/>
      <c r="G592" s="162"/>
      <c r="H592" s="162"/>
      <c r="I592" s="162"/>
      <c r="J592" s="162"/>
      <c r="K592" s="162"/>
      <c r="L592" s="162"/>
      <c r="M592" s="162"/>
      <c r="N592" s="162"/>
      <c r="O592" s="162"/>
      <c r="P592" s="162"/>
      <c r="Q592" s="416"/>
    </row>
    <row r="593" spans="1:17" s="1" customFormat="1" x14ac:dyDescent="0.2">
      <c r="A593" s="162"/>
      <c r="B593" s="162"/>
      <c r="C593" s="162"/>
      <c r="D593" s="162"/>
      <c r="E593" s="162"/>
      <c r="F593" s="162"/>
      <c r="G593" s="162"/>
      <c r="H593" s="162"/>
      <c r="I593" s="162"/>
      <c r="J593" s="162"/>
      <c r="K593" s="162"/>
      <c r="L593" s="162"/>
      <c r="M593" s="162"/>
      <c r="N593" s="162"/>
      <c r="O593" s="162"/>
      <c r="P593" s="162"/>
      <c r="Q593" s="416"/>
    </row>
    <row r="594" spans="1:17" s="1" customFormat="1" x14ac:dyDescent="0.2">
      <c r="A594" s="162"/>
      <c r="B594" s="162"/>
      <c r="C594" s="162"/>
      <c r="D594" s="162"/>
      <c r="E594" s="162"/>
      <c r="F594" s="162"/>
      <c r="G594" s="162"/>
      <c r="H594" s="162"/>
      <c r="I594" s="162"/>
      <c r="J594" s="162"/>
      <c r="K594" s="162"/>
      <c r="L594" s="162"/>
      <c r="M594" s="162"/>
      <c r="N594" s="162"/>
      <c r="O594" s="162"/>
      <c r="P594" s="162"/>
      <c r="Q594" s="416"/>
    </row>
    <row r="595" spans="1:17" s="1" customFormat="1" x14ac:dyDescent="0.2">
      <c r="A595" s="162"/>
      <c r="B595" s="162"/>
      <c r="C595" s="162"/>
      <c r="D595" s="162"/>
      <c r="E595" s="162"/>
      <c r="F595" s="162"/>
      <c r="G595" s="162"/>
      <c r="H595" s="162"/>
      <c r="I595" s="162"/>
      <c r="J595" s="162"/>
      <c r="K595" s="162"/>
      <c r="L595" s="162"/>
      <c r="M595" s="162"/>
      <c r="N595" s="162"/>
      <c r="O595" s="162"/>
      <c r="P595" s="162"/>
      <c r="Q595" s="416"/>
    </row>
    <row r="596" spans="1:17" s="1" customFormat="1" x14ac:dyDescent="0.2">
      <c r="A596" s="162"/>
      <c r="B596" s="162"/>
      <c r="C596" s="162"/>
      <c r="D596" s="162"/>
      <c r="E596" s="162"/>
      <c r="F596" s="162"/>
      <c r="G596" s="162"/>
      <c r="H596" s="162"/>
      <c r="I596" s="162"/>
      <c r="J596" s="162"/>
      <c r="K596" s="162"/>
      <c r="L596" s="162"/>
      <c r="M596" s="162"/>
      <c r="N596" s="162"/>
      <c r="O596" s="162"/>
      <c r="P596" s="162"/>
      <c r="Q596" s="416"/>
    </row>
    <row r="597" spans="1:17" s="1" customFormat="1" x14ac:dyDescent="0.2">
      <c r="A597" s="162"/>
      <c r="B597" s="162"/>
      <c r="C597" s="162"/>
      <c r="D597" s="162"/>
      <c r="E597" s="162"/>
      <c r="F597" s="162"/>
      <c r="G597" s="162"/>
      <c r="H597" s="162"/>
      <c r="I597" s="162"/>
      <c r="J597" s="162"/>
      <c r="K597" s="162"/>
      <c r="L597" s="162"/>
      <c r="M597" s="162"/>
      <c r="N597" s="162"/>
      <c r="O597" s="162"/>
      <c r="P597" s="162"/>
      <c r="Q597" s="416"/>
    </row>
    <row r="598" spans="1:17" s="1" customFormat="1" x14ac:dyDescent="0.2">
      <c r="A598" s="162"/>
      <c r="B598" s="162"/>
      <c r="C598" s="162"/>
      <c r="D598" s="162"/>
      <c r="E598" s="162"/>
      <c r="F598" s="162"/>
      <c r="G598" s="162"/>
      <c r="H598" s="162"/>
      <c r="I598" s="162"/>
      <c r="J598" s="162"/>
      <c r="K598" s="162"/>
      <c r="L598" s="162"/>
      <c r="M598" s="162"/>
      <c r="N598" s="162"/>
      <c r="O598" s="162"/>
      <c r="P598" s="162"/>
      <c r="Q598" s="416"/>
    </row>
    <row r="599" spans="1:17" s="1" customFormat="1" x14ac:dyDescent="0.2">
      <c r="A599" s="162"/>
      <c r="B599" s="162"/>
      <c r="C599" s="162"/>
      <c r="D599" s="162"/>
      <c r="E599" s="162"/>
      <c r="F599" s="162"/>
      <c r="G599" s="162"/>
      <c r="H599" s="162"/>
      <c r="I599" s="162"/>
      <c r="J599" s="162"/>
      <c r="K599" s="162"/>
      <c r="L599" s="162"/>
      <c r="M599" s="162"/>
      <c r="N599" s="162"/>
      <c r="O599" s="162"/>
      <c r="P599" s="162"/>
      <c r="Q599" s="416"/>
    </row>
    <row r="600" spans="1:17" s="1" customFormat="1" x14ac:dyDescent="0.2">
      <c r="A600" s="162"/>
      <c r="B600" s="162"/>
      <c r="C600" s="162"/>
      <c r="D600" s="162"/>
      <c r="E600" s="162"/>
      <c r="F600" s="162"/>
      <c r="G600" s="162"/>
      <c r="H600" s="162"/>
      <c r="I600" s="162"/>
      <c r="J600" s="162"/>
      <c r="K600" s="162"/>
      <c r="L600" s="162"/>
      <c r="M600" s="162"/>
      <c r="N600" s="162"/>
      <c r="O600" s="162"/>
      <c r="P600" s="162"/>
      <c r="Q600" s="416"/>
    </row>
    <row r="601" spans="1:17" s="1" customFormat="1" x14ac:dyDescent="0.2">
      <c r="A601" s="162"/>
      <c r="B601" s="162"/>
      <c r="C601" s="162"/>
      <c r="D601" s="162"/>
      <c r="E601" s="162"/>
      <c r="F601" s="162"/>
      <c r="G601" s="162"/>
      <c r="H601" s="162"/>
      <c r="I601" s="162"/>
      <c r="J601" s="162"/>
      <c r="K601" s="162"/>
      <c r="L601" s="162"/>
      <c r="M601" s="162"/>
      <c r="N601" s="162"/>
      <c r="O601" s="162"/>
      <c r="P601" s="162"/>
      <c r="Q601" s="416"/>
    </row>
    <row r="602" spans="1:17" s="1" customFormat="1" x14ac:dyDescent="0.2">
      <c r="A602" s="162"/>
      <c r="B602" s="162"/>
      <c r="C602" s="162"/>
      <c r="D602" s="162"/>
      <c r="E602" s="162"/>
      <c r="F602" s="162"/>
      <c r="G602" s="162"/>
      <c r="H602" s="162"/>
      <c r="I602" s="162"/>
      <c r="J602" s="162"/>
      <c r="K602" s="162"/>
      <c r="L602" s="162"/>
      <c r="M602" s="162"/>
      <c r="N602" s="162"/>
      <c r="O602" s="162"/>
      <c r="P602" s="162"/>
      <c r="Q602" s="416"/>
    </row>
    <row r="603" spans="1:17" s="1" customFormat="1" x14ac:dyDescent="0.2">
      <c r="A603" s="162"/>
      <c r="B603" s="162"/>
      <c r="C603" s="162"/>
      <c r="D603" s="162"/>
      <c r="E603" s="162"/>
      <c r="F603" s="162"/>
      <c r="G603" s="162"/>
      <c r="H603" s="162"/>
      <c r="I603" s="162"/>
      <c r="J603" s="162"/>
      <c r="K603" s="162"/>
      <c r="L603" s="162"/>
      <c r="M603" s="162"/>
      <c r="N603" s="162"/>
      <c r="O603" s="162"/>
      <c r="P603" s="162"/>
      <c r="Q603" s="416"/>
    </row>
    <row r="604" spans="1:17" s="1" customFormat="1" x14ac:dyDescent="0.2">
      <c r="A604" s="162"/>
      <c r="B604" s="162"/>
      <c r="C604" s="162"/>
      <c r="D604" s="162"/>
      <c r="E604" s="162"/>
      <c r="F604" s="162"/>
      <c r="G604" s="162"/>
      <c r="H604" s="162"/>
      <c r="I604" s="162"/>
      <c r="J604" s="162"/>
      <c r="K604" s="162"/>
      <c r="L604" s="162"/>
      <c r="M604" s="162"/>
      <c r="N604" s="162"/>
      <c r="O604" s="162"/>
      <c r="P604" s="162"/>
      <c r="Q604" s="416"/>
    </row>
    <row r="605" spans="1:17" s="1" customFormat="1" x14ac:dyDescent="0.2">
      <c r="A605" s="162"/>
      <c r="B605" s="162"/>
      <c r="C605" s="162"/>
      <c r="D605" s="162"/>
      <c r="E605" s="162"/>
      <c r="F605" s="162"/>
      <c r="G605" s="162"/>
      <c r="H605" s="162"/>
      <c r="I605" s="162"/>
      <c r="J605" s="162"/>
      <c r="K605" s="162"/>
      <c r="L605" s="162"/>
      <c r="M605" s="162"/>
      <c r="N605" s="162"/>
      <c r="O605" s="162"/>
      <c r="P605" s="162"/>
      <c r="Q605" s="416"/>
    </row>
    <row r="606" spans="1:17" s="1" customFormat="1" x14ac:dyDescent="0.2">
      <c r="A606" s="162"/>
      <c r="B606" s="162"/>
      <c r="C606" s="162"/>
      <c r="D606" s="162"/>
      <c r="E606" s="162"/>
      <c r="F606" s="162"/>
      <c r="G606" s="162"/>
      <c r="H606" s="162"/>
      <c r="I606" s="162"/>
      <c r="J606" s="162"/>
      <c r="K606" s="162"/>
      <c r="L606" s="162"/>
      <c r="M606" s="162"/>
      <c r="N606" s="162"/>
      <c r="O606" s="162"/>
      <c r="P606" s="162"/>
      <c r="Q606" s="416"/>
    </row>
    <row r="607" spans="1:17" s="1" customFormat="1" x14ac:dyDescent="0.2">
      <c r="A607" s="162"/>
      <c r="B607" s="162"/>
      <c r="C607" s="162"/>
      <c r="D607" s="162"/>
      <c r="E607" s="162"/>
      <c r="F607" s="162"/>
      <c r="G607" s="162"/>
      <c r="H607" s="162"/>
      <c r="I607" s="162"/>
      <c r="J607" s="162"/>
      <c r="K607" s="162"/>
      <c r="L607" s="162"/>
      <c r="M607" s="162"/>
      <c r="N607" s="162"/>
      <c r="O607" s="162"/>
      <c r="P607" s="162"/>
      <c r="Q607" s="416"/>
    </row>
    <row r="608" spans="1:17" s="1" customFormat="1" x14ac:dyDescent="0.2">
      <c r="A608" s="162"/>
      <c r="B608" s="162"/>
      <c r="C608" s="162"/>
      <c r="D608" s="162"/>
      <c r="E608" s="162"/>
      <c r="F608" s="162"/>
      <c r="G608" s="162"/>
      <c r="H608" s="162"/>
      <c r="I608" s="162"/>
      <c r="J608" s="162"/>
      <c r="K608" s="162"/>
      <c r="L608" s="162"/>
      <c r="M608" s="162"/>
      <c r="N608" s="162"/>
      <c r="O608" s="162"/>
      <c r="P608" s="162"/>
      <c r="Q608" s="416"/>
    </row>
    <row r="609" spans="1:17" s="1" customFormat="1" x14ac:dyDescent="0.2">
      <c r="A609" s="162"/>
      <c r="B609" s="162"/>
      <c r="C609" s="162"/>
      <c r="D609" s="162"/>
      <c r="E609" s="162"/>
      <c r="F609" s="162"/>
      <c r="G609" s="162"/>
      <c r="H609" s="162"/>
      <c r="I609" s="162"/>
      <c r="J609" s="162"/>
      <c r="K609" s="162"/>
      <c r="L609" s="162"/>
      <c r="M609" s="162"/>
      <c r="N609" s="162"/>
      <c r="O609" s="162"/>
      <c r="P609" s="162"/>
      <c r="Q609" s="416"/>
    </row>
    <row r="610" spans="1:17" s="1" customFormat="1" x14ac:dyDescent="0.2">
      <c r="A610" s="162"/>
      <c r="B610" s="162"/>
      <c r="C610" s="162"/>
      <c r="D610" s="162"/>
      <c r="E610" s="162"/>
      <c r="F610" s="162"/>
      <c r="G610" s="162"/>
      <c r="H610" s="162"/>
      <c r="I610" s="162"/>
      <c r="J610" s="162"/>
      <c r="K610" s="162"/>
      <c r="L610" s="162"/>
      <c r="M610" s="162"/>
      <c r="N610" s="162"/>
      <c r="O610" s="162"/>
      <c r="P610" s="162"/>
      <c r="Q610" s="416"/>
    </row>
    <row r="611" spans="1:17" s="1" customFormat="1" x14ac:dyDescent="0.2">
      <c r="A611" s="162"/>
      <c r="B611" s="162"/>
      <c r="C611" s="162"/>
      <c r="D611" s="162"/>
      <c r="E611" s="162"/>
      <c r="F611" s="162"/>
      <c r="G611" s="162"/>
      <c r="H611" s="162"/>
      <c r="I611" s="162"/>
      <c r="J611" s="162"/>
      <c r="K611" s="162"/>
      <c r="L611" s="162"/>
      <c r="M611" s="162"/>
      <c r="N611" s="162"/>
      <c r="O611" s="162"/>
      <c r="P611" s="162"/>
      <c r="Q611" s="416"/>
    </row>
    <row r="612" spans="1:17" s="1" customFormat="1" x14ac:dyDescent="0.2">
      <c r="A612" s="162"/>
      <c r="B612" s="162"/>
      <c r="C612" s="162"/>
      <c r="D612" s="162"/>
      <c r="E612" s="162"/>
      <c r="F612" s="162"/>
      <c r="G612" s="162"/>
      <c r="H612" s="162"/>
      <c r="I612" s="162"/>
      <c r="J612" s="162"/>
      <c r="K612" s="162"/>
      <c r="L612" s="162"/>
      <c r="M612" s="162"/>
      <c r="N612" s="162"/>
      <c r="O612" s="162"/>
      <c r="P612" s="162"/>
      <c r="Q612" s="416"/>
    </row>
    <row r="613" spans="1:17" s="1" customFormat="1" x14ac:dyDescent="0.2">
      <c r="A613" s="162"/>
      <c r="B613" s="162"/>
      <c r="C613" s="162"/>
      <c r="D613" s="162"/>
      <c r="E613" s="162"/>
      <c r="F613" s="162"/>
      <c r="G613" s="162"/>
      <c r="H613" s="162"/>
      <c r="I613" s="162"/>
      <c r="J613" s="162"/>
      <c r="K613" s="162"/>
      <c r="L613" s="162"/>
      <c r="M613" s="162"/>
      <c r="N613" s="162"/>
      <c r="O613" s="162"/>
      <c r="P613" s="162"/>
      <c r="Q613" s="416"/>
    </row>
    <row r="614" spans="1:17" s="1" customFormat="1" x14ac:dyDescent="0.2">
      <c r="A614" s="162"/>
      <c r="B614" s="162"/>
      <c r="C614" s="162"/>
      <c r="D614" s="162"/>
      <c r="E614" s="162"/>
      <c r="F614" s="162"/>
      <c r="G614" s="162"/>
      <c r="H614" s="162"/>
      <c r="I614" s="162"/>
      <c r="J614" s="162"/>
      <c r="K614" s="162"/>
      <c r="L614" s="162"/>
      <c r="M614" s="162"/>
      <c r="N614" s="162"/>
      <c r="O614" s="162"/>
      <c r="P614" s="162"/>
      <c r="Q614" s="416"/>
    </row>
    <row r="615" spans="1:17" s="1" customFormat="1" x14ac:dyDescent="0.2">
      <c r="A615" s="162"/>
      <c r="B615" s="162"/>
      <c r="C615" s="162"/>
      <c r="D615" s="162"/>
      <c r="E615" s="162"/>
      <c r="F615" s="162"/>
      <c r="G615" s="162"/>
      <c r="H615" s="162"/>
      <c r="I615" s="162"/>
      <c r="J615" s="162"/>
      <c r="K615" s="162"/>
      <c r="L615" s="162"/>
      <c r="M615" s="162"/>
      <c r="N615" s="162"/>
      <c r="O615" s="162"/>
      <c r="P615" s="162"/>
      <c r="Q615" s="416"/>
    </row>
    <row r="616" spans="1:17" s="1" customFormat="1" x14ac:dyDescent="0.2">
      <c r="A616" s="162"/>
      <c r="B616" s="162"/>
      <c r="C616" s="162"/>
      <c r="D616" s="162"/>
      <c r="E616" s="162"/>
      <c r="F616" s="162"/>
      <c r="G616" s="162"/>
      <c r="H616" s="162"/>
      <c r="I616" s="162"/>
      <c r="J616" s="162"/>
      <c r="K616" s="162"/>
      <c r="L616" s="162"/>
      <c r="M616" s="162"/>
      <c r="N616" s="162"/>
      <c r="O616" s="162"/>
      <c r="P616" s="162"/>
      <c r="Q616" s="416"/>
    </row>
    <row r="617" spans="1:17" s="1" customFormat="1" x14ac:dyDescent="0.2">
      <c r="A617" s="162"/>
      <c r="B617" s="162"/>
      <c r="C617" s="162"/>
      <c r="D617" s="162"/>
      <c r="E617" s="162"/>
      <c r="F617" s="162"/>
      <c r="G617" s="162"/>
      <c r="H617" s="162"/>
      <c r="I617" s="162"/>
      <c r="J617" s="162"/>
      <c r="K617" s="162"/>
      <c r="L617" s="162"/>
      <c r="M617" s="162"/>
      <c r="N617" s="162"/>
      <c r="O617" s="162"/>
      <c r="P617" s="162"/>
      <c r="Q617" s="416"/>
    </row>
    <row r="618" spans="1:17" s="1" customFormat="1" x14ac:dyDescent="0.2">
      <c r="A618" s="162"/>
      <c r="B618" s="162"/>
      <c r="C618" s="162"/>
      <c r="D618" s="162"/>
      <c r="E618" s="162"/>
      <c r="F618" s="162"/>
      <c r="G618" s="162"/>
      <c r="H618" s="162"/>
      <c r="I618" s="162"/>
      <c r="J618" s="162"/>
      <c r="K618" s="162"/>
      <c r="L618" s="162"/>
      <c r="M618" s="162"/>
      <c r="N618" s="162"/>
      <c r="O618" s="162"/>
      <c r="P618" s="162"/>
      <c r="Q618" s="416"/>
    </row>
    <row r="619" spans="1:17" s="1" customFormat="1" x14ac:dyDescent="0.2">
      <c r="A619" s="162"/>
      <c r="B619" s="162"/>
      <c r="C619" s="162"/>
      <c r="D619" s="162"/>
      <c r="E619" s="162"/>
      <c r="F619" s="162"/>
      <c r="G619" s="162"/>
      <c r="H619" s="162"/>
      <c r="I619" s="162"/>
      <c r="J619" s="162"/>
      <c r="K619" s="162"/>
      <c r="L619" s="162"/>
      <c r="M619" s="162"/>
      <c r="N619" s="162"/>
      <c r="O619" s="162"/>
      <c r="P619" s="162"/>
      <c r="Q619" s="416"/>
    </row>
    <row r="620" spans="1:17" s="1" customFormat="1" x14ac:dyDescent="0.2">
      <c r="A620" s="162"/>
      <c r="B620" s="162"/>
      <c r="C620" s="162"/>
      <c r="D620" s="162"/>
      <c r="E620" s="162"/>
      <c r="F620" s="162"/>
      <c r="G620" s="162"/>
      <c r="H620" s="162"/>
      <c r="I620" s="162"/>
      <c r="J620" s="162"/>
      <c r="K620" s="162"/>
      <c r="L620" s="162"/>
      <c r="M620" s="162"/>
      <c r="N620" s="162"/>
      <c r="O620" s="162"/>
      <c r="P620" s="162"/>
      <c r="Q620" s="416"/>
    </row>
    <row r="621" spans="1:17" s="1" customFormat="1" x14ac:dyDescent="0.2">
      <c r="A621" s="162"/>
      <c r="B621" s="162"/>
      <c r="C621" s="162"/>
      <c r="D621" s="162"/>
      <c r="E621" s="162"/>
      <c r="F621" s="162"/>
      <c r="G621" s="162"/>
      <c r="H621" s="162"/>
      <c r="I621" s="162"/>
      <c r="J621" s="162"/>
      <c r="K621" s="162"/>
      <c r="L621" s="162"/>
      <c r="M621" s="162"/>
      <c r="N621" s="162"/>
      <c r="O621" s="162"/>
      <c r="P621" s="162"/>
      <c r="Q621" s="416"/>
    </row>
    <row r="622" spans="1:17" s="1" customFormat="1" x14ac:dyDescent="0.2">
      <c r="A622" s="162"/>
      <c r="B622" s="162"/>
      <c r="C622" s="162"/>
      <c r="D622" s="162"/>
      <c r="E622" s="162"/>
      <c r="F622" s="162"/>
      <c r="G622" s="162"/>
      <c r="H622" s="162"/>
      <c r="I622" s="162"/>
      <c r="J622" s="162"/>
      <c r="K622" s="162"/>
      <c r="L622" s="162"/>
      <c r="M622" s="162"/>
      <c r="N622" s="162"/>
      <c r="O622" s="162"/>
      <c r="P622" s="162"/>
      <c r="Q622" s="416"/>
    </row>
    <row r="623" spans="1:17" s="1" customFormat="1" x14ac:dyDescent="0.2">
      <c r="A623" s="162"/>
      <c r="B623" s="162"/>
      <c r="C623" s="162"/>
      <c r="D623" s="162"/>
      <c r="E623" s="162"/>
      <c r="F623" s="162"/>
      <c r="G623" s="162"/>
      <c r="H623" s="162"/>
      <c r="I623" s="162"/>
      <c r="J623" s="162"/>
      <c r="K623" s="162"/>
      <c r="L623" s="162"/>
      <c r="M623" s="162"/>
      <c r="N623" s="162"/>
      <c r="O623" s="162"/>
      <c r="P623" s="162"/>
      <c r="Q623" s="416"/>
    </row>
    <row r="624" spans="1:17" s="1" customFormat="1" x14ac:dyDescent="0.2">
      <c r="A624" s="162"/>
      <c r="B624" s="162"/>
      <c r="C624" s="162"/>
      <c r="D624" s="162"/>
      <c r="E624" s="162"/>
      <c r="F624" s="162"/>
      <c r="G624" s="162"/>
      <c r="H624" s="162"/>
      <c r="I624" s="162"/>
      <c r="J624" s="162"/>
      <c r="K624" s="162"/>
      <c r="L624" s="162"/>
      <c r="M624" s="162"/>
      <c r="N624" s="162"/>
      <c r="O624" s="162"/>
      <c r="P624" s="162"/>
      <c r="Q624" s="416"/>
    </row>
    <row r="625" spans="1:17" s="1" customFormat="1" x14ac:dyDescent="0.2">
      <c r="A625" s="162"/>
      <c r="B625" s="162"/>
      <c r="C625" s="162"/>
      <c r="D625" s="162"/>
      <c r="E625" s="162"/>
      <c r="F625" s="162"/>
      <c r="G625" s="162"/>
      <c r="H625" s="162"/>
      <c r="I625" s="162"/>
      <c r="J625" s="162"/>
      <c r="K625" s="162"/>
      <c r="L625" s="162"/>
      <c r="M625" s="162"/>
      <c r="N625" s="162"/>
      <c r="O625" s="162"/>
      <c r="P625" s="162"/>
      <c r="Q625" s="416"/>
    </row>
    <row r="626" spans="1:17" s="1" customFormat="1" x14ac:dyDescent="0.2">
      <c r="A626" s="162"/>
      <c r="B626" s="162"/>
      <c r="C626" s="162"/>
      <c r="D626" s="162"/>
      <c r="E626" s="162"/>
      <c r="F626" s="162"/>
      <c r="G626" s="162"/>
      <c r="H626" s="162"/>
      <c r="I626" s="162"/>
      <c r="J626" s="162"/>
      <c r="K626" s="162"/>
      <c r="L626" s="162"/>
      <c r="M626" s="162"/>
      <c r="N626" s="162"/>
      <c r="O626" s="162"/>
      <c r="P626" s="162"/>
      <c r="Q626" s="416"/>
    </row>
    <row r="627" spans="1:17" s="1" customFormat="1" x14ac:dyDescent="0.2">
      <c r="A627" s="162"/>
      <c r="B627" s="162"/>
      <c r="C627" s="162"/>
      <c r="D627" s="162"/>
      <c r="E627" s="162"/>
      <c r="F627" s="162"/>
      <c r="G627" s="162"/>
      <c r="H627" s="162"/>
      <c r="I627" s="162"/>
      <c r="J627" s="162"/>
      <c r="K627" s="162"/>
      <c r="L627" s="162"/>
      <c r="M627" s="162"/>
      <c r="N627" s="162"/>
      <c r="O627" s="162"/>
      <c r="P627" s="162"/>
      <c r="Q627" s="416"/>
    </row>
    <row r="628" spans="1:17" s="1" customFormat="1" x14ac:dyDescent="0.2">
      <c r="A628" s="162"/>
      <c r="B628" s="162"/>
      <c r="C628" s="162"/>
      <c r="D628" s="162"/>
      <c r="E628" s="162"/>
      <c r="F628" s="162"/>
      <c r="G628" s="162"/>
      <c r="H628" s="162"/>
      <c r="I628" s="162"/>
      <c r="J628" s="162"/>
      <c r="K628" s="162"/>
      <c r="L628" s="162"/>
      <c r="M628" s="162"/>
      <c r="N628" s="162"/>
      <c r="O628" s="162"/>
      <c r="P628" s="162"/>
      <c r="Q628" s="416"/>
    </row>
    <row r="629" spans="1:17" s="1" customFormat="1" x14ac:dyDescent="0.2">
      <c r="A629" s="162"/>
      <c r="B629" s="162"/>
      <c r="C629" s="162"/>
      <c r="D629" s="162"/>
      <c r="E629" s="162"/>
      <c r="F629" s="162"/>
      <c r="G629" s="162"/>
      <c r="H629" s="162"/>
      <c r="I629" s="162"/>
      <c r="J629" s="162"/>
      <c r="K629" s="162"/>
      <c r="L629" s="162"/>
      <c r="M629" s="162"/>
      <c r="N629" s="162"/>
      <c r="O629" s="162"/>
      <c r="P629" s="162"/>
      <c r="Q629" s="416"/>
    </row>
    <row r="630" spans="1:17" s="1" customFormat="1" x14ac:dyDescent="0.2">
      <c r="A630" s="162"/>
      <c r="B630" s="162"/>
      <c r="C630" s="162"/>
      <c r="D630" s="162"/>
      <c r="E630" s="162"/>
      <c r="F630" s="162"/>
      <c r="G630" s="162"/>
      <c r="H630" s="162"/>
      <c r="I630" s="162"/>
      <c r="J630" s="162"/>
      <c r="K630" s="162"/>
      <c r="L630" s="162"/>
      <c r="M630" s="162"/>
      <c r="N630" s="162"/>
      <c r="O630" s="162"/>
      <c r="P630" s="162"/>
      <c r="Q630" s="416"/>
    </row>
    <row r="631" spans="1:17" s="1" customFormat="1" x14ac:dyDescent="0.2">
      <c r="A631" s="162"/>
      <c r="B631" s="162"/>
      <c r="C631" s="162"/>
      <c r="D631" s="162"/>
      <c r="E631" s="162"/>
      <c r="F631" s="162"/>
      <c r="G631" s="162"/>
      <c r="H631" s="162"/>
      <c r="I631" s="162"/>
      <c r="J631" s="162"/>
      <c r="K631" s="162"/>
      <c r="L631" s="162"/>
      <c r="M631" s="162"/>
      <c r="N631" s="162"/>
      <c r="O631" s="162"/>
      <c r="P631" s="162"/>
      <c r="Q631" s="416"/>
    </row>
    <row r="632" spans="1:17" s="1" customFormat="1" x14ac:dyDescent="0.2">
      <c r="A632" s="162"/>
      <c r="B632" s="162"/>
      <c r="C632" s="162"/>
      <c r="D632" s="162"/>
      <c r="E632" s="162"/>
      <c r="F632" s="162"/>
      <c r="G632" s="162"/>
      <c r="H632" s="162"/>
      <c r="I632" s="162"/>
      <c r="J632" s="162"/>
      <c r="K632" s="162"/>
      <c r="L632" s="162"/>
      <c r="M632" s="162"/>
      <c r="N632" s="162"/>
      <c r="O632" s="162"/>
      <c r="P632" s="162"/>
      <c r="Q632" s="416"/>
    </row>
    <row r="633" spans="1:17" s="1" customFormat="1" x14ac:dyDescent="0.2">
      <c r="A633" s="162"/>
      <c r="B633" s="162"/>
      <c r="C633" s="162"/>
      <c r="D633" s="162"/>
      <c r="E633" s="162"/>
      <c r="F633" s="162"/>
      <c r="G633" s="162"/>
      <c r="H633" s="162"/>
      <c r="I633" s="162"/>
      <c r="J633" s="162"/>
      <c r="K633" s="162"/>
      <c r="L633" s="162"/>
      <c r="M633" s="162"/>
      <c r="N633" s="162"/>
      <c r="O633" s="162"/>
      <c r="P633" s="162"/>
      <c r="Q633" s="416"/>
    </row>
    <row r="634" spans="1:17" s="1" customFormat="1" x14ac:dyDescent="0.2">
      <c r="A634" s="162"/>
      <c r="B634" s="162"/>
      <c r="C634" s="162"/>
      <c r="D634" s="162"/>
      <c r="E634" s="162"/>
      <c r="F634" s="162"/>
      <c r="G634" s="162"/>
      <c r="H634" s="162"/>
      <c r="I634" s="162"/>
      <c r="J634" s="162"/>
      <c r="K634" s="162"/>
      <c r="L634" s="162"/>
      <c r="M634" s="162"/>
      <c r="N634" s="162"/>
      <c r="O634" s="162"/>
      <c r="P634" s="162"/>
      <c r="Q634" s="416"/>
    </row>
    <row r="635" spans="1:17" s="1" customFormat="1" x14ac:dyDescent="0.2">
      <c r="A635" s="162"/>
      <c r="B635" s="162"/>
      <c r="C635" s="162"/>
      <c r="D635" s="162"/>
      <c r="E635" s="162"/>
      <c r="F635" s="162"/>
      <c r="G635" s="162"/>
      <c r="H635" s="162"/>
      <c r="I635" s="162"/>
      <c r="J635" s="162"/>
      <c r="K635" s="162"/>
      <c r="L635" s="162"/>
      <c r="M635" s="162"/>
      <c r="N635" s="162"/>
      <c r="O635" s="162"/>
      <c r="P635" s="162"/>
      <c r="Q635" s="416"/>
    </row>
    <row r="636" spans="1:17" s="1" customFormat="1" x14ac:dyDescent="0.2">
      <c r="A636" s="162"/>
      <c r="B636" s="162"/>
      <c r="C636" s="162"/>
      <c r="D636" s="162"/>
      <c r="E636" s="162"/>
      <c r="F636" s="162"/>
      <c r="G636" s="162"/>
      <c r="H636" s="162"/>
      <c r="I636" s="162"/>
      <c r="J636" s="162"/>
      <c r="K636" s="162"/>
      <c r="L636" s="162"/>
      <c r="M636" s="162"/>
      <c r="N636" s="162"/>
      <c r="O636" s="162"/>
      <c r="P636" s="162"/>
      <c r="Q636" s="416"/>
    </row>
    <row r="637" spans="1:17" s="1" customFormat="1" x14ac:dyDescent="0.2">
      <c r="A637" s="162"/>
      <c r="B637" s="162"/>
      <c r="C637" s="162"/>
      <c r="D637" s="162"/>
      <c r="E637" s="162"/>
      <c r="F637" s="162"/>
      <c r="G637" s="162"/>
      <c r="H637" s="162"/>
      <c r="I637" s="162"/>
      <c r="J637" s="162"/>
      <c r="K637" s="162"/>
      <c r="L637" s="162"/>
      <c r="M637" s="162"/>
      <c r="N637" s="162"/>
      <c r="O637" s="162"/>
      <c r="P637" s="162"/>
      <c r="Q637" s="416"/>
    </row>
    <row r="638" spans="1:17" s="1" customFormat="1" x14ac:dyDescent="0.2">
      <c r="A638" s="162"/>
      <c r="B638" s="162"/>
      <c r="C638" s="162"/>
      <c r="D638" s="162"/>
      <c r="E638" s="162"/>
      <c r="F638" s="162"/>
      <c r="G638" s="162"/>
      <c r="H638" s="162"/>
      <c r="I638" s="162"/>
      <c r="J638" s="162"/>
      <c r="K638" s="162"/>
      <c r="L638" s="162"/>
      <c r="M638" s="162"/>
      <c r="N638" s="162"/>
      <c r="O638" s="162"/>
      <c r="P638" s="162"/>
      <c r="Q638" s="416"/>
    </row>
    <row r="639" spans="1:17" s="1" customFormat="1" x14ac:dyDescent="0.2">
      <c r="A639" s="162"/>
      <c r="B639" s="162"/>
      <c r="C639" s="162"/>
      <c r="D639" s="162"/>
      <c r="E639" s="162"/>
      <c r="F639" s="162"/>
      <c r="G639" s="162"/>
      <c r="H639" s="162"/>
      <c r="I639" s="162"/>
      <c r="J639" s="162"/>
      <c r="K639" s="162"/>
      <c r="L639" s="162"/>
      <c r="M639" s="162"/>
      <c r="N639" s="162"/>
      <c r="O639" s="162"/>
      <c r="P639" s="162"/>
      <c r="Q639" s="416"/>
    </row>
    <row r="640" spans="1:17" s="1" customFormat="1" x14ac:dyDescent="0.2">
      <c r="A640" s="162"/>
      <c r="B640" s="162"/>
      <c r="C640" s="162"/>
      <c r="D640" s="162"/>
      <c r="E640" s="162"/>
      <c r="F640" s="162"/>
      <c r="G640" s="162"/>
      <c r="H640" s="162"/>
      <c r="I640" s="162"/>
      <c r="J640" s="162"/>
      <c r="K640" s="162"/>
      <c r="L640" s="162"/>
      <c r="M640" s="162"/>
      <c r="N640" s="162"/>
      <c r="O640" s="162"/>
      <c r="P640" s="162"/>
      <c r="Q640" s="416"/>
    </row>
    <row r="641" spans="1:17" s="1" customFormat="1" x14ac:dyDescent="0.2">
      <c r="A641" s="162"/>
      <c r="B641" s="162"/>
      <c r="C641" s="162"/>
      <c r="D641" s="162"/>
      <c r="E641" s="162"/>
      <c r="F641" s="162"/>
      <c r="G641" s="162"/>
      <c r="H641" s="162"/>
      <c r="I641" s="162"/>
      <c r="J641" s="162"/>
      <c r="K641" s="162"/>
      <c r="L641" s="162"/>
      <c r="M641" s="162"/>
      <c r="N641" s="162"/>
      <c r="O641" s="162"/>
      <c r="P641" s="162"/>
      <c r="Q641" s="416"/>
    </row>
    <row r="642" spans="1:17" s="1" customFormat="1" x14ac:dyDescent="0.2">
      <c r="A642" s="162"/>
      <c r="B642" s="162"/>
      <c r="C642" s="162"/>
      <c r="D642" s="162"/>
      <c r="E642" s="162"/>
      <c r="F642" s="162"/>
      <c r="G642" s="162"/>
      <c r="H642" s="162"/>
      <c r="I642" s="162"/>
      <c r="J642" s="162"/>
      <c r="K642" s="162"/>
      <c r="L642" s="162"/>
      <c r="M642" s="162"/>
      <c r="N642" s="162"/>
      <c r="O642" s="162"/>
      <c r="P642" s="162"/>
      <c r="Q642" s="416"/>
    </row>
    <row r="643" spans="1:17" s="1" customFormat="1" x14ac:dyDescent="0.2">
      <c r="A643" s="162"/>
      <c r="B643" s="162"/>
      <c r="C643" s="162"/>
      <c r="D643" s="162"/>
      <c r="E643" s="162"/>
      <c r="F643" s="162"/>
      <c r="G643" s="162"/>
      <c r="H643" s="162"/>
      <c r="I643" s="162"/>
      <c r="J643" s="162"/>
      <c r="K643" s="162"/>
      <c r="L643" s="162"/>
      <c r="M643" s="162"/>
      <c r="N643" s="162"/>
      <c r="O643" s="162"/>
      <c r="P643" s="162"/>
      <c r="Q643" s="416"/>
    </row>
    <row r="644" spans="1:17" s="1" customFormat="1" x14ac:dyDescent="0.2">
      <c r="A644" s="162"/>
      <c r="B644" s="162"/>
      <c r="C644" s="162"/>
      <c r="D644" s="162"/>
      <c r="E644" s="162"/>
      <c r="F644" s="162"/>
      <c r="G644" s="162"/>
      <c r="H644" s="162"/>
      <c r="I644" s="162"/>
      <c r="J644" s="162"/>
      <c r="K644" s="162"/>
      <c r="L644" s="162"/>
      <c r="M644" s="162"/>
      <c r="N644" s="162"/>
      <c r="O644" s="162"/>
      <c r="P644" s="162"/>
      <c r="Q644" s="416"/>
    </row>
    <row r="645" spans="1:17" s="1" customFormat="1" x14ac:dyDescent="0.2">
      <c r="A645" s="162"/>
      <c r="B645" s="162"/>
      <c r="C645" s="162"/>
      <c r="D645" s="162"/>
      <c r="E645" s="162"/>
      <c r="F645" s="162"/>
      <c r="G645" s="162"/>
      <c r="H645" s="162"/>
      <c r="I645" s="162"/>
      <c r="J645" s="162"/>
      <c r="K645" s="162"/>
      <c r="L645" s="162"/>
      <c r="M645" s="162"/>
      <c r="N645" s="162"/>
      <c r="O645" s="162"/>
      <c r="P645" s="162"/>
      <c r="Q645" s="416"/>
    </row>
    <row r="646" spans="1:17" s="1" customFormat="1" x14ac:dyDescent="0.2">
      <c r="A646" s="162"/>
      <c r="B646" s="162"/>
      <c r="C646" s="162"/>
      <c r="D646" s="162"/>
      <c r="E646" s="162"/>
      <c r="F646" s="162"/>
      <c r="G646" s="162"/>
      <c r="H646" s="162"/>
      <c r="I646" s="162"/>
      <c r="J646" s="162"/>
      <c r="K646" s="162"/>
      <c r="L646" s="162"/>
      <c r="M646" s="162"/>
      <c r="N646" s="162"/>
      <c r="O646" s="162"/>
      <c r="P646" s="162"/>
      <c r="Q646" s="416"/>
    </row>
    <row r="647" spans="1:17" s="1" customFormat="1" x14ac:dyDescent="0.2">
      <c r="A647" s="162"/>
      <c r="B647" s="162"/>
      <c r="C647" s="162"/>
      <c r="D647" s="162"/>
      <c r="E647" s="162"/>
      <c r="F647" s="162"/>
      <c r="G647" s="162"/>
      <c r="H647" s="162"/>
      <c r="I647" s="162"/>
      <c r="J647" s="162"/>
      <c r="K647" s="162"/>
      <c r="L647" s="162"/>
      <c r="M647" s="162"/>
      <c r="N647" s="162"/>
      <c r="O647" s="162"/>
      <c r="P647" s="162"/>
      <c r="Q647" s="416"/>
    </row>
    <row r="648" spans="1:17" s="1" customFormat="1" x14ac:dyDescent="0.2">
      <c r="A648" s="162"/>
      <c r="B648" s="162"/>
      <c r="C648" s="162"/>
      <c r="D648" s="162"/>
      <c r="E648" s="162"/>
      <c r="F648" s="162"/>
      <c r="G648" s="162"/>
      <c r="H648" s="162"/>
      <c r="I648" s="162"/>
      <c r="J648" s="162"/>
      <c r="K648" s="162"/>
      <c r="L648" s="162"/>
      <c r="M648" s="162"/>
      <c r="N648" s="162"/>
      <c r="O648" s="162"/>
      <c r="P648" s="162"/>
      <c r="Q648" s="416"/>
    </row>
    <row r="649" spans="1:17" s="1" customFormat="1" x14ac:dyDescent="0.2">
      <c r="A649" s="162"/>
      <c r="B649" s="162"/>
      <c r="C649" s="162"/>
      <c r="D649" s="162"/>
      <c r="E649" s="162"/>
      <c r="F649" s="162"/>
      <c r="G649" s="162"/>
      <c r="H649" s="162"/>
      <c r="I649" s="162"/>
      <c r="J649" s="162"/>
      <c r="K649" s="162"/>
      <c r="L649" s="162"/>
      <c r="M649" s="162"/>
      <c r="N649" s="162"/>
      <c r="O649" s="162"/>
      <c r="P649" s="162"/>
      <c r="Q649" s="416"/>
    </row>
    <row r="650" spans="1:17" s="1" customFormat="1" x14ac:dyDescent="0.2">
      <c r="A650" s="162"/>
      <c r="B650" s="162"/>
      <c r="C650" s="162"/>
      <c r="D650" s="162"/>
      <c r="E650" s="162"/>
      <c r="F650" s="162"/>
      <c r="G650" s="162"/>
      <c r="H650" s="162"/>
      <c r="I650" s="162"/>
      <c r="J650" s="162"/>
      <c r="K650" s="162"/>
      <c r="L650" s="162"/>
      <c r="M650" s="162"/>
      <c r="N650" s="162"/>
      <c r="O650" s="162"/>
      <c r="P650" s="162"/>
      <c r="Q650" s="416"/>
    </row>
    <row r="651" spans="1:17" s="1" customFormat="1" x14ac:dyDescent="0.2">
      <c r="A651" s="162"/>
      <c r="B651" s="162"/>
      <c r="C651" s="162"/>
      <c r="D651" s="162"/>
      <c r="E651" s="162"/>
      <c r="F651" s="162"/>
      <c r="G651" s="162"/>
      <c r="H651" s="162"/>
      <c r="I651" s="162"/>
      <c r="J651" s="162"/>
      <c r="K651" s="162"/>
      <c r="L651" s="162"/>
      <c r="M651" s="162"/>
      <c r="N651" s="162"/>
      <c r="O651" s="162"/>
      <c r="P651" s="162"/>
      <c r="Q651" s="416"/>
    </row>
    <row r="652" spans="1:17" s="1" customFormat="1" x14ac:dyDescent="0.2">
      <c r="A652" s="162"/>
      <c r="B652" s="162"/>
      <c r="C652" s="162"/>
      <c r="D652" s="162"/>
      <c r="E652" s="162"/>
      <c r="F652" s="162"/>
      <c r="G652" s="162"/>
      <c r="H652" s="162"/>
      <c r="I652" s="162"/>
      <c r="J652" s="162"/>
      <c r="K652" s="162"/>
      <c r="L652" s="162"/>
      <c r="M652" s="162"/>
      <c r="N652" s="162"/>
      <c r="O652" s="162"/>
      <c r="P652" s="162"/>
      <c r="Q652" s="416"/>
    </row>
    <row r="653" spans="1:17" s="1" customFormat="1" x14ac:dyDescent="0.2">
      <c r="A653" s="162"/>
      <c r="B653" s="162"/>
      <c r="C653" s="162"/>
      <c r="D653" s="162"/>
      <c r="E653" s="162"/>
      <c r="F653" s="162"/>
      <c r="G653" s="162"/>
      <c r="H653" s="162"/>
      <c r="I653" s="162"/>
      <c r="J653" s="162"/>
      <c r="K653" s="162"/>
      <c r="L653" s="162"/>
      <c r="M653" s="162"/>
      <c r="N653" s="162"/>
      <c r="O653" s="162"/>
      <c r="P653" s="162"/>
      <c r="Q653" s="416"/>
    </row>
    <row r="654" spans="1:17" s="1" customFormat="1" x14ac:dyDescent="0.2">
      <c r="A654" s="162"/>
      <c r="B654" s="162"/>
      <c r="C654" s="162"/>
      <c r="D654" s="162"/>
      <c r="E654" s="162"/>
      <c r="F654" s="162"/>
      <c r="G654" s="162"/>
      <c r="H654" s="162"/>
      <c r="I654" s="162"/>
      <c r="J654" s="162"/>
      <c r="K654" s="162"/>
      <c r="L654" s="162"/>
      <c r="M654" s="162"/>
      <c r="N654" s="162"/>
      <c r="O654" s="162"/>
      <c r="P654" s="162"/>
      <c r="Q654" s="416"/>
    </row>
    <row r="655" spans="1:17" s="1" customFormat="1" x14ac:dyDescent="0.2">
      <c r="A655" s="162"/>
      <c r="B655" s="162"/>
      <c r="C655" s="162"/>
      <c r="D655" s="162"/>
      <c r="E655" s="162"/>
      <c r="F655" s="162"/>
      <c r="G655" s="162"/>
      <c r="H655" s="162"/>
      <c r="I655" s="162"/>
      <c r="J655" s="162"/>
      <c r="K655" s="162"/>
      <c r="L655" s="162"/>
      <c r="M655" s="162"/>
      <c r="N655" s="162"/>
      <c r="O655" s="162"/>
      <c r="P655" s="162"/>
      <c r="Q655" s="416"/>
    </row>
    <row r="656" spans="1:17" s="1" customFormat="1" x14ac:dyDescent="0.2">
      <c r="A656" s="162"/>
      <c r="B656" s="162"/>
      <c r="C656" s="162"/>
      <c r="D656" s="162"/>
      <c r="E656" s="162"/>
      <c r="F656" s="162"/>
      <c r="G656" s="162"/>
      <c r="H656" s="162"/>
      <c r="I656" s="162"/>
      <c r="J656" s="162"/>
      <c r="K656" s="162"/>
      <c r="L656" s="162"/>
      <c r="M656" s="162"/>
      <c r="N656" s="162"/>
      <c r="O656" s="162"/>
      <c r="P656" s="162"/>
      <c r="Q656" s="416"/>
    </row>
    <row r="657" spans="1:17" s="1" customFormat="1" x14ac:dyDescent="0.2">
      <c r="A657" s="162"/>
      <c r="B657" s="162"/>
      <c r="C657" s="162"/>
      <c r="D657" s="162"/>
      <c r="E657" s="162"/>
      <c r="F657" s="162"/>
      <c r="G657" s="162"/>
      <c r="H657" s="162"/>
      <c r="I657" s="162"/>
      <c r="J657" s="162"/>
      <c r="K657" s="162"/>
      <c r="L657" s="162"/>
      <c r="M657" s="162"/>
      <c r="N657" s="162"/>
      <c r="O657" s="162"/>
      <c r="P657" s="162"/>
      <c r="Q657" s="416"/>
    </row>
    <row r="658" spans="1:17" s="1" customFormat="1" x14ac:dyDescent="0.2">
      <c r="A658" s="162"/>
      <c r="B658" s="162"/>
      <c r="C658" s="162"/>
      <c r="D658" s="162"/>
      <c r="E658" s="162"/>
      <c r="F658" s="162"/>
      <c r="G658" s="162"/>
      <c r="H658" s="162"/>
      <c r="I658" s="162"/>
      <c r="J658" s="162"/>
      <c r="K658" s="162"/>
      <c r="L658" s="162"/>
      <c r="M658" s="162"/>
      <c r="N658" s="162"/>
      <c r="O658" s="162"/>
      <c r="P658" s="162"/>
      <c r="Q658" s="416"/>
    </row>
    <row r="659" spans="1:17" s="1" customFormat="1" x14ac:dyDescent="0.2">
      <c r="A659" s="162"/>
      <c r="B659" s="162"/>
      <c r="C659" s="162"/>
      <c r="D659" s="162"/>
      <c r="E659" s="162"/>
      <c r="F659" s="162"/>
      <c r="G659" s="162"/>
      <c r="H659" s="162"/>
      <c r="I659" s="162"/>
      <c r="J659" s="162"/>
      <c r="K659" s="162"/>
      <c r="L659" s="162"/>
      <c r="M659" s="162"/>
      <c r="N659" s="162"/>
      <c r="O659" s="162"/>
      <c r="P659" s="162"/>
      <c r="Q659" s="416"/>
    </row>
    <row r="660" spans="1:17" s="1" customFormat="1" x14ac:dyDescent="0.2">
      <c r="A660" s="162"/>
      <c r="B660" s="162"/>
      <c r="C660" s="162"/>
      <c r="D660" s="162"/>
      <c r="E660" s="162"/>
      <c r="F660" s="162"/>
      <c r="G660" s="162"/>
      <c r="H660" s="162"/>
      <c r="I660" s="162"/>
      <c r="J660" s="162"/>
      <c r="K660" s="162"/>
      <c r="L660" s="162"/>
      <c r="M660" s="162"/>
      <c r="N660" s="162"/>
      <c r="O660" s="162"/>
      <c r="P660" s="162"/>
      <c r="Q660" s="416"/>
    </row>
    <row r="661" spans="1:17" s="1" customFormat="1" x14ac:dyDescent="0.2">
      <c r="A661" s="162"/>
      <c r="B661" s="162"/>
      <c r="C661" s="162"/>
      <c r="D661" s="162"/>
      <c r="E661" s="162"/>
      <c r="F661" s="162"/>
      <c r="G661" s="162"/>
      <c r="H661" s="162"/>
      <c r="I661" s="162"/>
      <c r="J661" s="162"/>
      <c r="K661" s="162"/>
      <c r="L661" s="162"/>
      <c r="M661" s="162"/>
      <c r="N661" s="162"/>
      <c r="O661" s="162"/>
      <c r="P661" s="162"/>
      <c r="Q661" s="416"/>
    </row>
    <row r="662" spans="1:17" s="1" customFormat="1" x14ac:dyDescent="0.2">
      <c r="A662" s="162"/>
      <c r="B662" s="162"/>
      <c r="C662" s="162"/>
      <c r="D662" s="162"/>
      <c r="E662" s="162"/>
      <c r="F662" s="162"/>
      <c r="G662" s="162"/>
      <c r="H662" s="162"/>
      <c r="I662" s="162"/>
      <c r="J662" s="162"/>
      <c r="K662" s="162"/>
      <c r="L662" s="162"/>
      <c r="M662" s="162"/>
      <c r="N662" s="162"/>
      <c r="O662" s="162"/>
      <c r="P662" s="162"/>
      <c r="Q662" s="416"/>
    </row>
    <row r="663" spans="1:17" s="1" customFormat="1" x14ac:dyDescent="0.2">
      <c r="A663" s="162"/>
      <c r="B663" s="162"/>
      <c r="C663" s="162"/>
      <c r="D663" s="162"/>
      <c r="E663" s="162"/>
      <c r="F663" s="162"/>
      <c r="G663" s="162"/>
      <c r="H663" s="162"/>
      <c r="I663" s="162"/>
      <c r="J663" s="162"/>
      <c r="K663" s="162"/>
      <c r="L663" s="162"/>
      <c r="M663" s="162"/>
      <c r="N663" s="162"/>
      <c r="O663" s="162"/>
      <c r="P663" s="162"/>
      <c r="Q663" s="416"/>
    </row>
    <row r="664" spans="1:17" s="1" customFormat="1" x14ac:dyDescent="0.2">
      <c r="A664" s="162"/>
      <c r="B664" s="162"/>
      <c r="C664" s="162"/>
      <c r="D664" s="162"/>
      <c r="E664" s="162"/>
      <c r="F664" s="162"/>
      <c r="G664" s="162"/>
      <c r="H664" s="162"/>
      <c r="I664" s="162"/>
      <c r="J664" s="162"/>
      <c r="K664" s="162"/>
      <c r="L664" s="162"/>
      <c r="M664" s="162"/>
      <c r="N664" s="162"/>
      <c r="O664" s="162"/>
      <c r="P664" s="162"/>
      <c r="Q664" s="416"/>
    </row>
    <row r="665" spans="1:17" s="1" customFormat="1" x14ac:dyDescent="0.2">
      <c r="A665" s="162"/>
      <c r="B665" s="162"/>
      <c r="C665" s="162"/>
      <c r="D665" s="162"/>
      <c r="E665" s="162"/>
      <c r="F665" s="162"/>
      <c r="G665" s="162"/>
      <c r="H665" s="162"/>
      <c r="I665" s="162"/>
      <c r="J665" s="162"/>
      <c r="K665" s="162"/>
      <c r="L665" s="162"/>
      <c r="M665" s="162"/>
      <c r="N665" s="162"/>
      <c r="O665" s="162"/>
      <c r="P665" s="162"/>
      <c r="Q665" s="416"/>
    </row>
    <row r="666" spans="1:17" s="1" customFormat="1" x14ac:dyDescent="0.2">
      <c r="A666" s="162"/>
      <c r="B666" s="162"/>
      <c r="C666" s="162"/>
      <c r="D666" s="162"/>
      <c r="E666" s="162"/>
      <c r="F666" s="162"/>
      <c r="G666" s="162"/>
      <c r="H666" s="162"/>
      <c r="I666" s="162"/>
      <c r="J666" s="162"/>
      <c r="K666" s="162"/>
      <c r="L666" s="162"/>
      <c r="M666" s="162"/>
      <c r="N666" s="162"/>
      <c r="O666" s="162"/>
      <c r="P666" s="162"/>
      <c r="Q666" s="416"/>
    </row>
    <row r="667" spans="1:17" s="1" customFormat="1" x14ac:dyDescent="0.2">
      <c r="A667" s="162"/>
      <c r="B667" s="162"/>
      <c r="C667" s="162"/>
      <c r="D667" s="162"/>
      <c r="E667" s="162"/>
      <c r="F667" s="162"/>
      <c r="G667" s="162"/>
      <c r="H667" s="162"/>
      <c r="I667" s="162"/>
      <c r="J667" s="162"/>
      <c r="K667" s="162"/>
      <c r="L667" s="162"/>
      <c r="M667" s="162"/>
      <c r="N667" s="162"/>
      <c r="O667" s="162"/>
      <c r="P667" s="162"/>
      <c r="Q667" s="416"/>
    </row>
    <row r="668" spans="1:17" s="1" customFormat="1" x14ac:dyDescent="0.2">
      <c r="A668" s="162"/>
      <c r="B668" s="162"/>
      <c r="C668" s="162"/>
      <c r="D668" s="162"/>
      <c r="E668" s="162"/>
      <c r="F668" s="162"/>
      <c r="G668" s="162"/>
      <c r="H668" s="162"/>
      <c r="I668" s="162"/>
      <c r="J668" s="162"/>
      <c r="K668" s="162"/>
      <c r="L668" s="162"/>
      <c r="M668" s="162"/>
      <c r="N668" s="162"/>
      <c r="O668" s="162"/>
      <c r="P668" s="162"/>
      <c r="Q668" s="416"/>
    </row>
    <row r="669" spans="1:17" s="1" customFormat="1" x14ac:dyDescent="0.2">
      <c r="A669" s="162"/>
      <c r="B669" s="162"/>
      <c r="C669" s="162"/>
      <c r="D669" s="162"/>
      <c r="E669" s="162"/>
      <c r="F669" s="162"/>
      <c r="G669" s="162"/>
      <c r="H669" s="162"/>
      <c r="I669" s="162"/>
      <c r="J669" s="162"/>
      <c r="K669" s="162"/>
      <c r="L669" s="162"/>
      <c r="M669" s="162"/>
      <c r="N669" s="162"/>
      <c r="O669" s="162"/>
      <c r="P669" s="162"/>
      <c r="Q669" s="416"/>
    </row>
    <row r="670" spans="1:17" s="1" customFormat="1" x14ac:dyDescent="0.2">
      <c r="A670" s="162"/>
      <c r="B670" s="162"/>
      <c r="C670" s="162"/>
      <c r="D670" s="162"/>
      <c r="E670" s="162"/>
      <c r="F670" s="162"/>
      <c r="G670" s="162"/>
      <c r="H670" s="162"/>
      <c r="I670" s="162"/>
      <c r="J670" s="162"/>
      <c r="K670" s="162"/>
      <c r="L670" s="162"/>
      <c r="M670" s="162"/>
      <c r="N670" s="162"/>
      <c r="O670" s="162"/>
      <c r="P670" s="162"/>
      <c r="Q670" s="416"/>
    </row>
    <row r="671" spans="1:17" s="1" customFormat="1" x14ac:dyDescent="0.2">
      <c r="A671" s="162"/>
      <c r="B671" s="162"/>
      <c r="C671" s="162"/>
      <c r="D671" s="162"/>
      <c r="E671" s="162"/>
      <c r="F671" s="162"/>
      <c r="G671" s="162"/>
      <c r="H671" s="162"/>
      <c r="I671" s="162"/>
      <c r="J671" s="162"/>
      <c r="K671" s="162"/>
      <c r="L671" s="162"/>
      <c r="M671" s="162"/>
      <c r="N671" s="162"/>
      <c r="O671" s="162"/>
      <c r="P671" s="162"/>
      <c r="Q671" s="416"/>
    </row>
    <row r="672" spans="1:17" s="1" customFormat="1" x14ac:dyDescent="0.2">
      <c r="A672" s="162"/>
      <c r="B672" s="162"/>
      <c r="C672" s="162"/>
      <c r="D672" s="162"/>
      <c r="E672" s="162"/>
      <c r="F672" s="162"/>
      <c r="G672" s="162"/>
      <c r="H672" s="162"/>
      <c r="I672" s="162"/>
      <c r="J672" s="162"/>
      <c r="K672" s="162"/>
      <c r="L672" s="162"/>
      <c r="M672" s="162"/>
      <c r="N672" s="162"/>
      <c r="O672" s="162"/>
      <c r="P672" s="162"/>
      <c r="Q672" s="416"/>
    </row>
    <row r="673" spans="1:17" s="1" customFormat="1" x14ac:dyDescent="0.2">
      <c r="A673" s="162"/>
      <c r="B673" s="162"/>
      <c r="C673" s="162"/>
      <c r="D673" s="162"/>
      <c r="E673" s="162"/>
      <c r="F673" s="162"/>
      <c r="G673" s="162"/>
      <c r="H673" s="162"/>
      <c r="I673" s="162"/>
      <c r="J673" s="162"/>
      <c r="K673" s="162"/>
      <c r="L673" s="162"/>
      <c r="M673" s="162"/>
      <c r="N673" s="162"/>
      <c r="O673" s="162"/>
      <c r="P673" s="162"/>
      <c r="Q673" s="416"/>
    </row>
    <row r="674" spans="1:17" s="1" customFormat="1" x14ac:dyDescent="0.2">
      <c r="A674" s="162"/>
      <c r="B674" s="162"/>
      <c r="C674" s="162"/>
      <c r="D674" s="162"/>
      <c r="E674" s="162"/>
      <c r="F674" s="162"/>
      <c r="G674" s="162"/>
      <c r="H674" s="162"/>
      <c r="I674" s="162"/>
      <c r="J674" s="162"/>
      <c r="K674" s="162"/>
      <c r="L674" s="162"/>
      <c r="M674" s="162"/>
      <c r="N674" s="162"/>
      <c r="O674" s="162"/>
      <c r="P674" s="162"/>
      <c r="Q674" s="416"/>
    </row>
    <row r="675" spans="1:17" s="1" customFormat="1" x14ac:dyDescent="0.2">
      <c r="A675" s="162"/>
      <c r="B675" s="162"/>
      <c r="C675" s="162"/>
      <c r="D675" s="162"/>
      <c r="E675" s="162"/>
      <c r="F675" s="162"/>
      <c r="G675" s="162"/>
      <c r="H675" s="162"/>
      <c r="I675" s="162"/>
      <c r="J675" s="162"/>
      <c r="K675" s="162"/>
      <c r="L675" s="162"/>
      <c r="M675" s="162"/>
      <c r="N675" s="162"/>
      <c r="O675" s="162"/>
      <c r="P675" s="162"/>
      <c r="Q675" s="416"/>
    </row>
    <row r="676" spans="1:17" s="1" customFormat="1" x14ac:dyDescent="0.2">
      <c r="A676" s="162"/>
      <c r="B676" s="162"/>
      <c r="C676" s="162"/>
      <c r="D676" s="162"/>
      <c r="E676" s="162"/>
      <c r="F676" s="162"/>
      <c r="G676" s="162"/>
      <c r="H676" s="162"/>
      <c r="I676" s="162"/>
      <c r="J676" s="162"/>
      <c r="K676" s="162"/>
      <c r="L676" s="162"/>
      <c r="M676" s="162"/>
      <c r="N676" s="162"/>
      <c r="O676" s="162"/>
      <c r="P676" s="162"/>
      <c r="Q676" s="416"/>
    </row>
    <row r="677" spans="1:17" s="1" customFormat="1" x14ac:dyDescent="0.2">
      <c r="A677" s="162"/>
      <c r="B677" s="162"/>
      <c r="C677" s="162"/>
      <c r="D677" s="162"/>
      <c r="E677" s="162"/>
      <c r="F677" s="162"/>
      <c r="G677" s="162"/>
      <c r="H677" s="162"/>
      <c r="I677" s="162"/>
      <c r="J677" s="162"/>
      <c r="K677" s="162"/>
      <c r="L677" s="162"/>
      <c r="M677" s="162"/>
      <c r="N677" s="162"/>
      <c r="O677" s="162"/>
      <c r="P677" s="162"/>
      <c r="Q677" s="416"/>
    </row>
    <row r="678" spans="1:17" s="1" customFormat="1" x14ac:dyDescent="0.2">
      <c r="A678" s="162"/>
      <c r="B678" s="162"/>
      <c r="C678" s="162"/>
      <c r="D678" s="162"/>
      <c r="E678" s="162"/>
      <c r="F678" s="162"/>
      <c r="G678" s="162"/>
      <c r="H678" s="162"/>
      <c r="I678" s="162"/>
      <c r="J678" s="162"/>
      <c r="K678" s="162"/>
      <c r="L678" s="162"/>
      <c r="M678" s="162"/>
      <c r="N678" s="162"/>
      <c r="O678" s="162"/>
      <c r="P678" s="162"/>
      <c r="Q678" s="416"/>
    </row>
    <row r="679" spans="1:17" s="1" customFormat="1" x14ac:dyDescent="0.2">
      <c r="A679" s="162"/>
      <c r="B679" s="162"/>
      <c r="C679" s="162"/>
      <c r="D679" s="162"/>
      <c r="E679" s="162"/>
      <c r="F679" s="162"/>
      <c r="G679" s="162"/>
      <c r="H679" s="162"/>
      <c r="I679" s="162"/>
      <c r="J679" s="162"/>
      <c r="K679" s="162"/>
      <c r="L679" s="162"/>
      <c r="M679" s="162"/>
      <c r="N679" s="162"/>
      <c r="O679" s="162"/>
      <c r="P679" s="162"/>
      <c r="Q679" s="416"/>
    </row>
    <row r="680" spans="1:17" s="1" customFormat="1" x14ac:dyDescent="0.2">
      <c r="A680" s="162"/>
      <c r="B680" s="162"/>
      <c r="C680" s="162"/>
      <c r="D680" s="162"/>
      <c r="E680" s="162"/>
      <c r="F680" s="162"/>
      <c r="G680" s="162"/>
      <c r="H680" s="162"/>
      <c r="I680" s="162"/>
      <c r="J680" s="162"/>
      <c r="K680" s="162"/>
      <c r="L680" s="162"/>
      <c r="M680" s="162"/>
      <c r="N680" s="162"/>
      <c r="O680" s="162"/>
      <c r="P680" s="162"/>
      <c r="Q680" s="416"/>
    </row>
    <row r="681" spans="1:17" s="1" customFormat="1" x14ac:dyDescent="0.2">
      <c r="A681" s="162"/>
      <c r="B681" s="162"/>
      <c r="C681" s="162"/>
      <c r="D681" s="162"/>
      <c r="E681" s="162"/>
      <c r="F681" s="162"/>
      <c r="G681" s="162"/>
      <c r="H681" s="162"/>
      <c r="I681" s="162"/>
      <c r="J681" s="162"/>
      <c r="K681" s="162"/>
      <c r="L681" s="162"/>
      <c r="M681" s="162"/>
      <c r="N681" s="162"/>
      <c r="O681" s="162"/>
      <c r="P681" s="162"/>
      <c r="Q681" s="416"/>
    </row>
    <row r="682" spans="1:17" s="1" customFormat="1" x14ac:dyDescent="0.2">
      <c r="A682" s="162"/>
      <c r="B682" s="162"/>
      <c r="C682" s="162"/>
      <c r="D682" s="162"/>
      <c r="E682" s="162"/>
      <c r="F682" s="162"/>
      <c r="G682" s="162"/>
      <c r="H682" s="162"/>
      <c r="I682" s="162"/>
      <c r="J682" s="162"/>
      <c r="K682" s="162"/>
      <c r="L682" s="162"/>
      <c r="M682" s="162"/>
      <c r="N682" s="162"/>
      <c r="O682" s="162"/>
      <c r="P682" s="162"/>
      <c r="Q682" s="416"/>
    </row>
    <row r="683" spans="1:17" s="1" customFormat="1" x14ac:dyDescent="0.2">
      <c r="A683" s="162"/>
      <c r="B683" s="162"/>
      <c r="C683" s="162"/>
      <c r="D683" s="162"/>
      <c r="E683" s="162"/>
      <c r="F683" s="162"/>
      <c r="G683" s="162"/>
      <c r="H683" s="162"/>
      <c r="I683" s="162"/>
      <c r="J683" s="162"/>
      <c r="K683" s="162"/>
      <c r="L683" s="162"/>
      <c r="M683" s="162"/>
      <c r="N683" s="162"/>
      <c r="O683" s="162"/>
      <c r="P683" s="162"/>
      <c r="Q683" s="416"/>
    </row>
    <row r="684" spans="1:17" s="1" customFormat="1" x14ac:dyDescent="0.2">
      <c r="A684" s="162"/>
      <c r="B684" s="162"/>
      <c r="C684" s="162"/>
      <c r="D684" s="162"/>
      <c r="E684" s="162"/>
      <c r="F684" s="162"/>
      <c r="G684" s="162"/>
      <c r="H684" s="162"/>
      <c r="I684" s="162"/>
      <c r="J684" s="162"/>
      <c r="K684" s="162"/>
      <c r="L684" s="162"/>
      <c r="M684" s="162"/>
      <c r="N684" s="162"/>
      <c r="O684" s="162"/>
      <c r="P684" s="162"/>
      <c r="Q684" s="416"/>
    </row>
    <row r="685" spans="1:17" s="1" customFormat="1" x14ac:dyDescent="0.2">
      <c r="A685" s="162"/>
      <c r="B685" s="162"/>
      <c r="C685" s="162"/>
      <c r="D685" s="162"/>
      <c r="E685" s="162"/>
      <c r="F685" s="162"/>
      <c r="G685" s="162"/>
      <c r="H685" s="162"/>
      <c r="I685" s="162"/>
      <c r="J685" s="162"/>
      <c r="K685" s="162"/>
      <c r="L685" s="162"/>
      <c r="M685" s="162"/>
      <c r="N685" s="162"/>
      <c r="O685" s="162"/>
      <c r="P685" s="162"/>
      <c r="Q685" s="416"/>
    </row>
    <row r="686" spans="1:17" s="1" customFormat="1" x14ac:dyDescent="0.2">
      <c r="A686" s="162"/>
      <c r="B686" s="162"/>
      <c r="C686" s="162"/>
      <c r="D686" s="162"/>
      <c r="E686" s="162"/>
      <c r="F686" s="162"/>
      <c r="G686" s="162"/>
      <c r="H686" s="162"/>
      <c r="I686" s="162"/>
      <c r="J686" s="162"/>
      <c r="K686" s="162"/>
      <c r="L686" s="162"/>
      <c r="M686" s="162"/>
      <c r="N686" s="162"/>
      <c r="O686" s="162"/>
      <c r="P686" s="162"/>
      <c r="Q686" s="416"/>
    </row>
    <row r="687" spans="1:17" s="1" customFormat="1" x14ac:dyDescent="0.2">
      <c r="A687" s="162"/>
      <c r="B687" s="162"/>
      <c r="C687" s="162"/>
      <c r="D687" s="162"/>
      <c r="E687" s="162"/>
      <c r="F687" s="162"/>
      <c r="G687" s="162"/>
      <c r="H687" s="162"/>
      <c r="I687" s="162"/>
      <c r="J687" s="162"/>
      <c r="K687" s="162"/>
      <c r="L687" s="162"/>
      <c r="M687" s="162"/>
      <c r="N687" s="162"/>
      <c r="O687" s="162"/>
      <c r="P687" s="162"/>
      <c r="Q687" s="416"/>
    </row>
    <row r="688" spans="1:17" s="1" customFormat="1" x14ac:dyDescent="0.2">
      <c r="A688" s="162"/>
      <c r="B688" s="162"/>
      <c r="C688" s="162"/>
      <c r="D688" s="162"/>
      <c r="E688" s="162"/>
      <c r="F688" s="162"/>
      <c r="G688" s="162"/>
      <c r="H688" s="162"/>
      <c r="I688" s="162"/>
      <c r="J688" s="162"/>
      <c r="K688" s="162"/>
      <c r="L688" s="162"/>
      <c r="M688" s="162"/>
      <c r="N688" s="162"/>
      <c r="O688" s="162"/>
      <c r="P688" s="162"/>
      <c r="Q688" s="416"/>
    </row>
    <row r="689" spans="1:17" s="1" customFormat="1" x14ac:dyDescent="0.2">
      <c r="A689" s="162"/>
      <c r="B689" s="162"/>
      <c r="C689" s="162"/>
      <c r="D689" s="162"/>
      <c r="E689" s="162"/>
      <c r="F689" s="162"/>
      <c r="G689" s="162"/>
      <c r="H689" s="162"/>
      <c r="I689" s="162"/>
      <c r="J689" s="162"/>
      <c r="K689" s="162"/>
      <c r="L689" s="162"/>
      <c r="M689" s="162"/>
      <c r="N689" s="162"/>
      <c r="O689" s="162"/>
      <c r="P689" s="162"/>
      <c r="Q689" s="416"/>
    </row>
    <row r="690" spans="1:17" s="1" customFormat="1" x14ac:dyDescent="0.2">
      <c r="A690" s="162"/>
      <c r="B690" s="162"/>
      <c r="C690" s="162"/>
      <c r="D690" s="162"/>
      <c r="E690" s="162"/>
      <c r="F690" s="162"/>
      <c r="G690" s="162"/>
      <c r="H690" s="162"/>
      <c r="I690" s="162"/>
      <c r="J690" s="162"/>
      <c r="K690" s="162"/>
      <c r="L690" s="162"/>
      <c r="M690" s="162"/>
      <c r="N690" s="162"/>
      <c r="O690" s="162"/>
      <c r="P690" s="162"/>
      <c r="Q690" s="416"/>
    </row>
    <row r="691" spans="1:17" s="1" customFormat="1" x14ac:dyDescent="0.2">
      <c r="A691" s="162"/>
      <c r="B691" s="162"/>
      <c r="C691" s="162"/>
      <c r="D691" s="162"/>
      <c r="E691" s="162"/>
      <c r="F691" s="162"/>
      <c r="G691" s="162"/>
      <c r="H691" s="162"/>
      <c r="I691" s="162"/>
      <c r="J691" s="162"/>
      <c r="K691" s="162"/>
      <c r="L691" s="162"/>
      <c r="M691" s="162"/>
      <c r="N691" s="162"/>
      <c r="O691" s="162"/>
      <c r="P691" s="162"/>
      <c r="Q691" s="416"/>
    </row>
    <row r="692" spans="1:17" s="1" customFormat="1" x14ac:dyDescent="0.2">
      <c r="A692" s="162"/>
      <c r="B692" s="162"/>
      <c r="C692" s="162"/>
      <c r="D692" s="162"/>
      <c r="E692" s="162"/>
      <c r="F692" s="162"/>
      <c r="G692" s="162"/>
      <c r="H692" s="162"/>
      <c r="I692" s="162"/>
      <c r="J692" s="162"/>
      <c r="K692" s="162"/>
      <c r="L692" s="162"/>
      <c r="M692" s="162"/>
      <c r="N692" s="162"/>
      <c r="O692" s="162"/>
      <c r="P692" s="162"/>
      <c r="Q692" s="416"/>
    </row>
    <row r="693" spans="1:17" s="1" customFormat="1" x14ac:dyDescent="0.2">
      <c r="A693" s="162"/>
      <c r="B693" s="162"/>
      <c r="C693" s="162"/>
      <c r="D693" s="162"/>
      <c r="E693" s="162"/>
      <c r="F693" s="162"/>
      <c r="G693" s="162"/>
      <c r="H693" s="162"/>
      <c r="I693" s="162"/>
      <c r="J693" s="162"/>
      <c r="K693" s="162"/>
      <c r="L693" s="162"/>
      <c r="M693" s="162"/>
      <c r="N693" s="162"/>
      <c r="O693" s="162"/>
      <c r="P693" s="162"/>
      <c r="Q693" s="416"/>
    </row>
    <row r="694" spans="1:17" s="1" customFormat="1" x14ac:dyDescent="0.2">
      <c r="A694" s="162"/>
      <c r="B694" s="162"/>
      <c r="C694" s="162"/>
      <c r="D694" s="162"/>
      <c r="E694" s="162"/>
      <c r="F694" s="162"/>
      <c r="G694" s="162"/>
      <c r="H694" s="162"/>
      <c r="I694" s="162"/>
      <c r="J694" s="162"/>
      <c r="K694" s="162"/>
      <c r="L694" s="162"/>
      <c r="M694" s="162"/>
      <c r="N694" s="162"/>
      <c r="O694" s="162"/>
      <c r="P694" s="162"/>
      <c r="Q694" s="416"/>
    </row>
    <row r="695" spans="1:17" s="1" customFormat="1" x14ac:dyDescent="0.2">
      <c r="A695" s="162"/>
      <c r="B695" s="162"/>
      <c r="C695" s="162"/>
      <c r="D695" s="162"/>
      <c r="E695" s="162"/>
      <c r="F695" s="162"/>
      <c r="G695" s="162"/>
      <c r="H695" s="162"/>
      <c r="I695" s="162"/>
      <c r="J695" s="162"/>
      <c r="K695" s="162"/>
      <c r="L695" s="162"/>
      <c r="M695" s="162"/>
      <c r="N695" s="162"/>
      <c r="O695" s="162"/>
      <c r="P695" s="162"/>
      <c r="Q695" s="416"/>
    </row>
    <row r="696" spans="1:17" s="1" customFormat="1" x14ac:dyDescent="0.2">
      <c r="A696" s="162"/>
      <c r="B696" s="162"/>
      <c r="C696" s="162"/>
      <c r="D696" s="162"/>
      <c r="E696" s="162"/>
      <c r="F696" s="162"/>
      <c r="G696" s="162"/>
      <c r="H696" s="162"/>
      <c r="I696" s="162"/>
      <c r="J696" s="162"/>
      <c r="K696" s="162"/>
      <c r="L696" s="162"/>
      <c r="M696" s="162"/>
      <c r="N696" s="162"/>
      <c r="O696" s="162"/>
      <c r="P696" s="162"/>
      <c r="Q696" s="416"/>
    </row>
    <row r="697" spans="1:17" s="1" customFormat="1" x14ac:dyDescent="0.2">
      <c r="A697" s="162"/>
      <c r="B697" s="162"/>
      <c r="C697" s="162"/>
      <c r="D697" s="162"/>
      <c r="E697" s="162"/>
      <c r="F697" s="162"/>
      <c r="G697" s="162"/>
      <c r="H697" s="162"/>
      <c r="I697" s="162"/>
      <c r="J697" s="162"/>
      <c r="K697" s="162"/>
      <c r="L697" s="162"/>
      <c r="M697" s="162"/>
      <c r="N697" s="162"/>
      <c r="O697" s="162"/>
      <c r="P697" s="162"/>
      <c r="Q697" s="416"/>
    </row>
    <row r="698" spans="1:17" s="1" customFormat="1" x14ac:dyDescent="0.2">
      <c r="A698" s="162"/>
      <c r="B698" s="162"/>
      <c r="C698" s="162"/>
      <c r="D698" s="162"/>
      <c r="E698" s="162"/>
      <c r="F698" s="162"/>
      <c r="G698" s="162"/>
      <c r="H698" s="162"/>
      <c r="I698" s="162"/>
      <c r="J698" s="162"/>
      <c r="K698" s="162"/>
      <c r="L698" s="162"/>
      <c r="M698" s="162"/>
      <c r="N698" s="162"/>
      <c r="O698" s="162"/>
      <c r="P698" s="162"/>
      <c r="Q698" s="416"/>
    </row>
    <row r="699" spans="1:17" s="1" customFormat="1" x14ac:dyDescent="0.2">
      <c r="A699" s="162"/>
      <c r="B699" s="162"/>
      <c r="C699" s="162"/>
      <c r="D699" s="162"/>
      <c r="E699" s="162"/>
      <c r="F699" s="162"/>
      <c r="G699" s="162"/>
      <c r="H699" s="162"/>
      <c r="I699" s="162"/>
      <c r="J699" s="162"/>
      <c r="K699" s="162"/>
      <c r="L699" s="162"/>
      <c r="M699" s="162"/>
      <c r="N699" s="162"/>
      <c r="O699" s="162"/>
      <c r="P699" s="162"/>
      <c r="Q699" s="416"/>
    </row>
    <row r="700" spans="1:17" s="1" customFormat="1" x14ac:dyDescent="0.2">
      <c r="A700" s="162"/>
      <c r="B700" s="162"/>
      <c r="C700" s="162"/>
      <c r="D700" s="162"/>
      <c r="E700" s="162"/>
      <c r="F700" s="162"/>
      <c r="G700" s="162"/>
      <c r="H700" s="162"/>
      <c r="I700" s="162"/>
      <c r="J700" s="162"/>
      <c r="K700" s="162"/>
      <c r="L700" s="162"/>
      <c r="M700" s="162"/>
      <c r="N700" s="162"/>
      <c r="O700" s="162"/>
      <c r="P700" s="162"/>
      <c r="Q700" s="416"/>
    </row>
    <row r="701" spans="1:17" s="1" customFormat="1" x14ac:dyDescent="0.2">
      <c r="A701" s="162"/>
      <c r="B701" s="162"/>
      <c r="C701" s="162"/>
      <c r="D701" s="162"/>
      <c r="E701" s="162"/>
      <c r="F701" s="162"/>
      <c r="G701" s="162"/>
      <c r="H701" s="162"/>
      <c r="I701" s="162"/>
      <c r="J701" s="162"/>
      <c r="K701" s="162"/>
      <c r="L701" s="162"/>
      <c r="M701" s="162"/>
      <c r="N701" s="162"/>
      <c r="O701" s="162"/>
      <c r="P701" s="162"/>
      <c r="Q701" s="416"/>
    </row>
    <row r="702" spans="1:17" s="1" customFormat="1" x14ac:dyDescent="0.2">
      <c r="A702" s="162"/>
      <c r="B702" s="162"/>
      <c r="C702" s="162"/>
      <c r="D702" s="162"/>
      <c r="E702" s="162"/>
      <c r="F702" s="162"/>
      <c r="G702" s="162"/>
      <c r="H702" s="162"/>
      <c r="I702" s="162"/>
      <c r="J702" s="162"/>
      <c r="K702" s="162"/>
      <c r="L702" s="162"/>
      <c r="M702" s="162"/>
      <c r="N702" s="162"/>
      <c r="O702" s="162"/>
      <c r="P702" s="162"/>
      <c r="Q702" s="416"/>
    </row>
    <row r="703" spans="1:17" s="1" customFormat="1" x14ac:dyDescent="0.2">
      <c r="A703" s="162"/>
      <c r="B703" s="162"/>
      <c r="C703" s="162"/>
      <c r="D703" s="162"/>
      <c r="E703" s="162"/>
      <c r="F703" s="162"/>
      <c r="G703" s="162"/>
      <c r="H703" s="162"/>
      <c r="I703" s="162"/>
      <c r="J703" s="162"/>
      <c r="K703" s="162"/>
      <c r="L703" s="162"/>
      <c r="M703" s="162"/>
      <c r="N703" s="162"/>
      <c r="O703" s="162"/>
      <c r="P703" s="162"/>
      <c r="Q703" s="416"/>
    </row>
    <row r="704" spans="1:17" s="1" customFormat="1" x14ac:dyDescent="0.2">
      <c r="A704" s="162"/>
      <c r="B704" s="162"/>
      <c r="C704" s="162"/>
      <c r="D704" s="162"/>
      <c r="E704" s="162"/>
      <c r="F704" s="162"/>
      <c r="G704" s="162"/>
      <c r="H704" s="162"/>
      <c r="I704" s="162"/>
      <c r="J704" s="162"/>
      <c r="K704" s="162"/>
      <c r="L704" s="162"/>
      <c r="M704" s="162"/>
      <c r="N704" s="162"/>
      <c r="O704" s="162"/>
      <c r="P704" s="162"/>
      <c r="Q704" s="416"/>
    </row>
    <row r="705" spans="1:17" s="1" customFormat="1" x14ac:dyDescent="0.2">
      <c r="A705" s="162"/>
      <c r="B705" s="162"/>
      <c r="C705" s="162"/>
      <c r="D705" s="162"/>
      <c r="E705" s="162"/>
      <c r="F705" s="162"/>
      <c r="G705" s="162"/>
      <c r="H705" s="162"/>
      <c r="I705" s="162"/>
      <c r="J705" s="162"/>
      <c r="K705" s="162"/>
      <c r="L705" s="162"/>
      <c r="M705" s="162"/>
      <c r="N705" s="162"/>
      <c r="O705" s="162"/>
      <c r="P705" s="162"/>
      <c r="Q705" s="416"/>
    </row>
    <row r="706" spans="1:17" s="1" customFormat="1" x14ac:dyDescent="0.2">
      <c r="A706" s="162"/>
      <c r="B706" s="162"/>
      <c r="C706" s="162"/>
      <c r="D706" s="162"/>
      <c r="E706" s="162"/>
      <c r="F706" s="162"/>
      <c r="G706" s="162"/>
      <c r="H706" s="162"/>
      <c r="I706" s="162"/>
      <c r="J706" s="162"/>
      <c r="K706" s="162"/>
      <c r="L706" s="162"/>
      <c r="M706" s="162"/>
      <c r="N706" s="162"/>
      <c r="O706" s="162"/>
      <c r="P706" s="162"/>
      <c r="Q706" s="416"/>
    </row>
    <row r="707" spans="1:17" s="1" customFormat="1" x14ac:dyDescent="0.2">
      <c r="A707" s="162"/>
      <c r="B707" s="162"/>
      <c r="C707" s="162"/>
      <c r="D707" s="162"/>
      <c r="E707" s="162"/>
      <c r="F707" s="162"/>
      <c r="G707" s="162"/>
      <c r="H707" s="162"/>
      <c r="I707" s="162"/>
      <c r="J707" s="162"/>
      <c r="K707" s="162"/>
      <c r="L707" s="162"/>
      <c r="M707" s="162"/>
      <c r="N707" s="162"/>
      <c r="O707" s="162"/>
      <c r="P707" s="162"/>
      <c r="Q707" s="416"/>
    </row>
    <row r="708" spans="1:17" s="1" customFormat="1" x14ac:dyDescent="0.2">
      <c r="A708" s="162"/>
      <c r="B708" s="162"/>
      <c r="C708" s="162"/>
      <c r="D708" s="162"/>
      <c r="E708" s="162"/>
      <c r="F708" s="162"/>
      <c r="G708" s="162"/>
      <c r="H708" s="162"/>
      <c r="I708" s="162"/>
      <c r="J708" s="162"/>
      <c r="K708" s="162"/>
      <c r="L708" s="162"/>
      <c r="M708" s="162"/>
      <c r="N708" s="162"/>
      <c r="O708" s="162"/>
      <c r="P708" s="162"/>
      <c r="Q708" s="416"/>
    </row>
    <row r="709" spans="1:17" s="1" customFormat="1" x14ac:dyDescent="0.2">
      <c r="A709" s="162"/>
      <c r="B709" s="162"/>
      <c r="C709" s="162"/>
      <c r="D709" s="162"/>
      <c r="E709" s="162"/>
      <c r="F709" s="162"/>
      <c r="G709" s="162"/>
      <c r="H709" s="162"/>
      <c r="I709" s="162"/>
      <c r="J709" s="162"/>
      <c r="K709" s="162"/>
      <c r="L709" s="162"/>
      <c r="M709" s="162"/>
      <c r="N709" s="162"/>
      <c r="O709" s="162"/>
      <c r="P709" s="162"/>
      <c r="Q709" s="416"/>
    </row>
    <row r="710" spans="1:17" s="1" customFormat="1" x14ac:dyDescent="0.2">
      <c r="A710" s="162"/>
      <c r="B710" s="162"/>
      <c r="C710" s="162"/>
      <c r="D710" s="162"/>
      <c r="E710" s="162"/>
      <c r="F710" s="162"/>
      <c r="G710" s="162"/>
      <c r="H710" s="162"/>
      <c r="I710" s="162"/>
      <c r="J710" s="162"/>
      <c r="K710" s="162"/>
      <c r="L710" s="162"/>
      <c r="M710" s="162"/>
      <c r="N710" s="162"/>
      <c r="O710" s="162"/>
      <c r="P710" s="162"/>
      <c r="Q710" s="416"/>
    </row>
    <row r="711" spans="1:17" s="1" customFormat="1" x14ac:dyDescent="0.2">
      <c r="A711" s="162"/>
      <c r="B711" s="162"/>
      <c r="C711" s="162"/>
      <c r="D711" s="162"/>
      <c r="E711" s="162"/>
      <c r="F711" s="162"/>
      <c r="G711" s="162"/>
      <c r="H711" s="162"/>
      <c r="I711" s="162"/>
      <c r="J711" s="162"/>
      <c r="K711" s="162"/>
      <c r="L711" s="162"/>
      <c r="M711" s="162"/>
      <c r="N711" s="162"/>
      <c r="O711" s="162"/>
      <c r="P711" s="162"/>
      <c r="Q711" s="416"/>
    </row>
    <row r="712" spans="1:17" s="1" customFormat="1" x14ac:dyDescent="0.2">
      <c r="A712" s="162"/>
      <c r="B712" s="162"/>
      <c r="C712" s="162"/>
      <c r="D712" s="162"/>
      <c r="E712" s="162"/>
      <c r="F712" s="162"/>
      <c r="G712" s="162"/>
      <c r="H712" s="162"/>
      <c r="I712" s="162"/>
      <c r="J712" s="162"/>
      <c r="K712" s="162"/>
      <c r="L712" s="162"/>
      <c r="M712" s="162"/>
      <c r="N712" s="162"/>
      <c r="O712" s="162"/>
      <c r="P712" s="162"/>
      <c r="Q712" s="416"/>
    </row>
    <row r="713" spans="1:17" s="1" customFormat="1" x14ac:dyDescent="0.2">
      <c r="A713" s="162"/>
      <c r="B713" s="162"/>
      <c r="C713" s="162"/>
      <c r="D713" s="162"/>
      <c r="E713" s="162"/>
      <c r="F713" s="162"/>
      <c r="G713" s="162"/>
      <c r="H713" s="162"/>
      <c r="I713" s="162"/>
      <c r="J713" s="162"/>
      <c r="K713" s="162"/>
      <c r="L713" s="162"/>
      <c r="M713" s="162"/>
      <c r="N713" s="162"/>
      <c r="O713" s="162"/>
      <c r="P713" s="162"/>
      <c r="Q713" s="416"/>
    </row>
    <row r="714" spans="1:17" s="1" customFormat="1" x14ac:dyDescent="0.2">
      <c r="A714" s="162"/>
      <c r="B714" s="162"/>
      <c r="C714" s="162"/>
      <c r="D714" s="162"/>
      <c r="E714" s="162"/>
      <c r="F714" s="162"/>
      <c r="G714" s="162"/>
      <c r="H714" s="162"/>
      <c r="I714" s="162"/>
      <c r="J714" s="162"/>
      <c r="K714" s="162"/>
      <c r="L714" s="162"/>
      <c r="M714" s="162"/>
      <c r="N714" s="162"/>
      <c r="O714" s="162"/>
      <c r="P714" s="162"/>
      <c r="Q714" s="416"/>
    </row>
    <row r="715" spans="1:17" s="1" customFormat="1" x14ac:dyDescent="0.2">
      <c r="A715" s="162"/>
      <c r="B715" s="162"/>
      <c r="C715" s="162"/>
      <c r="D715" s="162"/>
      <c r="E715" s="162"/>
      <c r="F715" s="162"/>
      <c r="G715" s="162"/>
      <c r="H715" s="162"/>
      <c r="I715" s="162"/>
      <c r="J715" s="162"/>
      <c r="K715" s="162"/>
      <c r="L715" s="162"/>
      <c r="M715" s="162"/>
      <c r="N715" s="162"/>
      <c r="O715" s="162"/>
      <c r="P715" s="162"/>
      <c r="Q715" s="416"/>
    </row>
    <row r="716" spans="1:17" s="1" customFormat="1" x14ac:dyDescent="0.2">
      <c r="A716" s="162"/>
      <c r="B716" s="162"/>
      <c r="C716" s="162"/>
      <c r="D716" s="162"/>
      <c r="E716" s="162"/>
      <c r="F716" s="162"/>
      <c r="G716" s="162"/>
      <c r="H716" s="162"/>
      <c r="I716" s="162"/>
      <c r="J716" s="162"/>
      <c r="K716" s="162"/>
      <c r="L716" s="162"/>
      <c r="M716" s="162"/>
      <c r="N716" s="162"/>
      <c r="O716" s="162"/>
      <c r="P716" s="162"/>
      <c r="Q716" s="416"/>
    </row>
    <row r="717" spans="1:17" s="1" customFormat="1" x14ac:dyDescent="0.2">
      <c r="A717" s="162"/>
      <c r="B717" s="162"/>
      <c r="C717" s="162"/>
      <c r="D717" s="162"/>
      <c r="E717" s="162"/>
      <c r="F717" s="162"/>
      <c r="G717" s="162"/>
      <c r="H717" s="162"/>
      <c r="I717" s="162"/>
      <c r="J717" s="162"/>
      <c r="K717" s="162"/>
      <c r="L717" s="162"/>
      <c r="M717" s="162"/>
      <c r="N717" s="162"/>
      <c r="O717" s="162"/>
      <c r="P717" s="162"/>
      <c r="Q717" s="416"/>
    </row>
    <row r="718" spans="1:17" s="1" customFormat="1" x14ac:dyDescent="0.2">
      <c r="A718" s="162"/>
      <c r="B718" s="162"/>
      <c r="C718" s="162"/>
      <c r="D718" s="162"/>
      <c r="E718" s="162"/>
      <c r="F718" s="162"/>
      <c r="G718" s="162"/>
      <c r="H718" s="162"/>
      <c r="I718" s="162"/>
      <c r="J718" s="162"/>
      <c r="K718" s="162"/>
      <c r="L718" s="162"/>
      <c r="M718" s="162"/>
      <c r="N718" s="162"/>
      <c r="O718" s="162"/>
      <c r="P718" s="162"/>
      <c r="Q718" s="416"/>
    </row>
    <row r="719" spans="1:17" s="1" customFormat="1" x14ac:dyDescent="0.2">
      <c r="A719" s="162"/>
      <c r="B719" s="162"/>
      <c r="C719" s="162"/>
      <c r="D719" s="162"/>
      <c r="E719" s="162"/>
      <c r="F719" s="162"/>
      <c r="G719" s="162"/>
      <c r="H719" s="162"/>
      <c r="I719" s="162"/>
      <c r="J719" s="162"/>
      <c r="K719" s="162"/>
      <c r="L719" s="162"/>
      <c r="M719" s="162"/>
      <c r="N719" s="162"/>
      <c r="O719" s="162"/>
      <c r="P719" s="162"/>
      <c r="Q719" s="416"/>
    </row>
    <row r="720" spans="1:17" s="1" customFormat="1" x14ac:dyDescent="0.2">
      <c r="A720" s="162"/>
      <c r="B720" s="162"/>
      <c r="C720" s="162"/>
      <c r="D720" s="162"/>
      <c r="E720" s="162"/>
      <c r="F720" s="162"/>
      <c r="G720" s="162"/>
      <c r="H720" s="162"/>
      <c r="I720" s="162"/>
      <c r="J720" s="162"/>
      <c r="K720" s="162"/>
      <c r="L720" s="162"/>
      <c r="M720" s="162"/>
      <c r="N720" s="162"/>
      <c r="O720" s="162"/>
      <c r="P720" s="162"/>
      <c r="Q720" s="416"/>
    </row>
    <row r="721" spans="1:17" s="1" customFormat="1" x14ac:dyDescent="0.2">
      <c r="A721" s="162"/>
      <c r="B721" s="162"/>
      <c r="C721" s="162"/>
      <c r="D721" s="162"/>
      <c r="E721" s="162"/>
      <c r="F721" s="162"/>
      <c r="G721" s="162"/>
      <c r="H721" s="162"/>
      <c r="I721" s="162"/>
      <c r="J721" s="162"/>
      <c r="K721" s="162"/>
      <c r="L721" s="162"/>
      <c r="M721" s="162"/>
      <c r="N721" s="162"/>
      <c r="O721" s="162"/>
      <c r="P721" s="162"/>
      <c r="Q721" s="416"/>
    </row>
    <row r="722" spans="1:17" s="1" customFormat="1" x14ac:dyDescent="0.2">
      <c r="A722" s="162"/>
      <c r="B722" s="162"/>
      <c r="C722" s="162"/>
      <c r="D722" s="162"/>
      <c r="E722" s="162"/>
      <c r="F722" s="162"/>
      <c r="G722" s="162"/>
      <c r="H722" s="162"/>
      <c r="I722" s="162"/>
      <c r="J722" s="162"/>
      <c r="K722" s="162"/>
      <c r="L722" s="162"/>
      <c r="M722" s="162"/>
      <c r="N722" s="162"/>
      <c r="O722" s="162"/>
      <c r="P722" s="162"/>
      <c r="Q722" s="416"/>
    </row>
    <row r="723" spans="1:17" s="1" customFormat="1" x14ac:dyDescent="0.2">
      <c r="A723" s="162"/>
      <c r="B723" s="162"/>
      <c r="C723" s="162"/>
      <c r="D723" s="162"/>
      <c r="E723" s="162"/>
      <c r="F723" s="162"/>
      <c r="G723" s="162"/>
      <c r="H723" s="162"/>
      <c r="I723" s="162"/>
      <c r="J723" s="162"/>
      <c r="K723" s="162"/>
      <c r="L723" s="162"/>
      <c r="M723" s="162"/>
      <c r="N723" s="162"/>
      <c r="O723" s="162"/>
      <c r="P723" s="162"/>
      <c r="Q723" s="416"/>
    </row>
    <row r="724" spans="1:17" s="1" customFormat="1" x14ac:dyDescent="0.2">
      <c r="A724" s="162"/>
      <c r="B724" s="162"/>
      <c r="C724" s="162"/>
      <c r="D724" s="162"/>
      <c r="E724" s="162"/>
      <c r="F724" s="162"/>
      <c r="G724" s="162"/>
      <c r="H724" s="162"/>
      <c r="I724" s="162"/>
      <c r="J724" s="162"/>
      <c r="K724" s="162"/>
      <c r="L724" s="162"/>
      <c r="M724" s="162"/>
      <c r="N724" s="162"/>
      <c r="O724" s="162"/>
      <c r="P724" s="162"/>
      <c r="Q724" s="416"/>
    </row>
    <row r="725" spans="1:17" s="1" customFormat="1" x14ac:dyDescent="0.2">
      <c r="A725" s="162"/>
      <c r="B725" s="162"/>
      <c r="C725" s="162"/>
      <c r="D725" s="162"/>
      <c r="E725" s="162"/>
      <c r="F725" s="162"/>
      <c r="G725" s="162"/>
      <c r="H725" s="162"/>
      <c r="I725" s="162"/>
      <c r="J725" s="162"/>
      <c r="K725" s="162"/>
      <c r="L725" s="162"/>
      <c r="M725" s="162"/>
      <c r="N725" s="162"/>
      <c r="O725" s="162"/>
      <c r="P725" s="162"/>
      <c r="Q725" s="416"/>
    </row>
    <row r="726" spans="1:17" s="1" customFormat="1" x14ac:dyDescent="0.2">
      <c r="A726" s="162"/>
      <c r="B726" s="162"/>
      <c r="C726" s="162"/>
      <c r="D726" s="162"/>
      <c r="E726" s="162"/>
      <c r="F726" s="162"/>
      <c r="G726" s="162"/>
      <c r="H726" s="162"/>
      <c r="I726" s="162"/>
      <c r="J726" s="162"/>
      <c r="K726" s="162"/>
      <c r="L726" s="162"/>
      <c r="M726" s="162"/>
      <c r="N726" s="162"/>
      <c r="O726" s="162"/>
      <c r="P726" s="162"/>
      <c r="Q726" s="416"/>
    </row>
    <row r="727" spans="1:17" s="1" customFormat="1" x14ac:dyDescent="0.2">
      <c r="A727" s="162"/>
      <c r="B727" s="162"/>
      <c r="C727" s="162"/>
      <c r="D727" s="162"/>
      <c r="E727" s="162"/>
      <c r="F727" s="162"/>
      <c r="G727" s="162"/>
      <c r="H727" s="162"/>
      <c r="I727" s="162"/>
      <c r="J727" s="162"/>
      <c r="K727" s="162"/>
      <c r="L727" s="162"/>
      <c r="M727" s="162"/>
      <c r="N727" s="162"/>
      <c r="O727" s="162"/>
      <c r="P727" s="162"/>
      <c r="Q727" s="416"/>
    </row>
    <row r="728" spans="1:17" s="1" customFormat="1" x14ac:dyDescent="0.2">
      <c r="A728" s="162"/>
      <c r="B728" s="162"/>
      <c r="C728" s="162"/>
      <c r="D728" s="162"/>
      <c r="E728" s="162"/>
      <c r="F728" s="162"/>
      <c r="G728" s="162"/>
      <c r="H728" s="162"/>
      <c r="I728" s="162"/>
      <c r="J728" s="162"/>
      <c r="K728" s="162"/>
      <c r="L728" s="162"/>
      <c r="M728" s="162"/>
      <c r="N728" s="162"/>
      <c r="O728" s="162"/>
      <c r="P728" s="162"/>
      <c r="Q728" s="416"/>
    </row>
    <row r="729" spans="1:17" s="1" customFormat="1" x14ac:dyDescent="0.2">
      <c r="A729" s="162"/>
      <c r="B729" s="162"/>
      <c r="C729" s="162"/>
      <c r="D729" s="162"/>
      <c r="E729" s="162"/>
      <c r="F729" s="162"/>
      <c r="G729" s="162"/>
      <c r="H729" s="162"/>
      <c r="I729" s="162"/>
      <c r="J729" s="162"/>
      <c r="K729" s="162"/>
      <c r="L729" s="162"/>
      <c r="M729" s="162"/>
      <c r="N729" s="162"/>
      <c r="O729" s="162"/>
      <c r="P729" s="162"/>
      <c r="Q729" s="416"/>
    </row>
    <row r="730" spans="1:17" s="1" customFormat="1" x14ac:dyDescent="0.2">
      <c r="A730" s="162"/>
      <c r="B730" s="162"/>
      <c r="C730" s="162"/>
      <c r="D730" s="162"/>
      <c r="E730" s="162"/>
      <c r="F730" s="162"/>
      <c r="G730" s="162"/>
      <c r="H730" s="162"/>
      <c r="I730" s="162"/>
      <c r="J730" s="162"/>
      <c r="K730" s="162"/>
      <c r="L730" s="162"/>
      <c r="M730" s="162"/>
      <c r="N730" s="162"/>
      <c r="O730" s="162"/>
      <c r="P730" s="162"/>
      <c r="Q730" s="416"/>
    </row>
    <row r="731" spans="1:17" s="1" customFormat="1" x14ac:dyDescent="0.2">
      <c r="A731" s="162"/>
      <c r="B731" s="162"/>
      <c r="C731" s="162"/>
      <c r="D731" s="162"/>
      <c r="E731" s="162"/>
      <c r="F731" s="162"/>
      <c r="G731" s="162"/>
      <c r="H731" s="162"/>
      <c r="I731" s="162"/>
      <c r="J731" s="162"/>
      <c r="K731" s="162"/>
      <c r="L731" s="162"/>
      <c r="M731" s="162"/>
      <c r="N731" s="162"/>
      <c r="O731" s="162"/>
      <c r="P731" s="162"/>
      <c r="Q731" s="416"/>
    </row>
    <row r="732" spans="1:17" s="1" customFormat="1" x14ac:dyDescent="0.2">
      <c r="A732" s="162"/>
      <c r="B732" s="162"/>
      <c r="C732" s="162"/>
      <c r="D732" s="162"/>
      <c r="E732" s="162"/>
      <c r="F732" s="162"/>
      <c r="G732" s="162"/>
      <c r="H732" s="162"/>
      <c r="I732" s="162"/>
      <c r="J732" s="162"/>
      <c r="K732" s="162"/>
      <c r="L732" s="162"/>
      <c r="M732" s="162"/>
      <c r="N732" s="162"/>
      <c r="O732" s="162"/>
      <c r="P732" s="162"/>
      <c r="Q732" s="416"/>
    </row>
    <row r="733" spans="1:17" s="1" customFormat="1" x14ac:dyDescent="0.2">
      <c r="A733" s="162"/>
      <c r="B733" s="162"/>
      <c r="C733" s="162"/>
      <c r="D733" s="162"/>
      <c r="E733" s="162"/>
      <c r="F733" s="162"/>
      <c r="G733" s="162"/>
      <c r="H733" s="162"/>
      <c r="I733" s="162"/>
      <c r="J733" s="162"/>
      <c r="K733" s="162"/>
      <c r="L733" s="162"/>
      <c r="M733" s="162"/>
      <c r="N733" s="162"/>
      <c r="O733" s="162"/>
      <c r="P733" s="162"/>
      <c r="Q733" s="416"/>
    </row>
    <row r="734" spans="1:17" s="1" customFormat="1" x14ac:dyDescent="0.2">
      <c r="A734" s="162"/>
      <c r="B734" s="162"/>
      <c r="C734" s="162"/>
      <c r="D734" s="162"/>
      <c r="E734" s="162"/>
      <c r="F734" s="162"/>
      <c r="G734" s="162"/>
      <c r="H734" s="162"/>
      <c r="I734" s="162"/>
      <c r="J734" s="162"/>
      <c r="K734" s="162"/>
      <c r="L734" s="162"/>
      <c r="M734" s="162"/>
      <c r="N734" s="162"/>
      <c r="O734" s="162"/>
      <c r="P734" s="162"/>
      <c r="Q734" s="416"/>
    </row>
    <row r="735" spans="1:17" s="1" customFormat="1" x14ac:dyDescent="0.2">
      <c r="A735" s="162"/>
      <c r="B735" s="162"/>
      <c r="C735" s="162"/>
      <c r="D735" s="162"/>
      <c r="E735" s="162"/>
      <c r="F735" s="162"/>
      <c r="G735" s="162"/>
      <c r="H735" s="162"/>
      <c r="I735" s="162"/>
      <c r="J735" s="162"/>
      <c r="K735" s="162"/>
      <c r="L735" s="162"/>
      <c r="M735" s="162"/>
      <c r="N735" s="162"/>
      <c r="O735" s="162"/>
      <c r="P735" s="162"/>
      <c r="Q735" s="416"/>
    </row>
    <row r="736" spans="1:17" s="1" customFormat="1" x14ac:dyDescent="0.2">
      <c r="A736" s="162"/>
      <c r="B736" s="162"/>
      <c r="C736" s="162"/>
      <c r="D736" s="162"/>
      <c r="E736" s="162"/>
      <c r="F736" s="162"/>
      <c r="G736" s="162"/>
      <c r="H736" s="162"/>
      <c r="I736" s="162"/>
      <c r="J736" s="162"/>
      <c r="K736" s="162"/>
      <c r="L736" s="162"/>
      <c r="M736" s="162"/>
      <c r="N736" s="162"/>
      <c r="O736" s="162"/>
      <c r="P736" s="162"/>
      <c r="Q736" s="416"/>
    </row>
    <row r="737" spans="1:17" s="1" customFormat="1" x14ac:dyDescent="0.2">
      <c r="A737" s="162"/>
      <c r="B737" s="162"/>
      <c r="C737" s="162"/>
      <c r="D737" s="162"/>
      <c r="E737" s="162"/>
      <c r="F737" s="162"/>
      <c r="G737" s="162"/>
      <c r="H737" s="162"/>
      <c r="I737" s="162"/>
      <c r="J737" s="162"/>
      <c r="K737" s="162"/>
      <c r="L737" s="162"/>
      <c r="M737" s="162"/>
      <c r="N737" s="162"/>
      <c r="O737" s="162"/>
      <c r="P737" s="162"/>
      <c r="Q737" s="416"/>
    </row>
    <row r="738" spans="1:17" s="1" customFormat="1" x14ac:dyDescent="0.2">
      <c r="A738" s="162"/>
      <c r="B738" s="162"/>
      <c r="C738" s="162"/>
      <c r="D738" s="162"/>
      <c r="E738" s="162"/>
      <c r="F738" s="162"/>
      <c r="G738" s="162"/>
      <c r="H738" s="162"/>
      <c r="I738" s="162"/>
      <c r="J738" s="162"/>
      <c r="K738" s="162"/>
      <c r="L738" s="162"/>
      <c r="M738" s="162"/>
      <c r="N738" s="162"/>
      <c r="O738" s="162"/>
      <c r="P738" s="162"/>
      <c r="Q738" s="416"/>
    </row>
    <row r="739" spans="1:17" s="1" customFormat="1" x14ac:dyDescent="0.2">
      <c r="A739" s="162"/>
      <c r="B739" s="162"/>
      <c r="C739" s="162"/>
      <c r="D739" s="162"/>
      <c r="E739" s="162"/>
      <c r="F739" s="162"/>
      <c r="G739" s="162"/>
      <c r="H739" s="162"/>
      <c r="I739" s="162"/>
      <c r="J739" s="162"/>
      <c r="K739" s="162"/>
      <c r="L739" s="162"/>
      <c r="M739" s="162"/>
      <c r="N739" s="162"/>
      <c r="O739" s="162"/>
      <c r="P739" s="162"/>
      <c r="Q739" s="416"/>
    </row>
    <row r="740" spans="1:17" s="1" customFormat="1" x14ac:dyDescent="0.2">
      <c r="A740" s="162"/>
      <c r="B740" s="162"/>
      <c r="C740" s="162"/>
      <c r="D740" s="162"/>
      <c r="E740" s="162"/>
      <c r="F740" s="162"/>
      <c r="G740" s="162"/>
      <c r="H740" s="162"/>
      <c r="I740" s="162"/>
      <c r="J740" s="162"/>
      <c r="K740" s="162"/>
      <c r="L740" s="162"/>
      <c r="M740" s="162"/>
      <c r="N740" s="162"/>
      <c r="O740" s="162"/>
      <c r="P740" s="162"/>
      <c r="Q740" s="416"/>
    </row>
    <row r="741" spans="1:17" s="1" customFormat="1" x14ac:dyDescent="0.2">
      <c r="A741" s="162"/>
      <c r="B741" s="162"/>
      <c r="C741" s="162"/>
      <c r="D741" s="162"/>
      <c r="E741" s="162"/>
      <c r="F741" s="162"/>
      <c r="G741" s="162"/>
      <c r="H741" s="162"/>
      <c r="I741" s="162"/>
      <c r="J741" s="162"/>
      <c r="K741" s="162"/>
      <c r="L741" s="162"/>
      <c r="M741" s="162"/>
      <c r="N741" s="162"/>
      <c r="O741" s="162"/>
      <c r="P741" s="162"/>
      <c r="Q741" s="416"/>
    </row>
    <row r="742" spans="1:17" s="1" customFormat="1" x14ac:dyDescent="0.2">
      <c r="A742" s="162"/>
      <c r="B742" s="162"/>
      <c r="C742" s="162"/>
      <c r="D742" s="162"/>
      <c r="E742" s="162"/>
      <c r="F742" s="162"/>
      <c r="G742" s="162"/>
      <c r="H742" s="162"/>
      <c r="I742" s="162"/>
      <c r="J742" s="162"/>
      <c r="K742" s="162"/>
      <c r="L742" s="162"/>
      <c r="M742" s="162"/>
      <c r="N742" s="162"/>
      <c r="O742" s="162"/>
      <c r="P742" s="162"/>
      <c r="Q742" s="416"/>
    </row>
    <row r="743" spans="1:17" s="1" customFormat="1" x14ac:dyDescent="0.2">
      <c r="A743" s="162"/>
      <c r="B743" s="162"/>
      <c r="C743" s="162"/>
      <c r="D743" s="162"/>
      <c r="E743" s="162"/>
      <c r="F743" s="162"/>
      <c r="G743" s="162"/>
      <c r="H743" s="162"/>
      <c r="I743" s="162"/>
      <c r="J743" s="162"/>
      <c r="K743" s="162"/>
      <c r="L743" s="162"/>
      <c r="M743" s="162"/>
      <c r="N743" s="162"/>
      <c r="O743" s="162"/>
      <c r="P743" s="162"/>
      <c r="Q743" s="416"/>
    </row>
    <row r="744" spans="1:17" s="1" customFormat="1" x14ac:dyDescent="0.2">
      <c r="A744" s="162"/>
      <c r="B744" s="162"/>
      <c r="C744" s="162"/>
      <c r="D744" s="162"/>
      <c r="E744" s="162"/>
      <c r="F744" s="162"/>
      <c r="G744" s="162"/>
      <c r="H744" s="162"/>
      <c r="I744" s="162"/>
      <c r="J744" s="162"/>
      <c r="K744" s="162"/>
      <c r="L744" s="162"/>
      <c r="M744" s="162"/>
      <c r="N744" s="162"/>
      <c r="O744" s="162"/>
      <c r="P744" s="162"/>
      <c r="Q744" s="416"/>
    </row>
    <row r="745" spans="1:17" s="1" customFormat="1" x14ac:dyDescent="0.2">
      <c r="A745" s="162"/>
      <c r="B745" s="162"/>
      <c r="C745" s="162"/>
      <c r="D745" s="162"/>
      <c r="E745" s="162"/>
      <c r="F745" s="162"/>
      <c r="G745" s="162"/>
      <c r="H745" s="162"/>
      <c r="I745" s="162"/>
      <c r="J745" s="162"/>
      <c r="K745" s="162"/>
      <c r="L745" s="162"/>
      <c r="M745" s="162"/>
      <c r="N745" s="162"/>
      <c r="O745" s="162"/>
      <c r="P745" s="162"/>
      <c r="Q745" s="416"/>
    </row>
    <row r="746" spans="1:17" s="1" customFormat="1" x14ac:dyDescent="0.2">
      <c r="A746" s="162"/>
      <c r="B746" s="162"/>
      <c r="C746" s="162"/>
      <c r="D746" s="162"/>
      <c r="E746" s="162"/>
      <c r="F746" s="162"/>
      <c r="G746" s="162"/>
      <c r="H746" s="162"/>
      <c r="I746" s="162"/>
      <c r="J746" s="162"/>
      <c r="K746" s="162"/>
      <c r="L746" s="162"/>
      <c r="M746" s="162"/>
      <c r="N746" s="162"/>
      <c r="O746" s="162"/>
      <c r="P746" s="162"/>
      <c r="Q746" s="416"/>
    </row>
    <row r="747" spans="1:17" s="1" customFormat="1" x14ac:dyDescent="0.2">
      <c r="Q747" s="416"/>
    </row>
    <row r="748" spans="1:17" s="1" customFormat="1" x14ac:dyDescent="0.2">
      <c r="Q748" s="416"/>
    </row>
    <row r="749" spans="1:17" s="1" customFormat="1" x14ac:dyDescent="0.2">
      <c r="Q749" s="416"/>
    </row>
    <row r="750" spans="1:17" s="1" customFormat="1" x14ac:dyDescent="0.2">
      <c r="Q750" s="416"/>
    </row>
    <row r="751" spans="1:17" s="1" customFormat="1" x14ac:dyDescent="0.2">
      <c r="Q751" s="416"/>
    </row>
    <row r="752" spans="1:17" s="1" customFormat="1" x14ac:dyDescent="0.2">
      <c r="Q752" s="416"/>
    </row>
    <row r="753" spans="17:17" s="1" customFormat="1" x14ac:dyDescent="0.2">
      <c r="Q753" s="416"/>
    </row>
    <row r="754" spans="17:17" s="1" customFormat="1" x14ac:dyDescent="0.2">
      <c r="Q754" s="416"/>
    </row>
    <row r="755" spans="17:17" s="1" customFormat="1" x14ac:dyDescent="0.2">
      <c r="Q755" s="416"/>
    </row>
    <row r="756" spans="17:17" s="1" customFormat="1" x14ac:dyDescent="0.2">
      <c r="Q756" s="416"/>
    </row>
    <row r="757" spans="17:17" s="1" customFormat="1" x14ac:dyDescent="0.2">
      <c r="Q757" s="416"/>
    </row>
    <row r="758" spans="17:17" s="1" customFormat="1" x14ac:dyDescent="0.2">
      <c r="Q758" s="416"/>
    </row>
    <row r="759" spans="17:17" s="1" customFormat="1" x14ac:dyDescent="0.2">
      <c r="Q759" s="416"/>
    </row>
    <row r="760" spans="17:17" s="1" customFormat="1" x14ac:dyDescent="0.2">
      <c r="Q760" s="416"/>
    </row>
    <row r="761" spans="17:17" s="1" customFormat="1" x14ac:dyDescent="0.2">
      <c r="Q761" s="416"/>
    </row>
    <row r="762" spans="17:17" s="1" customFormat="1" x14ac:dyDescent="0.2">
      <c r="Q762" s="416"/>
    </row>
    <row r="763" spans="17:17" s="1" customFormat="1" x14ac:dyDescent="0.2">
      <c r="Q763" s="416"/>
    </row>
    <row r="764" spans="17:17" s="1" customFormat="1" x14ac:dyDescent="0.2">
      <c r="Q764" s="416"/>
    </row>
    <row r="765" spans="17:17" s="1" customFormat="1" x14ac:dyDescent="0.2">
      <c r="Q765" s="416"/>
    </row>
    <row r="766" spans="17:17" s="1" customFormat="1" x14ac:dyDescent="0.2">
      <c r="Q766" s="416"/>
    </row>
    <row r="767" spans="17:17" s="1" customFormat="1" x14ac:dyDescent="0.2">
      <c r="Q767" s="416"/>
    </row>
    <row r="768" spans="17:17" s="1" customFormat="1" x14ac:dyDescent="0.2">
      <c r="Q768" s="416"/>
    </row>
    <row r="769" spans="17:17" s="1" customFormat="1" x14ac:dyDescent="0.2">
      <c r="Q769" s="416"/>
    </row>
    <row r="770" spans="17:17" s="1" customFormat="1" x14ac:dyDescent="0.2">
      <c r="Q770" s="416"/>
    </row>
    <row r="771" spans="17:17" s="1" customFormat="1" x14ac:dyDescent="0.2">
      <c r="Q771" s="416"/>
    </row>
    <row r="772" spans="17:17" s="1" customFormat="1" x14ac:dyDescent="0.2">
      <c r="Q772" s="416"/>
    </row>
    <row r="773" spans="17:17" s="1" customFormat="1" x14ac:dyDescent="0.2">
      <c r="Q773" s="416"/>
    </row>
    <row r="774" spans="17:17" s="1" customFormat="1" x14ac:dyDescent="0.2">
      <c r="Q774" s="416"/>
    </row>
    <row r="775" spans="17:17" s="1" customFormat="1" x14ac:dyDescent="0.2">
      <c r="Q775" s="416"/>
    </row>
    <row r="776" spans="17:17" s="1" customFormat="1" x14ac:dyDescent="0.2">
      <c r="Q776" s="416"/>
    </row>
    <row r="777" spans="17:17" s="1" customFormat="1" x14ac:dyDescent="0.2">
      <c r="Q777" s="416"/>
    </row>
    <row r="778" spans="17:17" s="1" customFormat="1" x14ac:dyDescent="0.2">
      <c r="Q778" s="416"/>
    </row>
    <row r="779" spans="17:17" s="1" customFormat="1" x14ac:dyDescent="0.2">
      <c r="Q779" s="416"/>
    </row>
    <row r="780" spans="17:17" s="1" customFormat="1" x14ac:dyDescent="0.2">
      <c r="Q780" s="416"/>
    </row>
    <row r="781" spans="17:17" s="1" customFormat="1" x14ac:dyDescent="0.2">
      <c r="Q781" s="416"/>
    </row>
    <row r="782" spans="17:17" s="1" customFormat="1" x14ac:dyDescent="0.2">
      <c r="Q782" s="416"/>
    </row>
    <row r="783" spans="17:17" s="1" customFormat="1" x14ac:dyDescent="0.2">
      <c r="Q783" s="416"/>
    </row>
    <row r="784" spans="17:17" s="1" customFormat="1" x14ac:dyDescent="0.2">
      <c r="Q784" s="416"/>
    </row>
    <row r="785" spans="17:17" s="1" customFormat="1" x14ac:dyDescent="0.2">
      <c r="Q785" s="416"/>
    </row>
    <row r="786" spans="17:17" s="1" customFormat="1" x14ac:dyDescent="0.2">
      <c r="Q786" s="416"/>
    </row>
    <row r="787" spans="17:17" s="1" customFormat="1" x14ac:dyDescent="0.2">
      <c r="Q787" s="416"/>
    </row>
    <row r="788" spans="17:17" s="1" customFormat="1" x14ac:dyDescent="0.2">
      <c r="Q788" s="416"/>
    </row>
    <row r="789" spans="17:17" s="1" customFormat="1" x14ac:dyDescent="0.2">
      <c r="Q789" s="416"/>
    </row>
    <row r="790" spans="17:17" s="1" customFormat="1" x14ac:dyDescent="0.2">
      <c r="Q790" s="416"/>
    </row>
    <row r="791" spans="17:17" s="1" customFormat="1" x14ac:dyDescent="0.2">
      <c r="Q791" s="416"/>
    </row>
    <row r="792" spans="17:17" s="1" customFormat="1" x14ac:dyDescent="0.2">
      <c r="Q792" s="416"/>
    </row>
    <row r="793" spans="17:17" s="1" customFormat="1" x14ac:dyDescent="0.2">
      <c r="Q793" s="416"/>
    </row>
    <row r="794" spans="17:17" s="1" customFormat="1" x14ac:dyDescent="0.2">
      <c r="Q794" s="416"/>
    </row>
    <row r="795" spans="17:17" s="1" customFormat="1" x14ac:dyDescent="0.2">
      <c r="Q795" s="416"/>
    </row>
    <row r="796" spans="17:17" s="1" customFormat="1" x14ac:dyDescent="0.2">
      <c r="Q796" s="416"/>
    </row>
    <row r="797" spans="17:17" s="1" customFormat="1" x14ac:dyDescent="0.2">
      <c r="Q797" s="416"/>
    </row>
    <row r="798" spans="17:17" s="1" customFormat="1" x14ac:dyDescent="0.2">
      <c r="Q798" s="416"/>
    </row>
    <row r="799" spans="17:17" s="1" customFormat="1" x14ac:dyDescent="0.2">
      <c r="Q799" s="416"/>
    </row>
  </sheetData>
  <sheetProtection insertRows="0"/>
  <customSheetViews>
    <customSheetView guid="{21F2E024-704F-4E93-AC63-213755ECFFE0}" scale="55" showPageBreaks="1" showGridLines="0" fitToPage="1" printArea="1" view="pageBreakPreview">
      <selection activeCell="O60" sqref="O60"/>
      <pageMargins left="0.70866141732283472" right="0.70866141732283472" top="0.74803149606299213" bottom="0.74803149606299213" header="0.31496062992125984" footer="0.31496062992125984"/>
      <pageSetup paperSize="9" scale="59"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9">
    <mergeCell ref="M2:O2"/>
    <mergeCell ref="C15:D15"/>
    <mergeCell ref="C13:D13"/>
    <mergeCell ref="C14:D14"/>
    <mergeCell ref="M3:O3"/>
    <mergeCell ref="A5:P5"/>
    <mergeCell ref="C10:D10"/>
    <mergeCell ref="C11:D11"/>
    <mergeCell ref="C12:D12"/>
  </mergeCells>
  <dataValidations count="2">
    <dataValidation allowBlank="1" showInputMessage="1" showErrorMessage="1" prompt="Please enter a date that can be expressed in the d/m/yyyy format" sqref="G11:H15"/>
    <dataValidation allowBlank="1" showInputMessage="1" showErrorMessage="1" prompt="Please enter text" sqref="F11:F15"/>
  </dataValidations>
  <pageMargins left="0.70866141732283472" right="0.70866141732283472" top="0.74803149606299213" bottom="0.74803149606299213" header="0.31496062992125984" footer="0.31496062992125984"/>
  <pageSetup paperSize="9" scale="63" orientation="landscape" r:id="rId2"/>
  <headerFooter alignWithMargins="0">
    <oddHeader>&amp;C&amp;"Arial,Regular" Commerce Commission Information Disclosure Template</oddHeader>
    <oddFooter>&amp;L&amp;"Arial,Regular" &amp;P&amp;C&amp;"Arial,Regular" &amp;F&amp;R&amp;"Arial,Regular"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9CCFF"/>
    <pageSetUpPr fitToPage="1"/>
  </sheetPr>
  <dimension ref="A1:W743"/>
  <sheetViews>
    <sheetView showGridLines="0" topLeftCell="A19" zoomScale="60" zoomScaleNormal="60" zoomScaleSheetLayoutView="55" workbookViewId="0">
      <selection activeCell="N73" sqref="N73"/>
    </sheetView>
  </sheetViews>
  <sheetFormatPr defaultRowHeight="12.75" x14ac:dyDescent="0.2"/>
  <cols>
    <col min="1" max="1" width="4.7109375" style="38" customWidth="1"/>
    <col min="2" max="2" width="3.140625" style="38" customWidth="1"/>
    <col min="3" max="3" width="6.140625" style="38" customWidth="1"/>
    <col min="4" max="4" width="2.28515625" style="38" customWidth="1"/>
    <col min="5" max="5" width="2.28515625" style="48" customWidth="1"/>
    <col min="6" max="6" width="27.85546875" style="48" customWidth="1"/>
    <col min="7" max="7" width="10.5703125" style="48" customWidth="1"/>
    <col min="8" max="8" width="40.7109375" style="48" customWidth="1"/>
    <col min="9" max="9" width="18.5703125" style="48" customWidth="1"/>
    <col min="10" max="14" width="16.7109375" style="38" customWidth="1"/>
    <col min="15" max="15" width="2.7109375" style="38" customWidth="1"/>
    <col min="16" max="16" width="13.7109375" style="38" customWidth="1"/>
    <col min="17" max="16384" width="9.140625" style="38"/>
  </cols>
  <sheetData>
    <row r="1" spans="1:23" s="19" customFormat="1" ht="15" customHeight="1" x14ac:dyDescent="0.3">
      <c r="A1" s="74"/>
      <c r="B1" s="75"/>
      <c r="C1" s="75"/>
      <c r="D1" s="75"/>
      <c r="E1" s="75"/>
      <c r="F1" s="75"/>
      <c r="G1" s="75"/>
      <c r="H1" s="75"/>
      <c r="I1" s="75"/>
      <c r="J1" s="75"/>
      <c r="K1" s="75"/>
      <c r="L1" s="75"/>
      <c r="M1" s="75"/>
      <c r="N1" s="75"/>
      <c r="O1" s="96"/>
      <c r="P1"/>
      <c r="Q1"/>
      <c r="R1"/>
      <c r="S1"/>
      <c r="T1"/>
      <c r="U1"/>
      <c r="V1"/>
    </row>
    <row r="2" spans="1:23" s="19" customFormat="1" ht="18" customHeight="1" x14ac:dyDescent="0.3">
      <c r="A2" s="77"/>
      <c r="B2" s="97"/>
      <c r="C2" s="78"/>
      <c r="D2" s="78"/>
      <c r="E2" s="78"/>
      <c r="F2" s="78"/>
      <c r="G2" s="78"/>
      <c r="H2" s="78"/>
      <c r="I2" s="78"/>
      <c r="J2" s="78"/>
      <c r="K2" s="140" t="s">
        <v>9</v>
      </c>
      <c r="L2" s="716" t="str">
        <f>IF(NOT(ISBLANK(CoverSheet!$C$8)),CoverSheet!$C$8,"")</f>
        <v/>
      </c>
      <c r="M2" s="716"/>
      <c r="N2" s="716"/>
      <c r="O2" s="98"/>
      <c r="P2"/>
      <c r="Q2" s="1"/>
      <c r="R2" s="1"/>
      <c r="S2" s="1"/>
      <c r="T2" s="1"/>
      <c r="U2" s="1"/>
      <c r="V2" s="1"/>
      <c r="W2" s="165"/>
    </row>
    <row r="3" spans="1:23" s="19" customFormat="1" ht="18" customHeight="1" x14ac:dyDescent="0.3">
      <c r="A3" s="77"/>
      <c r="B3" s="97"/>
      <c r="C3" s="78"/>
      <c r="D3" s="78"/>
      <c r="E3" s="78"/>
      <c r="F3" s="78"/>
      <c r="G3" s="78"/>
      <c r="H3" s="78"/>
      <c r="I3" s="78"/>
      <c r="J3" s="78"/>
      <c r="K3" s="140" t="s">
        <v>436</v>
      </c>
      <c r="L3" s="717" t="str">
        <f>IF(ISNUMBER(CoverSheet!$C$12),CoverSheet!$C$12,"")</f>
        <v/>
      </c>
      <c r="M3" s="717"/>
      <c r="N3" s="717"/>
      <c r="O3" s="98"/>
      <c r="P3"/>
      <c r="Q3" s="1"/>
      <c r="R3" s="1"/>
      <c r="S3" s="1"/>
      <c r="T3" s="1"/>
      <c r="U3" s="1"/>
      <c r="V3" s="1"/>
      <c r="W3" s="165"/>
    </row>
    <row r="4" spans="1:23" s="19" customFormat="1" ht="21" x14ac:dyDescent="0.35">
      <c r="A4" s="344" t="s">
        <v>579</v>
      </c>
      <c r="B4" s="78"/>
      <c r="C4" s="78"/>
      <c r="D4" s="78"/>
      <c r="E4" s="78"/>
      <c r="F4" s="78"/>
      <c r="G4" s="78"/>
      <c r="H4" s="78"/>
      <c r="I4" s="78"/>
      <c r="J4" s="78"/>
      <c r="K4" s="173"/>
      <c r="L4" s="78"/>
      <c r="M4" s="78"/>
      <c r="N4" s="78"/>
      <c r="O4" s="84"/>
      <c r="P4"/>
      <c r="Q4" s="1"/>
      <c r="R4" s="1"/>
      <c r="S4" s="1"/>
      <c r="T4" s="1"/>
      <c r="U4" s="1"/>
      <c r="V4" s="1"/>
      <c r="W4" s="165"/>
    </row>
    <row r="5" spans="1:23" s="50" customFormat="1" ht="37.5" customHeight="1" x14ac:dyDescent="0.2">
      <c r="A5" s="751" t="s">
        <v>595</v>
      </c>
      <c r="B5" s="752"/>
      <c r="C5" s="752"/>
      <c r="D5" s="752"/>
      <c r="E5" s="752"/>
      <c r="F5" s="752"/>
      <c r="G5" s="752"/>
      <c r="H5" s="752"/>
      <c r="I5" s="752"/>
      <c r="J5" s="752"/>
      <c r="K5" s="752"/>
      <c r="L5" s="752"/>
      <c r="M5" s="752"/>
      <c r="N5" s="752"/>
      <c r="O5" s="141"/>
      <c r="P5" s="52"/>
      <c r="Q5" s="178"/>
      <c r="R5" s="171"/>
      <c r="S5" s="171"/>
      <c r="T5" s="171"/>
      <c r="U5" s="171"/>
      <c r="V5" s="171"/>
      <c r="W5" s="1"/>
    </row>
    <row r="6" spans="1:23" s="19" customFormat="1" ht="15" customHeight="1" x14ac:dyDescent="0.2">
      <c r="A6" s="129" t="s">
        <v>680</v>
      </c>
      <c r="B6" s="173"/>
      <c r="C6" s="85"/>
      <c r="D6" s="86"/>
      <c r="E6" s="86"/>
      <c r="F6" s="86"/>
      <c r="G6" s="86"/>
      <c r="H6" s="86"/>
      <c r="I6" s="86"/>
      <c r="J6" s="78"/>
      <c r="K6" s="78"/>
      <c r="L6" s="78"/>
      <c r="M6" s="78"/>
      <c r="N6" s="78"/>
      <c r="O6" s="84"/>
      <c r="P6"/>
      <c r="Q6" s="1"/>
      <c r="R6" s="1"/>
      <c r="S6" s="1"/>
      <c r="T6" s="1"/>
      <c r="U6" s="1"/>
      <c r="V6" s="1"/>
      <c r="W6" s="165"/>
    </row>
    <row r="7" spans="1:23" ht="30" customHeight="1" x14ac:dyDescent="0.3">
      <c r="A7" s="187">
        <v>7</v>
      </c>
      <c r="B7" s="61"/>
      <c r="C7" s="225" t="s">
        <v>580</v>
      </c>
      <c r="D7" s="335"/>
      <c r="E7" s="335"/>
      <c r="F7" s="335"/>
      <c r="G7" s="335"/>
      <c r="H7" s="335"/>
      <c r="I7" s="335"/>
      <c r="J7" s="337"/>
      <c r="K7" s="337"/>
      <c r="L7" s="337"/>
      <c r="M7" s="337"/>
      <c r="N7" s="337"/>
      <c r="O7" s="59"/>
      <c r="P7"/>
      <c r="Q7" s="1"/>
      <c r="R7" s="1"/>
      <c r="S7" s="1"/>
      <c r="T7" s="1"/>
      <c r="U7" s="1"/>
      <c r="V7" s="1"/>
      <c r="W7" s="1"/>
    </row>
    <row r="8" spans="1:23" ht="15.75" customHeight="1" x14ac:dyDescent="0.2">
      <c r="A8" s="187">
        <v>8</v>
      </c>
      <c r="B8" s="335"/>
      <c r="C8" s="758"/>
      <c r="D8" s="758"/>
      <c r="E8" s="338"/>
      <c r="F8" s="338"/>
      <c r="G8" s="338"/>
      <c r="H8" s="338"/>
      <c r="I8" s="338"/>
      <c r="J8" s="759" t="s">
        <v>252</v>
      </c>
      <c r="K8" s="759"/>
      <c r="L8" s="759"/>
      <c r="M8" s="759"/>
      <c r="N8" s="759"/>
      <c r="O8" s="59"/>
      <c r="P8"/>
      <c r="Q8"/>
      <c r="R8"/>
      <c r="S8"/>
      <c r="T8"/>
      <c r="U8"/>
      <c r="V8"/>
    </row>
    <row r="9" spans="1:23" ht="41.25" customHeight="1" x14ac:dyDescent="0.2">
      <c r="A9" s="187">
        <v>9</v>
      </c>
      <c r="B9" s="335"/>
      <c r="C9" s="758"/>
      <c r="D9" s="758"/>
      <c r="E9" s="338"/>
      <c r="F9" s="338"/>
      <c r="G9" s="338"/>
      <c r="H9" s="338"/>
      <c r="I9" s="338"/>
      <c r="J9" s="339" t="s">
        <v>254</v>
      </c>
      <c r="K9" s="339" t="s">
        <v>255</v>
      </c>
      <c r="L9" s="339" t="s">
        <v>256</v>
      </c>
      <c r="M9" s="339" t="s">
        <v>4</v>
      </c>
      <c r="N9" s="397" t="s">
        <v>253</v>
      </c>
      <c r="O9" s="59"/>
      <c r="P9"/>
      <c r="Q9"/>
      <c r="R9"/>
      <c r="S9"/>
      <c r="T9"/>
      <c r="U9"/>
      <c r="V9"/>
    </row>
    <row r="10" spans="1:23" s="50" customFormat="1" ht="18" customHeight="1" x14ac:dyDescent="0.25">
      <c r="A10" s="187">
        <v>10</v>
      </c>
      <c r="B10" s="335"/>
      <c r="C10" s="226"/>
      <c r="D10" s="229" t="s">
        <v>72</v>
      </c>
      <c r="E10" s="188"/>
      <c r="F10" s="226"/>
      <c r="G10" s="226"/>
      <c r="H10" s="226"/>
      <c r="I10" s="226"/>
      <c r="J10" s="335"/>
      <c r="K10" s="335"/>
      <c r="L10" s="335"/>
      <c r="M10" s="335"/>
      <c r="N10" s="335"/>
      <c r="O10" s="59"/>
    </row>
    <row r="11" spans="1:23" s="50" customFormat="1" ht="15" customHeight="1" x14ac:dyDescent="0.25">
      <c r="A11" s="187">
        <v>11</v>
      </c>
      <c r="B11" s="335"/>
      <c r="C11" s="61"/>
      <c r="D11" s="229"/>
      <c r="E11" s="188"/>
      <c r="F11" s="228" t="s">
        <v>257</v>
      </c>
      <c r="G11" s="61"/>
      <c r="H11" s="61"/>
      <c r="I11" s="61"/>
      <c r="J11" s="317"/>
      <c r="K11" s="363"/>
      <c r="L11" s="317"/>
      <c r="M11" s="317"/>
      <c r="N11" s="317"/>
      <c r="O11" s="59"/>
    </row>
    <row r="12" spans="1:23" s="50" customFormat="1" ht="15" customHeight="1" x14ac:dyDescent="0.25">
      <c r="A12" s="187">
        <v>12</v>
      </c>
      <c r="B12" s="335"/>
      <c r="C12" s="61"/>
      <c r="D12" s="229"/>
      <c r="E12" s="188"/>
      <c r="F12" s="228" t="s">
        <v>258</v>
      </c>
      <c r="G12" s="61"/>
      <c r="H12" s="61"/>
      <c r="I12" s="61"/>
      <c r="J12" s="363"/>
      <c r="K12" s="363"/>
      <c r="L12" s="363"/>
      <c r="M12" s="368">
        <f>J12+K12+L12</f>
        <v>0</v>
      </c>
      <c r="N12" s="363"/>
      <c r="O12" s="59"/>
    </row>
    <row r="13" spans="1:23" s="50" customFormat="1" ht="15" customHeight="1" x14ac:dyDescent="0.25">
      <c r="A13" s="187">
        <v>13</v>
      </c>
      <c r="B13" s="335"/>
      <c r="C13" s="61"/>
      <c r="D13" s="229"/>
      <c r="E13" s="188" t="s">
        <v>259</v>
      </c>
      <c r="F13" s="188"/>
      <c r="G13" s="61"/>
      <c r="H13" s="61"/>
      <c r="I13" s="61"/>
      <c r="J13" s="317"/>
      <c r="K13" s="368">
        <f>SUM(K11:K12)</f>
        <v>0</v>
      </c>
      <c r="L13" s="317"/>
      <c r="M13" s="317"/>
      <c r="N13" s="317"/>
      <c r="O13" s="59"/>
    </row>
    <row r="14" spans="1:23" s="50" customFormat="1" ht="18" customHeight="1" x14ac:dyDescent="0.25">
      <c r="A14" s="187">
        <v>14</v>
      </c>
      <c r="B14" s="335"/>
      <c r="C14" s="226"/>
      <c r="D14" s="229" t="s">
        <v>71</v>
      </c>
      <c r="E14" s="188"/>
      <c r="F14" s="226"/>
      <c r="G14" s="226"/>
      <c r="H14" s="226"/>
      <c r="I14" s="226"/>
      <c r="J14" s="317"/>
      <c r="K14" s="317"/>
      <c r="L14" s="317"/>
      <c r="M14" s="317"/>
      <c r="N14" s="317"/>
      <c r="O14" s="59"/>
    </row>
    <row r="15" spans="1:23" s="50" customFormat="1" ht="15" customHeight="1" x14ac:dyDescent="0.25">
      <c r="A15" s="187">
        <v>15</v>
      </c>
      <c r="B15" s="335"/>
      <c r="C15" s="61"/>
      <c r="D15" s="229"/>
      <c r="E15" s="188"/>
      <c r="F15" s="228" t="s">
        <v>257</v>
      </c>
      <c r="G15" s="61"/>
      <c r="H15" s="61"/>
      <c r="I15" s="61"/>
      <c r="J15" s="317"/>
      <c r="K15" s="363"/>
      <c r="L15" s="317"/>
      <c r="M15" s="317"/>
      <c r="N15" s="317"/>
      <c r="O15" s="59"/>
    </row>
    <row r="16" spans="1:23" s="50" customFormat="1" ht="15" customHeight="1" x14ac:dyDescent="0.25">
      <c r="A16" s="187">
        <v>16</v>
      </c>
      <c r="B16" s="335"/>
      <c r="C16" s="61"/>
      <c r="D16" s="229"/>
      <c r="E16" s="188"/>
      <c r="F16" s="228" t="s">
        <v>258</v>
      </c>
      <c r="G16" s="61"/>
      <c r="H16" s="61"/>
      <c r="I16" s="61"/>
      <c r="J16" s="363"/>
      <c r="K16" s="363"/>
      <c r="L16" s="363"/>
      <c r="M16" s="368">
        <f>J16+K16+L16</f>
        <v>0</v>
      </c>
      <c r="N16" s="363"/>
      <c r="O16" s="59"/>
    </row>
    <row r="17" spans="1:15" s="50" customFormat="1" ht="15" customHeight="1" x14ac:dyDescent="0.25">
      <c r="A17" s="187">
        <v>17</v>
      </c>
      <c r="B17" s="335"/>
      <c r="C17" s="61"/>
      <c r="D17" s="229"/>
      <c r="E17" s="188" t="s">
        <v>259</v>
      </c>
      <c r="F17" s="188"/>
      <c r="G17" s="61"/>
      <c r="H17" s="61"/>
      <c r="I17" s="61"/>
      <c r="J17" s="317"/>
      <c r="K17" s="368">
        <f>SUM(K15:K16)</f>
        <v>0</v>
      </c>
      <c r="L17" s="317"/>
      <c r="M17" s="317"/>
      <c r="N17" s="317"/>
      <c r="O17" s="59"/>
    </row>
    <row r="18" spans="1:15" s="50" customFormat="1" ht="18" customHeight="1" x14ac:dyDescent="0.25">
      <c r="A18" s="187">
        <v>18</v>
      </c>
      <c r="B18" s="335"/>
      <c r="C18" s="226"/>
      <c r="D18" s="229" t="s">
        <v>119</v>
      </c>
      <c r="E18" s="188"/>
      <c r="F18" s="226"/>
      <c r="G18" s="226"/>
      <c r="H18" s="226"/>
      <c r="I18" s="226"/>
      <c r="J18" s="317"/>
      <c r="K18" s="317"/>
      <c r="L18" s="317"/>
      <c r="M18" s="317"/>
      <c r="N18" s="317"/>
      <c r="O18" s="59"/>
    </row>
    <row r="19" spans="1:15" s="50" customFormat="1" ht="15" customHeight="1" x14ac:dyDescent="0.25">
      <c r="A19" s="187">
        <v>19</v>
      </c>
      <c r="B19" s="335"/>
      <c r="C19" s="61"/>
      <c r="D19" s="229"/>
      <c r="E19" s="188"/>
      <c r="F19" s="228" t="s">
        <v>257</v>
      </c>
      <c r="G19" s="61"/>
      <c r="H19" s="61"/>
      <c r="I19" s="61"/>
      <c r="J19" s="317"/>
      <c r="K19" s="363"/>
      <c r="L19" s="317"/>
      <c r="M19" s="317"/>
      <c r="N19" s="317"/>
      <c r="O19" s="59"/>
    </row>
    <row r="20" spans="1:15" s="50" customFormat="1" ht="15" customHeight="1" x14ac:dyDescent="0.25">
      <c r="A20" s="187">
        <v>20</v>
      </c>
      <c r="B20" s="335"/>
      <c r="C20" s="61"/>
      <c r="D20" s="229"/>
      <c r="E20" s="188"/>
      <c r="F20" s="228" t="s">
        <v>258</v>
      </c>
      <c r="G20" s="61"/>
      <c r="H20" s="61"/>
      <c r="I20" s="61"/>
      <c r="J20" s="363"/>
      <c r="K20" s="363"/>
      <c r="L20" s="363"/>
      <c r="M20" s="368">
        <f>J20+K20+L20</f>
        <v>0</v>
      </c>
      <c r="N20" s="363"/>
      <c r="O20" s="59"/>
    </row>
    <row r="21" spans="1:15" s="50" customFormat="1" ht="15" customHeight="1" x14ac:dyDescent="0.25">
      <c r="A21" s="187">
        <v>21</v>
      </c>
      <c r="B21" s="335"/>
      <c r="C21" s="61"/>
      <c r="D21" s="229"/>
      <c r="E21" s="188" t="s">
        <v>259</v>
      </c>
      <c r="F21" s="188"/>
      <c r="G21" s="61"/>
      <c r="H21" s="61"/>
      <c r="I21" s="61"/>
      <c r="J21" s="317"/>
      <c r="K21" s="368">
        <f>SUM(K19:K20)</f>
        <v>0</v>
      </c>
      <c r="L21" s="317"/>
      <c r="M21" s="317"/>
      <c r="N21" s="317"/>
      <c r="O21" s="59"/>
    </row>
    <row r="22" spans="1:15" s="50" customFormat="1" ht="18" customHeight="1" x14ac:dyDescent="0.25">
      <c r="A22" s="187">
        <v>22</v>
      </c>
      <c r="B22" s="335"/>
      <c r="C22" s="226"/>
      <c r="D22" s="229" t="s">
        <v>115</v>
      </c>
      <c r="E22" s="188"/>
      <c r="F22" s="226"/>
      <c r="G22" s="226"/>
      <c r="H22" s="226"/>
      <c r="I22" s="226"/>
      <c r="J22" s="317"/>
      <c r="K22" s="317"/>
      <c r="L22" s="317"/>
      <c r="M22" s="317"/>
      <c r="N22" s="317"/>
      <c r="O22" s="59"/>
    </row>
    <row r="23" spans="1:15" s="50" customFormat="1" ht="15" customHeight="1" x14ac:dyDescent="0.25">
      <c r="A23" s="187">
        <v>23</v>
      </c>
      <c r="B23" s="335"/>
      <c r="C23" s="61"/>
      <c r="D23" s="229"/>
      <c r="E23" s="188"/>
      <c r="F23" s="228" t="s">
        <v>257</v>
      </c>
      <c r="G23" s="61"/>
      <c r="H23" s="61"/>
      <c r="I23" s="61"/>
      <c r="J23" s="317"/>
      <c r="K23" s="363"/>
      <c r="L23" s="317"/>
      <c r="M23" s="317"/>
      <c r="N23" s="317"/>
      <c r="O23" s="59"/>
    </row>
    <row r="24" spans="1:15" s="50" customFormat="1" ht="15" customHeight="1" x14ac:dyDescent="0.25">
      <c r="A24" s="187">
        <v>24</v>
      </c>
      <c r="B24" s="335"/>
      <c r="C24" s="61"/>
      <c r="D24" s="229"/>
      <c r="E24" s="188"/>
      <c r="F24" s="228" t="s">
        <v>258</v>
      </c>
      <c r="G24" s="61"/>
      <c r="H24" s="61"/>
      <c r="I24" s="61"/>
      <c r="J24" s="363"/>
      <c r="K24" s="363"/>
      <c r="L24" s="363"/>
      <c r="M24" s="368">
        <f>J24+K24+L24</f>
        <v>0</v>
      </c>
      <c r="N24" s="363"/>
      <c r="O24" s="59"/>
    </row>
    <row r="25" spans="1:15" s="50" customFormat="1" ht="15" customHeight="1" x14ac:dyDescent="0.25">
      <c r="A25" s="187">
        <v>25</v>
      </c>
      <c r="B25" s="335"/>
      <c r="C25" s="61"/>
      <c r="D25" s="229"/>
      <c r="E25" s="188" t="s">
        <v>259</v>
      </c>
      <c r="F25" s="188"/>
      <c r="G25" s="61"/>
      <c r="H25" s="61"/>
      <c r="I25" s="61"/>
      <c r="J25" s="317"/>
      <c r="K25" s="368">
        <f>SUM(K23:K24)</f>
        <v>0</v>
      </c>
      <c r="L25" s="317"/>
      <c r="M25" s="317"/>
      <c r="N25" s="317"/>
      <c r="O25" s="59"/>
    </row>
    <row r="26" spans="1:15" s="50" customFormat="1" ht="18" customHeight="1" x14ac:dyDescent="0.25">
      <c r="A26" s="187">
        <v>26</v>
      </c>
      <c r="B26" s="335"/>
      <c r="C26" s="226"/>
      <c r="D26" s="229" t="s">
        <v>289</v>
      </c>
      <c r="E26" s="188"/>
      <c r="F26" s="226"/>
      <c r="G26" s="226"/>
      <c r="H26" s="226"/>
      <c r="I26" s="226"/>
      <c r="J26" s="317"/>
      <c r="K26" s="317"/>
      <c r="L26" s="317"/>
      <c r="M26" s="317"/>
      <c r="N26" s="317"/>
      <c r="O26" s="59"/>
    </row>
    <row r="27" spans="1:15" s="50" customFormat="1" ht="15" customHeight="1" x14ac:dyDescent="0.25">
      <c r="A27" s="187">
        <v>27</v>
      </c>
      <c r="B27" s="335"/>
      <c r="C27" s="61"/>
      <c r="D27" s="229"/>
      <c r="E27" s="188"/>
      <c r="F27" s="228" t="s">
        <v>257</v>
      </c>
      <c r="G27" s="61"/>
      <c r="H27" s="61"/>
      <c r="I27" s="61"/>
      <c r="J27" s="317"/>
      <c r="K27" s="363"/>
      <c r="L27" s="317"/>
      <c r="M27" s="317"/>
      <c r="N27" s="317"/>
      <c r="O27" s="59"/>
    </row>
    <row r="28" spans="1:15" s="50" customFormat="1" ht="15" customHeight="1" x14ac:dyDescent="0.25">
      <c r="A28" s="187">
        <v>28</v>
      </c>
      <c r="B28" s="335"/>
      <c r="C28" s="61"/>
      <c r="D28" s="229"/>
      <c r="E28" s="188"/>
      <c r="F28" s="228" t="s">
        <v>258</v>
      </c>
      <c r="G28" s="61"/>
      <c r="H28" s="61"/>
      <c r="I28" s="61"/>
      <c r="J28" s="363"/>
      <c r="K28" s="363"/>
      <c r="L28" s="363"/>
      <c r="M28" s="368">
        <f>J28+K28+L28</f>
        <v>0</v>
      </c>
      <c r="N28" s="363"/>
      <c r="O28" s="59"/>
    </row>
    <row r="29" spans="1:15" s="50" customFormat="1" ht="18" customHeight="1" x14ac:dyDescent="0.25">
      <c r="A29" s="187">
        <v>29</v>
      </c>
      <c r="B29" s="335"/>
      <c r="C29" s="61"/>
      <c r="D29" s="229"/>
      <c r="E29" s="188" t="s">
        <v>259</v>
      </c>
      <c r="F29" s="188"/>
      <c r="G29" s="61"/>
      <c r="H29" s="61"/>
      <c r="I29" s="61"/>
      <c r="J29" s="317"/>
      <c r="K29" s="368">
        <f>SUM(K27:K28)</f>
        <v>0</v>
      </c>
      <c r="L29" s="317"/>
      <c r="M29" s="317"/>
      <c r="N29" s="317"/>
      <c r="O29" s="59"/>
    </row>
    <row r="30" spans="1:15" s="50" customFormat="1" ht="15" customHeight="1" x14ac:dyDescent="0.25">
      <c r="A30" s="187">
        <v>30</v>
      </c>
      <c r="B30" s="335"/>
      <c r="C30" s="226"/>
      <c r="D30" s="229" t="s">
        <v>69</v>
      </c>
      <c r="E30" s="188"/>
      <c r="F30" s="226"/>
      <c r="G30" s="226"/>
      <c r="H30" s="226"/>
      <c r="I30" s="226"/>
      <c r="J30" s="317"/>
      <c r="K30" s="317"/>
      <c r="L30" s="317"/>
      <c r="M30" s="317"/>
      <c r="N30" s="317"/>
      <c r="O30" s="59"/>
    </row>
    <row r="31" spans="1:15" s="50" customFormat="1" ht="15" customHeight="1" x14ac:dyDescent="0.25">
      <c r="A31" s="187">
        <v>31</v>
      </c>
      <c r="B31" s="335"/>
      <c r="C31" s="61"/>
      <c r="D31" s="229"/>
      <c r="E31" s="188"/>
      <c r="F31" s="228" t="s">
        <v>257</v>
      </c>
      <c r="G31" s="61"/>
      <c r="H31" s="61"/>
      <c r="I31" s="61"/>
      <c r="J31" s="317"/>
      <c r="K31" s="363"/>
      <c r="L31" s="317"/>
      <c r="M31" s="317"/>
      <c r="N31" s="317"/>
      <c r="O31" s="59"/>
    </row>
    <row r="32" spans="1:15" s="50" customFormat="1" ht="15" customHeight="1" x14ac:dyDescent="0.25">
      <c r="A32" s="187">
        <v>32</v>
      </c>
      <c r="B32" s="335"/>
      <c r="C32" s="61"/>
      <c r="D32" s="229"/>
      <c r="E32" s="188"/>
      <c r="F32" s="228" t="s">
        <v>258</v>
      </c>
      <c r="G32" s="61"/>
      <c r="H32" s="61"/>
      <c r="I32" s="61"/>
      <c r="J32" s="363"/>
      <c r="K32" s="363"/>
      <c r="L32" s="363"/>
      <c r="M32" s="368">
        <f>J32+K32+L32</f>
        <v>0</v>
      </c>
      <c r="N32" s="363"/>
      <c r="O32" s="59"/>
    </row>
    <row r="33" spans="1:22" s="50" customFormat="1" ht="15" customHeight="1" x14ac:dyDescent="0.25">
      <c r="A33" s="187">
        <v>33</v>
      </c>
      <c r="B33" s="335"/>
      <c r="C33" s="61"/>
      <c r="D33" s="229"/>
      <c r="E33" s="188" t="s">
        <v>259</v>
      </c>
      <c r="F33" s="188"/>
      <c r="G33" s="61"/>
      <c r="H33" s="61"/>
      <c r="I33" s="61"/>
      <c r="J33" s="317"/>
      <c r="K33" s="368">
        <f>SUM(K31:K32)</f>
        <v>0</v>
      </c>
      <c r="L33" s="317"/>
      <c r="M33" s="317"/>
      <c r="N33" s="317"/>
      <c r="O33" s="59"/>
    </row>
    <row r="34" spans="1:22" ht="13.5" thickBot="1" x14ac:dyDescent="0.25">
      <c r="A34" s="187">
        <v>34</v>
      </c>
      <c r="B34" s="335"/>
      <c r="C34" s="228"/>
      <c r="D34" s="228"/>
      <c r="E34" s="228"/>
      <c r="F34" s="335"/>
      <c r="G34" s="335"/>
      <c r="H34" s="335"/>
      <c r="I34" s="335"/>
      <c r="J34" s="317"/>
      <c r="K34" s="317"/>
      <c r="L34" s="317"/>
      <c r="M34" s="317"/>
      <c r="N34" s="317"/>
      <c r="O34" s="59"/>
      <c r="P34"/>
      <c r="Q34"/>
      <c r="R34"/>
      <c r="S34"/>
      <c r="T34"/>
      <c r="U34"/>
      <c r="V34"/>
    </row>
    <row r="35" spans="1:22" s="50" customFormat="1" ht="15" customHeight="1" thickBot="1" x14ac:dyDescent="0.3">
      <c r="A35" s="187">
        <v>35</v>
      </c>
      <c r="B35" s="335"/>
      <c r="C35" s="335"/>
      <c r="D35" s="229" t="s">
        <v>273</v>
      </c>
      <c r="E35" s="229"/>
      <c r="F35" s="335"/>
      <c r="G35" s="335"/>
      <c r="H35" s="335"/>
      <c r="I35" s="335"/>
      <c r="J35" s="317"/>
      <c r="K35" s="370">
        <f>SUM(K11,K15,K19,K23,K27,K31)</f>
        <v>0</v>
      </c>
      <c r="L35" s="317"/>
      <c r="M35" s="317"/>
      <c r="N35" s="317"/>
      <c r="O35" s="59"/>
    </row>
    <row r="36" spans="1:22" s="50" customFormat="1" ht="15" customHeight="1" thickBot="1" x14ac:dyDescent="0.3">
      <c r="A36" s="187">
        <v>36</v>
      </c>
      <c r="B36" s="335"/>
      <c r="C36" s="335"/>
      <c r="D36" s="229" t="s">
        <v>274</v>
      </c>
      <c r="E36" s="229"/>
      <c r="F36" s="335"/>
      <c r="G36" s="335"/>
      <c r="H36" s="335"/>
      <c r="I36" s="335"/>
      <c r="J36" s="370">
        <f>SUM(J12,J16,J20,J24,J28,J32)</f>
        <v>0</v>
      </c>
      <c r="K36" s="370">
        <f>SUM(K12,K16,K20,K24,K28,K32)</f>
        <v>0</v>
      </c>
      <c r="L36" s="370">
        <f>SUM(L12,L16,L20,L24,L28,L32)</f>
        <v>0</v>
      </c>
      <c r="M36" s="370">
        <f>SUM(M12,M16,M20,M24,M28,M32)</f>
        <v>0</v>
      </c>
      <c r="N36" s="370">
        <f>SUM(N12,N16,N20,N24,N28,N32)</f>
        <v>0</v>
      </c>
      <c r="O36" s="59"/>
      <c r="P36" s="517"/>
      <c r="Q36" s="516"/>
    </row>
    <row r="37" spans="1:22" s="50" customFormat="1" ht="15" customHeight="1" thickBot="1" x14ac:dyDescent="0.3">
      <c r="A37" s="187">
        <v>37</v>
      </c>
      <c r="B37" s="335"/>
      <c r="C37" s="335"/>
      <c r="D37" s="620" t="s">
        <v>118</v>
      </c>
      <c r="E37" s="620"/>
      <c r="F37" s="581"/>
      <c r="G37" s="335"/>
      <c r="H37" s="335"/>
      <c r="I37" s="335"/>
      <c r="J37" s="317"/>
      <c r="K37" s="370">
        <f>K35+K36</f>
        <v>0</v>
      </c>
      <c r="L37" s="317"/>
      <c r="M37" s="317"/>
      <c r="N37" s="317"/>
      <c r="O37" s="59"/>
      <c r="P37" s="479"/>
      <c r="Q37" s="479"/>
    </row>
    <row r="38" spans="1:22" s="213" customFormat="1" ht="15" customHeight="1" x14ac:dyDescent="0.25">
      <c r="A38" s="187"/>
      <c r="B38" s="335"/>
      <c r="C38" s="335"/>
      <c r="D38" s="229"/>
      <c r="E38" s="229"/>
      <c r="F38" s="335"/>
      <c r="G38" s="335"/>
      <c r="H38" s="335"/>
      <c r="I38" s="335"/>
      <c r="J38" s="335"/>
      <c r="K38" s="131"/>
      <c r="L38" s="335"/>
      <c r="M38" s="335"/>
      <c r="N38" s="335"/>
      <c r="O38" s="59"/>
    </row>
    <row r="39" spans="1:22" s="50" customFormat="1" ht="30" customHeight="1" x14ac:dyDescent="0.3">
      <c r="A39" s="187">
        <v>45</v>
      </c>
      <c r="B39" s="61"/>
      <c r="C39" s="225" t="s">
        <v>581</v>
      </c>
      <c r="D39" s="335"/>
      <c r="E39" s="335"/>
      <c r="F39" s="335"/>
      <c r="G39" s="335"/>
      <c r="H39" s="335"/>
      <c r="I39" s="335"/>
      <c r="J39" s="335"/>
      <c r="K39" s="335"/>
      <c r="L39" s="335"/>
      <c r="M39" s="335"/>
      <c r="N39" s="335"/>
      <c r="O39" s="59"/>
    </row>
    <row r="40" spans="1:22" s="50" customFormat="1" ht="30" customHeight="1" x14ac:dyDescent="0.3">
      <c r="A40" s="187">
        <v>46</v>
      </c>
      <c r="B40" s="61"/>
      <c r="C40" s="225"/>
      <c r="D40" s="229" t="s">
        <v>417</v>
      </c>
      <c r="E40" s="335"/>
      <c r="F40" s="335"/>
      <c r="G40" s="335"/>
      <c r="H40" s="335"/>
      <c r="I40" s="335"/>
      <c r="J40" s="335"/>
      <c r="K40" s="335"/>
      <c r="L40" s="335"/>
      <c r="M40" s="335"/>
      <c r="N40" s="335"/>
      <c r="O40" s="59"/>
    </row>
    <row r="41" spans="1:22" s="50" customFormat="1" ht="18" customHeight="1" x14ac:dyDescent="0.25">
      <c r="A41" s="187">
        <v>47</v>
      </c>
      <c r="B41" s="335"/>
      <c r="C41" s="226"/>
      <c r="D41" s="229" t="s">
        <v>420</v>
      </c>
      <c r="E41" s="188"/>
      <c r="F41" s="226"/>
      <c r="G41" s="226"/>
      <c r="H41" s="226"/>
      <c r="I41" s="226"/>
      <c r="J41" s="335"/>
      <c r="K41" s="335"/>
      <c r="L41" s="335"/>
      <c r="M41" s="335"/>
      <c r="N41" s="335"/>
      <c r="O41" s="59"/>
    </row>
    <row r="42" spans="1:22" s="50" customFormat="1" ht="15" customHeight="1" x14ac:dyDescent="0.25">
      <c r="A42" s="187">
        <v>48</v>
      </c>
      <c r="B42" s="335"/>
      <c r="C42" s="61"/>
      <c r="D42" s="229"/>
      <c r="E42" s="188"/>
      <c r="F42" s="228" t="s">
        <v>257</v>
      </c>
      <c r="G42" s="61"/>
      <c r="H42" s="61"/>
      <c r="I42" s="61"/>
      <c r="J42" s="335"/>
      <c r="K42" s="363"/>
      <c r="L42" s="335"/>
      <c r="M42" s="335"/>
      <c r="N42" s="335"/>
      <c r="O42" s="59"/>
    </row>
    <row r="43" spans="1:22" s="50" customFormat="1" ht="15" customHeight="1" x14ac:dyDescent="0.25">
      <c r="A43" s="187">
        <v>49</v>
      </c>
      <c r="B43" s="335"/>
      <c r="C43" s="61"/>
      <c r="D43" s="229"/>
      <c r="E43" s="188"/>
      <c r="F43" s="228" t="s">
        <v>258</v>
      </c>
      <c r="G43" s="61"/>
      <c r="H43" s="61"/>
      <c r="I43" s="61"/>
      <c r="J43" s="335"/>
      <c r="K43" s="363"/>
      <c r="L43" s="335"/>
      <c r="M43" s="335"/>
      <c r="N43" s="335"/>
      <c r="O43" s="59"/>
    </row>
    <row r="44" spans="1:22" s="50" customFormat="1" ht="15" customHeight="1" x14ac:dyDescent="0.25">
      <c r="A44" s="187">
        <v>50</v>
      </c>
      <c r="B44" s="335"/>
      <c r="C44" s="61"/>
      <c r="D44" s="229"/>
      <c r="E44" s="188" t="s">
        <v>259</v>
      </c>
      <c r="F44" s="188"/>
      <c r="G44" s="61"/>
      <c r="H44" s="61"/>
      <c r="I44" s="61"/>
      <c r="J44" s="335"/>
      <c r="K44" s="368">
        <f>SUM(K42:K43)</f>
        <v>0</v>
      </c>
      <c r="L44" s="335"/>
      <c r="M44" s="335"/>
      <c r="N44" s="335"/>
      <c r="O44" s="59"/>
    </row>
    <row r="45" spans="1:22" s="50" customFormat="1" ht="18" customHeight="1" x14ac:dyDescent="0.25">
      <c r="A45" s="187">
        <v>51</v>
      </c>
      <c r="B45" s="335"/>
      <c r="C45" s="226"/>
      <c r="D45" s="229" t="s">
        <v>421</v>
      </c>
      <c r="E45" s="188"/>
      <c r="F45" s="226"/>
      <c r="G45" s="226"/>
      <c r="H45" s="226"/>
      <c r="I45" s="226"/>
      <c r="J45" s="335"/>
      <c r="K45" s="317"/>
      <c r="L45" s="335"/>
      <c r="M45" s="335"/>
      <c r="N45" s="335"/>
      <c r="O45" s="59"/>
    </row>
    <row r="46" spans="1:22" s="50" customFormat="1" ht="15" customHeight="1" x14ac:dyDescent="0.25">
      <c r="A46" s="187">
        <v>52</v>
      </c>
      <c r="B46" s="335"/>
      <c r="C46" s="61"/>
      <c r="D46" s="229"/>
      <c r="E46" s="188"/>
      <c r="F46" s="228" t="s">
        <v>257</v>
      </c>
      <c r="G46" s="61"/>
      <c r="H46" s="61"/>
      <c r="I46" s="61"/>
      <c r="J46" s="335"/>
      <c r="K46" s="363"/>
      <c r="L46" s="335"/>
      <c r="M46" s="335"/>
      <c r="N46" s="335"/>
      <c r="O46" s="59"/>
    </row>
    <row r="47" spans="1:22" s="50" customFormat="1" ht="15" customHeight="1" x14ac:dyDescent="0.25">
      <c r="A47" s="187">
        <v>53</v>
      </c>
      <c r="B47" s="335"/>
      <c r="C47" s="61"/>
      <c r="D47" s="229"/>
      <c r="E47" s="188"/>
      <c r="F47" s="228" t="s">
        <v>258</v>
      </c>
      <c r="G47" s="61"/>
      <c r="H47" s="61"/>
      <c r="I47" s="61"/>
      <c r="J47" s="335"/>
      <c r="K47" s="363"/>
      <c r="L47" s="335"/>
      <c r="M47" s="335"/>
      <c r="N47" s="335"/>
      <c r="O47" s="59"/>
    </row>
    <row r="48" spans="1:22" s="50" customFormat="1" ht="15" customHeight="1" x14ac:dyDescent="0.25">
      <c r="A48" s="187">
        <v>54</v>
      </c>
      <c r="B48" s="335"/>
      <c r="C48" s="61"/>
      <c r="D48" s="229"/>
      <c r="E48" s="188" t="s">
        <v>259</v>
      </c>
      <c r="F48" s="188"/>
      <c r="G48" s="61"/>
      <c r="H48" s="61"/>
      <c r="I48" s="61"/>
      <c r="J48" s="335"/>
      <c r="K48" s="368">
        <f>SUM(K46:K47)</f>
        <v>0</v>
      </c>
      <c r="L48" s="335"/>
      <c r="M48" s="335"/>
      <c r="N48" s="335"/>
      <c r="O48" s="59"/>
    </row>
    <row r="49" spans="1:22" x14ac:dyDescent="0.2">
      <c r="A49" s="187">
        <v>55</v>
      </c>
      <c r="B49" s="335"/>
      <c r="C49" s="61"/>
      <c r="D49" s="61"/>
      <c r="E49" s="61"/>
      <c r="F49" s="61"/>
      <c r="G49" s="61"/>
      <c r="H49" s="61"/>
      <c r="I49" s="61"/>
      <c r="J49" s="335"/>
      <c r="K49" s="335"/>
      <c r="L49" s="335"/>
      <c r="M49" s="335"/>
      <c r="N49" s="335"/>
      <c r="O49" s="59"/>
      <c r="P49"/>
      <c r="Q49"/>
      <c r="R49"/>
      <c r="S49"/>
      <c r="T49"/>
      <c r="U49"/>
      <c r="V49"/>
    </row>
    <row r="50" spans="1:22" s="50" customFormat="1" ht="30" customHeight="1" x14ac:dyDescent="0.3">
      <c r="A50" s="187">
        <v>56</v>
      </c>
      <c r="B50" s="61"/>
      <c r="C50" s="225" t="s">
        <v>740</v>
      </c>
      <c r="D50" s="335"/>
      <c r="E50" s="335"/>
      <c r="F50" s="335"/>
      <c r="G50" s="335"/>
      <c r="H50" s="335"/>
      <c r="I50" s="335"/>
      <c r="J50" s="335"/>
      <c r="K50" s="335"/>
      <c r="L50" s="773" t="s">
        <v>130</v>
      </c>
      <c r="M50" s="773"/>
      <c r="N50" s="335"/>
      <c r="O50" s="59"/>
    </row>
    <row r="51" spans="1:22" s="50" customFormat="1" ht="15" customHeight="1" x14ac:dyDescent="0.2">
      <c r="A51" s="187">
        <v>57</v>
      </c>
      <c r="B51" s="335"/>
      <c r="C51" s="345"/>
      <c r="D51" s="345"/>
      <c r="E51" s="188"/>
      <c r="F51" s="345"/>
      <c r="G51" s="345"/>
      <c r="H51" s="345"/>
      <c r="I51" s="345"/>
      <c r="J51" s="345"/>
      <c r="K51" s="223"/>
      <c r="L51" s="339" t="s">
        <v>122</v>
      </c>
      <c r="M51" s="339" t="s">
        <v>262</v>
      </c>
      <c r="N51" s="335"/>
      <c r="O51" s="59"/>
    </row>
    <row r="52" spans="1:22" s="50" customFormat="1" ht="15" customHeight="1" x14ac:dyDescent="0.2">
      <c r="A52" s="187">
        <v>58</v>
      </c>
      <c r="B52" s="335"/>
      <c r="C52" s="99"/>
      <c r="D52" s="99"/>
      <c r="E52" s="188" t="s">
        <v>275</v>
      </c>
      <c r="F52" s="99"/>
      <c r="G52" s="99"/>
      <c r="H52" s="99"/>
      <c r="I52" s="99"/>
      <c r="J52" s="345"/>
      <c r="K52" s="223"/>
      <c r="L52" s="207" t="str">
        <f>IF(ISNUMBER(CoverSheet!$C$12),DATE(YEAR(CoverSheet!$C$12)-1,MONTH(CoverSheet!$C$12),DAY(CoverSheet!$C$12)),"")</f>
        <v/>
      </c>
      <c r="M52" s="207" t="str">
        <f>IF(ISNUMBER(CoverSheet!$C$12),DATE(YEAR(CoverSheet!$C$12),MONTH(CoverSheet!$C$12),DAY(CoverSheet!$C$12)),"")</f>
        <v/>
      </c>
      <c r="N52" s="335"/>
      <c r="O52" s="59"/>
    </row>
    <row r="53" spans="1:22" s="50" customFormat="1" ht="15" customHeight="1" x14ac:dyDescent="0.2">
      <c r="A53" s="187">
        <v>59</v>
      </c>
      <c r="B53" s="335"/>
      <c r="C53" s="99"/>
      <c r="D53" s="99"/>
      <c r="E53" s="188"/>
      <c r="F53" s="228" t="s">
        <v>276</v>
      </c>
      <c r="G53" s="99"/>
      <c r="H53" s="509"/>
      <c r="I53" s="99"/>
      <c r="J53" s="401"/>
      <c r="K53" s="402" t="s">
        <v>264</v>
      </c>
      <c r="L53" s="364"/>
      <c r="M53" s="364"/>
      <c r="N53" s="335"/>
      <c r="O53" s="59"/>
    </row>
    <row r="54" spans="1:22" s="50" customFormat="1" ht="15" customHeight="1" thickBot="1" x14ac:dyDescent="0.25">
      <c r="A54" s="187">
        <v>60</v>
      </c>
      <c r="B54" s="335"/>
      <c r="C54" s="99"/>
      <c r="D54" s="99"/>
      <c r="E54" s="188"/>
      <c r="F54" s="228" t="s">
        <v>265</v>
      </c>
      <c r="G54" s="99"/>
      <c r="H54" s="509"/>
      <c r="I54" s="99"/>
      <c r="J54" s="401"/>
      <c r="K54" s="402" t="s">
        <v>266</v>
      </c>
      <c r="L54" s="364"/>
      <c r="M54" s="364"/>
      <c r="N54" s="335"/>
      <c r="O54" s="59"/>
    </row>
    <row r="55" spans="1:22" s="50" customFormat="1" ht="15" customHeight="1" thickBot="1" x14ac:dyDescent="0.25">
      <c r="A55" s="187">
        <v>61</v>
      </c>
      <c r="B55" s="335"/>
      <c r="C55" s="99"/>
      <c r="D55" s="99"/>
      <c r="E55" s="188"/>
      <c r="F55" s="228" t="s">
        <v>267</v>
      </c>
      <c r="G55" s="99"/>
      <c r="H55" s="509"/>
      <c r="I55" s="99"/>
      <c r="J55" s="401"/>
      <c r="K55" s="402" t="s">
        <v>268</v>
      </c>
      <c r="L55" s="375">
        <f>L53-L54</f>
        <v>0</v>
      </c>
      <c r="M55" s="375">
        <f>M53-M54</f>
        <v>0</v>
      </c>
      <c r="N55" s="335"/>
      <c r="O55" s="59"/>
    </row>
    <row r="56" spans="1:22" s="50" customFormat="1" ht="15" customHeight="1" x14ac:dyDescent="0.2">
      <c r="A56" s="187">
        <v>62</v>
      </c>
      <c r="B56" s="335"/>
      <c r="C56" s="99"/>
      <c r="D56" s="99"/>
      <c r="E56" s="188"/>
      <c r="F56" s="228"/>
      <c r="G56" s="99"/>
      <c r="H56" s="99"/>
      <c r="I56" s="99"/>
      <c r="J56" s="99"/>
      <c r="K56" s="61"/>
      <c r="L56" s="335"/>
      <c r="M56" s="335"/>
      <c r="N56" s="335"/>
      <c r="O56" s="59"/>
    </row>
    <row r="57" spans="1:22" s="50" customFormat="1" ht="15" customHeight="1" x14ac:dyDescent="0.2">
      <c r="A57" s="187">
        <v>63</v>
      </c>
      <c r="B57" s="335"/>
      <c r="C57" s="99"/>
      <c r="D57" s="99"/>
      <c r="E57" s="188"/>
      <c r="F57" s="228" t="s">
        <v>269</v>
      </c>
      <c r="G57" s="99"/>
      <c r="H57" s="761"/>
      <c r="I57" s="762"/>
      <c r="J57" s="762"/>
      <c r="K57" s="762"/>
      <c r="L57" s="762"/>
      <c r="M57" s="763"/>
      <c r="N57" s="335"/>
      <c r="O57" s="59"/>
    </row>
    <row r="58" spans="1:22" ht="15" customHeight="1" x14ac:dyDescent="0.2">
      <c r="A58" s="187">
        <v>64</v>
      </c>
      <c r="B58" s="335"/>
      <c r="C58" s="228"/>
      <c r="D58" s="345"/>
      <c r="E58" s="345"/>
      <c r="F58" s="228"/>
      <c r="G58" s="345"/>
      <c r="H58" s="764"/>
      <c r="I58" s="765"/>
      <c r="J58" s="765"/>
      <c r="K58" s="765"/>
      <c r="L58" s="765"/>
      <c r="M58" s="766"/>
      <c r="N58" s="335"/>
      <c r="O58" s="59"/>
      <c r="P58"/>
      <c r="Q58"/>
      <c r="R58"/>
      <c r="S58"/>
      <c r="T58"/>
      <c r="U58"/>
      <c r="V58"/>
    </row>
    <row r="59" spans="1:22" s="201" customFormat="1" ht="15" customHeight="1" x14ac:dyDescent="0.2">
      <c r="A59" s="187">
        <v>65</v>
      </c>
      <c r="B59" s="335"/>
      <c r="C59" s="228"/>
      <c r="D59" s="345"/>
      <c r="E59" s="345"/>
      <c r="F59" s="228"/>
      <c r="G59" s="345"/>
      <c r="H59" s="345"/>
      <c r="I59" s="228"/>
      <c r="J59" s="345"/>
      <c r="K59" s="228"/>
      <c r="L59" s="339" t="s">
        <v>122</v>
      </c>
      <c r="M59" s="339" t="s">
        <v>262</v>
      </c>
      <c r="N59" s="335"/>
      <c r="O59" s="59"/>
    </row>
    <row r="60" spans="1:22" s="50" customFormat="1" ht="15" customHeight="1" x14ac:dyDescent="0.2">
      <c r="A60" s="187">
        <v>66</v>
      </c>
      <c r="B60" s="335"/>
      <c r="C60" s="99"/>
      <c r="D60" s="99"/>
      <c r="E60" s="188" t="s">
        <v>277</v>
      </c>
      <c r="F60" s="99"/>
      <c r="G60" s="99"/>
      <c r="H60" s="99"/>
      <c r="I60" s="99"/>
      <c r="J60" s="345"/>
      <c r="K60" s="223"/>
      <c r="L60" s="207" t="str">
        <f>IF(ISNUMBER(CoverSheet!$C$12),DATE(YEAR(CoverSheet!$C$12)-1,MONTH(CoverSheet!$C$12),DAY(CoverSheet!$C$12)),"")</f>
        <v/>
      </c>
      <c r="M60" s="207" t="str">
        <f>IF(ISNUMBER(CoverSheet!$C$12),DATE(YEAR(CoverSheet!$C$12),MONTH(CoverSheet!$C$12),DAY(CoverSheet!$C$12)),"")</f>
        <v/>
      </c>
      <c r="N60" s="335"/>
      <c r="O60" s="59"/>
    </row>
    <row r="61" spans="1:22" s="50" customFormat="1" ht="15" customHeight="1" x14ac:dyDescent="0.2">
      <c r="A61" s="187">
        <v>67</v>
      </c>
      <c r="B61" s="335"/>
      <c r="C61" s="99"/>
      <c r="D61" s="99"/>
      <c r="E61" s="188"/>
      <c r="F61" s="228" t="s">
        <v>276</v>
      </c>
      <c r="G61" s="99"/>
      <c r="H61" s="509"/>
      <c r="I61" s="99"/>
      <c r="J61" s="401"/>
      <c r="K61" s="402" t="s">
        <v>264</v>
      </c>
      <c r="L61" s="364"/>
      <c r="M61" s="364"/>
      <c r="N61" s="335"/>
      <c r="O61" s="59"/>
    </row>
    <row r="62" spans="1:22" s="50" customFormat="1" ht="15" customHeight="1" thickBot="1" x14ac:dyDescent="0.25">
      <c r="A62" s="187">
        <v>68</v>
      </c>
      <c r="B62" s="335"/>
      <c r="C62" s="99"/>
      <c r="D62" s="99"/>
      <c r="E62" s="188"/>
      <c r="F62" s="228" t="s">
        <v>265</v>
      </c>
      <c r="G62" s="99"/>
      <c r="H62" s="509"/>
      <c r="I62" s="99"/>
      <c r="J62" s="401"/>
      <c r="K62" s="402" t="s">
        <v>266</v>
      </c>
      <c r="L62" s="364"/>
      <c r="M62" s="364"/>
      <c r="N62" s="335"/>
      <c r="O62" s="59"/>
    </row>
    <row r="63" spans="1:22" s="50" customFormat="1" ht="15" customHeight="1" thickBot="1" x14ac:dyDescent="0.25">
      <c r="A63" s="187">
        <v>69</v>
      </c>
      <c r="B63" s="335"/>
      <c r="C63" s="99"/>
      <c r="D63" s="99"/>
      <c r="E63" s="188"/>
      <c r="F63" s="228" t="s">
        <v>267</v>
      </c>
      <c r="G63" s="99"/>
      <c r="H63" s="509"/>
      <c r="I63" s="99"/>
      <c r="J63" s="401"/>
      <c r="K63" s="402" t="s">
        <v>268</v>
      </c>
      <c r="L63" s="375">
        <f>L61-L62</f>
        <v>0</v>
      </c>
      <c r="M63" s="375">
        <f>M61-M62</f>
        <v>0</v>
      </c>
      <c r="N63" s="335"/>
      <c r="O63" s="59"/>
    </row>
    <row r="64" spans="1:22" s="50" customFormat="1" ht="15" customHeight="1" x14ac:dyDescent="0.2">
      <c r="A64" s="187">
        <v>70</v>
      </c>
      <c r="B64" s="335"/>
      <c r="C64" s="99"/>
      <c r="D64" s="99"/>
      <c r="E64" s="188"/>
      <c r="F64" s="228"/>
      <c r="G64" s="99"/>
      <c r="H64" s="99"/>
      <c r="I64" s="99"/>
      <c r="J64" s="99"/>
      <c r="K64" s="61"/>
      <c r="L64" s="335"/>
      <c r="M64" s="335"/>
      <c r="N64" s="335"/>
      <c r="O64" s="59"/>
    </row>
    <row r="65" spans="1:22" s="50" customFormat="1" ht="15" customHeight="1" x14ac:dyDescent="0.2">
      <c r="A65" s="187">
        <v>71</v>
      </c>
      <c r="B65" s="335"/>
      <c r="C65" s="99"/>
      <c r="D65" s="99"/>
      <c r="E65" s="188"/>
      <c r="F65" s="228" t="s">
        <v>269</v>
      </c>
      <c r="G65" s="99"/>
      <c r="H65" s="761"/>
      <c r="I65" s="762"/>
      <c r="J65" s="762"/>
      <c r="K65" s="762"/>
      <c r="L65" s="762"/>
      <c r="M65" s="763"/>
      <c r="N65" s="335"/>
      <c r="O65" s="59"/>
    </row>
    <row r="66" spans="1:22" ht="15" customHeight="1" x14ac:dyDescent="0.2">
      <c r="A66" s="187">
        <v>72</v>
      </c>
      <c r="B66" s="335"/>
      <c r="C66" s="228"/>
      <c r="D66" s="345"/>
      <c r="E66" s="345"/>
      <c r="F66" s="228"/>
      <c r="G66" s="345"/>
      <c r="H66" s="764"/>
      <c r="I66" s="765"/>
      <c r="J66" s="765"/>
      <c r="K66" s="765"/>
      <c r="L66" s="765"/>
      <c r="M66" s="766"/>
      <c r="N66" s="335"/>
      <c r="O66" s="59"/>
      <c r="P66"/>
      <c r="Q66"/>
      <c r="R66"/>
      <c r="S66"/>
      <c r="T66"/>
      <c r="U66"/>
      <c r="V66"/>
    </row>
    <row r="67" spans="1:22" s="454" customFormat="1" x14ac:dyDescent="0.2">
      <c r="A67" s="447">
        <v>73</v>
      </c>
      <c r="B67" s="448"/>
      <c r="C67" s="449"/>
      <c r="D67" s="448"/>
      <c r="E67" s="448"/>
      <c r="F67" s="449"/>
      <c r="G67" s="448"/>
      <c r="H67" s="448"/>
      <c r="I67" s="448"/>
      <c r="J67" s="450"/>
      <c r="K67" s="451"/>
      <c r="L67" s="452" t="s">
        <v>122</v>
      </c>
      <c r="M67" s="452" t="s">
        <v>262</v>
      </c>
      <c r="N67" s="451"/>
      <c r="O67" s="453"/>
    </row>
    <row r="68" spans="1:22" s="471" customFormat="1" ht="15" customHeight="1" x14ac:dyDescent="0.2">
      <c r="A68" s="465">
        <v>74</v>
      </c>
      <c r="B68" s="466"/>
      <c r="C68" s="467"/>
      <c r="D68" s="467"/>
      <c r="E68" s="468" t="s">
        <v>278</v>
      </c>
      <c r="F68" s="467"/>
      <c r="G68" s="467"/>
      <c r="H68" s="467"/>
      <c r="I68" s="467"/>
      <c r="J68" s="183"/>
      <c r="K68" s="183"/>
      <c r="L68" s="469" t="str">
        <f>IF(ISNUMBER(CoverSheet!$C$12),DATE(YEAR(CoverSheet!$C$12)-1,MONTH(CoverSheet!$C$12),DAY(CoverSheet!$C$12)),"")</f>
        <v/>
      </c>
      <c r="M68" s="469" t="str">
        <f>IF(ISNUMBER(CoverSheet!$C$12),DATE(YEAR(CoverSheet!$C$12),MONTH(CoverSheet!$C$12),DAY(CoverSheet!$C$12)),"")</f>
        <v/>
      </c>
      <c r="N68" s="466"/>
      <c r="O68" s="470"/>
    </row>
    <row r="69" spans="1:22" s="471" customFormat="1" ht="15" customHeight="1" x14ac:dyDescent="0.2">
      <c r="A69" s="465">
        <v>75</v>
      </c>
      <c r="B69" s="466"/>
      <c r="C69" s="467"/>
      <c r="D69" s="467"/>
      <c r="E69" s="468"/>
      <c r="F69" s="472" t="s">
        <v>276</v>
      </c>
      <c r="G69" s="467"/>
      <c r="H69" s="510"/>
      <c r="I69" s="467"/>
      <c r="J69" s="183"/>
      <c r="K69" s="183" t="s">
        <v>264</v>
      </c>
      <c r="L69" s="446"/>
      <c r="M69" s="446"/>
      <c r="N69" s="466"/>
      <c r="O69" s="470"/>
    </row>
    <row r="70" spans="1:22" s="471" customFormat="1" ht="15" customHeight="1" thickBot="1" x14ac:dyDescent="0.25">
      <c r="A70" s="465">
        <v>76</v>
      </c>
      <c r="B70" s="466"/>
      <c r="C70" s="467"/>
      <c r="D70" s="467"/>
      <c r="E70" s="468"/>
      <c r="F70" s="472" t="s">
        <v>265</v>
      </c>
      <c r="G70" s="467"/>
      <c r="H70" s="510"/>
      <c r="I70" s="467"/>
      <c r="J70" s="473"/>
      <c r="K70" s="183" t="s">
        <v>266</v>
      </c>
      <c r="L70" s="446"/>
      <c r="M70" s="446"/>
      <c r="N70" s="466"/>
      <c r="O70" s="470"/>
    </row>
    <row r="71" spans="1:22" s="471" customFormat="1" ht="15" customHeight="1" thickBot="1" x14ac:dyDescent="0.25">
      <c r="A71" s="465">
        <v>77</v>
      </c>
      <c r="B71" s="466"/>
      <c r="C71" s="467"/>
      <c r="D71" s="467"/>
      <c r="E71" s="468"/>
      <c r="F71" s="472" t="s">
        <v>267</v>
      </c>
      <c r="G71" s="467"/>
      <c r="H71" s="510"/>
      <c r="I71" s="467"/>
      <c r="J71" s="473"/>
      <c r="K71" s="183" t="s">
        <v>268</v>
      </c>
      <c r="L71" s="474">
        <f>L69-L70</f>
        <v>0</v>
      </c>
      <c r="M71" s="474">
        <f>M69-M70</f>
        <v>0</v>
      </c>
      <c r="N71" s="466"/>
      <c r="O71" s="470"/>
    </row>
    <row r="72" spans="1:22" s="471" customFormat="1" ht="15" customHeight="1" x14ac:dyDescent="0.2">
      <c r="A72" s="465">
        <v>78</v>
      </c>
      <c r="B72" s="466"/>
      <c r="C72" s="467"/>
      <c r="D72" s="467"/>
      <c r="E72" s="468"/>
      <c r="F72" s="472"/>
      <c r="G72" s="467"/>
      <c r="H72" s="467"/>
      <c r="I72" s="467"/>
      <c r="J72" s="467"/>
      <c r="K72" s="475"/>
      <c r="L72" s="466"/>
      <c r="M72" s="466"/>
      <c r="N72" s="466"/>
      <c r="O72" s="470"/>
    </row>
    <row r="73" spans="1:22" s="471" customFormat="1" ht="15" customHeight="1" x14ac:dyDescent="0.2">
      <c r="A73" s="465">
        <v>79</v>
      </c>
      <c r="B73" s="466"/>
      <c r="C73" s="467"/>
      <c r="D73" s="467"/>
      <c r="E73" s="468"/>
      <c r="F73" s="472" t="s">
        <v>269</v>
      </c>
      <c r="G73" s="467"/>
      <c r="H73" s="767"/>
      <c r="I73" s="768"/>
      <c r="J73" s="768"/>
      <c r="K73" s="768"/>
      <c r="L73" s="768"/>
      <c r="M73" s="769"/>
      <c r="N73" s="466"/>
      <c r="O73" s="470"/>
    </row>
    <row r="74" spans="1:22" s="471" customFormat="1" ht="15" customHeight="1" x14ac:dyDescent="0.2">
      <c r="A74" s="465">
        <v>80</v>
      </c>
      <c r="B74" s="466"/>
      <c r="C74" s="467"/>
      <c r="D74" s="183"/>
      <c r="E74" s="183"/>
      <c r="F74" s="183"/>
      <c r="G74" s="183"/>
      <c r="H74" s="770"/>
      <c r="I74" s="771"/>
      <c r="J74" s="771"/>
      <c r="K74" s="771"/>
      <c r="L74" s="771"/>
      <c r="M74" s="772"/>
      <c r="N74" s="466"/>
      <c r="O74" s="470"/>
    </row>
    <row r="75" spans="1:22" s="456" customFormat="1" ht="15" customHeight="1" x14ac:dyDescent="0.2">
      <c r="A75" s="447">
        <v>81</v>
      </c>
      <c r="B75" s="451"/>
      <c r="C75" s="455"/>
      <c r="D75" s="450"/>
      <c r="E75" s="450"/>
      <c r="F75" s="450"/>
      <c r="G75" s="450"/>
      <c r="H75" s="450"/>
      <c r="I75" s="450"/>
      <c r="J75" s="450"/>
      <c r="K75" s="450"/>
      <c r="L75" s="450"/>
      <c r="M75" s="450"/>
      <c r="N75" s="451"/>
      <c r="O75" s="453"/>
    </row>
    <row r="76" spans="1:22" ht="15" customHeight="1" x14ac:dyDescent="0.25">
      <c r="A76" s="187">
        <v>82</v>
      </c>
      <c r="B76" s="247"/>
      <c r="C76" s="760" t="s">
        <v>433</v>
      </c>
      <c r="D76" s="760"/>
      <c r="E76" s="760"/>
      <c r="F76" s="760"/>
      <c r="G76" s="760"/>
      <c r="H76" s="760"/>
      <c r="I76" s="760"/>
      <c r="J76" s="760"/>
      <c r="K76" s="760"/>
      <c r="L76" s="760"/>
      <c r="M76" s="760"/>
      <c r="N76" s="760"/>
      <c r="O76" s="59"/>
      <c r="P76"/>
      <c r="Q76"/>
      <c r="R76"/>
      <c r="S76"/>
      <c r="T76"/>
      <c r="U76"/>
      <c r="V76"/>
    </row>
    <row r="77" spans="1:22" s="479" customFormat="1" ht="15" customHeight="1" x14ac:dyDescent="0.25">
      <c r="A77" s="187"/>
      <c r="B77" s="493"/>
      <c r="C77" s="670" t="s">
        <v>741</v>
      </c>
      <c r="D77" s="670"/>
      <c r="E77" s="670"/>
      <c r="F77" s="670"/>
      <c r="G77" s="198"/>
      <c r="H77" s="198"/>
      <c r="I77" s="198"/>
      <c r="J77" s="198"/>
      <c r="K77" s="198"/>
      <c r="L77" s="198"/>
      <c r="M77" s="198"/>
      <c r="N77" s="198"/>
      <c r="O77" s="59"/>
    </row>
    <row r="78" spans="1:22" ht="12.75" customHeight="1" x14ac:dyDescent="0.2">
      <c r="A78" s="64"/>
      <c r="B78" s="66"/>
      <c r="C78" s="65"/>
      <c r="D78" s="65"/>
      <c r="E78" s="65"/>
      <c r="F78" s="65"/>
      <c r="G78" s="65"/>
      <c r="H78" s="65"/>
      <c r="I78" s="65"/>
      <c r="J78" s="65"/>
      <c r="K78" s="65"/>
      <c r="L78" s="66"/>
      <c r="M78" s="65"/>
      <c r="N78" s="66"/>
      <c r="O78" s="73"/>
      <c r="P78"/>
      <c r="Q78"/>
      <c r="R78"/>
      <c r="S78"/>
      <c r="T78"/>
      <c r="U78"/>
      <c r="V78"/>
    </row>
    <row r="79" spans="1:22" s="1" customFormat="1" x14ac:dyDescent="0.2">
      <c r="A79" s="162"/>
      <c r="B79" s="162"/>
      <c r="C79" s="162"/>
      <c r="D79" s="162"/>
      <c r="E79" s="162"/>
      <c r="F79" s="162"/>
      <c r="G79" s="162"/>
      <c r="H79" s="162"/>
      <c r="I79" s="162"/>
      <c r="J79" s="162"/>
      <c r="K79" s="162"/>
      <c r="L79" s="162"/>
      <c r="M79" s="162"/>
      <c r="N79" s="162"/>
      <c r="O79" s="162"/>
    </row>
    <row r="80" spans="1:22" s="1" customFormat="1" x14ac:dyDescent="0.2">
      <c r="A80" s="162"/>
      <c r="B80" s="162"/>
      <c r="C80" s="162"/>
      <c r="D80" s="162"/>
      <c r="E80" s="162"/>
      <c r="F80" s="162"/>
      <c r="G80" s="162"/>
      <c r="H80" s="162"/>
      <c r="I80" s="162"/>
      <c r="J80" s="162"/>
      <c r="K80" s="162"/>
      <c r="L80" s="162"/>
      <c r="M80" s="162"/>
      <c r="N80" s="162"/>
      <c r="O80" s="162"/>
    </row>
    <row r="81" spans="1:15" s="1" customFormat="1" x14ac:dyDescent="0.2">
      <c r="A81" s="162"/>
      <c r="B81" s="162"/>
      <c r="C81" s="162"/>
      <c r="D81" s="162"/>
      <c r="E81" s="162"/>
      <c r="F81" s="162"/>
      <c r="G81" s="162"/>
      <c r="H81" s="162"/>
      <c r="I81" s="162"/>
      <c r="J81" s="162"/>
      <c r="K81" s="162"/>
      <c r="L81" s="162"/>
      <c r="M81" s="162"/>
      <c r="N81" s="162"/>
      <c r="O81" s="162"/>
    </row>
    <row r="82" spans="1:15" s="1" customFormat="1" x14ac:dyDescent="0.2">
      <c r="A82" s="162"/>
      <c r="B82" s="162"/>
      <c r="C82" s="162"/>
      <c r="D82" s="162"/>
      <c r="E82" s="162"/>
      <c r="F82" s="162"/>
      <c r="G82" s="162"/>
      <c r="H82" s="162"/>
      <c r="I82" s="162"/>
      <c r="J82" s="162"/>
      <c r="K82" s="162"/>
      <c r="L82" s="162"/>
      <c r="M82" s="162"/>
      <c r="N82" s="162"/>
      <c r="O82" s="162"/>
    </row>
    <row r="83" spans="1:15" s="1" customFormat="1" x14ac:dyDescent="0.2">
      <c r="A83" s="162"/>
      <c r="B83" s="162"/>
      <c r="C83" s="162"/>
      <c r="D83" s="162"/>
      <c r="E83" s="162"/>
      <c r="F83" s="162"/>
      <c r="G83" s="162"/>
      <c r="H83" s="162"/>
      <c r="I83" s="162"/>
      <c r="J83" s="162"/>
      <c r="K83" s="162"/>
      <c r="L83" s="162"/>
      <c r="M83" s="162"/>
      <c r="N83" s="162"/>
      <c r="O83" s="162"/>
    </row>
    <row r="84" spans="1:15" s="1" customFormat="1" x14ac:dyDescent="0.2">
      <c r="A84" s="162"/>
      <c r="B84" s="162"/>
      <c r="C84" s="162"/>
      <c r="D84" s="162"/>
      <c r="E84" s="162"/>
      <c r="F84" s="162"/>
      <c r="G84" s="162"/>
      <c r="H84" s="162"/>
      <c r="I84" s="162"/>
      <c r="J84" s="162"/>
      <c r="K84" s="162"/>
      <c r="L84" s="162"/>
      <c r="M84" s="162"/>
      <c r="N84" s="162"/>
      <c r="O84" s="162"/>
    </row>
    <row r="85" spans="1:15" s="1" customFormat="1" x14ac:dyDescent="0.2">
      <c r="A85" s="162"/>
      <c r="B85" s="162"/>
      <c r="C85" s="162"/>
      <c r="D85" s="162"/>
      <c r="E85" s="162"/>
      <c r="F85" s="162"/>
      <c r="G85" s="162"/>
      <c r="H85" s="162"/>
      <c r="I85" s="162"/>
      <c r="J85" s="162"/>
      <c r="K85" s="162"/>
      <c r="L85" s="162"/>
      <c r="M85" s="162"/>
      <c r="N85" s="162"/>
      <c r="O85" s="162"/>
    </row>
    <row r="86" spans="1:15" s="1" customFormat="1" x14ac:dyDescent="0.2">
      <c r="A86" s="162"/>
      <c r="B86" s="162"/>
      <c r="C86" s="162"/>
      <c r="D86" s="162"/>
      <c r="E86" s="162"/>
      <c r="F86" s="162"/>
      <c r="G86" s="162"/>
      <c r="H86" s="162"/>
      <c r="I86" s="162"/>
      <c r="J86" s="162"/>
      <c r="K86" s="162"/>
      <c r="L86" s="162"/>
      <c r="M86" s="162"/>
      <c r="N86" s="162"/>
      <c r="O86" s="162"/>
    </row>
    <row r="87" spans="1:15" s="1" customFormat="1" x14ac:dyDescent="0.2">
      <c r="A87" s="162"/>
      <c r="B87" s="162"/>
      <c r="C87" s="162"/>
      <c r="D87" s="162"/>
      <c r="E87" s="162"/>
      <c r="F87" s="162"/>
      <c r="G87" s="162"/>
      <c r="H87" s="162"/>
      <c r="I87" s="162"/>
      <c r="J87" s="162"/>
      <c r="K87" s="162"/>
      <c r="L87" s="162"/>
      <c r="M87" s="162"/>
      <c r="N87" s="162"/>
      <c r="O87" s="162"/>
    </row>
    <row r="88" spans="1:15" s="1" customFormat="1" x14ac:dyDescent="0.2">
      <c r="A88" s="162"/>
      <c r="B88" s="162"/>
      <c r="C88" s="162"/>
      <c r="D88" s="162"/>
      <c r="E88" s="162"/>
      <c r="F88" s="162"/>
      <c r="G88" s="162"/>
      <c r="H88" s="162"/>
      <c r="I88" s="162"/>
      <c r="J88" s="162"/>
      <c r="K88" s="162"/>
      <c r="L88" s="162"/>
      <c r="M88" s="162"/>
      <c r="N88" s="162"/>
      <c r="O88" s="162"/>
    </row>
    <row r="89" spans="1:15" s="1" customFormat="1" x14ac:dyDescent="0.2">
      <c r="A89" s="162"/>
      <c r="B89" s="162"/>
      <c r="C89" s="162"/>
      <c r="D89" s="162"/>
      <c r="E89" s="162"/>
      <c r="F89" s="162"/>
      <c r="G89" s="162"/>
      <c r="H89" s="162"/>
      <c r="I89" s="162"/>
      <c r="J89" s="162"/>
      <c r="K89" s="162"/>
      <c r="L89" s="162"/>
      <c r="M89" s="162"/>
      <c r="N89" s="162"/>
      <c r="O89" s="162"/>
    </row>
    <row r="90" spans="1:15" s="1" customFormat="1" x14ac:dyDescent="0.2">
      <c r="A90" s="162"/>
      <c r="B90" s="162"/>
      <c r="C90" s="162"/>
      <c r="D90" s="162"/>
      <c r="E90" s="162"/>
      <c r="F90" s="162"/>
      <c r="G90" s="162"/>
      <c r="H90" s="162"/>
      <c r="I90" s="162"/>
      <c r="J90" s="162"/>
      <c r="K90" s="162"/>
      <c r="L90" s="162"/>
      <c r="M90" s="162"/>
      <c r="N90" s="162"/>
      <c r="O90" s="162"/>
    </row>
    <row r="91" spans="1:15" s="1" customFormat="1" x14ac:dyDescent="0.2">
      <c r="A91" s="162"/>
      <c r="B91" s="162"/>
      <c r="C91" s="162"/>
      <c r="D91" s="162"/>
      <c r="E91" s="162"/>
      <c r="F91" s="162"/>
      <c r="G91" s="162"/>
      <c r="H91" s="162"/>
      <c r="I91" s="162"/>
      <c r="J91" s="162"/>
      <c r="K91" s="162"/>
      <c r="L91" s="162"/>
      <c r="M91" s="162"/>
      <c r="N91" s="162"/>
      <c r="O91" s="162"/>
    </row>
    <row r="92" spans="1:15" s="1" customFormat="1" x14ac:dyDescent="0.2">
      <c r="A92" s="162"/>
      <c r="B92" s="162"/>
      <c r="C92" s="162"/>
      <c r="D92" s="162"/>
      <c r="E92" s="162"/>
      <c r="F92" s="162"/>
      <c r="G92" s="162"/>
      <c r="H92" s="162"/>
      <c r="I92" s="162"/>
      <c r="J92" s="162"/>
      <c r="K92" s="162"/>
      <c r="L92" s="162"/>
      <c r="M92" s="162"/>
      <c r="N92" s="162"/>
      <c r="O92" s="162"/>
    </row>
    <row r="93" spans="1:15" s="1" customFormat="1" x14ac:dyDescent="0.2">
      <c r="A93" s="162"/>
      <c r="B93" s="162"/>
      <c r="C93" s="162"/>
      <c r="D93" s="162"/>
      <c r="E93" s="162"/>
      <c r="F93" s="162"/>
      <c r="G93" s="162"/>
      <c r="H93" s="162"/>
      <c r="I93" s="162"/>
      <c r="J93" s="162"/>
      <c r="K93" s="162"/>
      <c r="L93" s="162"/>
      <c r="M93" s="162"/>
      <c r="N93" s="162"/>
      <c r="O93" s="162"/>
    </row>
    <row r="94" spans="1:15" s="1" customFormat="1" x14ac:dyDescent="0.2">
      <c r="A94" s="162"/>
      <c r="B94" s="162"/>
      <c r="C94" s="162"/>
      <c r="D94" s="162"/>
      <c r="E94" s="162"/>
      <c r="F94" s="162"/>
      <c r="G94" s="162"/>
      <c r="H94" s="162"/>
      <c r="I94" s="162"/>
      <c r="J94" s="162"/>
      <c r="K94" s="162"/>
      <c r="L94" s="162"/>
      <c r="M94" s="162"/>
      <c r="N94" s="162"/>
      <c r="O94" s="162"/>
    </row>
    <row r="95" spans="1:15" s="1" customFormat="1" x14ac:dyDescent="0.2">
      <c r="A95" s="162"/>
      <c r="B95" s="162"/>
      <c r="C95" s="162"/>
      <c r="D95" s="162"/>
      <c r="E95" s="162"/>
      <c r="F95" s="162"/>
      <c r="G95" s="162"/>
      <c r="H95" s="162"/>
      <c r="I95" s="162"/>
      <c r="J95" s="162"/>
      <c r="K95" s="162"/>
      <c r="L95" s="162"/>
      <c r="M95" s="162"/>
      <c r="N95" s="162"/>
      <c r="O95" s="162"/>
    </row>
    <row r="96" spans="1:15" s="1" customFormat="1" x14ac:dyDescent="0.2">
      <c r="A96" s="162"/>
      <c r="B96" s="162"/>
      <c r="C96" s="162"/>
      <c r="D96" s="162"/>
      <c r="E96" s="162"/>
      <c r="F96" s="162"/>
      <c r="G96" s="162"/>
      <c r="H96" s="162"/>
      <c r="I96" s="162"/>
      <c r="J96" s="162"/>
      <c r="K96" s="162"/>
      <c r="L96" s="162"/>
      <c r="M96" s="162"/>
      <c r="N96" s="162"/>
      <c r="O96" s="162"/>
    </row>
    <row r="97" spans="1:15" s="1" customFormat="1" x14ac:dyDescent="0.2">
      <c r="A97" s="162"/>
      <c r="B97" s="162"/>
      <c r="C97" s="162"/>
      <c r="D97" s="162"/>
      <c r="E97" s="162"/>
      <c r="F97" s="162"/>
      <c r="G97" s="162"/>
      <c r="H97" s="162"/>
      <c r="I97" s="162"/>
      <c r="J97" s="162"/>
      <c r="K97" s="162"/>
      <c r="L97" s="162"/>
      <c r="M97" s="162"/>
      <c r="N97" s="162"/>
      <c r="O97" s="162"/>
    </row>
    <row r="98" spans="1:15" s="1" customFormat="1" x14ac:dyDescent="0.2">
      <c r="A98" s="162"/>
      <c r="B98" s="162"/>
      <c r="C98" s="162"/>
      <c r="D98" s="162"/>
      <c r="E98" s="162"/>
      <c r="F98" s="162"/>
      <c r="G98" s="162"/>
      <c r="H98" s="162"/>
      <c r="I98" s="162"/>
      <c r="J98" s="162"/>
      <c r="K98" s="162"/>
      <c r="L98" s="162"/>
      <c r="M98" s="162"/>
      <c r="N98" s="162"/>
      <c r="O98" s="162"/>
    </row>
    <row r="99" spans="1:15" s="1" customFormat="1" x14ac:dyDescent="0.2">
      <c r="A99" s="162"/>
      <c r="B99" s="162"/>
      <c r="C99" s="162"/>
      <c r="D99" s="162"/>
      <c r="E99" s="162"/>
      <c r="F99" s="162"/>
      <c r="G99" s="162"/>
      <c r="H99" s="162"/>
      <c r="I99" s="162"/>
      <c r="J99" s="162"/>
      <c r="K99" s="162"/>
      <c r="L99" s="162"/>
      <c r="M99" s="162"/>
      <c r="N99" s="162"/>
      <c r="O99" s="162"/>
    </row>
    <row r="100" spans="1:15" s="1" customFormat="1" x14ac:dyDescent="0.2">
      <c r="A100" s="162"/>
      <c r="B100" s="162"/>
      <c r="C100" s="162"/>
      <c r="D100" s="162"/>
      <c r="E100" s="162"/>
      <c r="F100" s="162"/>
      <c r="G100" s="162"/>
      <c r="H100" s="162"/>
      <c r="I100" s="162"/>
      <c r="J100" s="162"/>
      <c r="K100" s="162"/>
      <c r="L100" s="162"/>
      <c r="M100" s="162"/>
      <c r="N100" s="162"/>
      <c r="O100" s="162"/>
    </row>
    <row r="101" spans="1:15" s="1" customFormat="1" x14ac:dyDescent="0.2">
      <c r="A101" s="162"/>
      <c r="B101" s="162"/>
      <c r="C101" s="162"/>
      <c r="D101" s="162"/>
      <c r="E101" s="162"/>
      <c r="F101" s="162"/>
      <c r="G101" s="162"/>
      <c r="H101" s="162"/>
      <c r="I101" s="162"/>
      <c r="J101" s="162"/>
      <c r="K101" s="162"/>
      <c r="L101" s="162"/>
      <c r="M101" s="162"/>
      <c r="N101" s="162"/>
      <c r="O101" s="162"/>
    </row>
    <row r="102" spans="1:15" s="1" customFormat="1" x14ac:dyDescent="0.2">
      <c r="A102" s="162"/>
      <c r="B102" s="162"/>
      <c r="C102" s="162"/>
      <c r="D102" s="162"/>
      <c r="E102" s="162"/>
      <c r="F102" s="162"/>
      <c r="G102" s="162"/>
      <c r="H102" s="162"/>
      <c r="I102" s="162"/>
      <c r="J102" s="162"/>
      <c r="K102" s="162"/>
      <c r="L102" s="162"/>
      <c r="M102" s="162"/>
      <c r="N102" s="162"/>
      <c r="O102" s="162"/>
    </row>
    <row r="103" spans="1:15" s="1" customFormat="1" x14ac:dyDescent="0.2">
      <c r="A103" s="162"/>
      <c r="B103" s="162"/>
      <c r="C103" s="162"/>
      <c r="D103" s="162"/>
      <c r="E103" s="162"/>
      <c r="F103" s="162"/>
      <c r="G103" s="162"/>
      <c r="H103" s="162"/>
      <c r="I103" s="162"/>
      <c r="J103" s="162"/>
      <c r="K103" s="162"/>
      <c r="L103" s="162"/>
      <c r="M103" s="162"/>
      <c r="N103" s="162"/>
      <c r="O103" s="162"/>
    </row>
    <row r="104" spans="1:15" s="1" customFormat="1" x14ac:dyDescent="0.2">
      <c r="A104" s="162"/>
      <c r="B104" s="162"/>
      <c r="C104" s="162"/>
      <c r="D104" s="162"/>
      <c r="E104" s="162"/>
      <c r="F104" s="162"/>
      <c r="G104" s="162"/>
      <c r="H104" s="162"/>
      <c r="I104" s="162"/>
      <c r="J104" s="162"/>
      <c r="K104" s="162"/>
      <c r="L104" s="162"/>
      <c r="M104" s="162"/>
      <c r="N104" s="162"/>
      <c r="O104" s="162"/>
    </row>
    <row r="105" spans="1:15" s="1" customFormat="1" x14ac:dyDescent="0.2">
      <c r="A105" s="162"/>
      <c r="B105" s="162"/>
      <c r="C105" s="162"/>
      <c r="D105" s="162"/>
      <c r="E105" s="162"/>
      <c r="F105" s="162"/>
      <c r="G105" s="162"/>
      <c r="H105" s="162"/>
      <c r="I105" s="162"/>
      <c r="J105" s="162"/>
      <c r="K105" s="162"/>
      <c r="L105" s="162"/>
      <c r="M105" s="162"/>
      <c r="N105" s="162"/>
      <c r="O105" s="162"/>
    </row>
    <row r="106" spans="1:15" s="1" customFormat="1" x14ac:dyDescent="0.2">
      <c r="A106" s="162"/>
      <c r="B106" s="162"/>
      <c r="C106" s="162"/>
      <c r="D106" s="162"/>
      <c r="E106" s="162"/>
      <c r="F106" s="162"/>
      <c r="G106" s="162"/>
      <c r="H106" s="162"/>
      <c r="I106" s="162"/>
      <c r="J106" s="162"/>
      <c r="K106" s="162"/>
      <c r="L106" s="162"/>
      <c r="M106" s="162"/>
      <c r="N106" s="162"/>
      <c r="O106" s="162"/>
    </row>
    <row r="107" spans="1:15" s="1" customFormat="1" x14ac:dyDescent="0.2">
      <c r="A107" s="162"/>
      <c r="B107" s="162"/>
      <c r="C107" s="162"/>
      <c r="D107" s="162"/>
      <c r="E107" s="162"/>
      <c r="F107" s="162"/>
      <c r="G107" s="162"/>
      <c r="H107" s="162"/>
      <c r="I107" s="162"/>
      <c r="J107" s="162"/>
      <c r="K107" s="162"/>
      <c r="L107" s="162"/>
      <c r="M107" s="162"/>
      <c r="N107" s="162"/>
      <c r="O107" s="162"/>
    </row>
    <row r="108" spans="1:15" s="1" customFormat="1" x14ac:dyDescent="0.2">
      <c r="A108" s="162"/>
      <c r="B108" s="162"/>
      <c r="C108" s="162"/>
      <c r="D108" s="162"/>
      <c r="E108" s="162"/>
      <c r="F108" s="162"/>
      <c r="G108" s="162"/>
      <c r="H108" s="162"/>
      <c r="I108" s="162"/>
      <c r="J108" s="162"/>
      <c r="K108" s="162"/>
      <c r="L108" s="162"/>
      <c r="M108" s="162"/>
      <c r="N108" s="162"/>
      <c r="O108" s="162"/>
    </row>
    <row r="109" spans="1:15" s="1" customFormat="1" x14ac:dyDescent="0.2">
      <c r="A109" s="162"/>
      <c r="B109" s="162"/>
      <c r="C109" s="162"/>
      <c r="D109" s="162"/>
      <c r="E109" s="162"/>
      <c r="F109" s="162"/>
      <c r="G109" s="162"/>
      <c r="H109" s="162"/>
      <c r="I109" s="162"/>
      <c r="J109" s="162"/>
      <c r="K109" s="162"/>
      <c r="L109" s="162"/>
      <c r="M109" s="162"/>
      <c r="N109" s="162"/>
      <c r="O109" s="162"/>
    </row>
    <row r="110" spans="1:15" s="1" customFormat="1" x14ac:dyDescent="0.2">
      <c r="A110" s="162"/>
      <c r="B110" s="162"/>
      <c r="C110" s="162"/>
      <c r="D110" s="162"/>
      <c r="E110" s="162"/>
      <c r="F110" s="162"/>
      <c r="G110" s="162"/>
      <c r="H110" s="162"/>
      <c r="I110" s="162"/>
      <c r="J110" s="162"/>
      <c r="K110" s="162"/>
      <c r="L110" s="162"/>
      <c r="M110" s="162"/>
      <c r="N110" s="162"/>
      <c r="O110" s="162"/>
    </row>
    <row r="111" spans="1:15" s="1" customFormat="1" x14ac:dyDescent="0.2">
      <c r="A111" s="162"/>
      <c r="B111" s="162"/>
      <c r="C111" s="162"/>
      <c r="D111" s="162"/>
      <c r="E111" s="162"/>
      <c r="F111" s="162"/>
      <c r="G111" s="162"/>
      <c r="H111" s="162"/>
      <c r="I111" s="162"/>
      <c r="J111" s="162"/>
      <c r="K111" s="162"/>
      <c r="L111" s="162"/>
      <c r="M111" s="162"/>
      <c r="N111" s="162"/>
      <c r="O111" s="162"/>
    </row>
    <row r="112" spans="1:15" s="1" customFormat="1" x14ac:dyDescent="0.2">
      <c r="A112" s="162"/>
      <c r="B112" s="162"/>
      <c r="C112" s="162"/>
      <c r="D112" s="162"/>
      <c r="E112" s="162"/>
      <c r="F112" s="162"/>
      <c r="G112" s="162"/>
      <c r="H112" s="162"/>
      <c r="I112" s="162"/>
      <c r="J112" s="162"/>
      <c r="K112" s="162"/>
      <c r="L112" s="162"/>
      <c r="M112" s="162"/>
      <c r="N112" s="162"/>
      <c r="O112" s="162"/>
    </row>
    <row r="113" spans="1:15" s="1" customFormat="1" x14ac:dyDescent="0.2">
      <c r="A113" s="162"/>
      <c r="B113" s="162"/>
      <c r="C113" s="162"/>
      <c r="D113" s="162"/>
      <c r="E113" s="162"/>
      <c r="F113" s="162"/>
      <c r="G113" s="162"/>
      <c r="H113" s="162"/>
      <c r="I113" s="162"/>
      <c r="J113" s="162"/>
      <c r="K113" s="162"/>
      <c r="L113" s="162"/>
      <c r="M113" s="162"/>
      <c r="N113" s="162"/>
      <c r="O113" s="162"/>
    </row>
    <row r="114" spans="1:15" s="1" customFormat="1" x14ac:dyDescent="0.2">
      <c r="A114" s="162"/>
      <c r="B114" s="162"/>
      <c r="C114" s="162"/>
      <c r="D114" s="162"/>
      <c r="E114" s="162"/>
      <c r="F114" s="162"/>
      <c r="G114" s="162"/>
      <c r="H114" s="162"/>
      <c r="I114" s="162"/>
      <c r="J114" s="162"/>
      <c r="K114" s="162"/>
      <c r="L114" s="162"/>
      <c r="M114" s="162"/>
      <c r="N114" s="162"/>
      <c r="O114" s="162"/>
    </row>
    <row r="115" spans="1:15" s="1" customFormat="1" x14ac:dyDescent="0.2">
      <c r="A115" s="162"/>
      <c r="B115" s="162"/>
      <c r="C115" s="162"/>
      <c r="D115" s="162"/>
      <c r="E115" s="162"/>
      <c r="F115" s="162"/>
      <c r="G115" s="162"/>
      <c r="H115" s="162"/>
      <c r="I115" s="162"/>
      <c r="J115" s="162"/>
      <c r="K115" s="162"/>
      <c r="L115" s="162"/>
      <c r="M115" s="162"/>
      <c r="N115" s="162"/>
      <c r="O115" s="162"/>
    </row>
    <row r="116" spans="1:15" s="1" customFormat="1" x14ac:dyDescent="0.2">
      <c r="A116" s="162"/>
      <c r="B116" s="162"/>
      <c r="C116" s="162"/>
      <c r="D116" s="162"/>
      <c r="E116" s="162"/>
      <c r="F116" s="162"/>
      <c r="G116" s="162"/>
      <c r="H116" s="162"/>
      <c r="I116" s="162"/>
      <c r="J116" s="162"/>
      <c r="K116" s="162"/>
      <c r="L116" s="162"/>
      <c r="M116" s="162"/>
      <c r="N116" s="162"/>
      <c r="O116" s="162"/>
    </row>
    <row r="117" spans="1:15" s="1" customFormat="1" x14ac:dyDescent="0.2">
      <c r="A117" s="162"/>
      <c r="B117" s="162"/>
      <c r="C117" s="162"/>
      <c r="D117" s="162"/>
      <c r="E117" s="162"/>
      <c r="F117" s="162"/>
      <c r="G117" s="162"/>
      <c r="H117" s="162"/>
      <c r="I117" s="162"/>
      <c r="J117" s="162"/>
      <c r="K117" s="162"/>
      <c r="L117" s="162"/>
      <c r="M117" s="162"/>
      <c r="N117" s="162"/>
      <c r="O117" s="162"/>
    </row>
    <row r="118" spans="1:15" s="1" customFormat="1" x14ac:dyDescent="0.2">
      <c r="A118" s="162"/>
      <c r="B118" s="162"/>
      <c r="C118" s="162"/>
      <c r="D118" s="162"/>
      <c r="E118" s="162"/>
      <c r="F118" s="162"/>
      <c r="G118" s="162"/>
      <c r="H118" s="162"/>
      <c r="I118" s="162"/>
      <c r="J118" s="162"/>
      <c r="K118" s="162"/>
      <c r="L118" s="162"/>
      <c r="M118" s="162"/>
      <c r="N118" s="162"/>
      <c r="O118" s="162"/>
    </row>
    <row r="119" spans="1:15" s="1" customFormat="1" x14ac:dyDescent="0.2">
      <c r="A119" s="162"/>
      <c r="B119" s="162"/>
      <c r="C119" s="162"/>
      <c r="D119" s="162"/>
      <c r="E119" s="162"/>
      <c r="F119" s="162"/>
      <c r="G119" s="162"/>
      <c r="H119" s="162"/>
      <c r="I119" s="162"/>
      <c r="J119" s="162"/>
      <c r="K119" s="162"/>
      <c r="L119" s="162"/>
      <c r="M119" s="162"/>
      <c r="N119" s="162"/>
      <c r="O119" s="162"/>
    </row>
    <row r="120" spans="1:15" s="1" customFormat="1" x14ac:dyDescent="0.2">
      <c r="A120" s="162"/>
      <c r="B120" s="162"/>
      <c r="C120" s="162"/>
      <c r="D120" s="162"/>
      <c r="E120" s="162"/>
      <c r="F120" s="162"/>
      <c r="G120" s="162"/>
      <c r="H120" s="162"/>
      <c r="I120" s="162"/>
      <c r="J120" s="162"/>
      <c r="K120" s="162"/>
      <c r="L120" s="162"/>
      <c r="M120" s="162"/>
      <c r="N120" s="162"/>
      <c r="O120" s="162"/>
    </row>
    <row r="121" spans="1:15" s="1" customFormat="1" x14ac:dyDescent="0.2">
      <c r="A121" s="162"/>
      <c r="B121" s="162"/>
      <c r="C121" s="162"/>
      <c r="D121" s="162"/>
      <c r="E121" s="162"/>
      <c r="F121" s="162"/>
      <c r="G121" s="162"/>
      <c r="H121" s="162"/>
      <c r="I121" s="162"/>
      <c r="J121" s="162"/>
      <c r="K121" s="162"/>
      <c r="L121" s="162"/>
      <c r="M121" s="162"/>
      <c r="N121" s="162"/>
      <c r="O121" s="162"/>
    </row>
    <row r="122" spans="1:15" s="1" customFormat="1" x14ac:dyDescent="0.2">
      <c r="A122" s="162"/>
      <c r="B122" s="162"/>
      <c r="C122" s="162"/>
      <c r="D122" s="162"/>
      <c r="E122" s="162"/>
      <c r="F122" s="162"/>
      <c r="G122" s="162"/>
      <c r="H122" s="162"/>
      <c r="I122" s="162"/>
      <c r="J122" s="162"/>
      <c r="K122" s="162"/>
      <c r="L122" s="162"/>
      <c r="M122" s="162"/>
      <c r="N122" s="162"/>
      <c r="O122" s="162"/>
    </row>
    <row r="123" spans="1:15" s="1" customFormat="1" x14ac:dyDescent="0.2">
      <c r="A123" s="162"/>
      <c r="B123" s="162"/>
      <c r="C123" s="162"/>
      <c r="D123" s="162"/>
      <c r="E123" s="162"/>
      <c r="F123" s="162"/>
      <c r="G123" s="162"/>
      <c r="H123" s="162"/>
      <c r="I123" s="162"/>
      <c r="J123" s="162"/>
      <c r="K123" s="162"/>
      <c r="L123" s="162"/>
      <c r="M123" s="162"/>
      <c r="N123" s="162"/>
      <c r="O123" s="162"/>
    </row>
    <row r="124" spans="1:15" s="1" customFormat="1" x14ac:dyDescent="0.2">
      <c r="A124" s="162"/>
      <c r="B124" s="162"/>
      <c r="C124" s="162"/>
      <c r="D124" s="162"/>
      <c r="E124" s="162"/>
      <c r="F124" s="162"/>
      <c r="G124" s="162"/>
      <c r="H124" s="162"/>
      <c r="I124" s="162"/>
      <c r="J124" s="162"/>
      <c r="K124" s="162"/>
      <c r="L124" s="162"/>
      <c r="M124" s="162"/>
      <c r="N124" s="162"/>
      <c r="O124" s="162"/>
    </row>
    <row r="125" spans="1:15" s="1" customFormat="1" x14ac:dyDescent="0.2">
      <c r="A125" s="162"/>
      <c r="B125" s="162"/>
      <c r="C125" s="162"/>
      <c r="D125" s="162"/>
      <c r="E125" s="162"/>
      <c r="F125" s="162"/>
      <c r="G125" s="162"/>
      <c r="H125" s="162"/>
      <c r="I125" s="162"/>
      <c r="J125" s="162"/>
      <c r="K125" s="162"/>
      <c r="L125" s="162"/>
      <c r="M125" s="162"/>
      <c r="N125" s="162"/>
      <c r="O125" s="162"/>
    </row>
    <row r="126" spans="1:15" s="1" customFormat="1" x14ac:dyDescent="0.2">
      <c r="A126" s="162"/>
      <c r="B126" s="162"/>
      <c r="C126" s="162"/>
      <c r="D126" s="162"/>
      <c r="E126" s="162"/>
      <c r="F126" s="162"/>
      <c r="G126" s="162"/>
      <c r="H126" s="162"/>
      <c r="I126" s="162"/>
      <c r="J126" s="162"/>
      <c r="K126" s="162"/>
      <c r="L126" s="162"/>
      <c r="M126" s="162"/>
      <c r="N126" s="162"/>
      <c r="O126" s="162"/>
    </row>
    <row r="127" spans="1:15" s="1" customFormat="1" x14ac:dyDescent="0.2">
      <c r="A127" s="162"/>
      <c r="B127" s="162"/>
      <c r="C127" s="162"/>
      <c r="D127" s="162"/>
      <c r="E127" s="162"/>
      <c r="F127" s="162"/>
      <c r="G127" s="162"/>
      <c r="H127" s="162"/>
      <c r="I127" s="162"/>
      <c r="J127" s="162"/>
      <c r="K127" s="162"/>
      <c r="L127" s="162"/>
      <c r="M127" s="162"/>
      <c r="N127" s="162"/>
      <c r="O127" s="162"/>
    </row>
    <row r="128" spans="1:15" s="1" customFormat="1" x14ac:dyDescent="0.2">
      <c r="A128" s="162"/>
      <c r="B128" s="162"/>
      <c r="C128" s="162"/>
      <c r="D128" s="162"/>
      <c r="E128" s="162"/>
      <c r="F128" s="162"/>
      <c r="G128" s="162"/>
      <c r="H128" s="162"/>
      <c r="I128" s="162"/>
      <c r="J128" s="162"/>
      <c r="K128" s="162"/>
      <c r="L128" s="162"/>
      <c r="M128" s="162"/>
      <c r="N128" s="162"/>
      <c r="O128" s="162"/>
    </row>
    <row r="129" spans="1:15" s="1" customFormat="1" x14ac:dyDescent="0.2">
      <c r="A129" s="162"/>
      <c r="B129" s="162"/>
      <c r="C129" s="162"/>
      <c r="D129" s="162"/>
      <c r="E129" s="162"/>
      <c r="F129" s="162"/>
      <c r="G129" s="162"/>
      <c r="H129" s="162"/>
      <c r="I129" s="162"/>
      <c r="J129" s="162"/>
      <c r="K129" s="162"/>
      <c r="L129" s="162"/>
      <c r="M129" s="162"/>
      <c r="N129" s="162"/>
      <c r="O129" s="162"/>
    </row>
    <row r="130" spans="1:15" s="1" customFormat="1" x14ac:dyDescent="0.2">
      <c r="A130" s="162"/>
      <c r="B130" s="162"/>
      <c r="C130" s="162"/>
      <c r="D130" s="162"/>
      <c r="E130" s="162"/>
      <c r="F130" s="162"/>
      <c r="G130" s="162"/>
      <c r="H130" s="162"/>
      <c r="I130" s="162"/>
      <c r="J130" s="162"/>
      <c r="K130" s="162"/>
      <c r="L130" s="162"/>
      <c r="M130" s="162"/>
      <c r="N130" s="162"/>
      <c r="O130" s="162"/>
    </row>
    <row r="131" spans="1:15" s="1" customFormat="1" x14ac:dyDescent="0.2">
      <c r="A131" s="162"/>
      <c r="B131" s="162"/>
      <c r="C131" s="162"/>
      <c r="D131" s="162"/>
      <c r="E131" s="162"/>
      <c r="F131" s="162"/>
      <c r="G131" s="162"/>
      <c r="H131" s="162"/>
      <c r="I131" s="162"/>
      <c r="J131" s="162"/>
      <c r="K131" s="162"/>
      <c r="L131" s="162"/>
      <c r="M131" s="162"/>
      <c r="N131" s="162"/>
      <c r="O131" s="162"/>
    </row>
    <row r="132" spans="1:15" s="1" customFormat="1" x14ac:dyDescent="0.2">
      <c r="A132" s="162"/>
      <c r="B132" s="162"/>
      <c r="C132" s="162"/>
      <c r="D132" s="162"/>
      <c r="E132" s="162"/>
      <c r="F132" s="162"/>
      <c r="G132" s="162"/>
      <c r="H132" s="162"/>
      <c r="I132" s="162"/>
      <c r="J132" s="162"/>
      <c r="K132" s="162"/>
      <c r="L132" s="162"/>
      <c r="M132" s="162"/>
      <c r="N132" s="162"/>
      <c r="O132" s="162"/>
    </row>
    <row r="133" spans="1:15" s="1" customFormat="1" x14ac:dyDescent="0.2">
      <c r="A133" s="162"/>
      <c r="B133" s="162"/>
      <c r="C133" s="162"/>
      <c r="D133" s="162"/>
      <c r="E133" s="162"/>
      <c r="F133" s="162"/>
      <c r="G133" s="162"/>
      <c r="H133" s="162"/>
      <c r="I133" s="162"/>
      <c r="J133" s="162"/>
      <c r="K133" s="162"/>
      <c r="L133" s="162"/>
      <c r="M133" s="162"/>
      <c r="N133" s="162"/>
      <c r="O133" s="162"/>
    </row>
    <row r="134" spans="1:15" s="1" customFormat="1" x14ac:dyDescent="0.2">
      <c r="A134" s="162"/>
      <c r="B134" s="162"/>
      <c r="C134" s="162"/>
      <c r="D134" s="162"/>
      <c r="E134" s="162"/>
      <c r="F134" s="162"/>
      <c r="G134" s="162"/>
      <c r="H134" s="162"/>
      <c r="I134" s="162"/>
      <c r="J134" s="162"/>
      <c r="K134" s="162"/>
      <c r="L134" s="162"/>
      <c r="M134" s="162"/>
      <c r="N134" s="162"/>
      <c r="O134" s="162"/>
    </row>
    <row r="135" spans="1:15" s="1" customFormat="1" x14ac:dyDescent="0.2">
      <c r="A135" s="162"/>
      <c r="B135" s="162"/>
      <c r="C135" s="162"/>
      <c r="D135" s="162"/>
      <c r="E135" s="162"/>
      <c r="F135" s="162"/>
      <c r="G135" s="162"/>
      <c r="H135" s="162"/>
      <c r="I135" s="162"/>
      <c r="J135" s="162"/>
      <c r="K135" s="162"/>
      <c r="L135" s="162"/>
      <c r="M135" s="162"/>
      <c r="N135" s="162"/>
      <c r="O135" s="162"/>
    </row>
    <row r="136" spans="1:15" s="1" customFormat="1" x14ac:dyDescent="0.2">
      <c r="A136" s="162"/>
      <c r="B136" s="162"/>
      <c r="C136" s="162"/>
      <c r="D136" s="162"/>
      <c r="E136" s="162"/>
      <c r="F136" s="162"/>
      <c r="G136" s="162"/>
      <c r="H136" s="162"/>
      <c r="I136" s="162"/>
      <c r="J136" s="162"/>
      <c r="K136" s="162"/>
      <c r="L136" s="162"/>
      <c r="M136" s="162"/>
      <c r="N136" s="162"/>
      <c r="O136" s="162"/>
    </row>
    <row r="137" spans="1:15" s="1" customFormat="1" x14ac:dyDescent="0.2">
      <c r="A137" s="162"/>
      <c r="B137" s="162"/>
      <c r="C137" s="162"/>
      <c r="D137" s="162"/>
      <c r="E137" s="162"/>
      <c r="F137" s="162"/>
      <c r="G137" s="162"/>
      <c r="H137" s="162"/>
      <c r="I137" s="162"/>
      <c r="J137" s="162"/>
      <c r="K137" s="162"/>
      <c r="L137" s="162"/>
      <c r="M137" s="162"/>
      <c r="N137" s="162"/>
      <c r="O137" s="162"/>
    </row>
    <row r="138" spans="1:15" s="1" customFormat="1" x14ac:dyDescent="0.2">
      <c r="A138" s="162"/>
      <c r="B138" s="162"/>
      <c r="C138" s="162"/>
      <c r="D138" s="162"/>
      <c r="E138" s="162"/>
      <c r="F138" s="162"/>
      <c r="G138" s="162"/>
      <c r="H138" s="162"/>
      <c r="I138" s="162"/>
      <c r="J138" s="162"/>
      <c r="K138" s="162"/>
      <c r="L138" s="162"/>
      <c r="M138" s="162"/>
      <c r="N138" s="162"/>
      <c r="O138" s="162"/>
    </row>
    <row r="139" spans="1:15" s="1" customFormat="1" x14ac:dyDescent="0.2">
      <c r="A139" s="162"/>
      <c r="B139" s="162"/>
      <c r="C139" s="162"/>
      <c r="D139" s="162"/>
      <c r="E139" s="162"/>
      <c r="F139" s="162"/>
      <c r="G139" s="162"/>
      <c r="H139" s="162"/>
      <c r="I139" s="162"/>
      <c r="J139" s="162"/>
      <c r="K139" s="162"/>
      <c r="L139" s="162"/>
      <c r="M139" s="162"/>
      <c r="N139" s="162"/>
      <c r="O139" s="162"/>
    </row>
    <row r="140" spans="1:15" s="1" customFormat="1" x14ac:dyDescent="0.2">
      <c r="A140" s="162"/>
      <c r="B140" s="162"/>
      <c r="C140" s="162"/>
      <c r="D140" s="162"/>
      <c r="E140" s="162"/>
      <c r="F140" s="162"/>
      <c r="G140" s="162"/>
      <c r="H140" s="162"/>
      <c r="I140" s="162"/>
      <c r="J140" s="162"/>
      <c r="K140" s="162"/>
      <c r="L140" s="162"/>
      <c r="M140" s="162"/>
      <c r="N140" s="162"/>
      <c r="O140" s="162"/>
    </row>
    <row r="141" spans="1:15" s="1" customFormat="1" x14ac:dyDescent="0.2">
      <c r="A141" s="162"/>
      <c r="B141" s="162"/>
      <c r="C141" s="162"/>
      <c r="D141" s="162"/>
      <c r="E141" s="162"/>
      <c r="F141" s="162"/>
      <c r="G141" s="162"/>
      <c r="H141" s="162"/>
      <c r="I141" s="162"/>
      <c r="J141" s="162"/>
      <c r="K141" s="162"/>
      <c r="L141" s="162"/>
      <c r="M141" s="162"/>
      <c r="N141" s="162"/>
      <c r="O141" s="162"/>
    </row>
    <row r="142" spans="1:15" s="1" customFormat="1" x14ac:dyDescent="0.2">
      <c r="A142" s="162"/>
      <c r="B142" s="162"/>
      <c r="C142" s="162"/>
      <c r="D142" s="162"/>
      <c r="E142" s="162"/>
      <c r="F142" s="162"/>
      <c r="G142" s="162"/>
      <c r="H142" s="162"/>
      <c r="I142" s="162"/>
      <c r="J142" s="162"/>
      <c r="K142" s="162"/>
      <c r="L142" s="162"/>
      <c r="M142" s="162"/>
      <c r="N142" s="162"/>
      <c r="O142" s="162"/>
    </row>
    <row r="143" spans="1:15" s="1" customFormat="1" x14ac:dyDescent="0.2">
      <c r="A143" s="162"/>
      <c r="B143" s="162"/>
      <c r="C143" s="162"/>
      <c r="D143" s="162"/>
      <c r="E143" s="162"/>
      <c r="F143" s="162"/>
      <c r="G143" s="162"/>
      <c r="H143" s="162"/>
      <c r="I143" s="162"/>
      <c r="J143" s="162"/>
      <c r="K143" s="162"/>
      <c r="L143" s="162"/>
      <c r="M143" s="162"/>
      <c r="N143" s="162"/>
      <c r="O143" s="162"/>
    </row>
    <row r="144" spans="1:15" s="1" customFormat="1" x14ac:dyDescent="0.2">
      <c r="A144" s="162"/>
      <c r="B144" s="162"/>
      <c r="C144" s="162"/>
      <c r="D144" s="162"/>
      <c r="E144" s="162"/>
      <c r="F144" s="162"/>
      <c r="G144" s="162"/>
      <c r="H144" s="162"/>
      <c r="I144" s="162"/>
      <c r="J144" s="162"/>
      <c r="K144" s="162"/>
      <c r="L144" s="162"/>
      <c r="M144" s="162"/>
      <c r="N144" s="162"/>
      <c r="O144" s="162"/>
    </row>
    <row r="145" spans="1:15" s="1" customFormat="1" x14ac:dyDescent="0.2">
      <c r="A145" s="162"/>
      <c r="B145" s="162"/>
      <c r="C145" s="162"/>
      <c r="D145" s="162"/>
      <c r="E145" s="162"/>
      <c r="F145" s="162"/>
      <c r="G145" s="162"/>
      <c r="H145" s="162"/>
      <c r="I145" s="162"/>
      <c r="J145" s="162"/>
      <c r="K145" s="162"/>
      <c r="L145" s="162"/>
      <c r="M145" s="162"/>
      <c r="N145" s="162"/>
      <c r="O145" s="162"/>
    </row>
    <row r="146" spans="1:15" s="1" customFormat="1" x14ac:dyDescent="0.2">
      <c r="A146" s="162"/>
      <c r="B146" s="162"/>
      <c r="C146" s="162"/>
      <c r="D146" s="162"/>
      <c r="E146" s="162"/>
      <c r="F146" s="162"/>
      <c r="G146" s="162"/>
      <c r="H146" s="162"/>
      <c r="I146" s="162"/>
      <c r="J146" s="162"/>
      <c r="K146" s="162"/>
      <c r="L146" s="162"/>
      <c r="M146" s="162"/>
      <c r="N146" s="162"/>
      <c r="O146" s="162"/>
    </row>
    <row r="147" spans="1:15" s="1" customFormat="1" x14ac:dyDescent="0.2">
      <c r="A147" s="162"/>
      <c r="B147" s="162"/>
      <c r="C147" s="162"/>
      <c r="D147" s="162"/>
      <c r="E147" s="162"/>
      <c r="F147" s="162"/>
      <c r="G147" s="162"/>
      <c r="H147" s="162"/>
      <c r="I147" s="162"/>
      <c r="J147" s="162"/>
      <c r="K147" s="162"/>
      <c r="L147" s="162"/>
      <c r="M147" s="162"/>
      <c r="N147" s="162"/>
      <c r="O147" s="162"/>
    </row>
    <row r="148" spans="1:15" s="1" customFormat="1" x14ac:dyDescent="0.2">
      <c r="A148" s="162"/>
      <c r="B148" s="162"/>
      <c r="C148" s="162"/>
      <c r="D148" s="162"/>
      <c r="E148" s="162"/>
      <c r="F148" s="162"/>
      <c r="G148" s="162"/>
      <c r="H148" s="162"/>
      <c r="I148" s="162"/>
      <c r="J148" s="162"/>
      <c r="K148" s="162"/>
      <c r="L148" s="162"/>
      <c r="M148" s="162"/>
      <c r="N148" s="162"/>
      <c r="O148" s="162"/>
    </row>
    <row r="149" spans="1:15" s="1" customFormat="1" x14ac:dyDescent="0.2">
      <c r="A149" s="162"/>
      <c r="B149" s="162"/>
      <c r="C149" s="162"/>
      <c r="D149" s="162"/>
      <c r="E149" s="162"/>
      <c r="F149" s="162"/>
      <c r="G149" s="162"/>
      <c r="H149" s="162"/>
      <c r="I149" s="162"/>
      <c r="J149" s="162"/>
      <c r="K149" s="162"/>
      <c r="L149" s="162"/>
      <c r="M149" s="162"/>
      <c r="N149" s="162"/>
      <c r="O149" s="162"/>
    </row>
    <row r="150" spans="1:15" s="1" customFormat="1" x14ac:dyDescent="0.2">
      <c r="A150" s="162"/>
      <c r="B150" s="162"/>
      <c r="C150" s="162"/>
      <c r="D150" s="162"/>
      <c r="E150" s="162"/>
      <c r="F150" s="162"/>
      <c r="G150" s="162"/>
      <c r="H150" s="162"/>
      <c r="I150" s="162"/>
      <c r="J150" s="162"/>
      <c r="K150" s="162"/>
      <c r="L150" s="162"/>
      <c r="M150" s="162"/>
      <c r="N150" s="162"/>
      <c r="O150" s="162"/>
    </row>
    <row r="151" spans="1:15" s="1" customFormat="1" x14ac:dyDescent="0.2">
      <c r="A151" s="162"/>
      <c r="B151" s="162"/>
      <c r="C151" s="162"/>
      <c r="D151" s="162"/>
      <c r="E151" s="162"/>
      <c r="F151" s="162"/>
      <c r="G151" s="162"/>
      <c r="H151" s="162"/>
      <c r="I151" s="162"/>
      <c r="J151" s="162"/>
      <c r="K151" s="162"/>
      <c r="L151" s="162"/>
      <c r="M151" s="162"/>
      <c r="N151" s="162"/>
      <c r="O151" s="162"/>
    </row>
    <row r="152" spans="1:15" s="1" customFormat="1" x14ac:dyDescent="0.2">
      <c r="A152" s="162"/>
      <c r="B152" s="162"/>
      <c r="C152" s="162"/>
      <c r="D152" s="162"/>
      <c r="E152" s="162"/>
      <c r="F152" s="162"/>
      <c r="G152" s="162"/>
      <c r="H152" s="162"/>
      <c r="I152" s="162"/>
      <c r="J152" s="162"/>
      <c r="K152" s="162"/>
      <c r="L152" s="162"/>
      <c r="M152" s="162"/>
      <c r="N152" s="162"/>
      <c r="O152" s="162"/>
    </row>
    <row r="153" spans="1:15" s="1" customFormat="1" x14ac:dyDescent="0.2">
      <c r="A153" s="162"/>
      <c r="B153" s="162"/>
      <c r="C153" s="162"/>
      <c r="D153" s="162"/>
      <c r="E153" s="162"/>
      <c r="F153" s="162"/>
      <c r="G153" s="162"/>
      <c r="H153" s="162"/>
      <c r="I153" s="162"/>
      <c r="J153" s="162"/>
      <c r="K153" s="162"/>
      <c r="L153" s="162"/>
      <c r="M153" s="162"/>
      <c r="N153" s="162"/>
      <c r="O153" s="162"/>
    </row>
    <row r="154" spans="1:15" s="1" customFormat="1" x14ac:dyDescent="0.2">
      <c r="A154" s="162"/>
      <c r="B154" s="162"/>
      <c r="C154" s="162"/>
      <c r="D154" s="162"/>
      <c r="E154" s="162"/>
      <c r="F154" s="162"/>
      <c r="G154" s="162"/>
      <c r="H154" s="162"/>
      <c r="I154" s="162"/>
      <c r="J154" s="162"/>
      <c r="K154" s="162"/>
      <c r="L154" s="162"/>
      <c r="M154" s="162"/>
      <c r="N154" s="162"/>
      <c r="O154" s="162"/>
    </row>
    <row r="155" spans="1:15" s="1" customFormat="1" x14ac:dyDescent="0.2">
      <c r="A155" s="162"/>
      <c r="B155" s="162"/>
      <c r="C155" s="162"/>
      <c r="D155" s="162"/>
      <c r="E155" s="162"/>
      <c r="F155" s="162"/>
      <c r="G155" s="162"/>
      <c r="H155" s="162"/>
      <c r="I155" s="162"/>
      <c r="J155" s="162"/>
      <c r="K155" s="162"/>
      <c r="L155" s="162"/>
      <c r="M155" s="162"/>
      <c r="N155" s="162"/>
      <c r="O155" s="162"/>
    </row>
    <row r="156" spans="1:15" s="1" customFormat="1" x14ac:dyDescent="0.2">
      <c r="A156" s="162"/>
      <c r="B156" s="162"/>
      <c r="C156" s="162"/>
      <c r="D156" s="162"/>
      <c r="E156" s="162"/>
      <c r="F156" s="162"/>
      <c r="G156" s="162"/>
      <c r="H156" s="162"/>
      <c r="I156" s="162"/>
      <c r="J156" s="162"/>
      <c r="K156" s="162"/>
      <c r="L156" s="162"/>
      <c r="M156" s="162"/>
      <c r="N156" s="162"/>
      <c r="O156" s="162"/>
    </row>
    <row r="157" spans="1:15" s="1" customFormat="1" x14ac:dyDescent="0.2">
      <c r="A157" s="162"/>
      <c r="B157" s="162"/>
      <c r="C157" s="162"/>
      <c r="D157" s="162"/>
      <c r="E157" s="162"/>
      <c r="F157" s="162"/>
      <c r="G157" s="162"/>
      <c r="H157" s="162"/>
      <c r="I157" s="162"/>
      <c r="J157" s="162"/>
      <c r="K157" s="162"/>
      <c r="L157" s="162"/>
      <c r="M157" s="162"/>
      <c r="N157" s="162"/>
      <c r="O157" s="162"/>
    </row>
    <row r="158" spans="1:15" s="1" customFormat="1" x14ac:dyDescent="0.2">
      <c r="A158" s="162"/>
      <c r="B158" s="162"/>
      <c r="C158" s="162"/>
      <c r="D158" s="162"/>
      <c r="E158" s="162"/>
      <c r="F158" s="162"/>
      <c r="G158" s="162"/>
      <c r="H158" s="162"/>
      <c r="I158" s="162"/>
      <c r="J158" s="162"/>
      <c r="K158" s="162"/>
      <c r="L158" s="162"/>
      <c r="M158" s="162"/>
      <c r="N158" s="162"/>
      <c r="O158" s="162"/>
    </row>
    <row r="159" spans="1:15" s="1" customFormat="1" x14ac:dyDescent="0.2">
      <c r="A159" s="162"/>
      <c r="B159" s="162"/>
      <c r="C159" s="162"/>
      <c r="D159" s="162"/>
      <c r="E159" s="162"/>
      <c r="F159" s="162"/>
      <c r="G159" s="162"/>
      <c r="H159" s="162"/>
      <c r="I159" s="162"/>
      <c r="J159" s="162"/>
      <c r="K159" s="162"/>
      <c r="L159" s="162"/>
      <c r="M159" s="162"/>
      <c r="N159" s="162"/>
      <c r="O159" s="162"/>
    </row>
    <row r="160" spans="1:15" s="1" customFormat="1" x14ac:dyDescent="0.2">
      <c r="A160" s="162"/>
      <c r="B160" s="162"/>
      <c r="C160" s="162"/>
      <c r="D160" s="162"/>
      <c r="E160" s="162"/>
      <c r="F160" s="162"/>
      <c r="G160" s="162"/>
      <c r="H160" s="162"/>
      <c r="I160" s="162"/>
      <c r="J160" s="162"/>
      <c r="K160" s="162"/>
      <c r="L160" s="162"/>
      <c r="M160" s="162"/>
      <c r="N160" s="162"/>
      <c r="O160" s="162"/>
    </row>
    <row r="161" spans="1:15" s="1" customFormat="1" x14ac:dyDescent="0.2">
      <c r="A161" s="162"/>
      <c r="B161" s="162"/>
      <c r="C161" s="162"/>
      <c r="D161" s="162"/>
      <c r="E161" s="162"/>
      <c r="F161" s="162"/>
      <c r="G161" s="162"/>
      <c r="H161" s="162"/>
      <c r="I161" s="162"/>
      <c r="J161" s="162"/>
      <c r="K161" s="162"/>
      <c r="L161" s="162"/>
      <c r="M161" s="162"/>
      <c r="N161" s="162"/>
      <c r="O161" s="162"/>
    </row>
    <row r="162" spans="1:15" s="1" customFormat="1" x14ac:dyDescent="0.2">
      <c r="A162" s="162"/>
      <c r="B162" s="162"/>
      <c r="C162" s="162"/>
      <c r="D162" s="162"/>
      <c r="E162" s="162"/>
      <c r="F162" s="162"/>
      <c r="G162" s="162"/>
      <c r="H162" s="162"/>
      <c r="I162" s="162"/>
      <c r="J162" s="162"/>
      <c r="K162" s="162"/>
      <c r="L162" s="162"/>
      <c r="M162" s="162"/>
      <c r="N162" s="162"/>
      <c r="O162" s="162"/>
    </row>
    <row r="163" spans="1:15" s="1" customFormat="1" x14ac:dyDescent="0.2">
      <c r="A163" s="162"/>
      <c r="B163" s="162"/>
      <c r="C163" s="162"/>
      <c r="D163" s="162"/>
      <c r="E163" s="162"/>
      <c r="F163" s="162"/>
      <c r="G163" s="162"/>
      <c r="H163" s="162"/>
      <c r="I163" s="162"/>
      <c r="J163" s="162"/>
      <c r="K163" s="162"/>
      <c r="L163" s="162"/>
      <c r="M163" s="162"/>
      <c r="N163" s="162"/>
      <c r="O163" s="162"/>
    </row>
    <row r="164" spans="1:15" s="1" customFormat="1" x14ac:dyDescent="0.2">
      <c r="A164" s="162"/>
      <c r="B164" s="162"/>
      <c r="C164" s="162"/>
      <c r="D164" s="162"/>
      <c r="E164" s="162"/>
      <c r="F164" s="162"/>
      <c r="G164" s="162"/>
      <c r="H164" s="162"/>
      <c r="I164" s="162"/>
      <c r="J164" s="162"/>
      <c r="K164" s="162"/>
      <c r="L164" s="162"/>
      <c r="M164" s="162"/>
      <c r="N164" s="162"/>
      <c r="O164" s="162"/>
    </row>
    <row r="165" spans="1:15" s="1" customFormat="1" x14ac:dyDescent="0.2">
      <c r="A165" s="162"/>
      <c r="B165" s="162"/>
      <c r="C165" s="162"/>
      <c r="D165" s="162"/>
      <c r="E165" s="162"/>
      <c r="F165" s="162"/>
      <c r="G165" s="162"/>
      <c r="H165" s="162"/>
      <c r="I165" s="162"/>
      <c r="J165" s="162"/>
      <c r="K165" s="162"/>
      <c r="L165" s="162"/>
      <c r="M165" s="162"/>
      <c r="N165" s="162"/>
      <c r="O165" s="162"/>
    </row>
    <row r="166" spans="1:15" s="1" customFormat="1" x14ac:dyDescent="0.2">
      <c r="A166" s="162"/>
      <c r="B166" s="162"/>
      <c r="C166" s="162"/>
      <c r="D166" s="162"/>
      <c r="E166" s="162"/>
      <c r="F166" s="162"/>
      <c r="G166" s="162"/>
      <c r="H166" s="162"/>
      <c r="I166" s="162"/>
      <c r="J166" s="162"/>
      <c r="K166" s="162"/>
      <c r="L166" s="162"/>
      <c r="M166" s="162"/>
      <c r="N166" s="162"/>
      <c r="O166" s="162"/>
    </row>
    <row r="167" spans="1:15" s="1" customFormat="1" x14ac:dyDescent="0.2">
      <c r="A167" s="162"/>
      <c r="B167" s="162"/>
      <c r="C167" s="162"/>
      <c r="D167" s="162"/>
      <c r="E167" s="162"/>
      <c r="F167" s="162"/>
      <c r="G167" s="162"/>
      <c r="H167" s="162"/>
      <c r="I167" s="162"/>
      <c r="J167" s="162"/>
      <c r="K167" s="162"/>
      <c r="L167" s="162"/>
      <c r="M167" s="162"/>
      <c r="N167" s="162"/>
      <c r="O167" s="162"/>
    </row>
    <row r="168" spans="1:15" s="1" customFormat="1" x14ac:dyDescent="0.2">
      <c r="A168" s="162"/>
      <c r="B168" s="162"/>
      <c r="C168" s="162"/>
      <c r="D168" s="162"/>
      <c r="E168" s="162"/>
      <c r="F168" s="162"/>
      <c r="G168" s="162"/>
      <c r="H168" s="162"/>
      <c r="I168" s="162"/>
      <c r="J168" s="162"/>
      <c r="K168" s="162"/>
      <c r="L168" s="162"/>
      <c r="M168" s="162"/>
      <c r="N168" s="162"/>
      <c r="O168" s="162"/>
    </row>
    <row r="169" spans="1:15" s="1" customFormat="1" x14ac:dyDescent="0.2">
      <c r="A169" s="162"/>
      <c r="B169" s="162"/>
      <c r="C169" s="162"/>
      <c r="D169" s="162"/>
      <c r="E169" s="162"/>
      <c r="F169" s="162"/>
      <c r="G169" s="162"/>
      <c r="H169" s="162"/>
      <c r="I169" s="162"/>
      <c r="J169" s="162"/>
      <c r="K169" s="162"/>
      <c r="L169" s="162"/>
      <c r="M169" s="162"/>
      <c r="N169" s="162"/>
      <c r="O169" s="162"/>
    </row>
    <row r="170" spans="1:15" s="1" customFormat="1" x14ac:dyDescent="0.2">
      <c r="A170" s="162"/>
      <c r="B170" s="162"/>
      <c r="C170" s="162"/>
      <c r="D170" s="162"/>
      <c r="E170" s="162"/>
      <c r="F170" s="162"/>
      <c r="G170" s="162"/>
      <c r="H170" s="162"/>
      <c r="I170" s="162"/>
      <c r="J170" s="162"/>
      <c r="K170" s="162"/>
      <c r="L170" s="162"/>
      <c r="M170" s="162"/>
      <c r="N170" s="162"/>
      <c r="O170" s="162"/>
    </row>
    <row r="171" spans="1:15" s="1" customFormat="1" x14ac:dyDescent="0.2">
      <c r="A171" s="162"/>
      <c r="B171" s="162"/>
      <c r="C171" s="162"/>
      <c r="D171" s="162"/>
      <c r="E171" s="162"/>
      <c r="F171" s="162"/>
      <c r="G171" s="162"/>
      <c r="H171" s="162"/>
      <c r="I171" s="162"/>
      <c r="J171" s="162"/>
      <c r="K171" s="162"/>
      <c r="L171" s="162"/>
      <c r="M171" s="162"/>
      <c r="N171" s="162"/>
      <c r="O171" s="162"/>
    </row>
    <row r="172" spans="1:15" s="1" customFormat="1" x14ac:dyDescent="0.2">
      <c r="A172" s="162"/>
      <c r="B172" s="162"/>
      <c r="C172" s="162"/>
      <c r="D172" s="162"/>
      <c r="E172" s="162"/>
      <c r="F172" s="162"/>
      <c r="G172" s="162"/>
      <c r="H172" s="162"/>
      <c r="I172" s="162"/>
      <c r="J172" s="162"/>
      <c r="K172" s="162"/>
      <c r="L172" s="162"/>
      <c r="M172" s="162"/>
      <c r="N172" s="162"/>
      <c r="O172" s="162"/>
    </row>
    <row r="173" spans="1:15" s="1" customFormat="1" x14ac:dyDescent="0.2">
      <c r="A173" s="162"/>
      <c r="B173" s="162"/>
      <c r="C173" s="162"/>
      <c r="D173" s="162"/>
      <c r="E173" s="162"/>
      <c r="F173" s="162"/>
      <c r="G173" s="162"/>
      <c r="H173" s="162"/>
      <c r="I173" s="162"/>
      <c r="J173" s="162"/>
      <c r="K173" s="162"/>
      <c r="L173" s="162"/>
      <c r="M173" s="162"/>
      <c r="N173" s="162"/>
      <c r="O173" s="162"/>
    </row>
    <row r="174" spans="1:15" s="1" customFormat="1" x14ac:dyDescent="0.2">
      <c r="A174" s="162"/>
      <c r="B174" s="162"/>
      <c r="C174" s="162"/>
      <c r="D174" s="162"/>
      <c r="E174" s="162"/>
      <c r="F174" s="162"/>
      <c r="G174" s="162"/>
      <c r="H174" s="162"/>
      <c r="I174" s="162"/>
      <c r="J174" s="162"/>
      <c r="K174" s="162"/>
      <c r="L174" s="162"/>
      <c r="M174" s="162"/>
      <c r="N174" s="162"/>
      <c r="O174" s="162"/>
    </row>
    <row r="175" spans="1:15" s="1" customFormat="1" x14ac:dyDescent="0.2">
      <c r="A175" s="162"/>
      <c r="B175" s="162"/>
      <c r="C175" s="162"/>
      <c r="D175" s="162"/>
      <c r="E175" s="162"/>
      <c r="F175" s="162"/>
      <c r="G175" s="162"/>
      <c r="H175" s="162"/>
      <c r="I175" s="162"/>
      <c r="J175" s="162"/>
      <c r="K175" s="162"/>
      <c r="L175" s="162"/>
      <c r="M175" s="162"/>
      <c r="N175" s="162"/>
      <c r="O175" s="162"/>
    </row>
    <row r="176" spans="1:15" s="1" customFormat="1" x14ac:dyDescent="0.2">
      <c r="A176" s="162"/>
      <c r="B176" s="162"/>
      <c r="C176" s="162"/>
      <c r="D176" s="162"/>
      <c r="E176" s="162"/>
      <c r="F176" s="162"/>
      <c r="G176" s="162"/>
      <c r="H176" s="162"/>
      <c r="I176" s="162"/>
      <c r="J176" s="162"/>
      <c r="K176" s="162"/>
      <c r="L176" s="162"/>
      <c r="M176" s="162"/>
      <c r="N176" s="162"/>
      <c r="O176" s="162"/>
    </row>
    <row r="177" spans="1:15" s="1" customFormat="1" x14ac:dyDescent="0.2">
      <c r="A177" s="162"/>
      <c r="B177" s="162"/>
      <c r="C177" s="162"/>
      <c r="D177" s="162"/>
      <c r="E177" s="162"/>
      <c r="F177" s="162"/>
      <c r="G177" s="162"/>
      <c r="H177" s="162"/>
      <c r="I177" s="162"/>
      <c r="J177" s="162"/>
      <c r="K177" s="162"/>
      <c r="L177" s="162"/>
      <c r="M177" s="162"/>
      <c r="N177" s="162"/>
      <c r="O177" s="162"/>
    </row>
    <row r="178" spans="1:15" s="1" customFormat="1" x14ac:dyDescent="0.2">
      <c r="A178" s="162"/>
      <c r="B178" s="162"/>
      <c r="C178" s="162"/>
      <c r="D178" s="162"/>
      <c r="E178" s="162"/>
      <c r="F178" s="162"/>
      <c r="G178" s="162"/>
      <c r="H178" s="162"/>
      <c r="I178" s="162"/>
      <c r="J178" s="162"/>
      <c r="K178" s="162"/>
      <c r="L178" s="162"/>
      <c r="M178" s="162"/>
      <c r="N178" s="162"/>
      <c r="O178" s="162"/>
    </row>
    <row r="179" spans="1:15" s="1" customFormat="1" x14ac:dyDescent="0.2">
      <c r="A179" s="162"/>
      <c r="B179" s="162"/>
      <c r="C179" s="162"/>
      <c r="D179" s="162"/>
      <c r="E179" s="162"/>
      <c r="F179" s="162"/>
      <c r="G179" s="162"/>
      <c r="H179" s="162"/>
      <c r="I179" s="162"/>
      <c r="J179" s="162"/>
      <c r="K179" s="162"/>
      <c r="L179" s="162"/>
      <c r="M179" s="162"/>
      <c r="N179" s="162"/>
      <c r="O179" s="162"/>
    </row>
    <row r="180" spans="1:15" s="1" customFormat="1" x14ac:dyDescent="0.2">
      <c r="A180" s="162"/>
      <c r="B180" s="162"/>
      <c r="C180" s="162"/>
      <c r="D180" s="162"/>
      <c r="E180" s="162"/>
      <c r="F180" s="162"/>
      <c r="G180" s="162"/>
      <c r="H180" s="162"/>
      <c r="I180" s="162"/>
      <c r="J180" s="162"/>
      <c r="K180" s="162"/>
      <c r="L180" s="162"/>
      <c r="M180" s="162"/>
      <c r="N180" s="162"/>
      <c r="O180" s="162"/>
    </row>
    <row r="181" spans="1:15" s="1" customFormat="1" x14ac:dyDescent="0.2">
      <c r="A181" s="162"/>
      <c r="B181" s="162"/>
      <c r="C181" s="162"/>
      <c r="D181" s="162"/>
      <c r="E181" s="162"/>
      <c r="F181" s="162"/>
      <c r="G181" s="162"/>
      <c r="H181" s="162"/>
      <c r="I181" s="162"/>
      <c r="J181" s="162"/>
      <c r="K181" s="162"/>
      <c r="L181" s="162"/>
      <c r="M181" s="162"/>
      <c r="N181" s="162"/>
      <c r="O181" s="162"/>
    </row>
    <row r="182" spans="1:15" s="1" customFormat="1" x14ac:dyDescent="0.2">
      <c r="A182" s="162"/>
      <c r="B182" s="162"/>
      <c r="C182" s="162"/>
      <c r="D182" s="162"/>
      <c r="E182" s="162"/>
      <c r="F182" s="162"/>
      <c r="G182" s="162"/>
      <c r="H182" s="162"/>
      <c r="I182" s="162"/>
      <c r="J182" s="162"/>
      <c r="K182" s="162"/>
      <c r="L182" s="162"/>
      <c r="M182" s="162"/>
      <c r="N182" s="162"/>
      <c r="O182" s="162"/>
    </row>
    <row r="183" spans="1:15" s="1" customFormat="1" x14ac:dyDescent="0.2">
      <c r="A183" s="162"/>
      <c r="B183" s="162"/>
      <c r="C183" s="162"/>
      <c r="D183" s="162"/>
      <c r="E183" s="162"/>
      <c r="F183" s="162"/>
      <c r="G183" s="162"/>
      <c r="H183" s="162"/>
      <c r="I183" s="162"/>
      <c r="J183" s="162"/>
      <c r="K183" s="162"/>
      <c r="L183" s="162"/>
      <c r="M183" s="162"/>
      <c r="N183" s="162"/>
      <c r="O183" s="162"/>
    </row>
    <row r="184" spans="1:15" s="1" customFormat="1" x14ac:dyDescent="0.2">
      <c r="A184" s="162"/>
      <c r="B184" s="162"/>
      <c r="C184" s="162"/>
      <c r="D184" s="162"/>
      <c r="E184" s="162"/>
      <c r="F184" s="162"/>
      <c r="G184" s="162"/>
      <c r="H184" s="162"/>
      <c r="I184" s="162"/>
      <c r="J184" s="162"/>
      <c r="K184" s="162"/>
      <c r="L184" s="162"/>
      <c r="M184" s="162"/>
      <c r="N184" s="162"/>
      <c r="O184" s="162"/>
    </row>
    <row r="185" spans="1:15" s="1" customFormat="1" x14ac:dyDescent="0.2">
      <c r="A185" s="162"/>
      <c r="B185" s="162"/>
      <c r="C185" s="162"/>
      <c r="D185" s="162"/>
      <c r="E185" s="162"/>
      <c r="F185" s="162"/>
      <c r="G185" s="162"/>
      <c r="H185" s="162"/>
      <c r="I185" s="162"/>
      <c r="J185" s="162"/>
      <c r="K185" s="162"/>
      <c r="L185" s="162"/>
      <c r="M185" s="162"/>
      <c r="N185" s="162"/>
      <c r="O185" s="162"/>
    </row>
    <row r="186" spans="1:15" s="1" customFormat="1" x14ac:dyDescent="0.2">
      <c r="A186" s="162"/>
      <c r="B186" s="162"/>
      <c r="C186" s="162"/>
      <c r="D186" s="162"/>
      <c r="E186" s="162"/>
      <c r="F186" s="162"/>
      <c r="G186" s="162"/>
      <c r="H186" s="162"/>
      <c r="I186" s="162"/>
      <c r="J186" s="162"/>
      <c r="K186" s="162"/>
      <c r="L186" s="162"/>
      <c r="M186" s="162"/>
      <c r="N186" s="162"/>
      <c r="O186" s="162"/>
    </row>
    <row r="187" spans="1:15" s="1" customFormat="1" x14ac:dyDescent="0.2">
      <c r="A187" s="162"/>
      <c r="B187" s="162"/>
      <c r="C187" s="162"/>
      <c r="D187" s="162"/>
      <c r="E187" s="162"/>
      <c r="F187" s="162"/>
      <c r="G187" s="162"/>
      <c r="H187" s="162"/>
      <c r="I187" s="162"/>
      <c r="J187" s="162"/>
      <c r="K187" s="162"/>
      <c r="L187" s="162"/>
      <c r="M187" s="162"/>
      <c r="N187" s="162"/>
      <c r="O187" s="162"/>
    </row>
    <row r="188" spans="1:15" s="1" customFormat="1" x14ac:dyDescent="0.2">
      <c r="A188" s="162"/>
      <c r="B188" s="162"/>
      <c r="C188" s="162"/>
      <c r="D188" s="162"/>
      <c r="E188" s="162"/>
      <c r="F188" s="162"/>
      <c r="G188" s="162"/>
      <c r="H188" s="162"/>
      <c r="I188" s="162"/>
      <c r="J188" s="162"/>
      <c r="K188" s="162"/>
      <c r="L188" s="162"/>
      <c r="M188" s="162"/>
      <c r="N188" s="162"/>
      <c r="O188" s="162"/>
    </row>
    <row r="189" spans="1:15" s="1" customFormat="1" x14ac:dyDescent="0.2">
      <c r="A189" s="162"/>
      <c r="B189" s="162"/>
      <c r="C189" s="162"/>
      <c r="D189" s="162"/>
      <c r="E189" s="162"/>
      <c r="F189" s="162"/>
      <c r="G189" s="162"/>
      <c r="H189" s="162"/>
      <c r="I189" s="162"/>
      <c r="J189" s="162"/>
      <c r="K189" s="162"/>
      <c r="L189" s="162"/>
      <c r="M189" s="162"/>
      <c r="N189" s="162"/>
      <c r="O189" s="162"/>
    </row>
    <row r="190" spans="1:15" s="1" customFormat="1" x14ac:dyDescent="0.2">
      <c r="A190" s="162"/>
      <c r="B190" s="162"/>
      <c r="C190" s="162"/>
      <c r="D190" s="162"/>
      <c r="E190" s="162"/>
      <c r="F190" s="162"/>
      <c r="G190" s="162"/>
      <c r="H190" s="162"/>
      <c r="I190" s="162"/>
      <c r="J190" s="162"/>
      <c r="K190" s="162"/>
      <c r="L190" s="162"/>
      <c r="M190" s="162"/>
      <c r="N190" s="162"/>
      <c r="O190" s="162"/>
    </row>
    <row r="191" spans="1:15" s="1" customFormat="1" x14ac:dyDescent="0.2">
      <c r="A191" s="162"/>
      <c r="B191" s="162"/>
      <c r="C191" s="162"/>
      <c r="D191" s="162"/>
      <c r="E191" s="162"/>
      <c r="F191" s="162"/>
      <c r="G191" s="162"/>
      <c r="H191" s="162"/>
      <c r="I191" s="162"/>
      <c r="J191" s="162"/>
      <c r="K191" s="162"/>
      <c r="L191" s="162"/>
      <c r="M191" s="162"/>
      <c r="N191" s="162"/>
      <c r="O191" s="162"/>
    </row>
    <row r="192" spans="1:15" s="1" customFormat="1" x14ac:dyDescent="0.2">
      <c r="A192" s="162"/>
      <c r="B192" s="162"/>
      <c r="C192" s="162"/>
      <c r="D192" s="162"/>
      <c r="E192" s="162"/>
      <c r="F192" s="162"/>
      <c r="G192" s="162"/>
      <c r="H192" s="162"/>
      <c r="I192" s="162"/>
      <c r="J192" s="162"/>
      <c r="K192" s="162"/>
      <c r="L192" s="162"/>
      <c r="M192" s="162"/>
      <c r="N192" s="162"/>
      <c r="O192" s="162"/>
    </row>
    <row r="193" spans="1:15" s="1" customFormat="1" x14ac:dyDescent="0.2">
      <c r="A193" s="162"/>
      <c r="B193" s="162"/>
      <c r="C193" s="162"/>
      <c r="D193" s="162"/>
      <c r="E193" s="162"/>
      <c r="F193" s="162"/>
      <c r="G193" s="162"/>
      <c r="H193" s="162"/>
      <c r="I193" s="162"/>
      <c r="J193" s="162"/>
      <c r="K193" s="162"/>
      <c r="L193" s="162"/>
      <c r="M193" s="162"/>
      <c r="N193" s="162"/>
      <c r="O193" s="162"/>
    </row>
    <row r="194" spans="1:15" s="1" customFormat="1" x14ac:dyDescent="0.2">
      <c r="A194" s="162"/>
      <c r="B194" s="162"/>
      <c r="C194" s="162"/>
      <c r="D194" s="162"/>
      <c r="E194" s="162"/>
      <c r="F194" s="162"/>
      <c r="G194" s="162"/>
      <c r="H194" s="162"/>
      <c r="I194" s="162"/>
      <c r="J194" s="162"/>
      <c r="K194" s="162"/>
      <c r="L194" s="162"/>
      <c r="M194" s="162"/>
      <c r="N194" s="162"/>
      <c r="O194" s="162"/>
    </row>
    <row r="195" spans="1:15" s="1" customFormat="1" x14ac:dyDescent="0.2">
      <c r="A195" s="162"/>
      <c r="B195" s="162"/>
      <c r="C195" s="162"/>
      <c r="D195" s="162"/>
      <c r="E195" s="162"/>
      <c r="F195" s="162"/>
      <c r="G195" s="162"/>
      <c r="H195" s="162"/>
      <c r="I195" s="162"/>
      <c r="J195" s="162"/>
      <c r="K195" s="162"/>
      <c r="L195" s="162"/>
      <c r="M195" s="162"/>
      <c r="N195" s="162"/>
      <c r="O195" s="162"/>
    </row>
    <row r="196" spans="1:15" s="1" customFormat="1" x14ac:dyDescent="0.2">
      <c r="A196" s="162"/>
      <c r="B196" s="162"/>
      <c r="C196" s="162"/>
      <c r="D196" s="162"/>
      <c r="E196" s="162"/>
      <c r="F196" s="162"/>
      <c r="G196" s="162"/>
      <c r="H196" s="162"/>
      <c r="I196" s="162"/>
      <c r="J196" s="162"/>
      <c r="K196" s="162"/>
      <c r="L196" s="162"/>
      <c r="M196" s="162"/>
      <c r="N196" s="162"/>
      <c r="O196" s="162"/>
    </row>
    <row r="197" spans="1:15" s="1" customFormat="1" x14ac:dyDescent="0.2">
      <c r="A197" s="162"/>
      <c r="B197" s="162"/>
      <c r="C197" s="162"/>
      <c r="D197" s="162"/>
      <c r="E197" s="162"/>
      <c r="F197" s="162"/>
      <c r="G197" s="162"/>
      <c r="H197" s="162"/>
      <c r="I197" s="162"/>
      <c r="J197" s="162"/>
      <c r="K197" s="162"/>
      <c r="L197" s="162"/>
      <c r="M197" s="162"/>
      <c r="N197" s="162"/>
      <c r="O197" s="162"/>
    </row>
    <row r="198" spans="1:15" s="1" customFormat="1" x14ac:dyDescent="0.2">
      <c r="A198" s="162"/>
      <c r="B198" s="162"/>
      <c r="C198" s="162"/>
      <c r="D198" s="162"/>
      <c r="E198" s="162"/>
      <c r="F198" s="162"/>
      <c r="G198" s="162"/>
      <c r="H198" s="162"/>
      <c r="I198" s="162"/>
      <c r="J198" s="162"/>
      <c r="K198" s="162"/>
      <c r="L198" s="162"/>
      <c r="M198" s="162"/>
      <c r="N198" s="162"/>
      <c r="O198" s="162"/>
    </row>
    <row r="199" spans="1:15" s="1" customFormat="1" x14ac:dyDescent="0.2">
      <c r="A199" s="162"/>
      <c r="B199" s="162"/>
      <c r="C199" s="162"/>
      <c r="D199" s="162"/>
      <c r="E199" s="162"/>
      <c r="F199" s="162"/>
      <c r="G199" s="162"/>
      <c r="H199" s="162"/>
      <c r="I199" s="162"/>
      <c r="J199" s="162"/>
      <c r="K199" s="162"/>
      <c r="L199" s="162"/>
      <c r="M199" s="162"/>
      <c r="N199" s="162"/>
      <c r="O199" s="162"/>
    </row>
    <row r="200" spans="1:15" s="1" customFormat="1" x14ac:dyDescent="0.2">
      <c r="A200" s="162"/>
      <c r="B200" s="162"/>
      <c r="C200" s="162"/>
      <c r="D200" s="162"/>
      <c r="E200" s="162"/>
      <c r="F200" s="162"/>
      <c r="G200" s="162"/>
      <c r="H200" s="162"/>
      <c r="I200" s="162"/>
      <c r="J200" s="162"/>
      <c r="K200" s="162"/>
      <c r="L200" s="162"/>
      <c r="M200" s="162"/>
      <c r="N200" s="162"/>
      <c r="O200" s="162"/>
    </row>
    <row r="201" spans="1:15" s="1" customFormat="1" x14ac:dyDescent="0.2">
      <c r="A201" s="162"/>
      <c r="B201" s="162"/>
      <c r="C201" s="162"/>
      <c r="D201" s="162"/>
      <c r="E201" s="162"/>
      <c r="F201" s="162"/>
      <c r="G201" s="162"/>
      <c r="H201" s="162"/>
      <c r="I201" s="162"/>
      <c r="J201" s="162"/>
      <c r="K201" s="162"/>
      <c r="L201" s="162"/>
      <c r="M201" s="162"/>
      <c r="N201" s="162"/>
      <c r="O201" s="162"/>
    </row>
    <row r="202" spans="1:15" s="1" customFormat="1" x14ac:dyDescent="0.2">
      <c r="A202" s="162"/>
      <c r="B202" s="162"/>
      <c r="C202" s="162"/>
      <c r="D202" s="162"/>
      <c r="E202" s="162"/>
      <c r="F202" s="162"/>
      <c r="G202" s="162"/>
      <c r="H202" s="162"/>
      <c r="I202" s="162"/>
      <c r="J202" s="162"/>
      <c r="K202" s="162"/>
      <c r="L202" s="162"/>
      <c r="M202" s="162"/>
      <c r="N202" s="162"/>
      <c r="O202" s="162"/>
    </row>
    <row r="203" spans="1:15" s="1" customFormat="1" x14ac:dyDescent="0.2">
      <c r="A203" s="162"/>
      <c r="B203" s="162"/>
      <c r="C203" s="162"/>
      <c r="D203" s="162"/>
      <c r="E203" s="162"/>
      <c r="F203" s="162"/>
      <c r="G203" s="162"/>
      <c r="H203" s="162"/>
      <c r="I203" s="162"/>
      <c r="J203" s="162"/>
      <c r="K203" s="162"/>
      <c r="L203" s="162"/>
      <c r="M203" s="162"/>
      <c r="N203" s="162"/>
      <c r="O203" s="162"/>
    </row>
    <row r="204" spans="1:15" s="1" customFormat="1" x14ac:dyDescent="0.2">
      <c r="A204" s="162"/>
      <c r="B204" s="162"/>
      <c r="C204" s="162"/>
      <c r="D204" s="162"/>
      <c r="E204" s="162"/>
      <c r="F204" s="162"/>
      <c r="G204" s="162"/>
      <c r="H204" s="162"/>
      <c r="I204" s="162"/>
      <c r="J204" s="162"/>
      <c r="K204" s="162"/>
      <c r="L204" s="162"/>
      <c r="M204" s="162"/>
      <c r="N204" s="162"/>
      <c r="O204" s="162"/>
    </row>
    <row r="205" spans="1:15" s="1" customFormat="1" x14ac:dyDescent="0.2">
      <c r="A205" s="162"/>
      <c r="B205" s="162"/>
      <c r="C205" s="162"/>
      <c r="D205" s="162"/>
      <c r="E205" s="162"/>
      <c r="F205" s="162"/>
      <c r="G205" s="162"/>
      <c r="H205" s="162"/>
      <c r="I205" s="162"/>
      <c r="J205" s="162"/>
      <c r="K205" s="162"/>
      <c r="L205" s="162"/>
      <c r="M205" s="162"/>
      <c r="N205" s="162"/>
      <c r="O205" s="162"/>
    </row>
    <row r="206" spans="1:15" s="1" customFormat="1" x14ac:dyDescent="0.2">
      <c r="A206" s="162"/>
      <c r="B206" s="162"/>
      <c r="C206" s="162"/>
      <c r="D206" s="162"/>
      <c r="E206" s="162"/>
      <c r="F206" s="162"/>
      <c r="G206" s="162"/>
      <c r="H206" s="162"/>
      <c r="I206" s="162"/>
      <c r="J206" s="162"/>
      <c r="K206" s="162"/>
      <c r="L206" s="162"/>
      <c r="M206" s="162"/>
      <c r="N206" s="162"/>
      <c r="O206" s="162"/>
    </row>
    <row r="207" spans="1:15" s="1" customFormat="1" x14ac:dyDescent="0.2">
      <c r="A207" s="162"/>
      <c r="B207" s="162"/>
      <c r="C207" s="162"/>
      <c r="D207" s="162"/>
      <c r="E207" s="162"/>
      <c r="F207" s="162"/>
      <c r="G207" s="162"/>
      <c r="H207" s="162"/>
      <c r="I207" s="162"/>
      <c r="J207" s="162"/>
      <c r="K207" s="162"/>
      <c r="L207" s="162"/>
      <c r="M207" s="162"/>
      <c r="N207" s="162"/>
      <c r="O207" s="162"/>
    </row>
    <row r="208" spans="1:15" s="1" customFormat="1" x14ac:dyDescent="0.2">
      <c r="A208" s="162"/>
      <c r="B208" s="162"/>
      <c r="C208" s="162"/>
      <c r="D208" s="162"/>
      <c r="E208" s="162"/>
      <c r="F208" s="162"/>
      <c r="G208" s="162"/>
      <c r="H208" s="162"/>
      <c r="I208" s="162"/>
      <c r="J208" s="162"/>
      <c r="K208" s="162"/>
      <c r="L208" s="162"/>
      <c r="M208" s="162"/>
      <c r="N208" s="162"/>
      <c r="O208" s="162"/>
    </row>
    <row r="209" spans="1:15" s="1" customFormat="1" x14ac:dyDescent="0.2">
      <c r="A209" s="162"/>
      <c r="B209" s="162"/>
      <c r="C209" s="162"/>
      <c r="D209" s="162"/>
      <c r="E209" s="162"/>
      <c r="F209" s="162"/>
      <c r="G209" s="162"/>
      <c r="H209" s="162"/>
      <c r="I209" s="162"/>
      <c r="J209" s="162"/>
      <c r="K209" s="162"/>
      <c r="L209" s="162"/>
      <c r="M209" s="162"/>
      <c r="N209" s="162"/>
      <c r="O209" s="162"/>
    </row>
    <row r="210" spans="1:15" s="1" customFormat="1" x14ac:dyDescent="0.2">
      <c r="A210" s="162"/>
      <c r="B210" s="162"/>
      <c r="C210" s="162"/>
      <c r="D210" s="162"/>
      <c r="E210" s="162"/>
      <c r="F210" s="162"/>
      <c r="G210" s="162"/>
      <c r="H210" s="162"/>
      <c r="I210" s="162"/>
      <c r="J210" s="162"/>
      <c r="K210" s="162"/>
      <c r="L210" s="162"/>
      <c r="M210" s="162"/>
      <c r="N210" s="162"/>
      <c r="O210" s="162"/>
    </row>
    <row r="211" spans="1:15" s="1" customFormat="1" x14ac:dyDescent="0.2">
      <c r="A211" s="162"/>
      <c r="B211" s="162"/>
      <c r="C211" s="162"/>
      <c r="D211" s="162"/>
      <c r="E211" s="162"/>
      <c r="F211" s="162"/>
      <c r="G211" s="162"/>
      <c r="H211" s="162"/>
      <c r="I211" s="162"/>
      <c r="J211" s="162"/>
      <c r="K211" s="162"/>
      <c r="L211" s="162"/>
      <c r="M211" s="162"/>
      <c r="N211" s="162"/>
      <c r="O211" s="162"/>
    </row>
    <row r="212" spans="1:15" s="1" customFormat="1" x14ac:dyDescent="0.2">
      <c r="A212" s="162"/>
      <c r="B212" s="162"/>
      <c r="C212" s="162"/>
      <c r="D212" s="162"/>
      <c r="E212" s="162"/>
      <c r="F212" s="162"/>
      <c r="G212" s="162"/>
      <c r="H212" s="162"/>
      <c r="I212" s="162"/>
      <c r="J212" s="162"/>
      <c r="K212" s="162"/>
      <c r="L212" s="162"/>
      <c r="M212" s="162"/>
      <c r="N212" s="162"/>
      <c r="O212" s="162"/>
    </row>
    <row r="213" spans="1:15" s="1" customFormat="1" x14ac:dyDescent="0.2">
      <c r="A213" s="162"/>
      <c r="B213" s="162"/>
      <c r="C213" s="162"/>
      <c r="D213" s="162"/>
      <c r="E213" s="162"/>
      <c r="F213" s="162"/>
      <c r="G213" s="162"/>
      <c r="H213" s="162"/>
      <c r="I213" s="162"/>
      <c r="J213" s="162"/>
      <c r="K213" s="162"/>
      <c r="L213" s="162"/>
      <c r="M213" s="162"/>
      <c r="N213" s="162"/>
      <c r="O213" s="162"/>
    </row>
    <row r="214" spans="1:15" s="1" customFormat="1" x14ac:dyDescent="0.2">
      <c r="A214" s="162"/>
      <c r="B214" s="162"/>
      <c r="C214" s="162"/>
      <c r="D214" s="162"/>
      <c r="E214" s="162"/>
      <c r="F214" s="162"/>
      <c r="G214" s="162"/>
      <c r="H214" s="162"/>
      <c r="I214" s="162"/>
      <c r="J214" s="162"/>
      <c r="K214" s="162"/>
      <c r="L214" s="162"/>
      <c r="M214" s="162"/>
      <c r="N214" s="162"/>
      <c r="O214" s="162"/>
    </row>
    <row r="215" spans="1:15" s="1" customFormat="1" x14ac:dyDescent="0.2">
      <c r="A215" s="162"/>
      <c r="B215" s="162"/>
      <c r="C215" s="162"/>
      <c r="D215" s="162"/>
      <c r="E215" s="162"/>
      <c r="F215" s="162"/>
      <c r="G215" s="162"/>
      <c r="H215" s="162"/>
      <c r="I215" s="162"/>
      <c r="J215" s="162"/>
      <c r="K215" s="162"/>
      <c r="L215" s="162"/>
      <c r="M215" s="162"/>
      <c r="N215" s="162"/>
      <c r="O215" s="162"/>
    </row>
    <row r="216" spans="1:15" s="1" customFormat="1" x14ac:dyDescent="0.2">
      <c r="A216" s="162"/>
      <c r="B216" s="162"/>
      <c r="C216" s="162"/>
      <c r="D216" s="162"/>
      <c r="E216" s="162"/>
      <c r="F216" s="162"/>
      <c r="G216" s="162"/>
      <c r="H216" s="162"/>
      <c r="I216" s="162"/>
      <c r="J216" s="162"/>
      <c r="K216" s="162"/>
      <c r="L216" s="162"/>
      <c r="M216" s="162"/>
      <c r="N216" s="162"/>
      <c r="O216" s="162"/>
    </row>
    <row r="217" spans="1:15" s="1" customFormat="1" x14ac:dyDescent="0.2">
      <c r="A217" s="162"/>
      <c r="B217" s="162"/>
      <c r="C217" s="162"/>
      <c r="D217" s="162"/>
      <c r="E217" s="162"/>
      <c r="F217" s="162"/>
      <c r="G217" s="162"/>
      <c r="H217" s="162"/>
      <c r="I217" s="162"/>
      <c r="J217" s="162"/>
      <c r="K217" s="162"/>
      <c r="L217" s="162"/>
      <c r="M217" s="162"/>
      <c r="N217" s="162"/>
      <c r="O217" s="162"/>
    </row>
    <row r="218" spans="1:15" s="1" customFormat="1" x14ac:dyDescent="0.2">
      <c r="A218" s="162"/>
      <c r="B218" s="162"/>
      <c r="C218" s="162"/>
      <c r="D218" s="162"/>
      <c r="E218" s="162"/>
      <c r="F218" s="162"/>
      <c r="G218" s="162"/>
      <c r="H218" s="162"/>
      <c r="I218" s="162"/>
      <c r="J218" s="162"/>
      <c r="K218" s="162"/>
      <c r="L218" s="162"/>
      <c r="M218" s="162"/>
      <c r="N218" s="162"/>
      <c r="O218" s="162"/>
    </row>
    <row r="219" spans="1:15" s="1" customFormat="1" x14ac:dyDescent="0.2">
      <c r="A219" s="162"/>
      <c r="B219" s="162"/>
      <c r="C219" s="162"/>
      <c r="D219" s="162"/>
      <c r="E219" s="162"/>
      <c r="F219" s="162"/>
      <c r="G219" s="162"/>
      <c r="H219" s="162"/>
      <c r="I219" s="162"/>
      <c r="J219" s="162"/>
      <c r="K219" s="162"/>
      <c r="L219" s="162"/>
      <c r="M219" s="162"/>
      <c r="N219" s="162"/>
      <c r="O219" s="162"/>
    </row>
    <row r="220" spans="1:15" s="1" customFormat="1" x14ac:dyDescent="0.2">
      <c r="A220" s="162"/>
      <c r="B220" s="162"/>
      <c r="C220" s="162"/>
      <c r="D220" s="162"/>
      <c r="E220" s="162"/>
      <c r="F220" s="162"/>
      <c r="G220" s="162"/>
      <c r="H220" s="162"/>
      <c r="I220" s="162"/>
      <c r="J220" s="162"/>
      <c r="K220" s="162"/>
      <c r="L220" s="162"/>
      <c r="M220" s="162"/>
      <c r="N220" s="162"/>
      <c r="O220" s="162"/>
    </row>
    <row r="221" spans="1:15" s="1" customFormat="1" x14ac:dyDescent="0.2">
      <c r="A221" s="162"/>
      <c r="B221" s="162"/>
      <c r="C221" s="162"/>
      <c r="D221" s="162"/>
      <c r="E221" s="162"/>
      <c r="F221" s="162"/>
      <c r="G221" s="162"/>
      <c r="H221" s="162"/>
      <c r="I221" s="162"/>
      <c r="J221" s="162"/>
      <c r="K221" s="162"/>
      <c r="L221" s="162"/>
      <c r="M221" s="162"/>
      <c r="N221" s="162"/>
      <c r="O221" s="162"/>
    </row>
    <row r="222" spans="1:15" s="1" customFormat="1" x14ac:dyDescent="0.2">
      <c r="A222" s="162"/>
      <c r="B222" s="162"/>
      <c r="C222" s="162"/>
      <c r="D222" s="162"/>
      <c r="E222" s="162"/>
      <c r="F222" s="162"/>
      <c r="G222" s="162"/>
      <c r="H222" s="162"/>
      <c r="I222" s="162"/>
      <c r="J222" s="162"/>
      <c r="K222" s="162"/>
      <c r="L222" s="162"/>
      <c r="M222" s="162"/>
      <c r="N222" s="162"/>
      <c r="O222" s="162"/>
    </row>
    <row r="223" spans="1:15" s="1" customFormat="1" x14ac:dyDescent="0.2">
      <c r="A223" s="162"/>
      <c r="B223" s="162"/>
      <c r="C223" s="162"/>
      <c r="D223" s="162"/>
      <c r="E223" s="162"/>
      <c r="F223" s="162"/>
      <c r="G223" s="162"/>
      <c r="H223" s="162"/>
      <c r="I223" s="162"/>
      <c r="J223" s="162"/>
      <c r="K223" s="162"/>
      <c r="L223" s="162"/>
      <c r="M223" s="162"/>
      <c r="N223" s="162"/>
      <c r="O223" s="162"/>
    </row>
    <row r="224" spans="1:15" s="1" customFormat="1" x14ac:dyDescent="0.2">
      <c r="A224" s="162"/>
      <c r="B224" s="162"/>
      <c r="C224" s="162"/>
      <c r="D224" s="162"/>
      <c r="E224" s="162"/>
      <c r="F224" s="162"/>
      <c r="G224" s="162"/>
      <c r="H224" s="162"/>
      <c r="I224" s="162"/>
      <c r="J224" s="162"/>
      <c r="K224" s="162"/>
      <c r="L224" s="162"/>
      <c r="M224" s="162"/>
      <c r="N224" s="162"/>
      <c r="O224" s="162"/>
    </row>
    <row r="225" spans="1:15" s="1" customFormat="1" x14ac:dyDescent="0.2">
      <c r="A225" s="162"/>
      <c r="B225" s="162"/>
      <c r="C225" s="162"/>
      <c r="D225" s="162"/>
      <c r="E225" s="162"/>
      <c r="F225" s="162"/>
      <c r="G225" s="162"/>
      <c r="H225" s="162"/>
      <c r="I225" s="162"/>
      <c r="J225" s="162"/>
      <c r="K225" s="162"/>
      <c r="L225" s="162"/>
      <c r="M225" s="162"/>
      <c r="N225" s="162"/>
      <c r="O225" s="162"/>
    </row>
    <row r="226" spans="1:15" s="1" customFormat="1" x14ac:dyDescent="0.2">
      <c r="A226" s="162"/>
      <c r="B226" s="162"/>
      <c r="C226" s="162"/>
      <c r="D226" s="162"/>
      <c r="E226" s="162"/>
      <c r="F226" s="162"/>
      <c r="G226" s="162"/>
      <c r="H226" s="162"/>
      <c r="I226" s="162"/>
      <c r="J226" s="162"/>
      <c r="K226" s="162"/>
      <c r="L226" s="162"/>
      <c r="M226" s="162"/>
      <c r="N226" s="162"/>
      <c r="O226" s="162"/>
    </row>
    <row r="227" spans="1:15" s="1" customFormat="1" x14ac:dyDescent="0.2">
      <c r="A227" s="162"/>
      <c r="B227" s="162"/>
      <c r="C227" s="162"/>
      <c r="D227" s="162"/>
      <c r="E227" s="162"/>
      <c r="F227" s="162"/>
      <c r="G227" s="162"/>
      <c r="H227" s="162"/>
      <c r="I227" s="162"/>
      <c r="J227" s="162"/>
      <c r="K227" s="162"/>
      <c r="L227" s="162"/>
      <c r="M227" s="162"/>
      <c r="N227" s="162"/>
      <c r="O227" s="162"/>
    </row>
    <row r="228" spans="1:15" s="1" customFormat="1" x14ac:dyDescent="0.2">
      <c r="A228" s="162"/>
      <c r="B228" s="162"/>
      <c r="C228" s="162"/>
      <c r="D228" s="162"/>
      <c r="E228" s="162"/>
      <c r="F228" s="162"/>
      <c r="G228" s="162"/>
      <c r="H228" s="162"/>
      <c r="I228" s="162"/>
      <c r="J228" s="162"/>
      <c r="K228" s="162"/>
      <c r="L228" s="162"/>
      <c r="M228" s="162"/>
      <c r="N228" s="162"/>
      <c r="O228" s="162"/>
    </row>
    <row r="229" spans="1:15" s="1" customFormat="1" x14ac:dyDescent="0.2">
      <c r="A229" s="162"/>
      <c r="B229" s="162"/>
      <c r="C229" s="162"/>
      <c r="D229" s="162"/>
      <c r="E229" s="162"/>
      <c r="F229" s="162"/>
      <c r="G229" s="162"/>
      <c r="H229" s="162"/>
      <c r="I229" s="162"/>
      <c r="J229" s="162"/>
      <c r="K229" s="162"/>
      <c r="L229" s="162"/>
      <c r="M229" s="162"/>
      <c r="N229" s="162"/>
      <c r="O229" s="162"/>
    </row>
    <row r="230" spans="1:15" s="1" customFormat="1" x14ac:dyDescent="0.2">
      <c r="A230" s="162"/>
      <c r="B230" s="162"/>
      <c r="C230" s="162"/>
      <c r="D230" s="162"/>
      <c r="E230" s="162"/>
      <c r="F230" s="162"/>
      <c r="G230" s="162"/>
      <c r="H230" s="162"/>
      <c r="I230" s="162"/>
      <c r="J230" s="162"/>
      <c r="K230" s="162"/>
      <c r="L230" s="162"/>
      <c r="M230" s="162"/>
      <c r="N230" s="162"/>
      <c r="O230" s="162"/>
    </row>
    <row r="231" spans="1:15" s="1" customFormat="1" x14ac:dyDescent="0.2">
      <c r="A231" s="162"/>
      <c r="B231" s="162"/>
      <c r="C231" s="162"/>
      <c r="D231" s="162"/>
      <c r="E231" s="162"/>
      <c r="F231" s="162"/>
      <c r="G231" s="162"/>
      <c r="H231" s="162"/>
      <c r="I231" s="162"/>
      <c r="J231" s="162"/>
      <c r="K231" s="162"/>
      <c r="L231" s="162"/>
      <c r="M231" s="162"/>
      <c r="N231" s="162"/>
      <c r="O231" s="162"/>
    </row>
    <row r="232" spans="1:15" s="1" customFormat="1" x14ac:dyDescent="0.2">
      <c r="A232" s="162"/>
      <c r="B232" s="162"/>
      <c r="C232" s="162"/>
      <c r="D232" s="162"/>
      <c r="E232" s="162"/>
      <c r="F232" s="162"/>
      <c r="G232" s="162"/>
      <c r="H232" s="162"/>
      <c r="I232" s="162"/>
      <c r="J232" s="162"/>
      <c r="K232" s="162"/>
      <c r="L232" s="162"/>
      <c r="M232" s="162"/>
      <c r="N232" s="162"/>
      <c r="O232" s="162"/>
    </row>
    <row r="233" spans="1:15" s="1" customFormat="1" x14ac:dyDescent="0.2">
      <c r="A233" s="162"/>
      <c r="B233" s="162"/>
      <c r="C233" s="162"/>
      <c r="D233" s="162"/>
      <c r="E233" s="162"/>
      <c r="F233" s="162"/>
      <c r="G233" s="162"/>
      <c r="H233" s="162"/>
      <c r="I233" s="162"/>
      <c r="J233" s="162"/>
      <c r="K233" s="162"/>
      <c r="L233" s="162"/>
      <c r="M233" s="162"/>
      <c r="N233" s="162"/>
      <c r="O233" s="162"/>
    </row>
    <row r="234" spans="1:15" s="1" customFormat="1" x14ac:dyDescent="0.2">
      <c r="A234" s="162"/>
      <c r="B234" s="162"/>
      <c r="C234" s="162"/>
      <c r="D234" s="162"/>
      <c r="E234" s="162"/>
      <c r="F234" s="162"/>
      <c r="G234" s="162"/>
      <c r="H234" s="162"/>
      <c r="I234" s="162"/>
      <c r="J234" s="162"/>
      <c r="K234" s="162"/>
      <c r="L234" s="162"/>
      <c r="M234" s="162"/>
      <c r="N234" s="162"/>
      <c r="O234" s="162"/>
    </row>
    <row r="235" spans="1:15" s="1" customFormat="1" x14ac:dyDescent="0.2">
      <c r="A235" s="162"/>
      <c r="B235" s="162"/>
      <c r="C235" s="162"/>
      <c r="D235" s="162"/>
      <c r="E235" s="162"/>
      <c r="F235" s="162"/>
      <c r="G235" s="162"/>
      <c r="H235" s="162"/>
      <c r="I235" s="162"/>
      <c r="J235" s="162"/>
      <c r="K235" s="162"/>
      <c r="L235" s="162"/>
      <c r="M235" s="162"/>
      <c r="N235" s="162"/>
      <c r="O235" s="162"/>
    </row>
    <row r="236" spans="1:15" s="1" customFormat="1" x14ac:dyDescent="0.2">
      <c r="A236" s="162"/>
      <c r="B236" s="162"/>
      <c r="C236" s="162"/>
      <c r="D236" s="162"/>
      <c r="E236" s="162"/>
      <c r="F236" s="162"/>
      <c r="G236" s="162"/>
      <c r="H236" s="162"/>
      <c r="I236" s="162"/>
      <c r="J236" s="162"/>
      <c r="K236" s="162"/>
      <c r="L236" s="162"/>
      <c r="M236" s="162"/>
      <c r="N236" s="162"/>
      <c r="O236" s="162"/>
    </row>
    <row r="237" spans="1:15" s="1" customFormat="1" x14ac:dyDescent="0.2">
      <c r="A237" s="162"/>
      <c r="B237" s="162"/>
      <c r="C237" s="162"/>
      <c r="D237" s="162"/>
      <c r="E237" s="162"/>
      <c r="F237" s="162"/>
      <c r="G237" s="162"/>
      <c r="H237" s="162"/>
      <c r="I237" s="162"/>
      <c r="J237" s="162"/>
      <c r="K237" s="162"/>
      <c r="L237" s="162"/>
      <c r="M237" s="162"/>
      <c r="N237" s="162"/>
      <c r="O237" s="162"/>
    </row>
    <row r="238" spans="1:15" s="1" customFormat="1" x14ac:dyDescent="0.2">
      <c r="A238" s="162"/>
      <c r="B238" s="162"/>
      <c r="C238" s="162"/>
      <c r="D238" s="162"/>
      <c r="E238" s="162"/>
      <c r="F238" s="162"/>
      <c r="G238" s="162"/>
      <c r="H238" s="162"/>
      <c r="I238" s="162"/>
      <c r="J238" s="162"/>
      <c r="K238" s="162"/>
      <c r="L238" s="162"/>
      <c r="M238" s="162"/>
      <c r="N238" s="162"/>
      <c r="O238" s="162"/>
    </row>
    <row r="239" spans="1:15" s="1" customFormat="1" x14ac:dyDescent="0.2">
      <c r="A239" s="162"/>
      <c r="B239" s="162"/>
      <c r="C239" s="162"/>
      <c r="D239" s="162"/>
      <c r="E239" s="162"/>
      <c r="F239" s="162"/>
      <c r="G239" s="162"/>
      <c r="H239" s="162"/>
      <c r="I239" s="162"/>
      <c r="J239" s="162"/>
      <c r="K239" s="162"/>
      <c r="L239" s="162"/>
      <c r="M239" s="162"/>
      <c r="N239" s="162"/>
      <c r="O239" s="162"/>
    </row>
    <row r="240" spans="1:15" s="1" customFormat="1" x14ac:dyDescent="0.2">
      <c r="A240" s="162"/>
      <c r="B240" s="162"/>
      <c r="C240" s="162"/>
      <c r="D240" s="162"/>
      <c r="E240" s="162"/>
      <c r="F240" s="162"/>
      <c r="G240" s="162"/>
      <c r="H240" s="162"/>
      <c r="I240" s="162"/>
      <c r="J240" s="162"/>
      <c r="K240" s="162"/>
      <c r="L240" s="162"/>
      <c r="M240" s="162"/>
      <c r="N240" s="162"/>
      <c r="O240" s="162"/>
    </row>
    <row r="241" spans="1:15" s="1" customFormat="1" x14ac:dyDescent="0.2">
      <c r="A241" s="162"/>
      <c r="B241" s="162"/>
      <c r="C241" s="162"/>
      <c r="D241" s="162"/>
      <c r="E241" s="162"/>
      <c r="F241" s="162"/>
      <c r="G241" s="162"/>
      <c r="H241" s="162"/>
      <c r="I241" s="162"/>
      <c r="J241" s="162"/>
      <c r="K241" s="162"/>
      <c r="L241" s="162"/>
      <c r="M241" s="162"/>
      <c r="N241" s="162"/>
      <c r="O241" s="162"/>
    </row>
    <row r="242" spans="1:15" s="1" customFormat="1" x14ac:dyDescent="0.2">
      <c r="A242" s="162"/>
      <c r="B242" s="162"/>
      <c r="C242" s="162"/>
      <c r="D242" s="162"/>
      <c r="E242" s="162"/>
      <c r="F242" s="162"/>
      <c r="G242" s="162"/>
      <c r="H242" s="162"/>
      <c r="I242" s="162"/>
      <c r="J242" s="162"/>
      <c r="K242" s="162"/>
      <c r="L242" s="162"/>
      <c r="M242" s="162"/>
      <c r="N242" s="162"/>
      <c r="O242" s="162"/>
    </row>
    <row r="243" spans="1:15" s="1" customFormat="1" x14ac:dyDescent="0.2">
      <c r="A243" s="162"/>
      <c r="B243" s="162"/>
      <c r="C243" s="162"/>
      <c r="D243" s="162"/>
      <c r="E243" s="162"/>
      <c r="F243" s="162"/>
      <c r="G243" s="162"/>
      <c r="H243" s="162"/>
      <c r="I243" s="162"/>
      <c r="J243" s="162"/>
      <c r="K243" s="162"/>
      <c r="L243" s="162"/>
      <c r="M243" s="162"/>
      <c r="N243" s="162"/>
      <c r="O243" s="162"/>
    </row>
    <row r="244" spans="1:15" s="1" customFormat="1" x14ac:dyDescent="0.2">
      <c r="A244" s="162"/>
      <c r="B244" s="162"/>
      <c r="C244" s="162"/>
      <c r="D244" s="162"/>
      <c r="E244" s="162"/>
      <c r="F244" s="162"/>
      <c r="G244" s="162"/>
      <c r="H244" s="162"/>
      <c r="I244" s="162"/>
      <c r="J244" s="162"/>
      <c r="K244" s="162"/>
      <c r="L244" s="162"/>
      <c r="M244" s="162"/>
      <c r="N244" s="162"/>
      <c r="O244" s="162"/>
    </row>
    <row r="245" spans="1:15" s="1" customFormat="1" x14ac:dyDescent="0.2">
      <c r="A245" s="162"/>
      <c r="B245" s="162"/>
      <c r="C245" s="162"/>
      <c r="D245" s="162"/>
      <c r="E245" s="162"/>
      <c r="F245" s="162"/>
      <c r="G245" s="162"/>
      <c r="H245" s="162"/>
      <c r="I245" s="162"/>
      <c r="J245" s="162"/>
      <c r="K245" s="162"/>
      <c r="L245" s="162"/>
      <c r="M245" s="162"/>
      <c r="N245" s="162"/>
      <c r="O245" s="162"/>
    </row>
    <row r="246" spans="1:15" s="1" customFormat="1" x14ac:dyDescent="0.2">
      <c r="A246" s="162"/>
      <c r="B246" s="162"/>
      <c r="C246" s="162"/>
      <c r="D246" s="162"/>
      <c r="E246" s="162"/>
      <c r="F246" s="162"/>
      <c r="G246" s="162"/>
      <c r="H246" s="162"/>
      <c r="I246" s="162"/>
      <c r="J246" s="162"/>
      <c r="K246" s="162"/>
      <c r="L246" s="162"/>
      <c r="M246" s="162"/>
      <c r="N246" s="162"/>
      <c r="O246" s="162"/>
    </row>
    <row r="247" spans="1:15" s="1" customFormat="1" x14ac:dyDescent="0.2">
      <c r="A247" s="162"/>
      <c r="B247" s="162"/>
      <c r="C247" s="162"/>
      <c r="D247" s="162"/>
      <c r="E247" s="162"/>
      <c r="F247" s="162"/>
      <c r="G247" s="162"/>
      <c r="H247" s="162"/>
      <c r="I247" s="162"/>
      <c r="J247" s="162"/>
      <c r="K247" s="162"/>
      <c r="L247" s="162"/>
      <c r="M247" s="162"/>
      <c r="N247" s="162"/>
      <c r="O247" s="162"/>
    </row>
    <row r="248" spans="1:15" s="1" customFormat="1" x14ac:dyDescent="0.2">
      <c r="A248" s="162"/>
      <c r="B248" s="162"/>
      <c r="C248" s="162"/>
      <c r="D248" s="162"/>
      <c r="E248" s="162"/>
      <c r="F248" s="162"/>
      <c r="G248" s="162"/>
      <c r="H248" s="162"/>
      <c r="I248" s="162"/>
      <c r="J248" s="162"/>
      <c r="K248" s="162"/>
      <c r="L248" s="162"/>
      <c r="M248" s="162"/>
      <c r="N248" s="162"/>
      <c r="O248" s="162"/>
    </row>
    <row r="249" spans="1:15" s="1" customFormat="1" x14ac:dyDescent="0.2">
      <c r="A249" s="162"/>
      <c r="B249" s="162"/>
      <c r="C249" s="162"/>
      <c r="D249" s="162"/>
      <c r="E249" s="162"/>
      <c r="F249" s="162"/>
      <c r="G249" s="162"/>
      <c r="H249" s="162"/>
      <c r="I249" s="162"/>
      <c r="J249" s="162"/>
      <c r="K249" s="162"/>
      <c r="L249" s="162"/>
      <c r="M249" s="162"/>
      <c r="N249" s="162"/>
      <c r="O249" s="162"/>
    </row>
    <row r="250" spans="1:15" s="1" customFormat="1" x14ac:dyDescent="0.2">
      <c r="A250" s="162"/>
      <c r="B250" s="162"/>
      <c r="C250" s="162"/>
      <c r="D250" s="162"/>
      <c r="E250" s="162"/>
      <c r="F250" s="162"/>
      <c r="G250" s="162"/>
      <c r="H250" s="162"/>
      <c r="I250" s="162"/>
      <c r="J250" s="162"/>
      <c r="K250" s="162"/>
      <c r="L250" s="162"/>
      <c r="M250" s="162"/>
      <c r="N250" s="162"/>
      <c r="O250" s="162"/>
    </row>
    <row r="251" spans="1:15" s="1" customFormat="1" x14ac:dyDescent="0.2">
      <c r="A251" s="162"/>
      <c r="B251" s="162"/>
      <c r="C251" s="162"/>
      <c r="D251" s="162"/>
      <c r="E251" s="162"/>
      <c r="F251" s="162"/>
      <c r="G251" s="162"/>
      <c r="H251" s="162"/>
      <c r="I251" s="162"/>
      <c r="J251" s="162"/>
      <c r="K251" s="162"/>
      <c r="L251" s="162"/>
      <c r="M251" s="162"/>
      <c r="N251" s="162"/>
      <c r="O251" s="162"/>
    </row>
    <row r="252" spans="1:15" s="1" customFormat="1" x14ac:dyDescent="0.2">
      <c r="A252" s="162"/>
      <c r="B252" s="162"/>
      <c r="C252" s="162"/>
      <c r="D252" s="162"/>
      <c r="E252" s="162"/>
      <c r="F252" s="162"/>
      <c r="G252" s="162"/>
      <c r="H252" s="162"/>
      <c r="I252" s="162"/>
      <c r="J252" s="162"/>
      <c r="K252" s="162"/>
      <c r="L252" s="162"/>
      <c r="M252" s="162"/>
      <c r="N252" s="162"/>
      <c r="O252" s="162"/>
    </row>
    <row r="253" spans="1:15" s="1" customFormat="1" x14ac:dyDescent="0.2">
      <c r="A253" s="162"/>
      <c r="B253" s="162"/>
      <c r="C253" s="162"/>
      <c r="D253" s="162"/>
      <c r="E253" s="162"/>
      <c r="F253" s="162"/>
      <c r="G253" s="162"/>
      <c r="H253" s="162"/>
      <c r="I253" s="162"/>
      <c r="J253" s="162"/>
      <c r="K253" s="162"/>
      <c r="L253" s="162"/>
      <c r="M253" s="162"/>
      <c r="N253" s="162"/>
      <c r="O253" s="162"/>
    </row>
    <row r="254" spans="1:15" s="1" customFormat="1" x14ac:dyDescent="0.2">
      <c r="A254" s="162"/>
      <c r="B254" s="162"/>
      <c r="C254" s="162"/>
      <c r="D254" s="162"/>
      <c r="E254" s="162"/>
      <c r="F254" s="162"/>
      <c r="G254" s="162"/>
      <c r="H254" s="162"/>
      <c r="I254" s="162"/>
      <c r="J254" s="162"/>
      <c r="K254" s="162"/>
      <c r="L254" s="162"/>
      <c r="M254" s="162"/>
      <c r="N254" s="162"/>
      <c r="O254" s="162"/>
    </row>
    <row r="255" spans="1:15" s="1" customFormat="1" x14ac:dyDescent="0.2">
      <c r="A255" s="162"/>
      <c r="B255" s="162"/>
      <c r="C255" s="162"/>
      <c r="D255" s="162"/>
      <c r="E255" s="162"/>
      <c r="F255" s="162"/>
      <c r="G255" s="162"/>
      <c r="H255" s="162"/>
      <c r="I255" s="162"/>
      <c r="J255" s="162"/>
      <c r="K255" s="162"/>
      <c r="L255" s="162"/>
      <c r="M255" s="162"/>
      <c r="N255" s="162"/>
      <c r="O255" s="162"/>
    </row>
    <row r="256" spans="1:15" s="1" customFormat="1" x14ac:dyDescent="0.2">
      <c r="A256" s="162"/>
      <c r="B256" s="162"/>
      <c r="C256" s="162"/>
      <c r="D256" s="162"/>
      <c r="E256" s="162"/>
      <c r="F256" s="162"/>
      <c r="G256" s="162"/>
      <c r="H256" s="162"/>
      <c r="I256" s="162"/>
      <c r="J256" s="162"/>
      <c r="K256" s="162"/>
      <c r="L256" s="162"/>
      <c r="M256" s="162"/>
      <c r="N256" s="162"/>
      <c r="O256" s="162"/>
    </row>
    <row r="257" spans="1:15" s="1" customFormat="1" x14ac:dyDescent="0.2">
      <c r="A257" s="162"/>
      <c r="B257" s="162"/>
      <c r="C257" s="162"/>
      <c r="D257" s="162"/>
      <c r="E257" s="162"/>
      <c r="F257" s="162"/>
      <c r="G257" s="162"/>
      <c r="H257" s="162"/>
      <c r="I257" s="162"/>
      <c r="J257" s="162"/>
      <c r="K257" s="162"/>
      <c r="L257" s="162"/>
      <c r="M257" s="162"/>
      <c r="N257" s="162"/>
      <c r="O257" s="162"/>
    </row>
    <row r="258" spans="1:15" s="1" customFormat="1" x14ac:dyDescent="0.2">
      <c r="A258" s="162"/>
      <c r="B258" s="162"/>
      <c r="C258" s="162"/>
      <c r="D258" s="162"/>
      <c r="E258" s="162"/>
      <c r="F258" s="162"/>
      <c r="G258" s="162"/>
      <c r="H258" s="162"/>
      <c r="I258" s="162"/>
      <c r="J258" s="162"/>
      <c r="K258" s="162"/>
      <c r="L258" s="162"/>
      <c r="M258" s="162"/>
      <c r="N258" s="162"/>
      <c r="O258" s="162"/>
    </row>
    <row r="259" spans="1:15" s="1" customFormat="1" x14ac:dyDescent="0.2">
      <c r="A259" s="162"/>
      <c r="B259" s="162"/>
      <c r="C259" s="162"/>
      <c r="D259" s="162"/>
      <c r="E259" s="162"/>
      <c r="F259" s="162"/>
      <c r="G259" s="162"/>
      <c r="H259" s="162"/>
      <c r="I259" s="162"/>
      <c r="J259" s="162"/>
      <c r="K259" s="162"/>
      <c r="L259" s="162"/>
      <c r="M259" s="162"/>
      <c r="N259" s="162"/>
      <c r="O259" s="162"/>
    </row>
    <row r="260" spans="1:15" s="1" customFormat="1" x14ac:dyDescent="0.2">
      <c r="A260" s="162"/>
      <c r="B260" s="162"/>
      <c r="C260" s="162"/>
      <c r="D260" s="162"/>
      <c r="E260" s="162"/>
      <c r="F260" s="162"/>
      <c r="G260" s="162"/>
      <c r="H260" s="162"/>
      <c r="I260" s="162"/>
      <c r="J260" s="162"/>
      <c r="K260" s="162"/>
      <c r="L260" s="162"/>
      <c r="M260" s="162"/>
      <c r="N260" s="162"/>
      <c r="O260" s="162"/>
    </row>
    <row r="261" spans="1:15" s="1" customFormat="1" x14ac:dyDescent="0.2">
      <c r="A261" s="162"/>
      <c r="B261" s="162"/>
      <c r="C261" s="162"/>
      <c r="D261" s="162"/>
      <c r="E261" s="162"/>
      <c r="F261" s="162"/>
      <c r="G261" s="162"/>
      <c r="H261" s="162"/>
      <c r="I261" s="162"/>
      <c r="J261" s="162"/>
      <c r="K261" s="162"/>
      <c r="L261" s="162"/>
      <c r="M261" s="162"/>
      <c r="N261" s="162"/>
      <c r="O261" s="162"/>
    </row>
    <row r="262" spans="1:15" s="1" customFormat="1" x14ac:dyDescent="0.2">
      <c r="A262" s="162"/>
      <c r="B262" s="162"/>
      <c r="C262" s="162"/>
      <c r="D262" s="162"/>
      <c r="E262" s="162"/>
      <c r="F262" s="162"/>
      <c r="G262" s="162"/>
      <c r="H262" s="162"/>
      <c r="I262" s="162"/>
      <c r="J262" s="162"/>
      <c r="K262" s="162"/>
      <c r="L262" s="162"/>
      <c r="M262" s="162"/>
      <c r="N262" s="162"/>
      <c r="O262" s="162"/>
    </row>
    <row r="263" spans="1:15" s="1" customFormat="1" x14ac:dyDescent="0.2">
      <c r="A263" s="162"/>
      <c r="B263" s="162"/>
      <c r="C263" s="162"/>
      <c r="D263" s="162"/>
      <c r="E263" s="162"/>
      <c r="F263" s="162"/>
      <c r="G263" s="162"/>
      <c r="H263" s="162"/>
      <c r="I263" s="162"/>
      <c r="J263" s="162"/>
      <c r="K263" s="162"/>
      <c r="L263" s="162"/>
      <c r="M263" s="162"/>
      <c r="N263" s="162"/>
      <c r="O263" s="162"/>
    </row>
    <row r="264" spans="1:15" s="1" customFormat="1" x14ac:dyDescent="0.2">
      <c r="A264" s="162"/>
      <c r="B264" s="162"/>
      <c r="C264" s="162"/>
      <c r="D264" s="162"/>
      <c r="E264" s="162"/>
      <c r="F264" s="162"/>
      <c r="G264" s="162"/>
      <c r="H264" s="162"/>
      <c r="I264" s="162"/>
      <c r="J264" s="162"/>
      <c r="K264" s="162"/>
      <c r="L264" s="162"/>
      <c r="M264" s="162"/>
      <c r="N264" s="162"/>
      <c r="O264" s="162"/>
    </row>
    <row r="265" spans="1:15" s="1" customFormat="1" x14ac:dyDescent="0.2">
      <c r="A265" s="162"/>
      <c r="B265" s="162"/>
      <c r="C265" s="162"/>
      <c r="D265" s="162"/>
      <c r="E265" s="162"/>
      <c r="F265" s="162"/>
      <c r="G265" s="162"/>
      <c r="H265" s="162"/>
      <c r="I265" s="162"/>
      <c r="J265" s="162"/>
      <c r="K265" s="162"/>
      <c r="L265" s="162"/>
      <c r="M265" s="162"/>
      <c r="N265" s="162"/>
      <c r="O265" s="162"/>
    </row>
    <row r="266" spans="1:15" s="1" customFormat="1" x14ac:dyDescent="0.2">
      <c r="A266" s="162"/>
      <c r="B266" s="162"/>
      <c r="C266" s="162"/>
      <c r="D266" s="162"/>
      <c r="E266" s="162"/>
      <c r="F266" s="162"/>
      <c r="G266" s="162"/>
      <c r="H266" s="162"/>
      <c r="I266" s="162"/>
      <c r="J266" s="162"/>
      <c r="K266" s="162"/>
      <c r="L266" s="162"/>
      <c r="M266" s="162"/>
      <c r="N266" s="162"/>
      <c r="O266" s="162"/>
    </row>
    <row r="267" spans="1:15" s="1" customFormat="1" x14ac:dyDescent="0.2">
      <c r="A267" s="162"/>
      <c r="B267" s="162"/>
      <c r="C267" s="162"/>
      <c r="D267" s="162"/>
      <c r="E267" s="162"/>
      <c r="F267" s="162"/>
      <c r="G267" s="162"/>
      <c r="H267" s="162"/>
      <c r="I267" s="162"/>
      <c r="J267" s="162"/>
      <c r="K267" s="162"/>
      <c r="L267" s="162"/>
      <c r="M267" s="162"/>
      <c r="N267" s="162"/>
      <c r="O267" s="162"/>
    </row>
    <row r="268" spans="1:15" s="1" customFormat="1" x14ac:dyDescent="0.2">
      <c r="A268" s="162"/>
      <c r="B268" s="162"/>
      <c r="C268" s="162"/>
      <c r="D268" s="162"/>
      <c r="E268" s="162"/>
      <c r="F268" s="162"/>
      <c r="G268" s="162"/>
      <c r="H268" s="162"/>
      <c r="I268" s="162"/>
      <c r="J268" s="162"/>
      <c r="K268" s="162"/>
      <c r="L268" s="162"/>
      <c r="M268" s="162"/>
      <c r="N268" s="162"/>
      <c r="O268" s="162"/>
    </row>
    <row r="269" spans="1:15" s="1" customFormat="1" x14ac:dyDescent="0.2">
      <c r="A269" s="162"/>
      <c r="B269" s="162"/>
      <c r="C269" s="162"/>
      <c r="D269" s="162"/>
      <c r="E269" s="162"/>
      <c r="F269" s="162"/>
      <c r="G269" s="162"/>
      <c r="H269" s="162"/>
      <c r="I269" s="162"/>
      <c r="J269" s="162"/>
      <c r="K269" s="162"/>
      <c r="L269" s="162"/>
      <c r="M269" s="162"/>
      <c r="N269" s="162"/>
      <c r="O269" s="162"/>
    </row>
    <row r="270" spans="1:15" s="1" customFormat="1" x14ac:dyDescent="0.2">
      <c r="A270" s="162"/>
      <c r="B270" s="162"/>
      <c r="C270" s="162"/>
      <c r="D270" s="162"/>
      <c r="E270" s="162"/>
      <c r="F270" s="162"/>
      <c r="G270" s="162"/>
      <c r="H270" s="162"/>
      <c r="I270" s="162"/>
      <c r="J270" s="162"/>
      <c r="K270" s="162"/>
      <c r="L270" s="162"/>
      <c r="M270" s="162"/>
      <c r="N270" s="162"/>
      <c r="O270" s="162"/>
    </row>
    <row r="271" spans="1:15" s="1" customFormat="1" x14ac:dyDescent="0.2">
      <c r="A271" s="162"/>
      <c r="B271" s="162"/>
      <c r="C271" s="162"/>
      <c r="D271" s="162"/>
      <c r="E271" s="162"/>
      <c r="F271" s="162"/>
      <c r="G271" s="162"/>
      <c r="H271" s="162"/>
      <c r="I271" s="162"/>
      <c r="J271" s="162"/>
      <c r="K271" s="162"/>
      <c r="L271" s="162"/>
      <c r="M271" s="162"/>
      <c r="N271" s="162"/>
      <c r="O271" s="162"/>
    </row>
    <row r="272" spans="1:15" s="1" customFormat="1" x14ac:dyDescent="0.2">
      <c r="A272" s="162"/>
      <c r="B272" s="162"/>
      <c r="C272" s="162"/>
      <c r="D272" s="162"/>
      <c r="E272" s="162"/>
      <c r="F272" s="162"/>
      <c r="G272" s="162"/>
      <c r="H272" s="162"/>
      <c r="I272" s="162"/>
      <c r="J272" s="162"/>
      <c r="K272" s="162"/>
      <c r="L272" s="162"/>
      <c r="M272" s="162"/>
      <c r="N272" s="162"/>
      <c r="O272" s="162"/>
    </row>
    <row r="273" spans="1:15" s="1" customFormat="1" x14ac:dyDescent="0.2">
      <c r="A273" s="162"/>
      <c r="B273" s="162"/>
      <c r="C273" s="162"/>
      <c r="D273" s="162"/>
      <c r="E273" s="162"/>
      <c r="F273" s="162"/>
      <c r="G273" s="162"/>
      <c r="H273" s="162"/>
      <c r="I273" s="162"/>
      <c r="J273" s="162"/>
      <c r="K273" s="162"/>
      <c r="L273" s="162"/>
      <c r="M273" s="162"/>
      <c r="N273" s="162"/>
      <c r="O273" s="162"/>
    </row>
    <row r="274" spans="1:15" s="1" customFormat="1" x14ac:dyDescent="0.2">
      <c r="A274" s="162"/>
      <c r="B274" s="162"/>
      <c r="C274" s="162"/>
      <c r="D274" s="162"/>
      <c r="E274" s="162"/>
      <c r="F274" s="162"/>
      <c r="G274" s="162"/>
      <c r="H274" s="162"/>
      <c r="I274" s="162"/>
      <c r="J274" s="162"/>
      <c r="K274" s="162"/>
      <c r="L274" s="162"/>
      <c r="M274" s="162"/>
      <c r="N274" s="162"/>
      <c r="O274" s="162"/>
    </row>
    <row r="275" spans="1:15" s="1" customFormat="1" x14ac:dyDescent="0.2">
      <c r="A275" s="162"/>
      <c r="B275" s="162"/>
      <c r="C275" s="162"/>
      <c r="D275" s="162"/>
      <c r="E275" s="162"/>
      <c r="F275" s="162"/>
      <c r="G275" s="162"/>
      <c r="H275" s="162"/>
      <c r="I275" s="162"/>
      <c r="J275" s="162"/>
      <c r="K275" s="162"/>
      <c r="L275" s="162"/>
      <c r="M275" s="162"/>
      <c r="N275" s="162"/>
      <c r="O275" s="162"/>
    </row>
    <row r="276" spans="1:15" s="1" customFormat="1" x14ac:dyDescent="0.2">
      <c r="A276" s="162"/>
      <c r="B276" s="162"/>
      <c r="C276" s="162"/>
      <c r="D276" s="162"/>
      <c r="E276" s="162"/>
      <c r="F276" s="162"/>
      <c r="G276" s="162"/>
      <c r="H276" s="162"/>
      <c r="I276" s="162"/>
      <c r="J276" s="162"/>
      <c r="K276" s="162"/>
      <c r="L276" s="162"/>
      <c r="M276" s="162"/>
      <c r="N276" s="162"/>
      <c r="O276" s="162"/>
    </row>
    <row r="277" spans="1:15" s="1" customFormat="1" x14ac:dyDescent="0.2">
      <c r="A277" s="162"/>
      <c r="B277" s="162"/>
      <c r="C277" s="162"/>
      <c r="D277" s="162"/>
      <c r="E277" s="162"/>
      <c r="F277" s="162"/>
      <c r="G277" s="162"/>
      <c r="H277" s="162"/>
      <c r="I277" s="162"/>
      <c r="J277" s="162"/>
      <c r="K277" s="162"/>
      <c r="L277" s="162"/>
      <c r="M277" s="162"/>
      <c r="N277" s="162"/>
      <c r="O277" s="162"/>
    </row>
    <row r="278" spans="1:15" s="1" customFormat="1" x14ac:dyDescent="0.2">
      <c r="A278" s="162"/>
      <c r="B278" s="162"/>
      <c r="C278" s="162"/>
      <c r="D278" s="162"/>
      <c r="E278" s="162"/>
      <c r="F278" s="162"/>
      <c r="G278" s="162"/>
      <c r="H278" s="162"/>
      <c r="I278" s="162"/>
      <c r="J278" s="162"/>
      <c r="K278" s="162"/>
      <c r="L278" s="162"/>
      <c r="M278" s="162"/>
      <c r="N278" s="162"/>
      <c r="O278" s="162"/>
    </row>
    <row r="279" spans="1:15" s="1" customFormat="1" x14ac:dyDescent="0.2">
      <c r="A279" s="162"/>
      <c r="B279" s="162"/>
      <c r="C279" s="162"/>
      <c r="D279" s="162"/>
      <c r="E279" s="162"/>
      <c r="F279" s="162"/>
      <c r="G279" s="162"/>
      <c r="H279" s="162"/>
      <c r="I279" s="162"/>
      <c r="J279" s="162"/>
      <c r="K279" s="162"/>
      <c r="L279" s="162"/>
      <c r="M279" s="162"/>
      <c r="N279" s="162"/>
      <c r="O279" s="162"/>
    </row>
    <row r="280" spans="1:15" s="1" customFormat="1" x14ac:dyDescent="0.2">
      <c r="A280" s="162"/>
      <c r="B280" s="162"/>
      <c r="C280" s="162"/>
      <c r="D280" s="162"/>
      <c r="E280" s="162"/>
      <c r="F280" s="162"/>
      <c r="G280" s="162"/>
      <c r="H280" s="162"/>
      <c r="I280" s="162"/>
      <c r="J280" s="162"/>
      <c r="K280" s="162"/>
      <c r="L280" s="162"/>
      <c r="M280" s="162"/>
      <c r="N280" s="162"/>
      <c r="O280" s="162"/>
    </row>
    <row r="281" spans="1:15" s="1" customFormat="1" x14ac:dyDescent="0.2">
      <c r="A281" s="162"/>
      <c r="B281" s="162"/>
      <c r="C281" s="162"/>
      <c r="D281" s="162"/>
      <c r="E281" s="162"/>
      <c r="F281" s="162"/>
      <c r="G281" s="162"/>
      <c r="H281" s="162"/>
      <c r="I281" s="162"/>
      <c r="J281" s="162"/>
      <c r="K281" s="162"/>
      <c r="L281" s="162"/>
      <c r="M281" s="162"/>
      <c r="N281" s="162"/>
      <c r="O281" s="162"/>
    </row>
    <row r="282" spans="1:15" s="1" customFormat="1" x14ac:dyDescent="0.2">
      <c r="A282" s="162"/>
      <c r="B282" s="162"/>
      <c r="C282" s="162"/>
      <c r="D282" s="162"/>
      <c r="E282" s="162"/>
      <c r="F282" s="162"/>
      <c r="G282" s="162"/>
      <c r="H282" s="162"/>
      <c r="I282" s="162"/>
      <c r="J282" s="162"/>
      <c r="K282" s="162"/>
      <c r="L282" s="162"/>
      <c r="M282" s="162"/>
      <c r="N282" s="162"/>
      <c r="O282" s="162"/>
    </row>
    <row r="283" spans="1:15" s="1" customFormat="1" x14ac:dyDescent="0.2">
      <c r="A283" s="162"/>
      <c r="B283" s="162"/>
      <c r="C283" s="162"/>
      <c r="D283" s="162"/>
      <c r="E283" s="162"/>
      <c r="F283" s="162"/>
      <c r="G283" s="162"/>
      <c r="H283" s="162"/>
      <c r="I283" s="162"/>
      <c r="J283" s="162"/>
      <c r="K283" s="162"/>
      <c r="L283" s="162"/>
      <c r="M283" s="162"/>
      <c r="N283" s="162"/>
      <c r="O283" s="162"/>
    </row>
    <row r="284" spans="1:15" s="1" customFormat="1" x14ac:dyDescent="0.2">
      <c r="A284" s="162"/>
      <c r="B284" s="162"/>
      <c r="C284" s="162"/>
      <c r="D284" s="162"/>
      <c r="E284" s="162"/>
      <c r="F284" s="162"/>
      <c r="G284" s="162"/>
      <c r="H284" s="162"/>
      <c r="I284" s="162"/>
      <c r="J284" s="162"/>
      <c r="K284" s="162"/>
      <c r="L284" s="162"/>
      <c r="M284" s="162"/>
      <c r="N284" s="162"/>
      <c r="O284" s="162"/>
    </row>
    <row r="285" spans="1:15" s="1" customFormat="1" x14ac:dyDescent="0.2">
      <c r="A285" s="162"/>
      <c r="B285" s="162"/>
      <c r="C285" s="162"/>
      <c r="D285" s="162"/>
      <c r="E285" s="162"/>
      <c r="F285" s="162"/>
      <c r="G285" s="162"/>
      <c r="H285" s="162"/>
      <c r="I285" s="162"/>
      <c r="J285" s="162"/>
      <c r="K285" s="162"/>
      <c r="L285" s="162"/>
      <c r="M285" s="162"/>
      <c r="N285" s="162"/>
      <c r="O285" s="162"/>
    </row>
    <row r="286" spans="1:15" s="1" customFormat="1" x14ac:dyDescent="0.2">
      <c r="A286" s="162"/>
      <c r="B286" s="162"/>
      <c r="C286" s="162"/>
      <c r="D286" s="162"/>
      <c r="E286" s="162"/>
      <c r="F286" s="162"/>
      <c r="G286" s="162"/>
      <c r="H286" s="162"/>
      <c r="I286" s="162"/>
      <c r="J286" s="162"/>
      <c r="K286" s="162"/>
      <c r="L286" s="162"/>
      <c r="M286" s="162"/>
      <c r="N286" s="162"/>
      <c r="O286" s="162"/>
    </row>
    <row r="287" spans="1:15" s="1" customFormat="1" x14ac:dyDescent="0.2">
      <c r="A287" s="162"/>
      <c r="B287" s="162"/>
      <c r="C287" s="162"/>
      <c r="D287" s="162"/>
      <c r="E287" s="162"/>
      <c r="F287" s="162"/>
      <c r="G287" s="162"/>
      <c r="H287" s="162"/>
      <c r="I287" s="162"/>
      <c r="J287" s="162"/>
      <c r="K287" s="162"/>
      <c r="L287" s="162"/>
      <c r="M287" s="162"/>
      <c r="N287" s="162"/>
      <c r="O287" s="162"/>
    </row>
    <row r="288" spans="1:15" s="1" customFormat="1" x14ac:dyDescent="0.2">
      <c r="A288" s="162"/>
      <c r="B288" s="162"/>
      <c r="C288" s="162"/>
      <c r="D288" s="162"/>
      <c r="E288" s="162"/>
      <c r="F288" s="162"/>
      <c r="G288" s="162"/>
      <c r="H288" s="162"/>
      <c r="I288" s="162"/>
      <c r="J288" s="162"/>
      <c r="K288" s="162"/>
      <c r="L288" s="162"/>
      <c r="M288" s="162"/>
      <c r="N288" s="162"/>
      <c r="O288" s="162"/>
    </row>
    <row r="289" spans="1:15" s="1" customFormat="1" x14ac:dyDescent="0.2">
      <c r="A289" s="162"/>
      <c r="B289" s="162"/>
      <c r="C289" s="162"/>
      <c r="D289" s="162"/>
      <c r="E289" s="162"/>
      <c r="F289" s="162"/>
      <c r="G289" s="162"/>
      <c r="H289" s="162"/>
      <c r="I289" s="162"/>
      <c r="J289" s="162"/>
      <c r="K289" s="162"/>
      <c r="L289" s="162"/>
      <c r="M289" s="162"/>
      <c r="N289" s="162"/>
      <c r="O289" s="162"/>
    </row>
    <row r="290" spans="1:15" s="1" customFormat="1" x14ac:dyDescent="0.2">
      <c r="A290" s="162"/>
      <c r="B290" s="162"/>
      <c r="C290" s="162"/>
      <c r="D290" s="162"/>
      <c r="E290" s="162"/>
      <c r="F290" s="162"/>
      <c r="G290" s="162"/>
      <c r="H290" s="162"/>
      <c r="I290" s="162"/>
      <c r="J290" s="162"/>
      <c r="K290" s="162"/>
      <c r="L290" s="162"/>
      <c r="M290" s="162"/>
      <c r="N290" s="162"/>
      <c r="O290" s="162"/>
    </row>
    <row r="291" spans="1:15" s="1" customFormat="1" x14ac:dyDescent="0.2">
      <c r="A291" s="162"/>
      <c r="B291" s="162"/>
      <c r="C291" s="162"/>
      <c r="D291" s="162"/>
      <c r="E291" s="162"/>
      <c r="F291" s="162"/>
      <c r="G291" s="162"/>
      <c r="H291" s="162"/>
      <c r="I291" s="162"/>
      <c r="J291" s="162"/>
      <c r="K291" s="162"/>
      <c r="L291" s="162"/>
      <c r="M291" s="162"/>
      <c r="N291" s="162"/>
      <c r="O291" s="162"/>
    </row>
    <row r="292" spans="1:15" s="1" customFormat="1" x14ac:dyDescent="0.2">
      <c r="A292" s="162"/>
      <c r="B292" s="162"/>
      <c r="C292" s="162"/>
      <c r="D292" s="162"/>
      <c r="E292" s="162"/>
      <c r="F292" s="162"/>
      <c r="G292" s="162"/>
      <c r="H292" s="162"/>
      <c r="I292" s="162"/>
      <c r="J292" s="162"/>
      <c r="K292" s="162"/>
      <c r="L292" s="162"/>
      <c r="M292" s="162"/>
      <c r="N292" s="162"/>
      <c r="O292" s="162"/>
    </row>
    <row r="293" spans="1:15" s="1" customFormat="1" x14ac:dyDescent="0.2">
      <c r="A293" s="162"/>
      <c r="B293" s="162"/>
      <c r="C293" s="162"/>
      <c r="D293" s="162"/>
      <c r="E293" s="162"/>
      <c r="F293" s="162"/>
      <c r="G293" s="162"/>
      <c r="H293" s="162"/>
      <c r="I293" s="162"/>
      <c r="J293" s="162"/>
      <c r="K293" s="162"/>
      <c r="L293" s="162"/>
      <c r="M293" s="162"/>
      <c r="N293" s="162"/>
      <c r="O293" s="162"/>
    </row>
    <row r="294" spans="1:15" s="1" customFormat="1" x14ac:dyDescent="0.2">
      <c r="A294" s="162"/>
      <c r="B294" s="162"/>
      <c r="C294" s="162"/>
      <c r="D294" s="162"/>
      <c r="E294" s="162"/>
      <c r="F294" s="162"/>
      <c r="G294" s="162"/>
      <c r="H294" s="162"/>
      <c r="I294" s="162"/>
      <c r="J294" s="162"/>
      <c r="K294" s="162"/>
      <c r="L294" s="162"/>
      <c r="M294" s="162"/>
      <c r="N294" s="162"/>
      <c r="O294" s="162"/>
    </row>
    <row r="295" spans="1:15" s="1" customFormat="1" x14ac:dyDescent="0.2">
      <c r="A295" s="162"/>
      <c r="B295" s="162"/>
      <c r="C295" s="162"/>
      <c r="D295" s="162"/>
      <c r="E295" s="162"/>
      <c r="F295" s="162"/>
      <c r="G295" s="162"/>
      <c r="H295" s="162"/>
      <c r="I295" s="162"/>
      <c r="J295" s="162"/>
      <c r="K295" s="162"/>
      <c r="L295" s="162"/>
      <c r="M295" s="162"/>
      <c r="N295" s="162"/>
      <c r="O295" s="162"/>
    </row>
    <row r="296" spans="1:15" s="1" customFormat="1" x14ac:dyDescent="0.2">
      <c r="A296" s="162"/>
      <c r="B296" s="162"/>
      <c r="C296" s="162"/>
      <c r="D296" s="162"/>
      <c r="E296" s="162"/>
      <c r="F296" s="162"/>
      <c r="G296" s="162"/>
      <c r="H296" s="162"/>
      <c r="I296" s="162"/>
      <c r="J296" s="162"/>
      <c r="K296" s="162"/>
      <c r="L296" s="162"/>
      <c r="M296" s="162"/>
      <c r="N296" s="162"/>
      <c r="O296" s="162"/>
    </row>
    <row r="297" spans="1:15" s="1" customFormat="1" x14ac:dyDescent="0.2">
      <c r="A297" s="162"/>
      <c r="B297" s="162"/>
      <c r="C297" s="162"/>
      <c r="D297" s="162"/>
      <c r="E297" s="162"/>
      <c r="F297" s="162"/>
      <c r="G297" s="162"/>
      <c r="H297" s="162"/>
      <c r="I297" s="162"/>
      <c r="J297" s="162"/>
      <c r="K297" s="162"/>
      <c r="L297" s="162"/>
      <c r="M297" s="162"/>
      <c r="N297" s="162"/>
      <c r="O297" s="162"/>
    </row>
    <row r="298" spans="1:15" s="1" customFormat="1" x14ac:dyDescent="0.2">
      <c r="A298" s="162"/>
      <c r="B298" s="162"/>
      <c r="C298" s="162"/>
      <c r="D298" s="162"/>
      <c r="E298" s="162"/>
      <c r="F298" s="162"/>
      <c r="G298" s="162"/>
      <c r="H298" s="162"/>
      <c r="I298" s="162"/>
      <c r="J298" s="162"/>
      <c r="K298" s="162"/>
      <c r="L298" s="162"/>
      <c r="M298" s="162"/>
      <c r="N298" s="162"/>
      <c r="O298" s="162"/>
    </row>
    <row r="299" spans="1:15" s="1" customFormat="1" x14ac:dyDescent="0.2">
      <c r="A299" s="162"/>
      <c r="B299" s="162"/>
      <c r="C299" s="162"/>
      <c r="D299" s="162"/>
      <c r="E299" s="162"/>
      <c r="F299" s="162"/>
      <c r="G299" s="162"/>
      <c r="H299" s="162"/>
      <c r="I299" s="162"/>
      <c r="J299" s="162"/>
      <c r="K299" s="162"/>
      <c r="L299" s="162"/>
      <c r="M299" s="162"/>
      <c r="N299" s="162"/>
      <c r="O299" s="162"/>
    </row>
    <row r="300" spans="1:15" s="1" customFormat="1" x14ac:dyDescent="0.2">
      <c r="A300" s="162"/>
      <c r="B300" s="162"/>
      <c r="C300" s="162"/>
      <c r="D300" s="162"/>
      <c r="E300" s="162"/>
      <c r="F300" s="162"/>
      <c r="G300" s="162"/>
      <c r="H300" s="162"/>
      <c r="I300" s="162"/>
      <c r="J300" s="162"/>
      <c r="K300" s="162"/>
      <c r="L300" s="162"/>
      <c r="M300" s="162"/>
      <c r="N300" s="162"/>
      <c r="O300" s="162"/>
    </row>
    <row r="301" spans="1:15" s="1" customFormat="1" x14ac:dyDescent="0.2">
      <c r="A301" s="162"/>
      <c r="B301" s="162"/>
      <c r="C301" s="162"/>
      <c r="D301" s="162"/>
      <c r="E301" s="162"/>
      <c r="F301" s="162"/>
      <c r="G301" s="162"/>
      <c r="H301" s="162"/>
      <c r="I301" s="162"/>
      <c r="J301" s="162"/>
      <c r="K301" s="162"/>
      <c r="L301" s="162"/>
      <c r="M301" s="162"/>
      <c r="N301" s="162"/>
      <c r="O301" s="162"/>
    </row>
    <row r="302" spans="1:15" s="1" customFormat="1" x14ac:dyDescent="0.2">
      <c r="A302" s="162"/>
      <c r="B302" s="162"/>
      <c r="C302" s="162"/>
      <c r="D302" s="162"/>
      <c r="E302" s="162"/>
      <c r="F302" s="162"/>
      <c r="G302" s="162"/>
      <c r="H302" s="162"/>
      <c r="I302" s="162"/>
      <c r="J302" s="162"/>
      <c r="K302" s="162"/>
      <c r="L302" s="162"/>
      <c r="M302" s="162"/>
      <c r="N302" s="162"/>
      <c r="O302" s="162"/>
    </row>
    <row r="303" spans="1:15" s="1" customFormat="1" x14ac:dyDescent="0.2">
      <c r="A303" s="162"/>
      <c r="B303" s="162"/>
      <c r="C303" s="162"/>
      <c r="D303" s="162"/>
      <c r="E303" s="162"/>
      <c r="F303" s="162"/>
      <c r="G303" s="162"/>
      <c r="H303" s="162"/>
      <c r="I303" s="162"/>
      <c r="J303" s="162"/>
      <c r="K303" s="162"/>
      <c r="L303" s="162"/>
      <c r="M303" s="162"/>
      <c r="N303" s="162"/>
      <c r="O303" s="162"/>
    </row>
    <row r="304" spans="1:15" s="1" customFormat="1" x14ac:dyDescent="0.2">
      <c r="A304" s="162"/>
      <c r="B304" s="162"/>
      <c r="C304" s="162"/>
      <c r="D304" s="162"/>
      <c r="E304" s="162"/>
      <c r="F304" s="162"/>
      <c r="G304" s="162"/>
      <c r="H304" s="162"/>
      <c r="I304" s="162"/>
      <c r="J304" s="162"/>
      <c r="K304" s="162"/>
      <c r="L304" s="162"/>
      <c r="M304" s="162"/>
      <c r="N304" s="162"/>
      <c r="O304" s="162"/>
    </row>
    <row r="305" spans="1:15" s="1" customFormat="1" x14ac:dyDescent="0.2">
      <c r="A305" s="162"/>
      <c r="B305" s="162"/>
      <c r="C305" s="162"/>
      <c r="D305" s="162"/>
      <c r="E305" s="162"/>
      <c r="F305" s="162"/>
      <c r="G305" s="162"/>
      <c r="H305" s="162"/>
      <c r="I305" s="162"/>
      <c r="J305" s="162"/>
      <c r="K305" s="162"/>
      <c r="L305" s="162"/>
      <c r="M305" s="162"/>
      <c r="N305" s="162"/>
      <c r="O305" s="162"/>
    </row>
    <row r="306" spans="1:15" s="1" customFormat="1" x14ac:dyDescent="0.2">
      <c r="A306" s="162"/>
      <c r="B306" s="162"/>
      <c r="C306" s="162"/>
      <c r="D306" s="162"/>
      <c r="E306" s="162"/>
      <c r="F306" s="162"/>
      <c r="G306" s="162"/>
      <c r="H306" s="162"/>
      <c r="I306" s="162"/>
      <c r="J306" s="162"/>
      <c r="K306" s="162"/>
      <c r="L306" s="162"/>
      <c r="M306" s="162"/>
      <c r="N306" s="162"/>
      <c r="O306" s="162"/>
    </row>
    <row r="307" spans="1:15" s="1" customFormat="1" x14ac:dyDescent="0.2">
      <c r="A307" s="162"/>
      <c r="B307" s="162"/>
      <c r="C307" s="162"/>
      <c r="D307" s="162"/>
      <c r="E307" s="162"/>
      <c r="F307" s="162"/>
      <c r="G307" s="162"/>
      <c r="H307" s="162"/>
      <c r="I307" s="162"/>
      <c r="J307" s="162"/>
      <c r="K307" s="162"/>
      <c r="L307" s="162"/>
      <c r="M307" s="162"/>
      <c r="N307" s="162"/>
      <c r="O307" s="162"/>
    </row>
    <row r="308" spans="1:15" s="1" customFormat="1" x14ac:dyDescent="0.2">
      <c r="A308" s="162"/>
      <c r="B308" s="162"/>
      <c r="C308" s="162"/>
      <c r="D308" s="162"/>
      <c r="E308" s="162"/>
      <c r="F308" s="162"/>
      <c r="G308" s="162"/>
      <c r="H308" s="162"/>
      <c r="I308" s="162"/>
      <c r="J308" s="162"/>
      <c r="K308" s="162"/>
      <c r="L308" s="162"/>
      <c r="M308" s="162"/>
      <c r="N308" s="162"/>
      <c r="O308" s="162"/>
    </row>
    <row r="309" spans="1:15" s="1" customFormat="1" x14ac:dyDescent="0.2">
      <c r="A309" s="162"/>
      <c r="B309" s="162"/>
      <c r="C309" s="162"/>
      <c r="D309" s="162"/>
      <c r="E309" s="162"/>
      <c r="F309" s="162"/>
      <c r="G309" s="162"/>
      <c r="H309" s="162"/>
      <c r="I309" s="162"/>
      <c r="J309" s="162"/>
      <c r="K309" s="162"/>
      <c r="L309" s="162"/>
      <c r="M309" s="162"/>
      <c r="N309" s="162"/>
      <c r="O309" s="162"/>
    </row>
    <row r="310" spans="1:15" s="1" customFormat="1" x14ac:dyDescent="0.2">
      <c r="A310" s="162"/>
      <c r="B310" s="162"/>
      <c r="C310" s="162"/>
      <c r="D310" s="162"/>
      <c r="E310" s="162"/>
      <c r="F310" s="162"/>
      <c r="G310" s="162"/>
      <c r="H310" s="162"/>
      <c r="I310" s="162"/>
      <c r="J310" s="162"/>
      <c r="K310" s="162"/>
      <c r="L310" s="162"/>
      <c r="M310" s="162"/>
      <c r="N310" s="162"/>
      <c r="O310" s="162"/>
    </row>
    <row r="311" spans="1:15" s="1" customFormat="1" x14ac:dyDescent="0.2">
      <c r="A311" s="162"/>
      <c r="B311" s="162"/>
      <c r="C311" s="162"/>
      <c r="D311" s="162"/>
      <c r="E311" s="162"/>
      <c r="F311" s="162"/>
      <c r="G311" s="162"/>
      <c r="H311" s="162"/>
      <c r="I311" s="162"/>
      <c r="J311" s="162"/>
      <c r="K311" s="162"/>
      <c r="L311" s="162"/>
      <c r="M311" s="162"/>
      <c r="N311" s="162"/>
      <c r="O311" s="162"/>
    </row>
    <row r="312" spans="1:15" s="1" customFormat="1" x14ac:dyDescent="0.2">
      <c r="A312" s="162"/>
      <c r="B312" s="162"/>
      <c r="C312" s="162"/>
      <c r="D312" s="162"/>
      <c r="E312" s="162"/>
      <c r="F312" s="162"/>
      <c r="G312" s="162"/>
      <c r="H312" s="162"/>
      <c r="I312" s="162"/>
      <c r="J312" s="162"/>
      <c r="K312" s="162"/>
      <c r="L312" s="162"/>
      <c r="M312" s="162"/>
      <c r="N312" s="162"/>
      <c r="O312" s="162"/>
    </row>
    <row r="313" spans="1:15" s="1" customFormat="1" x14ac:dyDescent="0.2">
      <c r="A313" s="162"/>
      <c r="B313" s="162"/>
      <c r="C313" s="162"/>
      <c r="D313" s="162"/>
      <c r="E313" s="162"/>
      <c r="F313" s="162"/>
      <c r="G313" s="162"/>
      <c r="H313" s="162"/>
      <c r="I313" s="162"/>
      <c r="J313" s="162"/>
      <c r="K313" s="162"/>
      <c r="L313" s="162"/>
      <c r="M313" s="162"/>
      <c r="N313" s="162"/>
      <c r="O313" s="162"/>
    </row>
    <row r="314" spans="1:15" s="1" customFormat="1" x14ac:dyDescent="0.2">
      <c r="A314" s="162"/>
      <c r="B314" s="162"/>
      <c r="C314" s="162"/>
      <c r="D314" s="162"/>
      <c r="E314" s="162"/>
      <c r="F314" s="162"/>
      <c r="G314" s="162"/>
      <c r="H314" s="162"/>
      <c r="I314" s="162"/>
      <c r="J314" s="162"/>
      <c r="K314" s="162"/>
      <c r="L314" s="162"/>
      <c r="M314" s="162"/>
      <c r="N314" s="162"/>
      <c r="O314" s="162"/>
    </row>
    <row r="315" spans="1:15" s="1" customFormat="1" x14ac:dyDescent="0.2">
      <c r="A315" s="162"/>
      <c r="B315" s="162"/>
      <c r="C315" s="162"/>
      <c r="D315" s="162"/>
      <c r="E315" s="162"/>
      <c r="F315" s="162"/>
      <c r="G315" s="162"/>
      <c r="H315" s="162"/>
      <c r="I315" s="162"/>
      <c r="J315" s="162"/>
      <c r="K315" s="162"/>
      <c r="L315" s="162"/>
      <c r="M315" s="162"/>
      <c r="N315" s="162"/>
      <c r="O315" s="162"/>
    </row>
    <row r="316" spans="1:15" s="1" customFormat="1" x14ac:dyDescent="0.2">
      <c r="A316" s="162"/>
      <c r="B316" s="162"/>
      <c r="C316" s="162"/>
      <c r="D316" s="162"/>
      <c r="E316" s="162"/>
      <c r="F316" s="162"/>
      <c r="G316" s="162"/>
      <c r="H316" s="162"/>
      <c r="I316" s="162"/>
      <c r="J316" s="162"/>
      <c r="K316" s="162"/>
      <c r="L316" s="162"/>
      <c r="M316" s="162"/>
      <c r="N316" s="162"/>
      <c r="O316" s="162"/>
    </row>
    <row r="317" spans="1:15" s="1" customFormat="1" x14ac:dyDescent="0.2">
      <c r="A317" s="162"/>
      <c r="B317" s="162"/>
      <c r="C317" s="162"/>
      <c r="D317" s="162"/>
      <c r="E317" s="162"/>
      <c r="F317" s="162"/>
      <c r="G317" s="162"/>
      <c r="H317" s="162"/>
      <c r="I317" s="162"/>
      <c r="J317" s="162"/>
      <c r="K317" s="162"/>
      <c r="L317" s="162"/>
      <c r="M317" s="162"/>
      <c r="N317" s="162"/>
      <c r="O317" s="162"/>
    </row>
    <row r="318" spans="1:15" s="1" customFormat="1" x14ac:dyDescent="0.2">
      <c r="A318" s="162"/>
      <c r="B318" s="162"/>
      <c r="C318" s="162"/>
      <c r="D318" s="162"/>
      <c r="E318" s="162"/>
      <c r="F318" s="162"/>
      <c r="G318" s="162"/>
      <c r="H318" s="162"/>
      <c r="I318" s="162"/>
      <c r="J318" s="162"/>
      <c r="K318" s="162"/>
      <c r="L318" s="162"/>
      <c r="M318" s="162"/>
      <c r="N318" s="162"/>
      <c r="O318" s="162"/>
    </row>
    <row r="319" spans="1:15" s="1" customFormat="1" x14ac:dyDescent="0.2">
      <c r="A319" s="162"/>
      <c r="B319" s="162"/>
      <c r="C319" s="162"/>
      <c r="D319" s="162"/>
      <c r="E319" s="162"/>
      <c r="F319" s="162"/>
      <c r="G319" s="162"/>
      <c r="H319" s="162"/>
      <c r="I319" s="162"/>
      <c r="J319" s="162"/>
      <c r="K319" s="162"/>
      <c r="L319" s="162"/>
      <c r="M319" s="162"/>
      <c r="N319" s="162"/>
      <c r="O319" s="162"/>
    </row>
    <row r="320" spans="1:15" s="1" customFormat="1" x14ac:dyDescent="0.2">
      <c r="A320" s="162"/>
      <c r="B320" s="162"/>
      <c r="C320" s="162"/>
      <c r="D320" s="162"/>
      <c r="E320" s="162"/>
      <c r="F320" s="162"/>
      <c r="G320" s="162"/>
      <c r="H320" s="162"/>
      <c r="I320" s="162"/>
      <c r="J320" s="162"/>
      <c r="K320" s="162"/>
      <c r="L320" s="162"/>
      <c r="M320" s="162"/>
      <c r="N320" s="162"/>
      <c r="O320" s="162"/>
    </row>
    <row r="321" spans="1:15" s="1" customFormat="1" x14ac:dyDescent="0.2">
      <c r="A321" s="162"/>
      <c r="B321" s="162"/>
      <c r="C321" s="162"/>
      <c r="D321" s="162"/>
      <c r="E321" s="162"/>
      <c r="F321" s="162"/>
      <c r="G321" s="162"/>
      <c r="H321" s="162"/>
      <c r="I321" s="162"/>
      <c r="J321" s="162"/>
      <c r="K321" s="162"/>
      <c r="L321" s="162"/>
      <c r="M321" s="162"/>
      <c r="N321" s="162"/>
      <c r="O321" s="162"/>
    </row>
    <row r="322" spans="1:15" s="1" customFormat="1" x14ac:dyDescent="0.2">
      <c r="A322" s="162"/>
      <c r="B322" s="162"/>
      <c r="C322" s="162"/>
      <c r="D322" s="162"/>
      <c r="E322" s="162"/>
      <c r="F322" s="162"/>
      <c r="G322" s="162"/>
      <c r="H322" s="162"/>
      <c r="I322" s="162"/>
      <c r="J322" s="162"/>
      <c r="K322" s="162"/>
      <c r="L322" s="162"/>
      <c r="M322" s="162"/>
      <c r="N322" s="162"/>
      <c r="O322" s="162"/>
    </row>
    <row r="323" spans="1:15" s="1" customFormat="1" x14ac:dyDescent="0.2">
      <c r="A323" s="162"/>
      <c r="B323" s="162"/>
      <c r="C323" s="162"/>
      <c r="D323" s="162"/>
      <c r="E323" s="162"/>
      <c r="F323" s="162"/>
      <c r="G323" s="162"/>
      <c r="H323" s="162"/>
      <c r="I323" s="162"/>
      <c r="J323" s="162"/>
      <c r="K323" s="162"/>
      <c r="L323" s="162"/>
      <c r="M323" s="162"/>
      <c r="N323" s="162"/>
      <c r="O323" s="162"/>
    </row>
    <row r="324" spans="1:15" s="1" customFormat="1" x14ac:dyDescent="0.2">
      <c r="A324" s="162"/>
      <c r="B324" s="162"/>
      <c r="C324" s="162"/>
      <c r="D324" s="162"/>
      <c r="E324" s="162"/>
      <c r="F324" s="162"/>
      <c r="G324" s="162"/>
      <c r="H324" s="162"/>
      <c r="I324" s="162"/>
      <c r="J324" s="162"/>
      <c r="K324" s="162"/>
      <c r="L324" s="162"/>
      <c r="M324" s="162"/>
      <c r="N324" s="162"/>
      <c r="O324" s="162"/>
    </row>
    <row r="325" spans="1:15" s="1" customFormat="1" x14ac:dyDescent="0.2">
      <c r="A325" s="162"/>
      <c r="B325" s="162"/>
      <c r="C325" s="162"/>
      <c r="D325" s="162"/>
      <c r="E325" s="162"/>
      <c r="F325" s="162"/>
      <c r="G325" s="162"/>
      <c r="H325" s="162"/>
      <c r="I325" s="162"/>
      <c r="J325" s="162"/>
      <c r="K325" s="162"/>
      <c r="L325" s="162"/>
      <c r="M325" s="162"/>
      <c r="N325" s="162"/>
      <c r="O325" s="162"/>
    </row>
    <row r="326" spans="1:15" s="1" customFormat="1" x14ac:dyDescent="0.2">
      <c r="A326" s="162"/>
      <c r="B326" s="162"/>
      <c r="C326" s="162"/>
      <c r="D326" s="162"/>
      <c r="E326" s="162"/>
      <c r="F326" s="162"/>
      <c r="G326" s="162"/>
      <c r="H326" s="162"/>
      <c r="I326" s="162"/>
      <c r="J326" s="162"/>
      <c r="K326" s="162"/>
      <c r="L326" s="162"/>
      <c r="M326" s="162"/>
      <c r="N326" s="162"/>
      <c r="O326" s="162"/>
    </row>
    <row r="327" spans="1:15" s="1" customFormat="1" x14ac:dyDescent="0.2">
      <c r="A327" s="162"/>
      <c r="B327" s="162"/>
      <c r="C327" s="162"/>
      <c r="D327" s="162"/>
      <c r="E327" s="162"/>
      <c r="F327" s="162"/>
      <c r="G327" s="162"/>
      <c r="H327" s="162"/>
      <c r="I327" s="162"/>
      <c r="J327" s="162"/>
      <c r="K327" s="162"/>
      <c r="L327" s="162"/>
      <c r="M327" s="162"/>
      <c r="N327" s="162"/>
      <c r="O327" s="162"/>
    </row>
    <row r="328" spans="1:15" s="1" customFormat="1" x14ac:dyDescent="0.2">
      <c r="A328" s="162"/>
      <c r="B328" s="162"/>
      <c r="C328" s="162"/>
      <c r="D328" s="162"/>
      <c r="E328" s="162"/>
      <c r="F328" s="162"/>
      <c r="G328" s="162"/>
      <c r="H328" s="162"/>
      <c r="I328" s="162"/>
      <c r="J328" s="162"/>
      <c r="K328" s="162"/>
      <c r="L328" s="162"/>
      <c r="M328" s="162"/>
      <c r="N328" s="162"/>
      <c r="O328" s="162"/>
    </row>
    <row r="329" spans="1:15" s="1" customFormat="1" x14ac:dyDescent="0.2">
      <c r="A329" s="162"/>
      <c r="B329" s="162"/>
      <c r="C329" s="162"/>
      <c r="D329" s="162"/>
      <c r="E329" s="162"/>
      <c r="F329" s="162"/>
      <c r="G329" s="162"/>
      <c r="H329" s="162"/>
      <c r="I329" s="162"/>
      <c r="J329" s="162"/>
      <c r="K329" s="162"/>
      <c r="L329" s="162"/>
      <c r="M329" s="162"/>
      <c r="N329" s="162"/>
      <c r="O329" s="162"/>
    </row>
    <row r="330" spans="1:15" s="1" customFormat="1" x14ac:dyDescent="0.2">
      <c r="A330" s="162"/>
      <c r="B330" s="162"/>
      <c r="C330" s="162"/>
      <c r="D330" s="162"/>
      <c r="E330" s="162"/>
      <c r="F330" s="162"/>
      <c r="G330" s="162"/>
      <c r="H330" s="162"/>
      <c r="I330" s="162"/>
      <c r="J330" s="162"/>
      <c r="K330" s="162"/>
      <c r="L330" s="162"/>
      <c r="M330" s="162"/>
      <c r="N330" s="162"/>
      <c r="O330" s="162"/>
    </row>
    <row r="331" spans="1:15" s="1" customFormat="1" x14ac:dyDescent="0.2">
      <c r="A331" s="162"/>
      <c r="B331" s="162"/>
      <c r="C331" s="162"/>
      <c r="D331" s="162"/>
      <c r="E331" s="162"/>
      <c r="F331" s="162"/>
      <c r="G331" s="162"/>
      <c r="H331" s="162"/>
      <c r="I331" s="162"/>
      <c r="J331" s="162"/>
      <c r="K331" s="162"/>
      <c r="L331" s="162"/>
      <c r="M331" s="162"/>
      <c r="N331" s="162"/>
      <c r="O331" s="162"/>
    </row>
    <row r="332" spans="1:15" s="1" customFormat="1" x14ac:dyDescent="0.2">
      <c r="A332" s="162"/>
      <c r="B332" s="162"/>
      <c r="C332" s="162"/>
      <c r="D332" s="162"/>
      <c r="E332" s="162"/>
      <c r="F332" s="162"/>
      <c r="G332" s="162"/>
      <c r="H332" s="162"/>
      <c r="I332" s="162"/>
      <c r="J332" s="162"/>
      <c r="K332" s="162"/>
      <c r="L332" s="162"/>
      <c r="M332" s="162"/>
      <c r="N332" s="162"/>
      <c r="O332" s="162"/>
    </row>
    <row r="333" spans="1:15" s="1" customFormat="1" x14ac:dyDescent="0.2">
      <c r="A333" s="162"/>
      <c r="B333" s="162"/>
      <c r="C333" s="162"/>
      <c r="D333" s="162"/>
      <c r="E333" s="162"/>
      <c r="F333" s="162"/>
      <c r="G333" s="162"/>
      <c r="H333" s="162"/>
      <c r="I333" s="162"/>
      <c r="J333" s="162"/>
      <c r="K333" s="162"/>
      <c r="L333" s="162"/>
      <c r="M333" s="162"/>
      <c r="N333" s="162"/>
      <c r="O333" s="162"/>
    </row>
    <row r="334" spans="1:15" s="1" customFormat="1" x14ac:dyDescent="0.2">
      <c r="A334" s="162"/>
      <c r="B334" s="162"/>
      <c r="C334" s="162"/>
      <c r="D334" s="162"/>
      <c r="E334" s="162"/>
      <c r="F334" s="162"/>
      <c r="G334" s="162"/>
      <c r="H334" s="162"/>
      <c r="I334" s="162"/>
      <c r="J334" s="162"/>
      <c r="K334" s="162"/>
      <c r="L334" s="162"/>
      <c r="M334" s="162"/>
      <c r="N334" s="162"/>
      <c r="O334" s="162"/>
    </row>
    <row r="335" spans="1:15" s="1" customFormat="1" x14ac:dyDescent="0.2">
      <c r="A335" s="162"/>
      <c r="B335" s="162"/>
      <c r="C335" s="162"/>
      <c r="D335" s="162"/>
      <c r="E335" s="162"/>
      <c r="F335" s="162"/>
      <c r="G335" s="162"/>
      <c r="H335" s="162"/>
      <c r="I335" s="162"/>
      <c r="J335" s="162"/>
      <c r="K335" s="162"/>
      <c r="L335" s="162"/>
      <c r="M335" s="162"/>
      <c r="N335" s="162"/>
      <c r="O335" s="162"/>
    </row>
    <row r="336" spans="1:15" s="1" customFormat="1" x14ac:dyDescent="0.2">
      <c r="A336" s="162"/>
      <c r="B336" s="162"/>
      <c r="C336" s="162"/>
      <c r="D336" s="162"/>
      <c r="E336" s="162"/>
      <c r="F336" s="162"/>
      <c r="G336" s="162"/>
      <c r="H336" s="162"/>
      <c r="I336" s="162"/>
      <c r="J336" s="162"/>
      <c r="K336" s="162"/>
      <c r="L336" s="162"/>
      <c r="M336" s="162"/>
      <c r="N336" s="162"/>
      <c r="O336" s="162"/>
    </row>
    <row r="337" spans="1:15" s="1" customFormat="1" x14ac:dyDescent="0.2">
      <c r="A337" s="162"/>
      <c r="B337" s="162"/>
      <c r="C337" s="162"/>
      <c r="D337" s="162"/>
      <c r="E337" s="162"/>
      <c r="F337" s="162"/>
      <c r="G337" s="162"/>
      <c r="H337" s="162"/>
      <c r="I337" s="162"/>
      <c r="J337" s="162"/>
      <c r="K337" s="162"/>
      <c r="L337" s="162"/>
      <c r="M337" s="162"/>
      <c r="N337" s="162"/>
      <c r="O337" s="162"/>
    </row>
    <row r="338" spans="1:15" s="1" customFormat="1" x14ac:dyDescent="0.2">
      <c r="A338" s="162"/>
      <c r="B338" s="162"/>
      <c r="C338" s="162"/>
      <c r="D338" s="162"/>
      <c r="E338" s="162"/>
      <c r="F338" s="162"/>
      <c r="G338" s="162"/>
      <c r="H338" s="162"/>
      <c r="I338" s="162"/>
      <c r="J338" s="162"/>
      <c r="K338" s="162"/>
      <c r="L338" s="162"/>
      <c r="M338" s="162"/>
      <c r="N338" s="162"/>
      <c r="O338" s="162"/>
    </row>
    <row r="339" spans="1:15" s="1" customFormat="1" x14ac:dyDescent="0.2">
      <c r="A339" s="162"/>
      <c r="B339" s="162"/>
      <c r="C339" s="162"/>
      <c r="D339" s="162"/>
      <c r="E339" s="162"/>
      <c r="F339" s="162"/>
      <c r="G339" s="162"/>
      <c r="H339" s="162"/>
      <c r="I339" s="162"/>
      <c r="J339" s="162"/>
      <c r="K339" s="162"/>
      <c r="L339" s="162"/>
      <c r="M339" s="162"/>
      <c r="N339" s="162"/>
      <c r="O339" s="162"/>
    </row>
    <row r="340" spans="1:15" s="1" customFormat="1" x14ac:dyDescent="0.2">
      <c r="A340" s="162"/>
      <c r="B340" s="162"/>
      <c r="C340" s="162"/>
      <c r="D340" s="162"/>
      <c r="E340" s="162"/>
      <c r="F340" s="162"/>
      <c r="G340" s="162"/>
      <c r="H340" s="162"/>
      <c r="I340" s="162"/>
      <c r="J340" s="162"/>
      <c r="K340" s="162"/>
      <c r="L340" s="162"/>
      <c r="M340" s="162"/>
      <c r="N340" s="162"/>
      <c r="O340" s="162"/>
    </row>
    <row r="341" spans="1:15" s="1" customFormat="1" x14ac:dyDescent="0.2">
      <c r="A341" s="162"/>
      <c r="B341" s="162"/>
      <c r="C341" s="162"/>
      <c r="D341" s="162"/>
      <c r="E341" s="162"/>
      <c r="F341" s="162"/>
      <c r="G341" s="162"/>
      <c r="H341" s="162"/>
      <c r="I341" s="162"/>
      <c r="J341" s="162"/>
      <c r="K341" s="162"/>
      <c r="L341" s="162"/>
      <c r="M341" s="162"/>
      <c r="N341" s="162"/>
      <c r="O341" s="162"/>
    </row>
    <row r="342" spans="1:15" s="1" customFormat="1" x14ac:dyDescent="0.2">
      <c r="A342" s="162"/>
      <c r="B342" s="162"/>
      <c r="C342" s="162"/>
      <c r="D342" s="162"/>
      <c r="E342" s="162"/>
      <c r="F342" s="162"/>
      <c r="G342" s="162"/>
      <c r="H342" s="162"/>
      <c r="I342" s="162"/>
      <c r="J342" s="162"/>
      <c r="K342" s="162"/>
      <c r="L342" s="162"/>
      <c r="M342" s="162"/>
      <c r="N342" s="162"/>
      <c r="O342" s="162"/>
    </row>
    <row r="343" spans="1:15" s="1" customFormat="1" x14ac:dyDescent="0.2">
      <c r="A343" s="162"/>
      <c r="B343" s="162"/>
      <c r="C343" s="162"/>
      <c r="D343" s="162"/>
      <c r="E343" s="162"/>
      <c r="F343" s="162"/>
      <c r="G343" s="162"/>
      <c r="H343" s="162"/>
      <c r="I343" s="162"/>
      <c r="J343" s="162"/>
      <c r="K343" s="162"/>
      <c r="L343" s="162"/>
      <c r="M343" s="162"/>
      <c r="N343" s="162"/>
      <c r="O343" s="162"/>
    </row>
    <row r="344" spans="1:15" s="1" customFormat="1" x14ac:dyDescent="0.2">
      <c r="A344" s="162"/>
      <c r="B344" s="162"/>
      <c r="C344" s="162"/>
      <c r="D344" s="162"/>
      <c r="E344" s="162"/>
      <c r="F344" s="162"/>
      <c r="G344" s="162"/>
      <c r="H344" s="162"/>
      <c r="I344" s="162"/>
      <c r="J344" s="162"/>
      <c r="K344" s="162"/>
      <c r="L344" s="162"/>
      <c r="M344" s="162"/>
      <c r="N344" s="162"/>
      <c r="O344" s="162"/>
    </row>
    <row r="345" spans="1:15" s="1" customFormat="1" x14ac:dyDescent="0.2">
      <c r="A345" s="162"/>
      <c r="B345" s="162"/>
      <c r="C345" s="162"/>
      <c r="D345" s="162"/>
      <c r="E345" s="162"/>
      <c r="F345" s="162"/>
      <c r="G345" s="162"/>
      <c r="H345" s="162"/>
      <c r="I345" s="162"/>
      <c r="J345" s="162"/>
      <c r="K345" s="162"/>
      <c r="L345" s="162"/>
      <c r="M345" s="162"/>
      <c r="N345" s="162"/>
      <c r="O345" s="162"/>
    </row>
    <row r="346" spans="1:15" s="1" customFormat="1" x14ac:dyDescent="0.2">
      <c r="A346" s="162"/>
      <c r="B346" s="162"/>
      <c r="C346" s="162"/>
      <c r="D346" s="162"/>
      <c r="E346" s="162"/>
      <c r="F346" s="162"/>
      <c r="G346" s="162"/>
      <c r="H346" s="162"/>
      <c r="I346" s="162"/>
      <c r="J346" s="162"/>
      <c r="K346" s="162"/>
      <c r="L346" s="162"/>
      <c r="M346" s="162"/>
      <c r="N346" s="162"/>
      <c r="O346" s="162"/>
    </row>
    <row r="347" spans="1:15" s="1" customFormat="1" x14ac:dyDescent="0.2">
      <c r="A347" s="162"/>
      <c r="B347" s="162"/>
      <c r="C347" s="162"/>
      <c r="D347" s="162"/>
      <c r="E347" s="162"/>
      <c r="F347" s="162"/>
      <c r="G347" s="162"/>
      <c r="H347" s="162"/>
      <c r="I347" s="162"/>
      <c r="J347" s="162"/>
      <c r="K347" s="162"/>
      <c r="L347" s="162"/>
      <c r="M347" s="162"/>
      <c r="N347" s="162"/>
      <c r="O347" s="162"/>
    </row>
    <row r="348" spans="1:15" s="1" customFormat="1" x14ac:dyDescent="0.2">
      <c r="A348" s="162"/>
      <c r="B348" s="162"/>
      <c r="C348" s="162"/>
      <c r="D348" s="162"/>
      <c r="E348" s="162"/>
      <c r="F348" s="162"/>
      <c r="G348" s="162"/>
      <c r="H348" s="162"/>
      <c r="I348" s="162"/>
      <c r="J348" s="162"/>
      <c r="K348" s="162"/>
      <c r="L348" s="162"/>
      <c r="M348" s="162"/>
      <c r="N348" s="162"/>
      <c r="O348" s="162"/>
    </row>
    <row r="349" spans="1:15" s="1" customFormat="1" x14ac:dyDescent="0.2">
      <c r="A349" s="162"/>
      <c r="B349" s="162"/>
      <c r="C349" s="162"/>
      <c r="D349" s="162"/>
      <c r="E349" s="162"/>
      <c r="F349" s="162"/>
      <c r="G349" s="162"/>
      <c r="H349" s="162"/>
      <c r="I349" s="162"/>
      <c r="J349" s="162"/>
      <c r="K349" s="162"/>
      <c r="L349" s="162"/>
      <c r="M349" s="162"/>
      <c r="N349" s="162"/>
      <c r="O349" s="162"/>
    </row>
    <row r="350" spans="1:15" s="1" customFormat="1" x14ac:dyDescent="0.2">
      <c r="A350" s="162"/>
      <c r="B350" s="162"/>
      <c r="C350" s="162"/>
      <c r="D350" s="162"/>
      <c r="E350" s="162"/>
      <c r="F350" s="162"/>
      <c r="G350" s="162"/>
      <c r="H350" s="162"/>
      <c r="I350" s="162"/>
      <c r="J350" s="162"/>
      <c r="K350" s="162"/>
      <c r="L350" s="162"/>
      <c r="M350" s="162"/>
      <c r="N350" s="162"/>
      <c r="O350" s="162"/>
    </row>
    <row r="351" spans="1:15" s="1" customFormat="1" x14ac:dyDescent="0.2">
      <c r="A351" s="162"/>
      <c r="B351" s="162"/>
      <c r="C351" s="162"/>
      <c r="D351" s="162"/>
      <c r="E351" s="162"/>
      <c r="F351" s="162"/>
      <c r="G351" s="162"/>
      <c r="H351" s="162"/>
      <c r="I351" s="162"/>
      <c r="J351" s="162"/>
      <c r="K351" s="162"/>
      <c r="L351" s="162"/>
      <c r="M351" s="162"/>
      <c r="N351" s="162"/>
      <c r="O351" s="162"/>
    </row>
    <row r="352" spans="1:15" s="1" customFormat="1" x14ac:dyDescent="0.2">
      <c r="A352" s="162"/>
      <c r="B352" s="162"/>
      <c r="C352" s="162"/>
      <c r="D352" s="162"/>
      <c r="E352" s="162"/>
      <c r="F352" s="162"/>
      <c r="G352" s="162"/>
      <c r="H352" s="162"/>
      <c r="I352" s="162"/>
      <c r="J352" s="162"/>
      <c r="K352" s="162"/>
      <c r="L352" s="162"/>
      <c r="M352" s="162"/>
      <c r="N352" s="162"/>
      <c r="O352" s="162"/>
    </row>
    <row r="353" spans="1:15" s="1" customFormat="1" x14ac:dyDescent="0.2">
      <c r="A353" s="162"/>
      <c r="B353" s="162"/>
      <c r="C353" s="162"/>
      <c r="D353" s="162"/>
      <c r="E353" s="162"/>
      <c r="F353" s="162"/>
      <c r="G353" s="162"/>
      <c r="H353" s="162"/>
      <c r="I353" s="162"/>
      <c r="J353" s="162"/>
      <c r="K353" s="162"/>
      <c r="L353" s="162"/>
      <c r="M353" s="162"/>
      <c r="N353" s="162"/>
      <c r="O353" s="162"/>
    </row>
    <row r="354" spans="1:15" s="1" customFormat="1" x14ac:dyDescent="0.2">
      <c r="A354" s="162"/>
      <c r="B354" s="162"/>
      <c r="C354" s="162"/>
      <c r="D354" s="162"/>
      <c r="E354" s="162"/>
      <c r="F354" s="162"/>
      <c r="G354" s="162"/>
      <c r="H354" s="162"/>
      <c r="I354" s="162"/>
      <c r="J354" s="162"/>
      <c r="K354" s="162"/>
      <c r="L354" s="162"/>
      <c r="M354" s="162"/>
      <c r="N354" s="162"/>
      <c r="O354" s="162"/>
    </row>
    <row r="355" spans="1:15" s="1" customFormat="1" x14ac:dyDescent="0.2">
      <c r="A355" s="162"/>
      <c r="B355" s="162"/>
      <c r="C355" s="162"/>
      <c r="D355" s="162"/>
      <c r="E355" s="162"/>
      <c r="F355" s="162"/>
      <c r="G355" s="162"/>
      <c r="H355" s="162"/>
      <c r="I355" s="162"/>
      <c r="J355" s="162"/>
      <c r="K355" s="162"/>
      <c r="L355" s="162"/>
      <c r="M355" s="162"/>
      <c r="N355" s="162"/>
      <c r="O355" s="162"/>
    </row>
    <row r="356" spans="1:15" s="1" customFormat="1" x14ac:dyDescent="0.2">
      <c r="A356" s="162"/>
      <c r="B356" s="162"/>
      <c r="C356" s="162"/>
      <c r="D356" s="162"/>
      <c r="E356" s="162"/>
      <c r="F356" s="162"/>
      <c r="G356" s="162"/>
      <c r="H356" s="162"/>
      <c r="I356" s="162"/>
      <c r="J356" s="162"/>
      <c r="K356" s="162"/>
      <c r="L356" s="162"/>
      <c r="M356" s="162"/>
      <c r="N356" s="162"/>
      <c r="O356" s="162"/>
    </row>
    <row r="357" spans="1:15" s="1" customFormat="1" x14ac:dyDescent="0.2">
      <c r="A357" s="162"/>
      <c r="B357" s="162"/>
      <c r="C357" s="162"/>
      <c r="D357" s="162"/>
      <c r="E357" s="162"/>
      <c r="F357" s="162"/>
      <c r="G357" s="162"/>
      <c r="H357" s="162"/>
      <c r="I357" s="162"/>
      <c r="J357" s="162"/>
      <c r="K357" s="162"/>
      <c r="L357" s="162"/>
      <c r="M357" s="162"/>
      <c r="N357" s="162"/>
      <c r="O357" s="162"/>
    </row>
    <row r="358" spans="1:15" s="1" customFormat="1" x14ac:dyDescent="0.2">
      <c r="A358" s="162"/>
      <c r="B358" s="162"/>
      <c r="C358" s="162"/>
      <c r="D358" s="162"/>
      <c r="E358" s="162"/>
      <c r="F358" s="162"/>
      <c r="G358" s="162"/>
      <c r="H358" s="162"/>
      <c r="I358" s="162"/>
      <c r="J358" s="162"/>
      <c r="K358" s="162"/>
      <c r="L358" s="162"/>
      <c r="M358" s="162"/>
      <c r="N358" s="162"/>
      <c r="O358" s="162"/>
    </row>
    <row r="359" spans="1:15" s="1" customFormat="1" x14ac:dyDescent="0.2">
      <c r="A359" s="162"/>
      <c r="B359" s="162"/>
      <c r="C359" s="162"/>
      <c r="D359" s="162"/>
      <c r="E359" s="162"/>
      <c r="F359" s="162"/>
      <c r="G359" s="162"/>
      <c r="H359" s="162"/>
      <c r="I359" s="162"/>
      <c r="J359" s="162"/>
      <c r="K359" s="162"/>
      <c r="L359" s="162"/>
      <c r="M359" s="162"/>
      <c r="N359" s="162"/>
      <c r="O359" s="162"/>
    </row>
    <row r="360" spans="1:15" s="1" customFormat="1" x14ac:dyDescent="0.2">
      <c r="A360" s="162"/>
      <c r="B360" s="162"/>
      <c r="C360" s="162"/>
      <c r="D360" s="162"/>
      <c r="E360" s="162"/>
      <c r="F360" s="162"/>
      <c r="G360" s="162"/>
      <c r="H360" s="162"/>
      <c r="I360" s="162"/>
      <c r="J360" s="162"/>
      <c r="K360" s="162"/>
      <c r="L360" s="162"/>
      <c r="M360" s="162"/>
      <c r="N360" s="162"/>
      <c r="O360" s="162"/>
    </row>
    <row r="361" spans="1:15" s="1" customFormat="1" x14ac:dyDescent="0.2">
      <c r="A361" s="162"/>
      <c r="B361" s="162"/>
      <c r="C361" s="162"/>
      <c r="D361" s="162"/>
      <c r="E361" s="162"/>
      <c r="F361" s="162"/>
      <c r="G361" s="162"/>
      <c r="H361" s="162"/>
      <c r="I361" s="162"/>
      <c r="J361" s="162"/>
      <c r="K361" s="162"/>
      <c r="L361" s="162"/>
      <c r="M361" s="162"/>
      <c r="N361" s="162"/>
      <c r="O361" s="162"/>
    </row>
    <row r="362" spans="1:15" s="1" customFormat="1" x14ac:dyDescent="0.2">
      <c r="A362" s="162"/>
      <c r="B362" s="162"/>
      <c r="C362" s="162"/>
      <c r="D362" s="162"/>
      <c r="E362" s="162"/>
      <c r="F362" s="162"/>
      <c r="G362" s="162"/>
      <c r="H362" s="162"/>
      <c r="I362" s="162"/>
      <c r="J362" s="162"/>
      <c r="K362" s="162"/>
      <c r="L362" s="162"/>
      <c r="M362" s="162"/>
      <c r="N362" s="162"/>
      <c r="O362" s="162"/>
    </row>
    <row r="363" spans="1:15" s="1" customFormat="1" x14ac:dyDescent="0.2">
      <c r="A363" s="162"/>
      <c r="B363" s="162"/>
      <c r="C363" s="162"/>
      <c r="D363" s="162"/>
      <c r="E363" s="162"/>
      <c r="F363" s="162"/>
      <c r="G363" s="162"/>
      <c r="H363" s="162"/>
      <c r="I363" s="162"/>
      <c r="J363" s="162"/>
      <c r="K363" s="162"/>
      <c r="L363" s="162"/>
      <c r="M363" s="162"/>
      <c r="N363" s="162"/>
      <c r="O363" s="162"/>
    </row>
    <row r="364" spans="1:15" s="1" customFormat="1" x14ac:dyDescent="0.2">
      <c r="A364" s="162"/>
      <c r="B364" s="162"/>
      <c r="C364" s="162"/>
      <c r="D364" s="162"/>
      <c r="E364" s="162"/>
      <c r="F364" s="162"/>
      <c r="G364" s="162"/>
      <c r="H364" s="162"/>
      <c r="I364" s="162"/>
      <c r="J364" s="162"/>
      <c r="K364" s="162"/>
      <c r="L364" s="162"/>
      <c r="M364" s="162"/>
      <c r="N364" s="162"/>
      <c r="O364" s="162"/>
    </row>
    <row r="365" spans="1:15" s="1" customFormat="1" x14ac:dyDescent="0.2">
      <c r="A365" s="162"/>
      <c r="B365" s="162"/>
      <c r="C365" s="162"/>
      <c r="D365" s="162"/>
      <c r="E365" s="162"/>
      <c r="F365" s="162"/>
      <c r="G365" s="162"/>
      <c r="H365" s="162"/>
      <c r="I365" s="162"/>
      <c r="J365" s="162"/>
      <c r="K365" s="162"/>
      <c r="L365" s="162"/>
      <c r="M365" s="162"/>
      <c r="N365" s="162"/>
      <c r="O365" s="162"/>
    </row>
    <row r="366" spans="1:15" s="1" customFormat="1" x14ac:dyDescent="0.2">
      <c r="A366" s="162"/>
      <c r="B366" s="162"/>
      <c r="C366" s="162"/>
      <c r="D366" s="162"/>
      <c r="E366" s="162"/>
      <c r="F366" s="162"/>
      <c r="G366" s="162"/>
      <c r="H366" s="162"/>
      <c r="I366" s="162"/>
      <c r="J366" s="162"/>
      <c r="K366" s="162"/>
      <c r="L366" s="162"/>
      <c r="M366" s="162"/>
      <c r="N366" s="162"/>
      <c r="O366" s="162"/>
    </row>
    <row r="367" spans="1:15" s="1" customFormat="1" x14ac:dyDescent="0.2">
      <c r="A367" s="162"/>
      <c r="B367" s="162"/>
      <c r="C367" s="162"/>
      <c r="D367" s="162"/>
      <c r="E367" s="162"/>
      <c r="F367" s="162"/>
      <c r="G367" s="162"/>
      <c r="H367" s="162"/>
      <c r="I367" s="162"/>
      <c r="J367" s="162"/>
      <c r="K367" s="162"/>
      <c r="L367" s="162"/>
      <c r="M367" s="162"/>
      <c r="N367" s="162"/>
      <c r="O367" s="162"/>
    </row>
    <row r="368" spans="1:15" s="1" customFormat="1" x14ac:dyDescent="0.2">
      <c r="A368" s="162"/>
      <c r="B368" s="162"/>
      <c r="C368" s="162"/>
      <c r="D368" s="162"/>
      <c r="E368" s="162"/>
      <c r="F368" s="162"/>
      <c r="G368" s="162"/>
      <c r="H368" s="162"/>
      <c r="I368" s="162"/>
      <c r="J368" s="162"/>
      <c r="K368" s="162"/>
      <c r="L368" s="162"/>
      <c r="M368" s="162"/>
      <c r="N368" s="162"/>
      <c r="O368" s="162"/>
    </row>
    <row r="369" spans="1:15" s="1" customFormat="1" x14ac:dyDescent="0.2">
      <c r="A369" s="162"/>
      <c r="B369" s="162"/>
      <c r="C369" s="162"/>
      <c r="D369" s="162"/>
      <c r="E369" s="162"/>
      <c r="F369" s="162"/>
      <c r="G369" s="162"/>
      <c r="H369" s="162"/>
      <c r="I369" s="162"/>
      <c r="J369" s="162"/>
      <c r="K369" s="162"/>
      <c r="L369" s="162"/>
      <c r="M369" s="162"/>
      <c r="N369" s="162"/>
      <c r="O369" s="162"/>
    </row>
    <row r="370" spans="1:15" s="1" customFormat="1" x14ac:dyDescent="0.2">
      <c r="A370" s="162"/>
      <c r="B370" s="162"/>
      <c r="C370" s="162"/>
      <c r="D370" s="162"/>
      <c r="E370" s="162"/>
      <c r="F370" s="162"/>
      <c r="G370" s="162"/>
      <c r="H370" s="162"/>
      <c r="I370" s="162"/>
      <c r="J370" s="162"/>
      <c r="K370" s="162"/>
      <c r="L370" s="162"/>
      <c r="M370" s="162"/>
      <c r="N370" s="162"/>
      <c r="O370" s="162"/>
    </row>
    <row r="371" spans="1:15" s="1" customFormat="1" x14ac:dyDescent="0.2">
      <c r="A371" s="162"/>
      <c r="B371" s="162"/>
      <c r="C371" s="162"/>
      <c r="D371" s="162"/>
      <c r="E371" s="162"/>
      <c r="F371" s="162"/>
      <c r="G371" s="162"/>
      <c r="H371" s="162"/>
      <c r="I371" s="162"/>
      <c r="J371" s="162"/>
      <c r="K371" s="162"/>
      <c r="L371" s="162"/>
      <c r="M371" s="162"/>
      <c r="N371" s="162"/>
      <c r="O371" s="162"/>
    </row>
    <row r="372" spans="1:15" s="1" customFormat="1" x14ac:dyDescent="0.2">
      <c r="A372" s="162"/>
      <c r="B372" s="162"/>
      <c r="C372" s="162"/>
      <c r="D372" s="162"/>
      <c r="E372" s="162"/>
      <c r="F372" s="162"/>
      <c r="G372" s="162"/>
      <c r="H372" s="162"/>
      <c r="I372" s="162"/>
      <c r="J372" s="162"/>
      <c r="K372" s="162"/>
      <c r="L372" s="162"/>
      <c r="M372" s="162"/>
      <c r="N372" s="162"/>
      <c r="O372" s="162"/>
    </row>
    <row r="373" spans="1:15" s="1" customFormat="1" x14ac:dyDescent="0.2">
      <c r="A373" s="162"/>
      <c r="B373" s="162"/>
      <c r="C373" s="162"/>
      <c r="D373" s="162"/>
      <c r="E373" s="162"/>
      <c r="F373" s="162"/>
      <c r="G373" s="162"/>
      <c r="H373" s="162"/>
      <c r="I373" s="162"/>
      <c r="J373" s="162"/>
      <c r="K373" s="162"/>
      <c r="L373" s="162"/>
      <c r="M373" s="162"/>
      <c r="N373" s="162"/>
      <c r="O373" s="162"/>
    </row>
    <row r="374" spans="1:15" s="1" customFormat="1" x14ac:dyDescent="0.2">
      <c r="A374" s="162"/>
      <c r="B374" s="162"/>
      <c r="C374" s="162"/>
      <c r="D374" s="162"/>
      <c r="E374" s="162"/>
      <c r="F374" s="162"/>
      <c r="G374" s="162"/>
      <c r="H374" s="162"/>
      <c r="I374" s="162"/>
      <c r="J374" s="162"/>
      <c r="K374" s="162"/>
      <c r="L374" s="162"/>
      <c r="M374" s="162"/>
      <c r="N374" s="162"/>
      <c r="O374" s="162"/>
    </row>
    <row r="375" spans="1:15" s="1" customFormat="1" x14ac:dyDescent="0.2">
      <c r="A375" s="162"/>
      <c r="B375" s="162"/>
      <c r="C375" s="162"/>
      <c r="D375" s="162"/>
      <c r="E375" s="162"/>
      <c r="F375" s="162"/>
      <c r="G375" s="162"/>
      <c r="H375" s="162"/>
      <c r="I375" s="162"/>
      <c r="J375" s="162"/>
      <c r="K375" s="162"/>
      <c r="L375" s="162"/>
      <c r="M375" s="162"/>
      <c r="N375" s="162"/>
      <c r="O375" s="162"/>
    </row>
    <row r="376" spans="1:15" s="1" customFormat="1" x14ac:dyDescent="0.2">
      <c r="A376" s="162"/>
      <c r="B376" s="162"/>
      <c r="C376" s="162"/>
      <c r="D376" s="162"/>
      <c r="E376" s="162"/>
      <c r="F376" s="162"/>
      <c r="G376" s="162"/>
      <c r="H376" s="162"/>
      <c r="I376" s="162"/>
      <c r="J376" s="162"/>
      <c r="K376" s="162"/>
      <c r="L376" s="162"/>
      <c r="M376" s="162"/>
      <c r="N376" s="162"/>
      <c r="O376" s="162"/>
    </row>
    <row r="377" spans="1:15" s="1" customFormat="1" x14ac:dyDescent="0.2">
      <c r="A377" s="162"/>
      <c r="B377" s="162"/>
      <c r="C377" s="162"/>
      <c r="D377" s="162"/>
      <c r="E377" s="162"/>
      <c r="F377" s="162"/>
      <c r="G377" s="162"/>
      <c r="H377" s="162"/>
      <c r="I377" s="162"/>
      <c r="J377" s="162"/>
      <c r="K377" s="162"/>
      <c r="L377" s="162"/>
      <c r="M377" s="162"/>
      <c r="N377" s="162"/>
      <c r="O377" s="162"/>
    </row>
    <row r="378" spans="1:15" s="1" customFormat="1" x14ac:dyDescent="0.2">
      <c r="A378" s="162"/>
      <c r="B378" s="162"/>
      <c r="C378" s="162"/>
      <c r="D378" s="162"/>
      <c r="E378" s="162"/>
      <c r="F378" s="162"/>
      <c r="G378" s="162"/>
      <c r="H378" s="162"/>
      <c r="I378" s="162"/>
      <c r="J378" s="162"/>
      <c r="K378" s="162"/>
      <c r="L378" s="162"/>
      <c r="M378" s="162"/>
      <c r="N378" s="162"/>
      <c r="O378" s="162"/>
    </row>
    <row r="379" spans="1:15" s="1" customFormat="1" x14ac:dyDescent="0.2">
      <c r="A379" s="162"/>
      <c r="B379" s="162"/>
      <c r="C379" s="162"/>
      <c r="D379" s="162"/>
      <c r="E379" s="162"/>
      <c r="F379" s="162"/>
      <c r="G379" s="162"/>
      <c r="H379" s="162"/>
      <c r="I379" s="162"/>
      <c r="J379" s="162"/>
      <c r="K379" s="162"/>
      <c r="L379" s="162"/>
      <c r="M379" s="162"/>
      <c r="N379" s="162"/>
      <c r="O379" s="162"/>
    </row>
    <row r="380" spans="1:15" s="1" customFormat="1" x14ac:dyDescent="0.2">
      <c r="A380" s="162"/>
      <c r="B380" s="162"/>
      <c r="C380" s="162"/>
      <c r="D380" s="162"/>
      <c r="E380" s="162"/>
      <c r="F380" s="162"/>
      <c r="G380" s="162"/>
      <c r="H380" s="162"/>
      <c r="I380" s="162"/>
      <c r="J380" s="162"/>
      <c r="K380" s="162"/>
      <c r="L380" s="162"/>
      <c r="M380" s="162"/>
      <c r="N380" s="162"/>
      <c r="O380" s="162"/>
    </row>
    <row r="381" spans="1:15" s="1" customFormat="1" x14ac:dyDescent="0.2">
      <c r="A381" s="162"/>
      <c r="B381" s="162"/>
      <c r="C381" s="162"/>
      <c r="D381" s="162"/>
      <c r="E381" s="162"/>
      <c r="F381" s="162"/>
      <c r="G381" s="162"/>
      <c r="H381" s="162"/>
      <c r="I381" s="162"/>
      <c r="J381" s="162"/>
      <c r="K381" s="162"/>
      <c r="L381" s="162"/>
      <c r="M381" s="162"/>
      <c r="N381" s="162"/>
      <c r="O381" s="162"/>
    </row>
    <row r="382" spans="1:15" s="1" customFormat="1" x14ac:dyDescent="0.2">
      <c r="A382" s="162"/>
      <c r="B382" s="162"/>
      <c r="C382" s="162"/>
      <c r="D382" s="162"/>
      <c r="E382" s="162"/>
      <c r="F382" s="162"/>
      <c r="G382" s="162"/>
      <c r="H382" s="162"/>
      <c r="I382" s="162"/>
      <c r="J382" s="162"/>
      <c r="K382" s="162"/>
      <c r="L382" s="162"/>
      <c r="M382" s="162"/>
      <c r="N382" s="162"/>
      <c r="O382" s="162"/>
    </row>
    <row r="383" spans="1:15" s="1" customFormat="1" x14ac:dyDescent="0.2">
      <c r="A383" s="162"/>
      <c r="B383" s="162"/>
      <c r="C383" s="162"/>
      <c r="D383" s="162"/>
      <c r="E383" s="162"/>
      <c r="F383" s="162"/>
      <c r="G383" s="162"/>
      <c r="H383" s="162"/>
      <c r="I383" s="162"/>
      <c r="J383" s="162"/>
      <c r="K383" s="162"/>
      <c r="L383" s="162"/>
      <c r="M383" s="162"/>
      <c r="N383" s="162"/>
      <c r="O383" s="162"/>
    </row>
    <row r="384" spans="1:15" s="1" customFormat="1" x14ac:dyDescent="0.2">
      <c r="A384" s="162"/>
      <c r="B384" s="162"/>
      <c r="C384" s="162"/>
      <c r="D384" s="162"/>
      <c r="E384" s="162"/>
      <c r="F384" s="162"/>
      <c r="G384" s="162"/>
      <c r="H384" s="162"/>
      <c r="I384" s="162"/>
      <c r="J384" s="162"/>
      <c r="K384" s="162"/>
      <c r="L384" s="162"/>
      <c r="M384" s="162"/>
      <c r="N384" s="162"/>
      <c r="O384" s="162"/>
    </row>
    <row r="385" spans="1:15" s="1" customFormat="1" x14ac:dyDescent="0.2">
      <c r="A385" s="162"/>
      <c r="B385" s="162"/>
      <c r="C385" s="162"/>
      <c r="D385" s="162"/>
      <c r="E385" s="162"/>
      <c r="F385" s="162"/>
      <c r="G385" s="162"/>
      <c r="H385" s="162"/>
      <c r="I385" s="162"/>
      <c r="J385" s="162"/>
      <c r="K385" s="162"/>
      <c r="L385" s="162"/>
      <c r="M385" s="162"/>
      <c r="N385" s="162"/>
      <c r="O385" s="162"/>
    </row>
    <row r="386" spans="1:15" s="1" customFormat="1" x14ac:dyDescent="0.2">
      <c r="A386" s="162"/>
      <c r="B386" s="162"/>
      <c r="C386" s="162"/>
      <c r="D386" s="162"/>
      <c r="E386" s="162"/>
      <c r="F386" s="162"/>
      <c r="G386" s="162"/>
      <c r="H386" s="162"/>
      <c r="I386" s="162"/>
      <c r="J386" s="162"/>
      <c r="K386" s="162"/>
      <c r="L386" s="162"/>
      <c r="M386" s="162"/>
      <c r="N386" s="162"/>
      <c r="O386" s="162"/>
    </row>
    <row r="387" spans="1:15" s="1" customFormat="1" x14ac:dyDescent="0.2">
      <c r="A387" s="162"/>
      <c r="B387" s="162"/>
      <c r="C387" s="162"/>
      <c r="D387" s="162"/>
      <c r="E387" s="162"/>
      <c r="F387" s="162"/>
      <c r="G387" s="162"/>
      <c r="H387" s="162"/>
      <c r="I387" s="162"/>
      <c r="J387" s="162"/>
      <c r="K387" s="162"/>
      <c r="L387" s="162"/>
      <c r="M387" s="162"/>
      <c r="N387" s="162"/>
      <c r="O387" s="162"/>
    </row>
    <row r="388" spans="1:15" s="1" customFormat="1" x14ac:dyDescent="0.2">
      <c r="A388" s="162"/>
      <c r="B388" s="162"/>
      <c r="C388" s="162"/>
      <c r="D388" s="162"/>
      <c r="E388" s="162"/>
      <c r="F388" s="162"/>
      <c r="G388" s="162"/>
      <c r="H388" s="162"/>
      <c r="I388" s="162"/>
      <c r="J388" s="162"/>
      <c r="K388" s="162"/>
      <c r="L388" s="162"/>
      <c r="M388" s="162"/>
      <c r="N388" s="162"/>
      <c r="O388" s="162"/>
    </row>
    <row r="389" spans="1:15" s="1" customFormat="1" x14ac:dyDescent="0.2">
      <c r="A389" s="162"/>
      <c r="B389" s="162"/>
      <c r="C389" s="162"/>
      <c r="D389" s="162"/>
      <c r="E389" s="162"/>
      <c r="F389" s="162"/>
      <c r="G389" s="162"/>
      <c r="H389" s="162"/>
      <c r="I389" s="162"/>
      <c r="J389" s="162"/>
      <c r="K389" s="162"/>
      <c r="L389" s="162"/>
      <c r="M389" s="162"/>
      <c r="N389" s="162"/>
      <c r="O389" s="162"/>
    </row>
    <row r="390" spans="1:15" s="1" customFormat="1" x14ac:dyDescent="0.2">
      <c r="A390" s="162"/>
      <c r="B390" s="162"/>
      <c r="C390" s="162"/>
      <c r="D390" s="162"/>
      <c r="E390" s="162"/>
      <c r="F390" s="162"/>
      <c r="G390" s="162"/>
      <c r="H390" s="162"/>
      <c r="I390" s="162"/>
      <c r="J390" s="162"/>
      <c r="K390" s="162"/>
      <c r="L390" s="162"/>
      <c r="M390" s="162"/>
      <c r="N390" s="162"/>
      <c r="O390" s="162"/>
    </row>
    <row r="391" spans="1:15" s="1" customFormat="1" x14ac:dyDescent="0.2">
      <c r="A391" s="162"/>
      <c r="B391" s="162"/>
      <c r="C391" s="162"/>
      <c r="D391" s="162"/>
      <c r="E391" s="162"/>
      <c r="F391" s="162"/>
      <c r="G391" s="162"/>
      <c r="H391" s="162"/>
      <c r="I391" s="162"/>
      <c r="J391" s="162"/>
      <c r="K391" s="162"/>
      <c r="L391" s="162"/>
      <c r="M391" s="162"/>
      <c r="N391" s="162"/>
      <c r="O391" s="162"/>
    </row>
    <row r="392" spans="1:15" s="1" customFormat="1" x14ac:dyDescent="0.2">
      <c r="A392" s="162"/>
      <c r="B392" s="162"/>
      <c r="C392" s="162"/>
      <c r="D392" s="162"/>
      <c r="E392" s="162"/>
      <c r="F392" s="162"/>
      <c r="G392" s="162"/>
      <c r="H392" s="162"/>
      <c r="I392" s="162"/>
      <c r="J392" s="162"/>
      <c r="K392" s="162"/>
      <c r="L392" s="162"/>
      <c r="M392" s="162"/>
      <c r="N392" s="162"/>
      <c r="O392" s="162"/>
    </row>
    <row r="393" spans="1:15" s="1" customFormat="1" x14ac:dyDescent="0.2">
      <c r="A393" s="162"/>
      <c r="B393" s="162"/>
      <c r="C393" s="162"/>
      <c r="D393" s="162"/>
      <c r="E393" s="162"/>
      <c r="F393" s="162"/>
      <c r="G393" s="162"/>
      <c r="H393" s="162"/>
      <c r="I393" s="162"/>
      <c r="J393" s="162"/>
      <c r="K393" s="162"/>
      <c r="L393" s="162"/>
      <c r="M393" s="162"/>
      <c r="N393" s="162"/>
      <c r="O393" s="162"/>
    </row>
    <row r="394" spans="1:15" s="1" customFormat="1" x14ac:dyDescent="0.2">
      <c r="A394" s="162"/>
      <c r="B394" s="162"/>
      <c r="C394" s="162"/>
      <c r="D394" s="162"/>
      <c r="E394" s="162"/>
      <c r="F394" s="162"/>
      <c r="G394" s="162"/>
      <c r="H394" s="162"/>
      <c r="I394" s="162"/>
      <c r="J394" s="162"/>
      <c r="K394" s="162"/>
      <c r="L394" s="162"/>
      <c r="M394" s="162"/>
      <c r="N394" s="162"/>
      <c r="O394" s="162"/>
    </row>
    <row r="395" spans="1:15" s="1" customFormat="1" x14ac:dyDescent="0.2">
      <c r="A395" s="162"/>
      <c r="B395" s="162"/>
      <c r="C395" s="162"/>
      <c r="D395" s="162"/>
      <c r="E395" s="162"/>
      <c r="F395" s="162"/>
      <c r="G395" s="162"/>
      <c r="H395" s="162"/>
      <c r="I395" s="162"/>
      <c r="J395" s="162"/>
      <c r="K395" s="162"/>
      <c r="L395" s="162"/>
      <c r="M395" s="162"/>
      <c r="N395" s="162"/>
      <c r="O395" s="162"/>
    </row>
    <row r="396" spans="1:15" s="1" customFormat="1" x14ac:dyDescent="0.2">
      <c r="A396" s="162"/>
      <c r="B396" s="162"/>
      <c r="C396" s="162"/>
      <c r="D396" s="162"/>
      <c r="E396" s="162"/>
      <c r="F396" s="162"/>
      <c r="G396" s="162"/>
      <c r="H396" s="162"/>
      <c r="I396" s="162"/>
      <c r="J396" s="162"/>
      <c r="K396" s="162"/>
      <c r="L396" s="162"/>
      <c r="M396" s="162"/>
      <c r="N396" s="162"/>
      <c r="O396" s="162"/>
    </row>
    <row r="397" spans="1:15" s="1" customFormat="1" x14ac:dyDescent="0.2">
      <c r="A397" s="162"/>
      <c r="B397" s="162"/>
      <c r="C397" s="162"/>
      <c r="D397" s="162"/>
      <c r="E397" s="162"/>
      <c r="F397" s="162"/>
      <c r="G397" s="162"/>
      <c r="H397" s="162"/>
      <c r="I397" s="162"/>
      <c r="J397" s="162"/>
      <c r="K397" s="162"/>
      <c r="L397" s="162"/>
      <c r="M397" s="162"/>
      <c r="N397" s="162"/>
      <c r="O397" s="162"/>
    </row>
    <row r="398" spans="1:15" s="1" customFormat="1" x14ac:dyDescent="0.2">
      <c r="A398" s="162"/>
      <c r="B398" s="162"/>
      <c r="C398" s="162"/>
      <c r="D398" s="162"/>
      <c r="E398" s="162"/>
      <c r="F398" s="162"/>
      <c r="G398" s="162"/>
      <c r="H398" s="162"/>
      <c r="I398" s="162"/>
      <c r="J398" s="162"/>
      <c r="K398" s="162"/>
      <c r="L398" s="162"/>
      <c r="M398" s="162"/>
      <c r="N398" s="162"/>
      <c r="O398" s="162"/>
    </row>
    <row r="399" spans="1:15" s="1" customFormat="1" x14ac:dyDescent="0.2">
      <c r="A399" s="162"/>
      <c r="B399" s="162"/>
      <c r="C399" s="162"/>
      <c r="D399" s="162"/>
      <c r="E399" s="162"/>
      <c r="F399" s="162"/>
      <c r="G399" s="162"/>
      <c r="H399" s="162"/>
      <c r="I399" s="162"/>
      <c r="J399" s="162"/>
      <c r="K399" s="162"/>
      <c r="L399" s="162"/>
      <c r="M399" s="162"/>
      <c r="N399" s="162"/>
      <c r="O399" s="162"/>
    </row>
    <row r="400" spans="1:15" s="1" customFormat="1" x14ac:dyDescent="0.2">
      <c r="A400" s="162"/>
      <c r="B400" s="162"/>
      <c r="C400" s="162"/>
      <c r="D400" s="162"/>
      <c r="E400" s="162"/>
      <c r="F400" s="162"/>
      <c r="G400" s="162"/>
      <c r="H400" s="162"/>
      <c r="I400" s="162"/>
      <c r="J400" s="162"/>
      <c r="K400" s="162"/>
      <c r="L400" s="162"/>
      <c r="M400" s="162"/>
      <c r="N400" s="162"/>
      <c r="O400" s="162"/>
    </row>
    <row r="401" spans="1:15" s="1" customFormat="1" x14ac:dyDescent="0.2">
      <c r="A401" s="162"/>
      <c r="B401" s="162"/>
      <c r="C401" s="162"/>
      <c r="D401" s="162"/>
      <c r="E401" s="162"/>
      <c r="F401" s="162"/>
      <c r="G401" s="162"/>
      <c r="H401" s="162"/>
      <c r="I401" s="162"/>
      <c r="J401" s="162"/>
      <c r="K401" s="162"/>
      <c r="L401" s="162"/>
      <c r="M401" s="162"/>
      <c r="N401" s="162"/>
      <c r="O401" s="162"/>
    </row>
    <row r="402" spans="1:15" s="1" customFormat="1" x14ac:dyDescent="0.2">
      <c r="A402" s="162"/>
      <c r="B402" s="162"/>
      <c r="C402" s="162"/>
      <c r="D402" s="162"/>
      <c r="E402" s="162"/>
      <c r="F402" s="162"/>
      <c r="G402" s="162"/>
      <c r="H402" s="162"/>
      <c r="I402" s="162"/>
      <c r="J402" s="162"/>
      <c r="K402" s="162"/>
      <c r="L402" s="162"/>
      <c r="M402" s="162"/>
      <c r="N402" s="162"/>
      <c r="O402" s="162"/>
    </row>
    <row r="403" spans="1:15" s="1" customFormat="1" x14ac:dyDescent="0.2">
      <c r="A403" s="162"/>
      <c r="B403" s="162"/>
      <c r="C403" s="162"/>
      <c r="D403" s="162"/>
      <c r="E403" s="162"/>
      <c r="F403" s="162"/>
      <c r="G403" s="162"/>
      <c r="H403" s="162"/>
      <c r="I403" s="162"/>
      <c r="J403" s="162"/>
      <c r="K403" s="162"/>
      <c r="L403" s="162"/>
      <c r="M403" s="162"/>
      <c r="N403" s="162"/>
      <c r="O403" s="162"/>
    </row>
    <row r="404" spans="1:15" s="1" customFormat="1" x14ac:dyDescent="0.2">
      <c r="A404" s="162"/>
      <c r="B404" s="162"/>
      <c r="C404" s="162"/>
      <c r="D404" s="162"/>
      <c r="E404" s="162"/>
      <c r="F404" s="162"/>
      <c r="G404" s="162"/>
      <c r="H404" s="162"/>
      <c r="I404" s="162"/>
      <c r="J404" s="162"/>
      <c r="K404" s="162"/>
      <c r="L404" s="162"/>
      <c r="M404" s="162"/>
      <c r="N404" s="162"/>
      <c r="O404" s="162"/>
    </row>
    <row r="405" spans="1:15" s="1" customFormat="1" x14ac:dyDescent="0.2">
      <c r="A405" s="162"/>
      <c r="B405" s="162"/>
      <c r="C405" s="162"/>
      <c r="D405" s="162"/>
      <c r="E405" s="162"/>
      <c r="F405" s="162"/>
      <c r="G405" s="162"/>
      <c r="H405" s="162"/>
      <c r="I405" s="162"/>
      <c r="J405" s="162"/>
      <c r="K405" s="162"/>
      <c r="L405" s="162"/>
      <c r="M405" s="162"/>
      <c r="N405" s="162"/>
      <c r="O405" s="162"/>
    </row>
    <row r="406" spans="1:15" s="1" customFormat="1" x14ac:dyDescent="0.2">
      <c r="A406" s="162"/>
      <c r="B406" s="162"/>
      <c r="C406" s="162"/>
      <c r="D406" s="162"/>
      <c r="E406" s="162"/>
      <c r="F406" s="162"/>
      <c r="G406" s="162"/>
      <c r="H406" s="162"/>
      <c r="I406" s="162"/>
      <c r="J406" s="162"/>
      <c r="K406" s="162"/>
      <c r="L406" s="162"/>
      <c r="M406" s="162"/>
      <c r="N406" s="162"/>
      <c r="O406" s="162"/>
    </row>
    <row r="407" spans="1:15" s="1" customFormat="1" x14ac:dyDescent="0.2">
      <c r="A407" s="162"/>
      <c r="B407" s="162"/>
      <c r="C407" s="162"/>
      <c r="D407" s="162"/>
      <c r="E407" s="162"/>
      <c r="F407" s="162"/>
      <c r="G407" s="162"/>
      <c r="H407" s="162"/>
      <c r="I407" s="162"/>
      <c r="J407" s="162"/>
      <c r="K407" s="162"/>
      <c r="L407" s="162"/>
      <c r="M407" s="162"/>
      <c r="N407" s="162"/>
      <c r="O407" s="162"/>
    </row>
    <row r="408" spans="1:15" s="1" customFormat="1" x14ac:dyDescent="0.2">
      <c r="A408" s="162"/>
      <c r="B408" s="162"/>
      <c r="C408" s="162"/>
      <c r="D408" s="162"/>
      <c r="E408" s="162"/>
      <c r="F408" s="162"/>
      <c r="G408" s="162"/>
      <c r="H408" s="162"/>
      <c r="I408" s="162"/>
      <c r="J408" s="162"/>
      <c r="K408" s="162"/>
      <c r="L408" s="162"/>
      <c r="M408" s="162"/>
      <c r="N408" s="162"/>
      <c r="O408" s="162"/>
    </row>
    <row r="409" spans="1:15" s="1" customFormat="1" x14ac:dyDescent="0.2">
      <c r="A409" s="162"/>
      <c r="B409" s="162"/>
      <c r="C409" s="162"/>
      <c r="D409" s="162"/>
      <c r="E409" s="162"/>
      <c r="F409" s="162"/>
      <c r="G409" s="162"/>
      <c r="H409" s="162"/>
      <c r="I409" s="162"/>
      <c r="J409" s="162"/>
      <c r="K409" s="162"/>
      <c r="L409" s="162"/>
      <c r="M409" s="162"/>
      <c r="N409" s="162"/>
      <c r="O409" s="162"/>
    </row>
    <row r="410" spans="1:15" s="1" customFormat="1" x14ac:dyDescent="0.2">
      <c r="A410" s="162"/>
      <c r="B410" s="162"/>
      <c r="C410" s="162"/>
      <c r="D410" s="162"/>
      <c r="E410" s="162"/>
      <c r="F410" s="162"/>
      <c r="G410" s="162"/>
      <c r="H410" s="162"/>
      <c r="I410" s="162"/>
      <c r="J410" s="162"/>
      <c r="K410" s="162"/>
      <c r="L410" s="162"/>
      <c r="M410" s="162"/>
      <c r="N410" s="162"/>
      <c r="O410" s="162"/>
    </row>
    <row r="411" spans="1:15" s="1" customFormat="1" x14ac:dyDescent="0.2">
      <c r="A411" s="162"/>
      <c r="B411" s="162"/>
      <c r="C411" s="162"/>
      <c r="D411" s="162"/>
      <c r="E411" s="162"/>
      <c r="F411" s="162"/>
      <c r="G411" s="162"/>
      <c r="H411" s="162"/>
      <c r="I411" s="162"/>
      <c r="J411" s="162"/>
      <c r="K411" s="162"/>
      <c r="L411" s="162"/>
      <c r="M411" s="162"/>
      <c r="N411" s="162"/>
      <c r="O411" s="162"/>
    </row>
    <row r="412" spans="1:15" s="1" customFormat="1" x14ac:dyDescent="0.2">
      <c r="A412" s="162"/>
      <c r="B412" s="162"/>
      <c r="C412" s="162"/>
      <c r="D412" s="162"/>
      <c r="E412" s="162"/>
      <c r="F412" s="162"/>
      <c r="G412" s="162"/>
      <c r="H412" s="162"/>
      <c r="I412" s="162"/>
      <c r="J412" s="162"/>
      <c r="K412" s="162"/>
      <c r="L412" s="162"/>
      <c r="M412" s="162"/>
      <c r="N412" s="162"/>
      <c r="O412" s="162"/>
    </row>
    <row r="413" spans="1:15" s="1" customFormat="1" x14ac:dyDescent="0.2">
      <c r="A413" s="162"/>
      <c r="B413" s="162"/>
      <c r="C413" s="162"/>
      <c r="D413" s="162"/>
      <c r="E413" s="162"/>
      <c r="F413" s="162"/>
      <c r="G413" s="162"/>
      <c r="H413" s="162"/>
      <c r="I413" s="162"/>
      <c r="J413" s="162"/>
      <c r="K413" s="162"/>
      <c r="L413" s="162"/>
      <c r="M413" s="162"/>
      <c r="N413" s="162"/>
      <c r="O413" s="162"/>
    </row>
    <row r="414" spans="1:15" s="1" customFormat="1" x14ac:dyDescent="0.2">
      <c r="A414" s="162"/>
      <c r="B414" s="162"/>
      <c r="C414" s="162"/>
      <c r="D414" s="162"/>
      <c r="E414" s="162"/>
      <c r="F414" s="162"/>
      <c r="G414" s="162"/>
      <c r="H414" s="162"/>
      <c r="I414" s="162"/>
      <c r="J414" s="162"/>
      <c r="K414" s="162"/>
      <c r="L414" s="162"/>
      <c r="M414" s="162"/>
      <c r="N414" s="162"/>
      <c r="O414" s="162"/>
    </row>
    <row r="415" spans="1:15" s="1" customFormat="1" x14ac:dyDescent="0.2">
      <c r="A415" s="162"/>
      <c r="B415" s="162"/>
      <c r="C415" s="162"/>
      <c r="D415" s="162"/>
      <c r="E415" s="162"/>
      <c r="F415" s="162"/>
      <c r="G415" s="162"/>
      <c r="H415" s="162"/>
      <c r="I415" s="162"/>
      <c r="J415" s="162"/>
      <c r="K415" s="162"/>
      <c r="L415" s="162"/>
      <c r="M415" s="162"/>
      <c r="N415" s="162"/>
      <c r="O415" s="162"/>
    </row>
    <row r="416" spans="1:15" s="1" customFormat="1" x14ac:dyDescent="0.2">
      <c r="A416" s="162"/>
      <c r="B416" s="162"/>
      <c r="C416" s="162"/>
      <c r="D416" s="162"/>
      <c r="E416" s="162"/>
      <c r="F416" s="162"/>
      <c r="G416" s="162"/>
      <c r="H416" s="162"/>
      <c r="I416" s="162"/>
      <c r="J416" s="162"/>
      <c r="K416" s="162"/>
      <c r="L416" s="162"/>
      <c r="M416" s="162"/>
      <c r="N416" s="162"/>
      <c r="O416" s="162"/>
    </row>
    <row r="417" spans="1:15" s="1" customFormat="1" x14ac:dyDescent="0.2">
      <c r="A417" s="162"/>
      <c r="B417" s="162"/>
      <c r="C417" s="162"/>
      <c r="D417" s="162"/>
      <c r="E417" s="162"/>
      <c r="F417" s="162"/>
      <c r="G417" s="162"/>
      <c r="H417" s="162"/>
      <c r="I417" s="162"/>
      <c r="J417" s="162"/>
      <c r="K417" s="162"/>
      <c r="L417" s="162"/>
      <c r="M417" s="162"/>
      <c r="N417" s="162"/>
      <c r="O417" s="162"/>
    </row>
    <row r="418" spans="1:15" s="1" customFormat="1" x14ac:dyDescent="0.2">
      <c r="A418" s="162"/>
      <c r="B418" s="162"/>
      <c r="C418" s="162"/>
      <c r="D418" s="162"/>
      <c r="E418" s="162"/>
      <c r="F418" s="162"/>
      <c r="G418" s="162"/>
      <c r="H418" s="162"/>
      <c r="I418" s="162"/>
      <c r="J418" s="162"/>
      <c r="K418" s="162"/>
      <c r="L418" s="162"/>
      <c r="M418" s="162"/>
      <c r="N418" s="162"/>
      <c r="O418" s="162"/>
    </row>
    <row r="419" spans="1:15" s="1" customFormat="1" x14ac:dyDescent="0.2">
      <c r="A419" s="162"/>
      <c r="B419" s="162"/>
      <c r="C419" s="162"/>
      <c r="D419" s="162"/>
      <c r="E419" s="162"/>
      <c r="F419" s="162"/>
      <c r="G419" s="162"/>
      <c r="H419" s="162"/>
      <c r="I419" s="162"/>
      <c r="J419" s="162"/>
      <c r="K419" s="162"/>
      <c r="L419" s="162"/>
      <c r="M419" s="162"/>
      <c r="N419" s="162"/>
      <c r="O419" s="162"/>
    </row>
    <row r="420" spans="1:15" s="1" customFormat="1" x14ac:dyDescent="0.2">
      <c r="A420" s="162"/>
      <c r="B420" s="162"/>
      <c r="C420" s="162"/>
      <c r="D420" s="162"/>
      <c r="E420" s="162"/>
      <c r="F420" s="162"/>
      <c r="G420" s="162"/>
      <c r="H420" s="162"/>
      <c r="I420" s="162"/>
      <c r="J420" s="162"/>
      <c r="K420" s="162"/>
      <c r="L420" s="162"/>
      <c r="M420" s="162"/>
      <c r="N420" s="162"/>
      <c r="O420" s="162"/>
    </row>
    <row r="421" spans="1:15" s="1" customFormat="1" x14ac:dyDescent="0.2">
      <c r="A421" s="162"/>
      <c r="B421" s="162"/>
      <c r="C421" s="162"/>
      <c r="D421" s="162"/>
      <c r="E421" s="162"/>
      <c r="F421" s="162"/>
      <c r="G421" s="162"/>
      <c r="H421" s="162"/>
      <c r="I421" s="162"/>
      <c r="J421" s="162"/>
      <c r="K421" s="162"/>
      <c r="L421" s="162"/>
      <c r="M421" s="162"/>
      <c r="N421" s="162"/>
      <c r="O421" s="162"/>
    </row>
    <row r="422" spans="1:15" s="1" customFormat="1" x14ac:dyDescent="0.2">
      <c r="A422" s="162"/>
      <c r="B422" s="162"/>
      <c r="C422" s="162"/>
      <c r="D422" s="162"/>
      <c r="E422" s="162"/>
      <c r="F422" s="162"/>
      <c r="G422" s="162"/>
      <c r="H422" s="162"/>
      <c r="I422" s="162"/>
      <c r="J422" s="162"/>
      <c r="K422" s="162"/>
      <c r="L422" s="162"/>
      <c r="M422" s="162"/>
      <c r="N422" s="162"/>
      <c r="O422" s="162"/>
    </row>
    <row r="423" spans="1:15" s="1" customFormat="1" x14ac:dyDescent="0.2">
      <c r="A423" s="162"/>
      <c r="B423" s="162"/>
      <c r="C423" s="162"/>
      <c r="D423" s="162"/>
      <c r="E423" s="162"/>
      <c r="F423" s="162"/>
      <c r="G423" s="162"/>
      <c r="H423" s="162"/>
      <c r="I423" s="162"/>
      <c r="J423" s="162"/>
      <c r="K423" s="162"/>
      <c r="L423" s="162"/>
      <c r="M423" s="162"/>
      <c r="N423" s="162"/>
      <c r="O423" s="162"/>
    </row>
    <row r="424" spans="1:15" s="1" customFormat="1" x14ac:dyDescent="0.2">
      <c r="A424" s="162"/>
      <c r="B424" s="162"/>
      <c r="C424" s="162"/>
      <c r="D424" s="162"/>
      <c r="E424" s="162"/>
      <c r="F424" s="162"/>
      <c r="G424" s="162"/>
      <c r="H424" s="162"/>
      <c r="I424" s="162"/>
      <c r="J424" s="162"/>
      <c r="K424" s="162"/>
      <c r="L424" s="162"/>
      <c r="M424" s="162"/>
      <c r="N424" s="162"/>
      <c r="O424" s="162"/>
    </row>
    <row r="425" spans="1:15" s="1" customFormat="1" x14ac:dyDescent="0.2">
      <c r="A425" s="162"/>
      <c r="B425" s="162"/>
      <c r="C425" s="162"/>
      <c r="D425" s="162"/>
      <c r="E425" s="162"/>
      <c r="F425" s="162"/>
      <c r="G425" s="162"/>
      <c r="H425" s="162"/>
      <c r="I425" s="162"/>
      <c r="J425" s="162"/>
      <c r="K425" s="162"/>
      <c r="L425" s="162"/>
      <c r="M425" s="162"/>
      <c r="N425" s="162"/>
      <c r="O425" s="162"/>
    </row>
    <row r="426" spans="1:15" s="1" customFormat="1" x14ac:dyDescent="0.2">
      <c r="A426" s="162"/>
      <c r="B426" s="162"/>
      <c r="C426" s="162"/>
      <c r="D426" s="162"/>
      <c r="E426" s="162"/>
      <c r="F426" s="162"/>
      <c r="G426" s="162"/>
      <c r="H426" s="162"/>
      <c r="I426" s="162"/>
      <c r="J426" s="162"/>
      <c r="K426" s="162"/>
      <c r="L426" s="162"/>
      <c r="M426" s="162"/>
      <c r="N426" s="162"/>
      <c r="O426" s="162"/>
    </row>
    <row r="427" spans="1:15" s="1" customFormat="1" x14ac:dyDescent="0.2">
      <c r="A427" s="162"/>
      <c r="B427" s="162"/>
      <c r="C427" s="162"/>
      <c r="D427" s="162"/>
      <c r="E427" s="162"/>
      <c r="F427" s="162"/>
      <c r="G427" s="162"/>
      <c r="H427" s="162"/>
      <c r="I427" s="162"/>
      <c r="J427" s="162"/>
      <c r="K427" s="162"/>
      <c r="L427" s="162"/>
      <c r="M427" s="162"/>
      <c r="N427" s="162"/>
      <c r="O427" s="162"/>
    </row>
    <row r="428" spans="1:15" s="1" customFormat="1" x14ac:dyDescent="0.2">
      <c r="A428" s="162"/>
      <c r="B428" s="162"/>
      <c r="C428" s="162"/>
      <c r="D428" s="162"/>
      <c r="E428" s="162"/>
      <c r="F428" s="162"/>
      <c r="G428" s="162"/>
      <c r="H428" s="162"/>
      <c r="I428" s="162"/>
      <c r="J428" s="162"/>
      <c r="K428" s="162"/>
      <c r="L428" s="162"/>
      <c r="M428" s="162"/>
      <c r="N428" s="162"/>
      <c r="O428" s="162"/>
    </row>
    <row r="429" spans="1:15" s="1" customFormat="1" x14ac:dyDescent="0.2">
      <c r="A429" s="162"/>
      <c r="B429" s="162"/>
      <c r="C429" s="162"/>
      <c r="D429" s="162"/>
      <c r="E429" s="162"/>
      <c r="F429" s="162"/>
      <c r="G429" s="162"/>
      <c r="H429" s="162"/>
      <c r="I429" s="162"/>
      <c r="J429" s="162"/>
      <c r="K429" s="162"/>
      <c r="L429" s="162"/>
      <c r="M429" s="162"/>
      <c r="N429" s="162"/>
      <c r="O429" s="162"/>
    </row>
    <row r="430" spans="1:15" s="1" customFormat="1" x14ac:dyDescent="0.2">
      <c r="A430" s="162"/>
      <c r="B430" s="162"/>
      <c r="C430" s="162"/>
      <c r="D430" s="162"/>
      <c r="E430" s="162"/>
      <c r="F430" s="162"/>
      <c r="G430" s="162"/>
      <c r="H430" s="162"/>
      <c r="I430" s="162"/>
      <c r="J430" s="162"/>
      <c r="K430" s="162"/>
      <c r="L430" s="162"/>
      <c r="M430" s="162"/>
      <c r="N430" s="162"/>
      <c r="O430" s="162"/>
    </row>
    <row r="431" spans="1:15" s="1" customFormat="1" x14ac:dyDescent="0.2">
      <c r="A431" s="162"/>
      <c r="B431" s="162"/>
      <c r="C431" s="162"/>
      <c r="D431" s="162"/>
      <c r="E431" s="162"/>
      <c r="F431" s="162"/>
      <c r="G431" s="162"/>
      <c r="H431" s="162"/>
      <c r="I431" s="162"/>
      <c r="J431" s="162"/>
      <c r="K431" s="162"/>
      <c r="L431" s="162"/>
      <c r="M431" s="162"/>
      <c r="N431" s="162"/>
      <c r="O431" s="162"/>
    </row>
    <row r="432" spans="1:15" s="1" customFormat="1" x14ac:dyDescent="0.2">
      <c r="A432" s="162"/>
      <c r="B432" s="162"/>
      <c r="C432" s="162"/>
      <c r="D432" s="162"/>
      <c r="E432" s="162"/>
      <c r="F432" s="162"/>
      <c r="G432" s="162"/>
      <c r="H432" s="162"/>
      <c r="I432" s="162"/>
      <c r="J432" s="162"/>
      <c r="K432" s="162"/>
      <c r="L432" s="162"/>
      <c r="M432" s="162"/>
      <c r="N432" s="162"/>
      <c r="O432" s="162"/>
    </row>
    <row r="433" spans="1:15" s="1" customFormat="1" x14ac:dyDescent="0.2">
      <c r="A433" s="162"/>
      <c r="B433" s="162"/>
      <c r="C433" s="162"/>
      <c r="D433" s="162"/>
      <c r="E433" s="162"/>
      <c r="F433" s="162"/>
      <c r="G433" s="162"/>
      <c r="H433" s="162"/>
      <c r="I433" s="162"/>
      <c r="J433" s="162"/>
      <c r="K433" s="162"/>
      <c r="L433" s="162"/>
      <c r="M433" s="162"/>
      <c r="N433" s="162"/>
      <c r="O433" s="162"/>
    </row>
    <row r="434" spans="1:15" s="1" customFormat="1" x14ac:dyDescent="0.2">
      <c r="A434" s="162"/>
      <c r="B434" s="162"/>
      <c r="C434" s="162"/>
      <c r="D434" s="162"/>
      <c r="E434" s="162"/>
      <c r="F434" s="162"/>
      <c r="G434" s="162"/>
      <c r="H434" s="162"/>
      <c r="I434" s="162"/>
      <c r="J434" s="162"/>
      <c r="K434" s="162"/>
      <c r="L434" s="162"/>
      <c r="M434" s="162"/>
      <c r="N434" s="162"/>
      <c r="O434" s="162"/>
    </row>
    <row r="435" spans="1:15" s="1" customFormat="1" x14ac:dyDescent="0.2">
      <c r="A435" s="162"/>
      <c r="B435" s="162"/>
      <c r="C435" s="162"/>
      <c r="D435" s="162"/>
      <c r="E435" s="162"/>
      <c r="F435" s="162"/>
      <c r="G435" s="162"/>
      <c r="H435" s="162"/>
      <c r="I435" s="162"/>
      <c r="J435" s="162"/>
      <c r="K435" s="162"/>
      <c r="L435" s="162"/>
      <c r="M435" s="162"/>
      <c r="N435" s="162"/>
      <c r="O435" s="162"/>
    </row>
    <row r="436" spans="1:15" s="1" customFormat="1" x14ac:dyDescent="0.2">
      <c r="A436" s="162"/>
      <c r="B436" s="162"/>
      <c r="C436" s="162"/>
      <c r="D436" s="162"/>
      <c r="E436" s="162"/>
      <c r="F436" s="162"/>
      <c r="G436" s="162"/>
      <c r="H436" s="162"/>
      <c r="I436" s="162"/>
      <c r="J436" s="162"/>
      <c r="K436" s="162"/>
      <c r="L436" s="162"/>
      <c r="M436" s="162"/>
      <c r="N436" s="162"/>
      <c r="O436" s="162"/>
    </row>
    <row r="437" spans="1:15" s="1" customFormat="1" x14ac:dyDescent="0.2">
      <c r="A437" s="162"/>
      <c r="B437" s="162"/>
      <c r="C437" s="162"/>
      <c r="D437" s="162"/>
      <c r="E437" s="162"/>
      <c r="F437" s="162"/>
      <c r="G437" s="162"/>
      <c r="H437" s="162"/>
      <c r="I437" s="162"/>
      <c r="J437" s="162"/>
      <c r="K437" s="162"/>
      <c r="L437" s="162"/>
      <c r="M437" s="162"/>
      <c r="N437" s="162"/>
      <c r="O437" s="162"/>
    </row>
    <row r="438" spans="1:15" s="1" customFormat="1" x14ac:dyDescent="0.2">
      <c r="A438" s="162"/>
      <c r="B438" s="162"/>
      <c r="C438" s="162"/>
      <c r="D438" s="162"/>
      <c r="E438" s="162"/>
      <c r="F438" s="162"/>
      <c r="G438" s="162"/>
      <c r="H438" s="162"/>
      <c r="I438" s="162"/>
      <c r="J438" s="162"/>
      <c r="K438" s="162"/>
      <c r="L438" s="162"/>
      <c r="M438" s="162"/>
      <c r="N438" s="162"/>
      <c r="O438" s="162"/>
    </row>
    <row r="439" spans="1:15" s="1" customFormat="1" x14ac:dyDescent="0.2">
      <c r="A439" s="162"/>
      <c r="B439" s="162"/>
      <c r="C439" s="162"/>
      <c r="D439" s="162"/>
      <c r="E439" s="162"/>
      <c r="F439" s="162"/>
      <c r="G439" s="162"/>
      <c r="H439" s="162"/>
      <c r="I439" s="162"/>
      <c r="J439" s="162"/>
      <c r="K439" s="162"/>
      <c r="L439" s="162"/>
      <c r="M439" s="162"/>
      <c r="N439" s="162"/>
      <c r="O439" s="162"/>
    </row>
    <row r="440" spans="1:15" s="1" customFormat="1" x14ac:dyDescent="0.2">
      <c r="A440" s="162"/>
      <c r="B440" s="162"/>
      <c r="C440" s="162"/>
      <c r="D440" s="162"/>
      <c r="E440" s="162"/>
      <c r="F440" s="162"/>
      <c r="G440" s="162"/>
      <c r="H440" s="162"/>
      <c r="I440" s="162"/>
      <c r="J440" s="162"/>
      <c r="K440" s="162"/>
      <c r="L440" s="162"/>
      <c r="M440" s="162"/>
      <c r="N440" s="162"/>
      <c r="O440" s="162"/>
    </row>
    <row r="441" spans="1:15" s="1" customFormat="1" x14ac:dyDescent="0.2">
      <c r="A441" s="162"/>
      <c r="B441" s="162"/>
      <c r="C441" s="162"/>
      <c r="D441" s="162"/>
      <c r="E441" s="162"/>
      <c r="F441" s="162"/>
      <c r="G441" s="162"/>
      <c r="H441" s="162"/>
      <c r="I441" s="162"/>
      <c r="J441" s="162"/>
      <c r="K441" s="162"/>
      <c r="L441" s="162"/>
      <c r="M441" s="162"/>
      <c r="N441" s="162"/>
      <c r="O441" s="162"/>
    </row>
    <row r="442" spans="1:15" s="1" customFormat="1" x14ac:dyDescent="0.2">
      <c r="A442" s="162"/>
      <c r="B442" s="162"/>
      <c r="C442" s="162"/>
      <c r="D442" s="162"/>
      <c r="E442" s="162"/>
      <c r="F442" s="162"/>
      <c r="G442" s="162"/>
      <c r="H442" s="162"/>
      <c r="I442" s="162"/>
      <c r="J442" s="162"/>
      <c r="K442" s="162"/>
      <c r="L442" s="162"/>
      <c r="M442" s="162"/>
      <c r="N442" s="162"/>
      <c r="O442" s="162"/>
    </row>
    <row r="443" spans="1:15" s="1" customFormat="1" x14ac:dyDescent="0.2">
      <c r="A443" s="162"/>
      <c r="B443" s="162"/>
      <c r="C443" s="162"/>
      <c r="D443" s="162"/>
      <c r="E443" s="162"/>
      <c r="F443" s="162"/>
      <c r="G443" s="162"/>
      <c r="H443" s="162"/>
      <c r="I443" s="162"/>
      <c r="J443" s="162"/>
      <c r="K443" s="162"/>
      <c r="L443" s="162"/>
      <c r="M443" s="162"/>
      <c r="N443" s="162"/>
      <c r="O443" s="162"/>
    </row>
    <row r="444" spans="1:15" s="1" customFormat="1" x14ac:dyDescent="0.2">
      <c r="A444" s="162"/>
      <c r="B444" s="162"/>
      <c r="C444" s="162"/>
      <c r="D444" s="162"/>
      <c r="E444" s="162"/>
      <c r="F444" s="162"/>
      <c r="G444" s="162"/>
      <c r="H444" s="162"/>
      <c r="I444" s="162"/>
      <c r="J444" s="162"/>
      <c r="K444" s="162"/>
      <c r="L444" s="162"/>
      <c r="M444" s="162"/>
      <c r="N444" s="162"/>
      <c r="O444" s="162"/>
    </row>
    <row r="445" spans="1:15" s="1" customFormat="1" x14ac:dyDescent="0.2">
      <c r="A445" s="162"/>
      <c r="B445" s="162"/>
      <c r="C445" s="162"/>
      <c r="D445" s="162"/>
      <c r="E445" s="162"/>
      <c r="F445" s="162"/>
      <c r="G445" s="162"/>
      <c r="H445" s="162"/>
      <c r="I445" s="162"/>
      <c r="J445" s="162"/>
      <c r="K445" s="162"/>
      <c r="L445" s="162"/>
      <c r="M445" s="162"/>
      <c r="N445" s="162"/>
      <c r="O445" s="162"/>
    </row>
    <row r="446" spans="1:15" s="1" customFormat="1" x14ac:dyDescent="0.2">
      <c r="A446" s="162"/>
      <c r="B446" s="162"/>
      <c r="C446" s="162"/>
      <c r="D446" s="162"/>
      <c r="E446" s="162"/>
      <c r="F446" s="162"/>
      <c r="G446" s="162"/>
      <c r="H446" s="162"/>
      <c r="I446" s="162"/>
      <c r="J446" s="162"/>
      <c r="K446" s="162"/>
      <c r="L446" s="162"/>
      <c r="M446" s="162"/>
      <c r="N446" s="162"/>
      <c r="O446" s="162"/>
    </row>
    <row r="447" spans="1:15" s="1" customFormat="1" x14ac:dyDescent="0.2">
      <c r="A447" s="162"/>
      <c r="B447" s="162"/>
      <c r="C447" s="162"/>
      <c r="D447" s="162"/>
      <c r="E447" s="162"/>
      <c r="F447" s="162"/>
      <c r="G447" s="162"/>
      <c r="H447" s="162"/>
      <c r="I447" s="162"/>
      <c r="J447" s="162"/>
      <c r="K447" s="162"/>
      <c r="L447" s="162"/>
      <c r="M447" s="162"/>
      <c r="N447" s="162"/>
      <c r="O447" s="162"/>
    </row>
    <row r="448" spans="1:15" s="1" customFormat="1" x14ac:dyDescent="0.2">
      <c r="A448" s="162"/>
      <c r="B448" s="162"/>
      <c r="C448" s="162"/>
      <c r="D448" s="162"/>
      <c r="E448" s="162"/>
      <c r="F448" s="162"/>
      <c r="G448" s="162"/>
      <c r="H448" s="162"/>
      <c r="I448" s="162"/>
      <c r="J448" s="162"/>
      <c r="K448" s="162"/>
      <c r="L448" s="162"/>
      <c r="M448" s="162"/>
      <c r="N448" s="162"/>
      <c r="O448" s="162"/>
    </row>
    <row r="449" spans="1:15" s="1" customFormat="1" x14ac:dyDescent="0.2">
      <c r="A449" s="162"/>
      <c r="B449" s="162"/>
      <c r="C449" s="162"/>
      <c r="D449" s="162"/>
      <c r="E449" s="162"/>
      <c r="F449" s="162"/>
      <c r="G449" s="162"/>
      <c r="H449" s="162"/>
      <c r="I449" s="162"/>
      <c r="J449" s="162"/>
      <c r="K449" s="162"/>
      <c r="L449" s="162"/>
      <c r="M449" s="162"/>
      <c r="N449" s="162"/>
      <c r="O449" s="162"/>
    </row>
    <row r="450" spans="1:15" s="1" customFormat="1" x14ac:dyDescent="0.2">
      <c r="A450" s="162"/>
      <c r="B450" s="162"/>
      <c r="C450" s="162"/>
      <c r="D450" s="162"/>
      <c r="E450" s="162"/>
      <c r="F450" s="162"/>
      <c r="G450" s="162"/>
      <c r="H450" s="162"/>
      <c r="I450" s="162"/>
      <c r="J450" s="162"/>
      <c r="K450" s="162"/>
      <c r="L450" s="162"/>
      <c r="M450" s="162"/>
      <c r="N450" s="162"/>
      <c r="O450" s="162"/>
    </row>
    <row r="451" spans="1:15" s="1" customFormat="1" x14ac:dyDescent="0.2">
      <c r="A451" s="162"/>
      <c r="B451" s="162"/>
      <c r="C451" s="162"/>
      <c r="D451" s="162"/>
      <c r="E451" s="162"/>
      <c r="F451" s="162"/>
      <c r="G451" s="162"/>
      <c r="H451" s="162"/>
      <c r="I451" s="162"/>
      <c r="J451" s="162"/>
      <c r="K451" s="162"/>
      <c r="L451" s="162"/>
      <c r="M451" s="162"/>
      <c r="N451" s="162"/>
      <c r="O451" s="162"/>
    </row>
    <row r="452" spans="1:15" s="1" customFormat="1" x14ac:dyDescent="0.2">
      <c r="A452" s="162"/>
      <c r="B452" s="162"/>
      <c r="C452" s="162"/>
      <c r="D452" s="162"/>
      <c r="E452" s="162"/>
      <c r="F452" s="162"/>
      <c r="G452" s="162"/>
      <c r="H452" s="162"/>
      <c r="I452" s="162"/>
      <c r="J452" s="162"/>
      <c r="K452" s="162"/>
      <c r="L452" s="162"/>
      <c r="M452" s="162"/>
      <c r="N452" s="162"/>
      <c r="O452" s="162"/>
    </row>
    <row r="453" spans="1:15" s="1" customFormat="1" x14ac:dyDescent="0.2">
      <c r="A453" s="162"/>
      <c r="B453" s="162"/>
      <c r="C453" s="162"/>
      <c r="D453" s="162"/>
      <c r="E453" s="162"/>
      <c r="F453" s="162"/>
      <c r="G453" s="162"/>
      <c r="H453" s="162"/>
      <c r="I453" s="162"/>
      <c r="J453" s="162"/>
      <c r="K453" s="162"/>
      <c r="L453" s="162"/>
      <c r="M453" s="162"/>
      <c r="N453" s="162"/>
      <c r="O453" s="162"/>
    </row>
    <row r="454" spans="1:15" s="1" customFormat="1" x14ac:dyDescent="0.2">
      <c r="A454" s="162"/>
      <c r="B454" s="162"/>
      <c r="C454" s="162"/>
      <c r="D454" s="162"/>
      <c r="E454" s="162"/>
      <c r="F454" s="162"/>
      <c r="G454" s="162"/>
      <c r="H454" s="162"/>
      <c r="I454" s="162"/>
      <c r="J454" s="162"/>
      <c r="K454" s="162"/>
      <c r="L454" s="162"/>
      <c r="M454" s="162"/>
      <c r="N454" s="162"/>
      <c r="O454" s="162"/>
    </row>
    <row r="455" spans="1:15" s="1" customFormat="1" x14ac:dyDescent="0.2">
      <c r="A455" s="162"/>
      <c r="B455" s="162"/>
      <c r="C455" s="162"/>
      <c r="D455" s="162"/>
      <c r="E455" s="162"/>
      <c r="F455" s="162"/>
      <c r="G455" s="162"/>
      <c r="H455" s="162"/>
      <c r="I455" s="162"/>
      <c r="J455" s="162"/>
      <c r="K455" s="162"/>
      <c r="L455" s="162"/>
      <c r="M455" s="162"/>
      <c r="N455" s="162"/>
      <c r="O455" s="162"/>
    </row>
    <row r="456" spans="1:15" s="1" customFormat="1" x14ac:dyDescent="0.2">
      <c r="A456" s="162"/>
      <c r="B456" s="162"/>
      <c r="C456" s="162"/>
      <c r="D456" s="162"/>
      <c r="E456" s="162"/>
      <c r="F456" s="162"/>
      <c r="G456" s="162"/>
      <c r="H456" s="162"/>
      <c r="I456" s="162"/>
      <c r="J456" s="162"/>
      <c r="K456" s="162"/>
      <c r="L456" s="162"/>
      <c r="M456" s="162"/>
      <c r="N456" s="162"/>
      <c r="O456" s="162"/>
    </row>
    <row r="457" spans="1:15" s="1" customFormat="1" x14ac:dyDescent="0.2">
      <c r="A457" s="162"/>
      <c r="B457" s="162"/>
      <c r="C457" s="162"/>
      <c r="D457" s="162"/>
      <c r="E457" s="162"/>
      <c r="F457" s="162"/>
      <c r="G457" s="162"/>
      <c r="H457" s="162"/>
      <c r="I457" s="162"/>
      <c r="J457" s="162"/>
      <c r="K457" s="162"/>
      <c r="L457" s="162"/>
      <c r="M457" s="162"/>
      <c r="N457" s="162"/>
      <c r="O457" s="162"/>
    </row>
    <row r="458" spans="1:15" s="1" customFormat="1" x14ac:dyDescent="0.2">
      <c r="A458" s="162"/>
      <c r="B458" s="162"/>
      <c r="C458" s="162"/>
      <c r="D458" s="162"/>
      <c r="E458" s="162"/>
      <c r="F458" s="162"/>
      <c r="G458" s="162"/>
      <c r="H458" s="162"/>
      <c r="I458" s="162"/>
      <c r="J458" s="162"/>
      <c r="K458" s="162"/>
      <c r="L458" s="162"/>
      <c r="M458" s="162"/>
      <c r="N458" s="162"/>
      <c r="O458" s="162"/>
    </row>
    <row r="459" spans="1:15" s="1" customFormat="1" x14ac:dyDescent="0.2">
      <c r="A459" s="162"/>
      <c r="B459" s="162"/>
      <c r="C459" s="162"/>
      <c r="D459" s="162"/>
      <c r="E459" s="162"/>
      <c r="F459" s="162"/>
      <c r="G459" s="162"/>
      <c r="H459" s="162"/>
      <c r="I459" s="162"/>
      <c r="J459" s="162"/>
      <c r="K459" s="162"/>
      <c r="L459" s="162"/>
      <c r="M459" s="162"/>
      <c r="N459" s="162"/>
      <c r="O459" s="162"/>
    </row>
    <row r="460" spans="1:15" s="1" customFormat="1" x14ac:dyDescent="0.2">
      <c r="A460" s="162"/>
      <c r="B460" s="162"/>
      <c r="C460" s="162"/>
      <c r="D460" s="162"/>
      <c r="E460" s="162"/>
      <c r="F460" s="162"/>
      <c r="G460" s="162"/>
      <c r="H460" s="162"/>
      <c r="I460" s="162"/>
      <c r="J460" s="162"/>
      <c r="K460" s="162"/>
      <c r="L460" s="162"/>
      <c r="M460" s="162"/>
      <c r="N460" s="162"/>
      <c r="O460" s="162"/>
    </row>
    <row r="461" spans="1:15" s="1" customFormat="1" x14ac:dyDescent="0.2">
      <c r="A461" s="162"/>
      <c r="B461" s="162"/>
      <c r="C461" s="162"/>
      <c r="D461" s="162"/>
      <c r="E461" s="162"/>
      <c r="F461" s="162"/>
      <c r="G461" s="162"/>
      <c r="H461" s="162"/>
      <c r="I461" s="162"/>
      <c r="J461" s="162"/>
      <c r="K461" s="162"/>
      <c r="L461" s="162"/>
      <c r="M461" s="162"/>
      <c r="N461" s="162"/>
      <c r="O461" s="162"/>
    </row>
    <row r="462" spans="1:15" s="1" customFormat="1" x14ac:dyDescent="0.2">
      <c r="A462" s="162"/>
      <c r="B462" s="162"/>
      <c r="C462" s="162"/>
      <c r="D462" s="162"/>
      <c r="E462" s="162"/>
      <c r="F462" s="162"/>
      <c r="G462" s="162"/>
      <c r="H462" s="162"/>
      <c r="I462" s="162"/>
      <c r="J462" s="162"/>
      <c r="K462" s="162"/>
      <c r="L462" s="162"/>
      <c r="M462" s="162"/>
      <c r="N462" s="162"/>
      <c r="O462" s="162"/>
    </row>
    <row r="463" spans="1:15" s="1" customFormat="1" x14ac:dyDescent="0.2">
      <c r="A463" s="162"/>
      <c r="B463" s="162"/>
      <c r="C463" s="162"/>
      <c r="D463" s="162"/>
      <c r="E463" s="162"/>
      <c r="F463" s="162"/>
      <c r="G463" s="162"/>
      <c r="H463" s="162"/>
      <c r="I463" s="162"/>
      <c r="J463" s="162"/>
      <c r="K463" s="162"/>
      <c r="L463" s="162"/>
      <c r="M463" s="162"/>
      <c r="N463" s="162"/>
      <c r="O463" s="162"/>
    </row>
    <row r="464" spans="1:15" s="1" customFormat="1" x14ac:dyDescent="0.2">
      <c r="A464" s="162"/>
      <c r="B464" s="162"/>
      <c r="C464" s="162"/>
      <c r="D464" s="162"/>
      <c r="E464" s="162"/>
      <c r="F464" s="162"/>
      <c r="G464" s="162"/>
      <c r="H464" s="162"/>
      <c r="I464" s="162"/>
      <c r="J464" s="162"/>
      <c r="K464" s="162"/>
      <c r="L464" s="162"/>
      <c r="M464" s="162"/>
      <c r="N464" s="162"/>
      <c r="O464" s="162"/>
    </row>
    <row r="465" spans="1:15" s="1" customFormat="1" x14ac:dyDescent="0.2">
      <c r="A465" s="162"/>
      <c r="B465" s="162"/>
      <c r="C465" s="162"/>
      <c r="D465" s="162"/>
      <c r="E465" s="162"/>
      <c r="F465" s="162"/>
      <c r="G465" s="162"/>
      <c r="H465" s="162"/>
      <c r="I465" s="162"/>
      <c r="J465" s="162"/>
      <c r="K465" s="162"/>
      <c r="L465" s="162"/>
      <c r="M465" s="162"/>
      <c r="N465" s="162"/>
      <c r="O465" s="162"/>
    </row>
    <row r="466" spans="1:15" s="1" customFormat="1" x14ac:dyDescent="0.2">
      <c r="A466" s="162"/>
      <c r="B466" s="162"/>
      <c r="C466" s="162"/>
      <c r="D466" s="162"/>
      <c r="E466" s="162"/>
      <c r="F466" s="162"/>
      <c r="G466" s="162"/>
      <c r="H466" s="162"/>
      <c r="I466" s="162"/>
      <c r="J466" s="162"/>
      <c r="K466" s="162"/>
      <c r="L466" s="162"/>
      <c r="M466" s="162"/>
      <c r="N466" s="162"/>
      <c r="O466" s="162"/>
    </row>
    <row r="467" spans="1:15" s="1" customFormat="1" x14ac:dyDescent="0.2">
      <c r="A467" s="162"/>
      <c r="B467" s="162"/>
      <c r="C467" s="162"/>
      <c r="D467" s="162"/>
      <c r="E467" s="162"/>
      <c r="F467" s="162"/>
      <c r="G467" s="162"/>
      <c r="H467" s="162"/>
      <c r="I467" s="162"/>
      <c r="J467" s="162"/>
      <c r="K467" s="162"/>
      <c r="L467" s="162"/>
      <c r="M467" s="162"/>
      <c r="N467" s="162"/>
      <c r="O467" s="162"/>
    </row>
    <row r="468" spans="1:15" s="1" customFormat="1" x14ac:dyDescent="0.2">
      <c r="A468" s="162"/>
      <c r="B468" s="162"/>
      <c r="C468" s="162"/>
      <c r="D468" s="162"/>
      <c r="E468" s="162"/>
      <c r="F468" s="162"/>
      <c r="G468" s="162"/>
      <c r="H468" s="162"/>
      <c r="I468" s="162"/>
      <c r="J468" s="162"/>
      <c r="K468" s="162"/>
      <c r="L468" s="162"/>
      <c r="M468" s="162"/>
      <c r="N468" s="162"/>
      <c r="O468" s="162"/>
    </row>
    <row r="469" spans="1:15" s="1" customFormat="1" x14ac:dyDescent="0.2">
      <c r="A469" s="162"/>
      <c r="B469" s="162"/>
      <c r="C469" s="162"/>
      <c r="D469" s="162"/>
      <c r="E469" s="162"/>
      <c r="F469" s="162"/>
      <c r="G469" s="162"/>
      <c r="H469" s="162"/>
      <c r="I469" s="162"/>
      <c r="J469" s="162"/>
      <c r="K469" s="162"/>
      <c r="L469" s="162"/>
      <c r="M469" s="162"/>
      <c r="N469" s="162"/>
      <c r="O469" s="162"/>
    </row>
    <row r="470" spans="1:15" s="1" customFormat="1" x14ac:dyDescent="0.2">
      <c r="A470" s="162"/>
      <c r="B470" s="162"/>
      <c r="C470" s="162"/>
      <c r="D470" s="162"/>
      <c r="E470" s="162"/>
      <c r="F470" s="162"/>
      <c r="G470" s="162"/>
      <c r="H470" s="162"/>
      <c r="I470" s="162"/>
      <c r="J470" s="162"/>
      <c r="K470" s="162"/>
      <c r="L470" s="162"/>
      <c r="M470" s="162"/>
      <c r="N470" s="162"/>
      <c r="O470" s="162"/>
    </row>
    <row r="471" spans="1:15" s="1" customFormat="1" x14ac:dyDescent="0.2">
      <c r="A471" s="162"/>
      <c r="B471" s="162"/>
      <c r="C471" s="162"/>
      <c r="D471" s="162"/>
      <c r="E471" s="162"/>
      <c r="F471" s="162"/>
      <c r="G471" s="162"/>
      <c r="H471" s="162"/>
      <c r="I471" s="162"/>
      <c r="J471" s="162"/>
      <c r="K471" s="162"/>
      <c r="L471" s="162"/>
      <c r="M471" s="162"/>
      <c r="N471" s="162"/>
      <c r="O471" s="162"/>
    </row>
    <row r="472" spans="1:15" s="1" customFormat="1" x14ac:dyDescent="0.2">
      <c r="A472" s="162"/>
      <c r="B472" s="162"/>
      <c r="C472" s="162"/>
      <c r="D472" s="162"/>
      <c r="E472" s="162"/>
      <c r="F472" s="162"/>
      <c r="G472" s="162"/>
      <c r="H472" s="162"/>
      <c r="I472" s="162"/>
      <c r="J472" s="162"/>
      <c r="K472" s="162"/>
      <c r="L472" s="162"/>
      <c r="M472" s="162"/>
      <c r="N472" s="162"/>
      <c r="O472" s="162"/>
    </row>
    <row r="473" spans="1:15" s="1" customFormat="1" x14ac:dyDescent="0.2">
      <c r="A473" s="162"/>
      <c r="B473" s="162"/>
      <c r="C473" s="162"/>
      <c r="D473" s="162"/>
      <c r="E473" s="162"/>
      <c r="F473" s="162"/>
      <c r="G473" s="162"/>
      <c r="H473" s="162"/>
      <c r="I473" s="162"/>
      <c r="J473" s="162"/>
      <c r="K473" s="162"/>
      <c r="L473" s="162"/>
      <c r="M473" s="162"/>
      <c r="N473" s="162"/>
      <c r="O473" s="162"/>
    </row>
    <row r="474" spans="1:15" s="1" customFormat="1" x14ac:dyDescent="0.2">
      <c r="A474" s="162"/>
      <c r="B474" s="162"/>
      <c r="C474" s="162"/>
      <c r="D474" s="162"/>
      <c r="E474" s="162"/>
      <c r="F474" s="162"/>
      <c r="G474" s="162"/>
      <c r="H474" s="162"/>
      <c r="I474" s="162"/>
      <c r="J474" s="162"/>
      <c r="K474" s="162"/>
      <c r="L474" s="162"/>
      <c r="M474" s="162"/>
      <c r="N474" s="162"/>
      <c r="O474" s="162"/>
    </row>
    <row r="475" spans="1:15" s="1" customFormat="1" x14ac:dyDescent="0.2">
      <c r="A475" s="162"/>
      <c r="B475" s="162"/>
      <c r="C475" s="162"/>
      <c r="D475" s="162"/>
      <c r="E475" s="162"/>
      <c r="F475" s="162"/>
      <c r="G475" s="162"/>
      <c r="H475" s="162"/>
      <c r="I475" s="162"/>
      <c r="J475" s="162"/>
      <c r="K475" s="162"/>
      <c r="L475" s="162"/>
      <c r="M475" s="162"/>
      <c r="N475" s="162"/>
      <c r="O475" s="162"/>
    </row>
    <row r="476" spans="1:15" s="1" customFormat="1" x14ac:dyDescent="0.2">
      <c r="A476" s="162"/>
      <c r="B476" s="162"/>
      <c r="C476" s="162"/>
      <c r="D476" s="162"/>
      <c r="E476" s="162"/>
      <c r="F476" s="162"/>
      <c r="G476" s="162"/>
      <c r="H476" s="162"/>
      <c r="I476" s="162"/>
      <c r="J476" s="162"/>
      <c r="K476" s="162"/>
      <c r="L476" s="162"/>
      <c r="M476" s="162"/>
      <c r="N476" s="162"/>
      <c r="O476" s="162"/>
    </row>
    <row r="477" spans="1:15" s="1" customFormat="1" x14ac:dyDescent="0.2">
      <c r="A477" s="162"/>
      <c r="B477" s="162"/>
      <c r="C477" s="162"/>
      <c r="D477" s="162"/>
      <c r="E477" s="162"/>
      <c r="F477" s="162"/>
      <c r="G477" s="162"/>
      <c r="H477" s="162"/>
      <c r="I477" s="162"/>
      <c r="J477" s="162"/>
      <c r="K477" s="162"/>
      <c r="L477" s="162"/>
      <c r="M477" s="162"/>
      <c r="N477" s="162"/>
      <c r="O477" s="162"/>
    </row>
    <row r="478" spans="1:15" s="1" customFormat="1" x14ac:dyDescent="0.2">
      <c r="A478" s="162"/>
      <c r="B478" s="162"/>
      <c r="C478" s="162"/>
      <c r="D478" s="162"/>
      <c r="E478" s="162"/>
      <c r="F478" s="162"/>
      <c r="G478" s="162"/>
      <c r="H478" s="162"/>
      <c r="I478" s="162"/>
      <c r="J478" s="162"/>
      <c r="K478" s="162"/>
      <c r="L478" s="162"/>
      <c r="M478" s="162"/>
      <c r="N478" s="162"/>
      <c r="O478" s="162"/>
    </row>
    <row r="479" spans="1:15" s="1" customFormat="1" x14ac:dyDescent="0.2">
      <c r="A479" s="162"/>
      <c r="B479" s="162"/>
      <c r="C479" s="162"/>
      <c r="D479" s="162"/>
      <c r="E479" s="162"/>
      <c r="F479" s="162"/>
      <c r="G479" s="162"/>
      <c r="H479" s="162"/>
      <c r="I479" s="162"/>
      <c r="J479" s="162"/>
      <c r="K479" s="162"/>
      <c r="L479" s="162"/>
      <c r="M479" s="162"/>
      <c r="N479" s="162"/>
      <c r="O479" s="162"/>
    </row>
    <row r="480" spans="1:15" s="1" customFormat="1" x14ac:dyDescent="0.2">
      <c r="A480" s="162"/>
      <c r="B480" s="162"/>
      <c r="C480" s="162"/>
      <c r="D480" s="162"/>
      <c r="E480" s="162"/>
      <c r="F480" s="162"/>
      <c r="G480" s="162"/>
      <c r="H480" s="162"/>
      <c r="I480" s="162"/>
      <c r="J480" s="162"/>
      <c r="K480" s="162"/>
      <c r="L480" s="162"/>
      <c r="M480" s="162"/>
      <c r="N480" s="162"/>
      <c r="O480" s="162"/>
    </row>
    <row r="481" spans="1:15" s="1" customFormat="1" x14ac:dyDescent="0.2">
      <c r="A481" s="162"/>
      <c r="B481" s="162"/>
      <c r="C481" s="162"/>
      <c r="D481" s="162"/>
      <c r="E481" s="162"/>
      <c r="F481" s="162"/>
      <c r="G481" s="162"/>
      <c r="H481" s="162"/>
      <c r="I481" s="162"/>
      <c r="J481" s="162"/>
      <c r="K481" s="162"/>
      <c r="L481" s="162"/>
      <c r="M481" s="162"/>
      <c r="N481" s="162"/>
      <c r="O481" s="162"/>
    </row>
    <row r="482" spans="1:15" s="1" customFormat="1" x14ac:dyDescent="0.2">
      <c r="A482" s="162"/>
      <c r="B482" s="162"/>
      <c r="C482" s="162"/>
      <c r="D482" s="162"/>
      <c r="E482" s="162"/>
      <c r="F482" s="162"/>
      <c r="G482" s="162"/>
      <c r="H482" s="162"/>
      <c r="I482" s="162"/>
      <c r="J482" s="162"/>
      <c r="K482" s="162"/>
      <c r="L482" s="162"/>
      <c r="M482" s="162"/>
      <c r="N482" s="162"/>
      <c r="O482" s="162"/>
    </row>
    <row r="483" spans="1:15" s="1" customFormat="1" x14ac:dyDescent="0.2">
      <c r="A483" s="162"/>
      <c r="B483" s="162"/>
      <c r="C483" s="162"/>
      <c r="D483" s="162"/>
      <c r="E483" s="162"/>
      <c r="F483" s="162"/>
      <c r="G483" s="162"/>
      <c r="H483" s="162"/>
      <c r="I483" s="162"/>
      <c r="J483" s="162"/>
      <c r="K483" s="162"/>
      <c r="L483" s="162"/>
      <c r="M483" s="162"/>
      <c r="N483" s="162"/>
      <c r="O483" s="162"/>
    </row>
    <row r="484" spans="1:15" s="1" customFormat="1" x14ac:dyDescent="0.2">
      <c r="A484" s="162"/>
      <c r="B484" s="162"/>
      <c r="C484" s="162"/>
      <c r="D484" s="162"/>
      <c r="E484" s="162"/>
      <c r="F484" s="162"/>
      <c r="G484" s="162"/>
      <c r="H484" s="162"/>
      <c r="I484" s="162"/>
      <c r="J484" s="162"/>
      <c r="K484" s="162"/>
      <c r="L484" s="162"/>
      <c r="M484" s="162"/>
      <c r="N484" s="162"/>
      <c r="O484" s="162"/>
    </row>
    <row r="485" spans="1:15" s="1" customFormat="1" x14ac:dyDescent="0.2">
      <c r="A485" s="162"/>
      <c r="B485" s="162"/>
      <c r="C485" s="162"/>
      <c r="D485" s="162"/>
      <c r="E485" s="162"/>
      <c r="F485" s="162"/>
      <c r="G485" s="162"/>
      <c r="H485" s="162"/>
      <c r="I485" s="162"/>
      <c r="J485" s="162"/>
      <c r="K485" s="162"/>
      <c r="L485" s="162"/>
      <c r="M485" s="162"/>
      <c r="N485" s="162"/>
      <c r="O485" s="162"/>
    </row>
    <row r="486" spans="1:15" s="1" customFormat="1" x14ac:dyDescent="0.2">
      <c r="A486" s="162"/>
      <c r="B486" s="162"/>
      <c r="C486" s="162"/>
      <c r="D486" s="162"/>
      <c r="E486" s="162"/>
      <c r="F486" s="162"/>
      <c r="G486" s="162"/>
      <c r="H486" s="162"/>
      <c r="I486" s="162"/>
      <c r="J486" s="162"/>
      <c r="K486" s="162"/>
      <c r="L486" s="162"/>
      <c r="M486" s="162"/>
      <c r="N486" s="162"/>
      <c r="O486" s="162"/>
    </row>
    <row r="487" spans="1:15" s="1" customFormat="1" x14ac:dyDescent="0.2">
      <c r="A487" s="162"/>
      <c r="B487" s="162"/>
      <c r="C487" s="162"/>
      <c r="D487" s="162"/>
      <c r="E487" s="162"/>
      <c r="F487" s="162"/>
      <c r="G487" s="162"/>
      <c r="H487" s="162"/>
      <c r="I487" s="162"/>
      <c r="J487" s="162"/>
      <c r="K487" s="162"/>
      <c r="L487" s="162"/>
      <c r="M487" s="162"/>
      <c r="N487" s="162"/>
      <c r="O487" s="162"/>
    </row>
    <row r="488" spans="1:15" s="1" customFormat="1" x14ac:dyDescent="0.2">
      <c r="A488" s="162"/>
      <c r="B488" s="162"/>
      <c r="C488" s="162"/>
      <c r="D488" s="162"/>
      <c r="E488" s="162"/>
      <c r="F488" s="162"/>
      <c r="G488" s="162"/>
      <c r="H488" s="162"/>
      <c r="I488" s="162"/>
      <c r="J488" s="162"/>
      <c r="K488" s="162"/>
      <c r="L488" s="162"/>
      <c r="M488" s="162"/>
      <c r="N488" s="162"/>
      <c r="O488" s="162"/>
    </row>
    <row r="489" spans="1:15" s="1" customFormat="1" x14ac:dyDescent="0.2">
      <c r="A489" s="162"/>
      <c r="B489" s="162"/>
      <c r="C489" s="162"/>
      <c r="D489" s="162"/>
      <c r="E489" s="162"/>
      <c r="F489" s="162"/>
      <c r="G489" s="162"/>
      <c r="H489" s="162"/>
      <c r="I489" s="162"/>
      <c r="J489" s="162"/>
      <c r="K489" s="162"/>
      <c r="L489" s="162"/>
      <c r="M489" s="162"/>
      <c r="N489" s="162"/>
      <c r="O489" s="162"/>
    </row>
    <row r="490" spans="1:15" s="1" customFormat="1" x14ac:dyDescent="0.2">
      <c r="A490" s="162"/>
      <c r="B490" s="162"/>
      <c r="C490" s="162"/>
      <c r="D490" s="162"/>
      <c r="E490" s="162"/>
      <c r="F490" s="162"/>
      <c r="G490" s="162"/>
      <c r="H490" s="162"/>
      <c r="I490" s="162"/>
      <c r="J490" s="162"/>
      <c r="K490" s="162"/>
      <c r="L490" s="162"/>
      <c r="M490" s="162"/>
      <c r="N490" s="162"/>
      <c r="O490" s="162"/>
    </row>
    <row r="491" spans="1:15" s="1" customFormat="1" x14ac:dyDescent="0.2">
      <c r="A491" s="162"/>
      <c r="B491" s="162"/>
      <c r="C491" s="162"/>
      <c r="D491" s="162"/>
      <c r="E491" s="162"/>
      <c r="F491" s="162"/>
      <c r="G491" s="162"/>
      <c r="H491" s="162"/>
      <c r="I491" s="162"/>
      <c r="J491" s="162"/>
      <c r="K491" s="162"/>
      <c r="L491" s="162"/>
      <c r="M491" s="162"/>
      <c r="N491" s="162"/>
      <c r="O491" s="162"/>
    </row>
    <row r="492" spans="1:15" s="1" customFormat="1" x14ac:dyDescent="0.2">
      <c r="A492" s="162"/>
      <c r="B492" s="162"/>
      <c r="C492" s="162"/>
      <c r="D492" s="162"/>
      <c r="E492" s="162"/>
      <c r="F492" s="162"/>
      <c r="G492" s="162"/>
      <c r="H492" s="162"/>
      <c r="I492" s="162"/>
      <c r="J492" s="162"/>
      <c r="K492" s="162"/>
      <c r="L492" s="162"/>
      <c r="M492" s="162"/>
      <c r="N492" s="162"/>
      <c r="O492" s="162"/>
    </row>
    <row r="493" spans="1:15" s="1" customFormat="1" x14ac:dyDescent="0.2">
      <c r="A493" s="162"/>
      <c r="B493" s="162"/>
      <c r="C493" s="162"/>
      <c r="D493" s="162"/>
      <c r="E493" s="162"/>
      <c r="F493" s="162"/>
      <c r="G493" s="162"/>
      <c r="H493" s="162"/>
      <c r="I493" s="162"/>
      <c r="J493" s="162"/>
      <c r="K493" s="162"/>
      <c r="L493" s="162"/>
      <c r="M493" s="162"/>
      <c r="N493" s="162"/>
      <c r="O493" s="162"/>
    </row>
    <row r="494" spans="1:15" s="1" customFormat="1" x14ac:dyDescent="0.2">
      <c r="A494" s="162"/>
      <c r="B494" s="162"/>
      <c r="C494" s="162"/>
      <c r="D494" s="162"/>
      <c r="E494" s="162"/>
      <c r="F494" s="162"/>
      <c r="G494" s="162"/>
      <c r="H494" s="162"/>
      <c r="I494" s="162"/>
      <c r="J494" s="162"/>
      <c r="K494" s="162"/>
      <c r="L494" s="162"/>
      <c r="M494" s="162"/>
      <c r="N494" s="162"/>
      <c r="O494" s="162"/>
    </row>
    <row r="495" spans="1:15" s="1" customFormat="1" x14ac:dyDescent="0.2">
      <c r="A495" s="162"/>
      <c r="B495" s="162"/>
      <c r="C495" s="162"/>
      <c r="D495" s="162"/>
      <c r="E495" s="162"/>
      <c r="F495" s="162"/>
      <c r="G495" s="162"/>
      <c r="H495" s="162"/>
      <c r="I495" s="162"/>
      <c r="J495" s="162"/>
      <c r="K495" s="162"/>
      <c r="L495" s="162"/>
      <c r="M495" s="162"/>
      <c r="N495" s="162"/>
      <c r="O495" s="162"/>
    </row>
    <row r="496" spans="1:15" s="1" customFormat="1" x14ac:dyDescent="0.2">
      <c r="A496" s="162"/>
      <c r="B496" s="162"/>
      <c r="C496" s="162"/>
      <c r="D496" s="162"/>
      <c r="E496" s="162"/>
      <c r="F496" s="162"/>
      <c r="G496" s="162"/>
      <c r="H496" s="162"/>
      <c r="I496" s="162"/>
      <c r="J496" s="162"/>
      <c r="K496" s="162"/>
      <c r="L496" s="162"/>
      <c r="M496" s="162"/>
      <c r="N496" s="162"/>
      <c r="O496" s="162"/>
    </row>
    <row r="497" spans="1:15" s="1" customFormat="1" x14ac:dyDescent="0.2">
      <c r="A497" s="162"/>
      <c r="B497" s="162"/>
      <c r="C497" s="162"/>
      <c r="D497" s="162"/>
      <c r="E497" s="162"/>
      <c r="F497" s="162"/>
      <c r="G497" s="162"/>
      <c r="H497" s="162"/>
      <c r="I497" s="162"/>
      <c r="J497" s="162"/>
      <c r="K497" s="162"/>
      <c r="L497" s="162"/>
      <c r="M497" s="162"/>
      <c r="N497" s="162"/>
      <c r="O497" s="162"/>
    </row>
    <row r="498" spans="1:15" s="1" customFormat="1" x14ac:dyDescent="0.2">
      <c r="A498" s="162"/>
      <c r="B498" s="162"/>
      <c r="C498" s="162"/>
      <c r="D498" s="162"/>
      <c r="E498" s="162"/>
      <c r="F498" s="162"/>
      <c r="G498" s="162"/>
      <c r="H498" s="162"/>
      <c r="I498" s="162"/>
      <c r="J498" s="162"/>
      <c r="K498" s="162"/>
      <c r="L498" s="162"/>
      <c r="M498" s="162"/>
      <c r="N498" s="162"/>
      <c r="O498" s="162"/>
    </row>
    <row r="499" spans="1:15" s="1" customFormat="1" x14ac:dyDescent="0.2">
      <c r="A499" s="162"/>
      <c r="B499" s="162"/>
      <c r="C499" s="162"/>
      <c r="D499" s="162"/>
      <c r="E499" s="162"/>
      <c r="F499" s="162"/>
      <c r="G499" s="162"/>
      <c r="H499" s="162"/>
      <c r="I499" s="162"/>
      <c r="J499" s="162"/>
      <c r="K499" s="162"/>
      <c r="L499" s="162"/>
      <c r="M499" s="162"/>
      <c r="N499" s="162"/>
      <c r="O499" s="162"/>
    </row>
    <row r="500" spans="1:15" s="1" customFormat="1" x14ac:dyDescent="0.2">
      <c r="A500" s="162"/>
      <c r="B500" s="162"/>
      <c r="C500" s="162"/>
      <c r="D500" s="162"/>
      <c r="E500" s="162"/>
      <c r="F500" s="162"/>
      <c r="G500" s="162"/>
      <c r="H500" s="162"/>
      <c r="I500" s="162"/>
      <c r="J500" s="162"/>
      <c r="K500" s="162"/>
      <c r="L500" s="162"/>
      <c r="M500" s="162"/>
      <c r="N500" s="162"/>
      <c r="O500" s="162"/>
    </row>
    <row r="501" spans="1:15" s="1" customFormat="1" x14ac:dyDescent="0.2">
      <c r="A501" s="162"/>
      <c r="B501" s="162"/>
      <c r="C501" s="162"/>
      <c r="D501" s="162"/>
      <c r="E501" s="162"/>
      <c r="F501" s="162"/>
      <c r="G501" s="162"/>
      <c r="H501" s="162"/>
      <c r="I501" s="162"/>
      <c r="J501" s="162"/>
      <c r="K501" s="162"/>
      <c r="L501" s="162"/>
      <c r="M501" s="162"/>
      <c r="N501" s="162"/>
      <c r="O501" s="162"/>
    </row>
    <row r="502" spans="1:15" s="1" customFormat="1" x14ac:dyDescent="0.2">
      <c r="A502" s="162"/>
      <c r="B502" s="162"/>
      <c r="C502" s="162"/>
      <c r="D502" s="162"/>
      <c r="E502" s="162"/>
      <c r="F502" s="162"/>
      <c r="G502" s="162"/>
      <c r="H502" s="162"/>
      <c r="I502" s="162"/>
      <c r="J502" s="162"/>
      <c r="K502" s="162"/>
      <c r="L502" s="162"/>
      <c r="M502" s="162"/>
      <c r="N502" s="162"/>
      <c r="O502" s="162"/>
    </row>
    <row r="503" spans="1:15" s="1" customFormat="1" x14ac:dyDescent="0.2">
      <c r="A503" s="162"/>
      <c r="B503" s="162"/>
      <c r="C503" s="162"/>
      <c r="D503" s="162"/>
      <c r="E503" s="162"/>
      <c r="F503" s="162"/>
      <c r="G503" s="162"/>
      <c r="H503" s="162"/>
      <c r="I503" s="162"/>
      <c r="J503" s="162"/>
      <c r="K503" s="162"/>
      <c r="L503" s="162"/>
      <c r="M503" s="162"/>
      <c r="N503" s="162"/>
      <c r="O503" s="162"/>
    </row>
    <row r="504" spans="1:15" s="1" customFormat="1" x14ac:dyDescent="0.2">
      <c r="A504" s="162"/>
      <c r="B504" s="162"/>
      <c r="C504" s="162"/>
      <c r="D504" s="162"/>
      <c r="E504" s="162"/>
      <c r="F504" s="162"/>
      <c r="G504" s="162"/>
      <c r="H504" s="162"/>
      <c r="I504" s="162"/>
      <c r="J504" s="162"/>
      <c r="K504" s="162"/>
      <c r="L504" s="162"/>
      <c r="M504" s="162"/>
      <c r="N504" s="162"/>
      <c r="O504" s="162"/>
    </row>
    <row r="505" spans="1:15" s="1" customFormat="1" x14ac:dyDescent="0.2">
      <c r="A505" s="162"/>
      <c r="B505" s="162"/>
      <c r="C505" s="162"/>
      <c r="D505" s="162"/>
      <c r="E505" s="162"/>
      <c r="F505" s="162"/>
      <c r="G505" s="162"/>
      <c r="H505" s="162"/>
      <c r="I505" s="162"/>
      <c r="J505" s="162"/>
      <c r="K505" s="162"/>
      <c r="L505" s="162"/>
      <c r="M505" s="162"/>
      <c r="N505" s="162"/>
      <c r="O505" s="162"/>
    </row>
    <row r="506" spans="1:15" s="1" customFormat="1" x14ac:dyDescent="0.2">
      <c r="A506" s="162"/>
      <c r="B506" s="162"/>
      <c r="C506" s="162"/>
      <c r="D506" s="162"/>
      <c r="E506" s="162"/>
      <c r="F506" s="162"/>
      <c r="G506" s="162"/>
      <c r="H506" s="162"/>
      <c r="I506" s="162"/>
      <c r="J506" s="162"/>
      <c r="K506" s="162"/>
      <c r="L506" s="162"/>
      <c r="M506" s="162"/>
      <c r="N506" s="162"/>
      <c r="O506" s="162"/>
    </row>
    <row r="507" spans="1:15" s="1" customFormat="1" x14ac:dyDescent="0.2">
      <c r="A507" s="162"/>
      <c r="B507" s="162"/>
      <c r="C507" s="162"/>
      <c r="D507" s="162"/>
      <c r="E507" s="162"/>
      <c r="F507" s="162"/>
      <c r="G507" s="162"/>
      <c r="H507" s="162"/>
      <c r="I507" s="162"/>
      <c r="J507" s="162"/>
      <c r="K507" s="162"/>
      <c r="L507" s="162"/>
      <c r="M507" s="162"/>
      <c r="N507" s="162"/>
      <c r="O507" s="162"/>
    </row>
    <row r="508" spans="1:15" s="1" customFormat="1" x14ac:dyDescent="0.2">
      <c r="A508" s="162"/>
      <c r="B508" s="162"/>
      <c r="C508" s="162"/>
      <c r="D508" s="162"/>
      <c r="E508" s="162"/>
      <c r="F508" s="162"/>
      <c r="G508" s="162"/>
      <c r="H508" s="162"/>
      <c r="I508" s="162"/>
      <c r="J508" s="162"/>
      <c r="K508" s="162"/>
      <c r="L508" s="162"/>
      <c r="M508" s="162"/>
      <c r="N508" s="162"/>
      <c r="O508" s="162"/>
    </row>
    <row r="509" spans="1:15" s="1" customFormat="1" x14ac:dyDescent="0.2">
      <c r="A509" s="162"/>
      <c r="B509" s="162"/>
      <c r="C509" s="162"/>
      <c r="D509" s="162"/>
      <c r="E509" s="162"/>
      <c r="F509" s="162"/>
      <c r="G509" s="162"/>
      <c r="H509" s="162"/>
      <c r="I509" s="162"/>
      <c r="J509" s="162"/>
      <c r="K509" s="162"/>
      <c r="L509" s="162"/>
      <c r="M509" s="162"/>
      <c r="N509" s="162"/>
      <c r="O509" s="162"/>
    </row>
    <row r="510" spans="1:15" s="1" customFormat="1" x14ac:dyDescent="0.2">
      <c r="A510" s="162"/>
      <c r="B510" s="162"/>
      <c r="C510" s="162"/>
      <c r="D510" s="162"/>
      <c r="E510" s="162"/>
      <c r="F510" s="162"/>
      <c r="G510" s="162"/>
      <c r="H510" s="162"/>
      <c r="I510" s="162"/>
      <c r="J510" s="162"/>
      <c r="K510" s="162"/>
      <c r="L510" s="162"/>
      <c r="M510" s="162"/>
      <c r="N510" s="162"/>
      <c r="O510" s="162"/>
    </row>
    <row r="511" spans="1:15" s="1" customFormat="1" x14ac:dyDescent="0.2">
      <c r="A511" s="162"/>
      <c r="B511" s="162"/>
      <c r="C511" s="162"/>
      <c r="D511" s="162"/>
      <c r="E511" s="162"/>
      <c r="F511" s="162"/>
      <c r="G511" s="162"/>
      <c r="H511" s="162"/>
      <c r="I511" s="162"/>
      <c r="J511" s="162"/>
      <c r="K511" s="162"/>
      <c r="L511" s="162"/>
      <c r="M511" s="162"/>
      <c r="N511" s="162"/>
      <c r="O511" s="162"/>
    </row>
    <row r="512" spans="1:15" s="1" customFormat="1" x14ac:dyDescent="0.2">
      <c r="A512" s="162"/>
      <c r="B512" s="162"/>
      <c r="C512" s="162"/>
      <c r="D512" s="162"/>
      <c r="E512" s="162"/>
      <c r="F512" s="162"/>
      <c r="G512" s="162"/>
      <c r="H512" s="162"/>
      <c r="I512" s="162"/>
      <c r="J512" s="162"/>
      <c r="K512" s="162"/>
      <c r="L512" s="162"/>
      <c r="M512" s="162"/>
      <c r="N512" s="162"/>
      <c r="O512" s="162"/>
    </row>
    <row r="513" spans="1:15" s="1" customFormat="1" x14ac:dyDescent="0.2">
      <c r="A513" s="162"/>
      <c r="B513" s="162"/>
      <c r="C513" s="162"/>
      <c r="D513" s="162"/>
      <c r="E513" s="162"/>
      <c r="F513" s="162"/>
      <c r="G513" s="162"/>
      <c r="H513" s="162"/>
      <c r="I513" s="162"/>
      <c r="J513" s="162"/>
      <c r="K513" s="162"/>
      <c r="L513" s="162"/>
      <c r="M513" s="162"/>
      <c r="N513" s="162"/>
      <c r="O513" s="162"/>
    </row>
    <row r="514" spans="1:15" s="1" customFormat="1" x14ac:dyDescent="0.2">
      <c r="A514" s="162"/>
      <c r="B514" s="162"/>
      <c r="C514" s="162"/>
      <c r="D514" s="162"/>
      <c r="E514" s="162"/>
      <c r="F514" s="162"/>
      <c r="G514" s="162"/>
      <c r="H514" s="162"/>
      <c r="I514" s="162"/>
      <c r="J514" s="162"/>
      <c r="K514" s="162"/>
      <c r="L514" s="162"/>
      <c r="M514" s="162"/>
      <c r="N514" s="162"/>
      <c r="O514" s="162"/>
    </row>
    <row r="515" spans="1:15" s="1" customFormat="1" x14ac:dyDescent="0.2">
      <c r="A515" s="162"/>
      <c r="B515" s="162"/>
      <c r="C515" s="162"/>
      <c r="D515" s="162"/>
      <c r="E515" s="162"/>
      <c r="F515" s="162"/>
      <c r="G515" s="162"/>
      <c r="H515" s="162"/>
      <c r="I515" s="162"/>
      <c r="J515" s="162"/>
      <c r="K515" s="162"/>
      <c r="L515" s="162"/>
      <c r="M515" s="162"/>
      <c r="N515" s="162"/>
      <c r="O515" s="162"/>
    </row>
    <row r="516" spans="1:15" s="1" customFormat="1" x14ac:dyDescent="0.2">
      <c r="A516" s="162"/>
      <c r="B516" s="162"/>
      <c r="C516" s="162"/>
      <c r="D516" s="162"/>
      <c r="E516" s="162"/>
      <c r="F516" s="162"/>
      <c r="G516" s="162"/>
      <c r="H516" s="162"/>
      <c r="I516" s="162"/>
      <c r="J516" s="162"/>
      <c r="K516" s="162"/>
      <c r="L516" s="162"/>
      <c r="M516" s="162"/>
      <c r="N516" s="162"/>
      <c r="O516" s="162"/>
    </row>
    <row r="517" spans="1:15" s="1" customFormat="1" x14ac:dyDescent="0.2">
      <c r="A517" s="162"/>
      <c r="B517" s="162"/>
      <c r="C517" s="162"/>
      <c r="D517" s="162"/>
      <c r="E517" s="162"/>
      <c r="F517" s="162"/>
      <c r="G517" s="162"/>
      <c r="H517" s="162"/>
      <c r="I517" s="162"/>
      <c r="J517" s="162"/>
      <c r="K517" s="162"/>
      <c r="L517" s="162"/>
      <c r="M517" s="162"/>
      <c r="N517" s="162"/>
      <c r="O517" s="162"/>
    </row>
    <row r="518" spans="1:15" s="1" customFormat="1" x14ac:dyDescent="0.2">
      <c r="A518" s="162"/>
      <c r="B518" s="162"/>
      <c r="C518" s="162"/>
      <c r="D518" s="162"/>
      <c r="E518" s="162"/>
      <c r="F518" s="162"/>
      <c r="G518" s="162"/>
      <c r="H518" s="162"/>
      <c r="I518" s="162"/>
      <c r="J518" s="162"/>
      <c r="K518" s="162"/>
      <c r="L518" s="162"/>
      <c r="M518" s="162"/>
      <c r="N518" s="162"/>
      <c r="O518" s="162"/>
    </row>
    <row r="519" spans="1:15" s="1" customFormat="1" x14ac:dyDescent="0.2">
      <c r="A519" s="162"/>
      <c r="B519" s="162"/>
      <c r="C519" s="162"/>
      <c r="D519" s="162"/>
      <c r="E519" s="162"/>
      <c r="F519" s="162"/>
      <c r="G519" s="162"/>
      <c r="H519" s="162"/>
      <c r="I519" s="162"/>
      <c r="J519" s="162"/>
      <c r="K519" s="162"/>
      <c r="L519" s="162"/>
      <c r="M519" s="162"/>
      <c r="N519" s="162"/>
      <c r="O519" s="162"/>
    </row>
    <row r="520" spans="1:15" s="1" customFormat="1" x14ac:dyDescent="0.2">
      <c r="A520" s="162"/>
      <c r="B520" s="162"/>
      <c r="C520" s="162"/>
      <c r="D520" s="162"/>
      <c r="E520" s="162"/>
      <c r="F520" s="162"/>
      <c r="G520" s="162"/>
      <c r="H520" s="162"/>
      <c r="I520" s="162"/>
      <c r="J520" s="162"/>
      <c r="K520" s="162"/>
      <c r="L520" s="162"/>
      <c r="M520" s="162"/>
      <c r="N520" s="162"/>
      <c r="O520" s="162"/>
    </row>
    <row r="521" spans="1:15" s="1" customFormat="1" x14ac:dyDescent="0.2">
      <c r="A521" s="162"/>
      <c r="B521" s="162"/>
      <c r="C521" s="162"/>
      <c r="D521" s="162"/>
      <c r="E521" s="162"/>
      <c r="F521" s="162"/>
      <c r="G521" s="162"/>
      <c r="H521" s="162"/>
      <c r="I521" s="162"/>
      <c r="J521" s="162"/>
      <c r="K521" s="162"/>
      <c r="L521" s="162"/>
      <c r="M521" s="162"/>
      <c r="N521" s="162"/>
      <c r="O521" s="162"/>
    </row>
    <row r="522" spans="1:15" s="1" customFormat="1" x14ac:dyDescent="0.2">
      <c r="A522" s="162"/>
      <c r="B522" s="162"/>
      <c r="C522" s="162"/>
      <c r="D522" s="162"/>
      <c r="E522" s="162"/>
      <c r="F522" s="162"/>
      <c r="G522" s="162"/>
      <c r="H522" s="162"/>
      <c r="I522" s="162"/>
      <c r="J522" s="162"/>
      <c r="K522" s="162"/>
      <c r="L522" s="162"/>
      <c r="M522" s="162"/>
      <c r="N522" s="162"/>
      <c r="O522" s="162"/>
    </row>
    <row r="523" spans="1:15" s="1" customFormat="1" x14ac:dyDescent="0.2">
      <c r="A523" s="162"/>
      <c r="B523" s="162"/>
      <c r="C523" s="162"/>
      <c r="D523" s="162"/>
      <c r="E523" s="162"/>
      <c r="F523" s="162"/>
      <c r="G523" s="162"/>
      <c r="H523" s="162"/>
      <c r="I523" s="162"/>
      <c r="J523" s="162"/>
      <c r="K523" s="162"/>
      <c r="L523" s="162"/>
      <c r="M523" s="162"/>
      <c r="N523" s="162"/>
      <c r="O523" s="162"/>
    </row>
    <row r="524" spans="1:15" s="1" customFormat="1" x14ac:dyDescent="0.2">
      <c r="A524" s="162"/>
      <c r="B524" s="162"/>
      <c r="C524" s="162"/>
      <c r="D524" s="162"/>
      <c r="E524" s="162"/>
      <c r="F524" s="162"/>
      <c r="G524" s="162"/>
      <c r="H524" s="162"/>
      <c r="I524" s="162"/>
      <c r="J524" s="162"/>
      <c r="K524" s="162"/>
      <c r="L524" s="162"/>
      <c r="M524" s="162"/>
      <c r="N524" s="162"/>
      <c r="O524" s="162"/>
    </row>
    <row r="525" spans="1:15" s="1" customFormat="1" x14ac:dyDescent="0.2">
      <c r="A525" s="162"/>
      <c r="B525" s="162"/>
      <c r="C525" s="162"/>
      <c r="D525" s="162"/>
      <c r="E525" s="162"/>
      <c r="F525" s="162"/>
      <c r="G525" s="162"/>
      <c r="H525" s="162"/>
      <c r="I525" s="162"/>
      <c r="J525" s="162"/>
      <c r="K525" s="162"/>
      <c r="L525" s="162"/>
      <c r="M525" s="162"/>
      <c r="N525" s="162"/>
      <c r="O525" s="162"/>
    </row>
    <row r="526" spans="1:15" s="1" customFormat="1" x14ac:dyDescent="0.2">
      <c r="A526" s="162"/>
      <c r="B526" s="162"/>
      <c r="C526" s="162"/>
      <c r="D526" s="162"/>
      <c r="E526" s="162"/>
      <c r="F526" s="162"/>
      <c r="G526" s="162"/>
      <c r="H526" s="162"/>
      <c r="I526" s="162"/>
      <c r="J526" s="162"/>
      <c r="K526" s="162"/>
      <c r="L526" s="162"/>
      <c r="M526" s="162"/>
      <c r="N526" s="162"/>
      <c r="O526" s="162"/>
    </row>
    <row r="527" spans="1:15" s="1" customFormat="1" x14ac:dyDescent="0.2">
      <c r="A527" s="162"/>
      <c r="B527" s="162"/>
      <c r="C527" s="162"/>
      <c r="D527" s="162"/>
      <c r="E527" s="162"/>
      <c r="F527" s="162"/>
      <c r="G527" s="162"/>
      <c r="H527" s="162"/>
      <c r="I527" s="162"/>
      <c r="J527" s="162"/>
      <c r="K527" s="162"/>
      <c r="L527" s="162"/>
      <c r="M527" s="162"/>
      <c r="N527" s="162"/>
      <c r="O527" s="162"/>
    </row>
    <row r="528" spans="1:15" s="1" customFormat="1" x14ac:dyDescent="0.2">
      <c r="A528" s="162"/>
      <c r="B528" s="162"/>
      <c r="C528" s="162"/>
      <c r="D528" s="162"/>
      <c r="E528" s="162"/>
      <c r="F528" s="162"/>
      <c r="G528" s="162"/>
      <c r="H528" s="162"/>
      <c r="I528" s="162"/>
      <c r="J528" s="162"/>
      <c r="K528" s="162"/>
      <c r="L528" s="162"/>
      <c r="M528" s="162"/>
      <c r="N528" s="162"/>
      <c r="O528" s="162"/>
    </row>
    <row r="529" spans="1:15" s="1" customFormat="1" x14ac:dyDescent="0.2">
      <c r="A529" s="162"/>
      <c r="B529" s="162"/>
      <c r="C529" s="162"/>
      <c r="D529" s="162"/>
      <c r="E529" s="162"/>
      <c r="F529" s="162"/>
      <c r="G529" s="162"/>
      <c r="H529" s="162"/>
      <c r="I529" s="162"/>
      <c r="J529" s="162"/>
      <c r="K529" s="162"/>
      <c r="L529" s="162"/>
      <c r="M529" s="162"/>
      <c r="N529" s="162"/>
      <c r="O529" s="162"/>
    </row>
    <row r="530" spans="1:15" s="1" customFormat="1" x14ac:dyDescent="0.2">
      <c r="A530" s="162"/>
      <c r="B530" s="162"/>
      <c r="C530" s="162"/>
      <c r="D530" s="162"/>
      <c r="E530" s="162"/>
      <c r="F530" s="162"/>
      <c r="G530" s="162"/>
      <c r="H530" s="162"/>
      <c r="I530" s="162"/>
      <c r="J530" s="162"/>
      <c r="K530" s="162"/>
      <c r="L530" s="162"/>
      <c r="M530" s="162"/>
      <c r="N530" s="162"/>
      <c r="O530" s="162"/>
    </row>
    <row r="531" spans="1:15" s="1" customFormat="1" x14ac:dyDescent="0.2">
      <c r="A531" s="162"/>
      <c r="B531" s="162"/>
      <c r="C531" s="162"/>
      <c r="D531" s="162"/>
      <c r="E531" s="162"/>
      <c r="F531" s="162"/>
      <c r="G531" s="162"/>
      <c r="H531" s="162"/>
      <c r="I531" s="162"/>
      <c r="J531" s="162"/>
      <c r="K531" s="162"/>
      <c r="L531" s="162"/>
      <c r="M531" s="162"/>
      <c r="N531" s="162"/>
      <c r="O531" s="162"/>
    </row>
    <row r="532" spans="1:15" s="1" customFormat="1" x14ac:dyDescent="0.2">
      <c r="A532" s="162"/>
      <c r="B532" s="162"/>
      <c r="C532" s="162"/>
      <c r="D532" s="162"/>
      <c r="E532" s="162"/>
      <c r="F532" s="162"/>
      <c r="G532" s="162"/>
      <c r="H532" s="162"/>
      <c r="I532" s="162"/>
      <c r="J532" s="162"/>
      <c r="K532" s="162"/>
      <c r="L532" s="162"/>
      <c r="M532" s="162"/>
      <c r="N532" s="162"/>
      <c r="O532" s="162"/>
    </row>
    <row r="533" spans="1:15" s="1" customFormat="1" x14ac:dyDescent="0.2">
      <c r="A533" s="162"/>
      <c r="B533" s="162"/>
      <c r="C533" s="162"/>
      <c r="D533" s="162"/>
      <c r="E533" s="162"/>
      <c r="F533" s="162"/>
      <c r="G533" s="162"/>
      <c r="H533" s="162"/>
      <c r="I533" s="162"/>
      <c r="J533" s="162"/>
      <c r="K533" s="162"/>
      <c r="L533" s="162"/>
      <c r="M533" s="162"/>
      <c r="N533" s="162"/>
      <c r="O533" s="162"/>
    </row>
    <row r="534" spans="1:15" s="1" customFormat="1" x14ac:dyDescent="0.2">
      <c r="A534" s="162"/>
      <c r="B534" s="162"/>
      <c r="C534" s="162"/>
      <c r="D534" s="162"/>
      <c r="E534" s="162"/>
      <c r="F534" s="162"/>
      <c r="G534" s="162"/>
      <c r="H534" s="162"/>
      <c r="I534" s="162"/>
      <c r="J534" s="162"/>
      <c r="K534" s="162"/>
      <c r="L534" s="162"/>
      <c r="M534" s="162"/>
      <c r="N534" s="162"/>
      <c r="O534" s="162"/>
    </row>
    <row r="535" spans="1:15" s="1" customFormat="1" x14ac:dyDescent="0.2">
      <c r="A535" s="162"/>
      <c r="B535" s="162"/>
      <c r="C535" s="162"/>
      <c r="D535" s="162"/>
      <c r="E535" s="162"/>
      <c r="F535" s="162"/>
      <c r="G535" s="162"/>
      <c r="H535" s="162"/>
      <c r="I535" s="162"/>
      <c r="J535" s="162"/>
      <c r="K535" s="162"/>
      <c r="L535" s="162"/>
      <c r="M535" s="162"/>
      <c r="N535" s="162"/>
      <c r="O535" s="162"/>
    </row>
    <row r="536" spans="1:15" s="1" customFormat="1" x14ac:dyDescent="0.2">
      <c r="A536" s="162"/>
      <c r="B536" s="162"/>
      <c r="C536" s="162"/>
      <c r="D536" s="162"/>
      <c r="E536" s="162"/>
      <c r="F536" s="162"/>
      <c r="G536" s="162"/>
      <c r="H536" s="162"/>
      <c r="I536" s="162"/>
      <c r="J536" s="162"/>
      <c r="K536" s="162"/>
      <c r="L536" s="162"/>
      <c r="M536" s="162"/>
      <c r="N536" s="162"/>
      <c r="O536" s="162"/>
    </row>
    <row r="537" spans="1:15" s="1" customFormat="1" x14ac:dyDescent="0.2">
      <c r="A537" s="162"/>
      <c r="B537" s="162"/>
      <c r="C537" s="162"/>
      <c r="D537" s="162"/>
      <c r="E537" s="162"/>
      <c r="F537" s="162"/>
      <c r="G537" s="162"/>
      <c r="H537" s="162"/>
      <c r="I537" s="162"/>
      <c r="J537" s="162"/>
      <c r="K537" s="162"/>
      <c r="L537" s="162"/>
      <c r="M537" s="162"/>
      <c r="N537" s="162"/>
      <c r="O537" s="162"/>
    </row>
    <row r="538" spans="1:15" s="1" customFormat="1" x14ac:dyDescent="0.2">
      <c r="A538" s="162"/>
      <c r="B538" s="162"/>
      <c r="C538" s="162"/>
      <c r="D538" s="162"/>
      <c r="E538" s="162"/>
      <c r="F538" s="162"/>
      <c r="G538" s="162"/>
      <c r="H538" s="162"/>
      <c r="I538" s="162"/>
      <c r="J538" s="162"/>
      <c r="K538" s="162"/>
      <c r="L538" s="162"/>
      <c r="M538" s="162"/>
      <c r="N538" s="162"/>
      <c r="O538" s="162"/>
    </row>
    <row r="539" spans="1:15" s="1" customFormat="1" x14ac:dyDescent="0.2">
      <c r="A539" s="162"/>
      <c r="B539" s="162"/>
      <c r="C539" s="162"/>
      <c r="D539" s="162"/>
      <c r="E539" s="162"/>
      <c r="F539" s="162"/>
      <c r="G539" s="162"/>
      <c r="H539" s="162"/>
      <c r="I539" s="162"/>
      <c r="J539" s="162"/>
      <c r="K539" s="162"/>
      <c r="L539" s="162"/>
      <c r="M539" s="162"/>
      <c r="N539" s="162"/>
      <c r="O539" s="162"/>
    </row>
    <row r="540" spans="1:15" s="1" customFormat="1" x14ac:dyDescent="0.2">
      <c r="A540" s="162"/>
      <c r="B540" s="162"/>
      <c r="C540" s="162"/>
      <c r="D540" s="162"/>
      <c r="E540" s="162"/>
      <c r="F540" s="162"/>
      <c r="G540" s="162"/>
      <c r="H540" s="162"/>
      <c r="I540" s="162"/>
      <c r="J540" s="162"/>
      <c r="K540" s="162"/>
      <c r="L540" s="162"/>
      <c r="M540" s="162"/>
      <c r="N540" s="162"/>
      <c r="O540" s="162"/>
    </row>
    <row r="541" spans="1:15" s="1" customFormat="1" x14ac:dyDescent="0.2">
      <c r="A541" s="162"/>
      <c r="B541" s="162"/>
      <c r="C541" s="162"/>
      <c r="D541" s="162"/>
      <c r="E541" s="162"/>
      <c r="F541" s="162"/>
      <c r="G541" s="162"/>
      <c r="H541" s="162"/>
      <c r="I541" s="162"/>
      <c r="J541" s="162"/>
      <c r="K541" s="162"/>
      <c r="L541" s="162"/>
      <c r="M541" s="162"/>
      <c r="N541" s="162"/>
      <c r="O541" s="162"/>
    </row>
    <row r="542" spans="1:15" s="1" customFormat="1" x14ac:dyDescent="0.2">
      <c r="A542" s="162"/>
      <c r="B542" s="162"/>
      <c r="C542" s="162"/>
      <c r="D542" s="162"/>
      <c r="E542" s="162"/>
      <c r="F542" s="162"/>
      <c r="G542" s="162"/>
      <c r="H542" s="162"/>
      <c r="I542" s="162"/>
      <c r="J542" s="162"/>
      <c r="K542" s="162"/>
      <c r="L542" s="162"/>
      <c r="M542" s="162"/>
      <c r="N542" s="162"/>
      <c r="O542" s="162"/>
    </row>
    <row r="543" spans="1:15" s="1" customFormat="1" x14ac:dyDescent="0.2">
      <c r="A543" s="162"/>
      <c r="B543" s="162"/>
      <c r="C543" s="162"/>
      <c r="D543" s="162"/>
      <c r="E543" s="162"/>
      <c r="F543" s="162"/>
      <c r="G543" s="162"/>
      <c r="H543" s="162"/>
      <c r="I543" s="162"/>
      <c r="J543" s="162"/>
      <c r="K543" s="162"/>
      <c r="L543" s="162"/>
      <c r="M543" s="162"/>
      <c r="N543" s="162"/>
      <c r="O543" s="162"/>
    </row>
    <row r="544" spans="1:15" s="1" customFormat="1" x14ac:dyDescent="0.2">
      <c r="A544" s="162"/>
      <c r="B544" s="162"/>
      <c r="C544" s="162"/>
      <c r="D544" s="162"/>
      <c r="E544" s="162"/>
      <c r="F544" s="162"/>
      <c r="G544" s="162"/>
      <c r="H544" s="162"/>
      <c r="I544" s="162"/>
      <c r="J544" s="162"/>
      <c r="K544" s="162"/>
      <c r="L544" s="162"/>
      <c r="M544" s="162"/>
      <c r="N544" s="162"/>
      <c r="O544" s="162"/>
    </row>
    <row r="545" spans="1:15" s="1" customFormat="1" x14ac:dyDescent="0.2">
      <c r="A545" s="162"/>
      <c r="B545" s="162"/>
      <c r="C545" s="162"/>
      <c r="D545" s="162"/>
      <c r="E545" s="162"/>
      <c r="F545" s="162"/>
      <c r="G545" s="162"/>
      <c r="H545" s="162"/>
      <c r="I545" s="162"/>
      <c r="J545" s="162"/>
      <c r="K545" s="162"/>
      <c r="L545" s="162"/>
      <c r="M545" s="162"/>
      <c r="N545" s="162"/>
      <c r="O545" s="162"/>
    </row>
    <row r="546" spans="1:15" s="1" customFormat="1" x14ac:dyDescent="0.2">
      <c r="A546" s="162"/>
      <c r="B546" s="162"/>
      <c r="C546" s="162"/>
      <c r="D546" s="162"/>
      <c r="E546" s="162"/>
      <c r="F546" s="162"/>
      <c r="G546" s="162"/>
      <c r="H546" s="162"/>
      <c r="I546" s="162"/>
      <c r="J546" s="162"/>
      <c r="K546" s="162"/>
      <c r="L546" s="162"/>
      <c r="M546" s="162"/>
      <c r="N546" s="162"/>
      <c r="O546" s="162"/>
    </row>
    <row r="547" spans="1:15" s="1" customFormat="1" x14ac:dyDescent="0.2">
      <c r="A547" s="162"/>
      <c r="B547" s="162"/>
      <c r="C547" s="162"/>
      <c r="D547" s="162"/>
      <c r="E547" s="162"/>
      <c r="F547" s="162"/>
      <c r="G547" s="162"/>
      <c r="H547" s="162"/>
      <c r="I547" s="162"/>
      <c r="J547" s="162"/>
      <c r="K547" s="162"/>
      <c r="L547" s="162"/>
      <c r="M547" s="162"/>
      <c r="N547" s="162"/>
      <c r="O547" s="162"/>
    </row>
    <row r="548" spans="1:15" s="1" customFormat="1" x14ac:dyDescent="0.2">
      <c r="A548" s="162"/>
      <c r="B548" s="162"/>
      <c r="C548" s="162"/>
      <c r="D548" s="162"/>
      <c r="E548" s="162"/>
      <c r="F548" s="162"/>
      <c r="G548" s="162"/>
      <c r="H548" s="162"/>
      <c r="I548" s="162"/>
      <c r="J548" s="162"/>
      <c r="K548" s="162"/>
      <c r="L548" s="162"/>
      <c r="M548" s="162"/>
      <c r="N548" s="162"/>
      <c r="O548" s="162"/>
    </row>
    <row r="549" spans="1:15" s="1" customFormat="1" x14ac:dyDescent="0.2">
      <c r="A549" s="162"/>
      <c r="B549" s="162"/>
      <c r="C549" s="162"/>
      <c r="D549" s="162"/>
      <c r="E549" s="162"/>
      <c r="F549" s="162"/>
      <c r="G549" s="162"/>
      <c r="H549" s="162"/>
      <c r="I549" s="162"/>
      <c r="J549" s="162"/>
      <c r="K549" s="162"/>
      <c r="L549" s="162"/>
      <c r="M549" s="162"/>
      <c r="N549" s="162"/>
      <c r="O549" s="162"/>
    </row>
    <row r="550" spans="1:15" s="1" customFormat="1" x14ac:dyDescent="0.2">
      <c r="A550" s="162"/>
      <c r="B550" s="162"/>
      <c r="C550" s="162"/>
      <c r="D550" s="162"/>
      <c r="E550" s="162"/>
      <c r="F550" s="162"/>
      <c r="G550" s="162"/>
      <c r="H550" s="162"/>
      <c r="I550" s="162"/>
      <c r="J550" s="162"/>
      <c r="K550" s="162"/>
      <c r="L550" s="162"/>
      <c r="M550" s="162"/>
      <c r="N550" s="162"/>
      <c r="O550" s="162"/>
    </row>
    <row r="551" spans="1:15" s="1" customFormat="1" x14ac:dyDescent="0.2">
      <c r="A551" s="162"/>
      <c r="B551" s="162"/>
      <c r="C551" s="162"/>
      <c r="D551" s="162"/>
      <c r="E551" s="162"/>
      <c r="F551" s="162"/>
      <c r="G551" s="162"/>
      <c r="H551" s="162"/>
      <c r="I551" s="162"/>
      <c r="J551" s="162"/>
      <c r="K551" s="162"/>
      <c r="L551" s="162"/>
      <c r="M551" s="162"/>
      <c r="N551" s="162"/>
      <c r="O551" s="162"/>
    </row>
    <row r="552" spans="1:15" s="1" customFormat="1" x14ac:dyDescent="0.2">
      <c r="A552" s="162"/>
      <c r="B552" s="162"/>
      <c r="C552" s="162"/>
      <c r="D552" s="162"/>
      <c r="E552" s="162"/>
      <c r="F552" s="162"/>
      <c r="G552" s="162"/>
      <c r="H552" s="162"/>
      <c r="I552" s="162"/>
      <c r="J552" s="162"/>
      <c r="K552" s="162"/>
      <c r="L552" s="162"/>
      <c r="M552" s="162"/>
      <c r="N552" s="162"/>
      <c r="O552" s="162"/>
    </row>
    <row r="553" spans="1:15" s="1" customFormat="1" x14ac:dyDescent="0.2">
      <c r="A553" s="162"/>
      <c r="B553" s="162"/>
      <c r="C553" s="162"/>
      <c r="D553" s="162"/>
      <c r="E553" s="162"/>
      <c r="F553" s="162"/>
      <c r="G553" s="162"/>
      <c r="H553" s="162"/>
      <c r="I553" s="162"/>
      <c r="J553" s="162"/>
      <c r="K553" s="162"/>
      <c r="L553" s="162"/>
      <c r="M553" s="162"/>
      <c r="N553" s="162"/>
      <c r="O553" s="162"/>
    </row>
    <row r="554" spans="1:15" s="1" customFormat="1" x14ac:dyDescent="0.2">
      <c r="A554" s="162"/>
      <c r="B554" s="162"/>
      <c r="C554" s="162"/>
      <c r="D554" s="162"/>
      <c r="E554" s="162"/>
      <c r="F554" s="162"/>
      <c r="G554" s="162"/>
      <c r="H554" s="162"/>
      <c r="I554" s="162"/>
      <c r="J554" s="162"/>
      <c r="K554" s="162"/>
      <c r="L554" s="162"/>
      <c r="M554" s="162"/>
      <c r="N554" s="162"/>
      <c r="O554" s="162"/>
    </row>
    <row r="555" spans="1:15" s="1" customFormat="1" x14ac:dyDescent="0.2">
      <c r="A555" s="162"/>
      <c r="B555" s="162"/>
      <c r="C555" s="162"/>
      <c r="D555" s="162"/>
      <c r="E555" s="162"/>
      <c r="F555" s="162"/>
      <c r="G555" s="162"/>
      <c r="H555" s="162"/>
      <c r="I555" s="162"/>
      <c r="J555" s="162"/>
      <c r="K555" s="162"/>
      <c r="L555" s="162"/>
      <c r="M555" s="162"/>
      <c r="N555" s="162"/>
      <c r="O555" s="162"/>
    </row>
    <row r="556" spans="1:15" s="1" customFormat="1" x14ac:dyDescent="0.2">
      <c r="A556" s="162"/>
      <c r="B556" s="162"/>
      <c r="C556" s="162"/>
      <c r="D556" s="162"/>
      <c r="E556" s="162"/>
      <c r="F556" s="162"/>
      <c r="G556" s="162"/>
      <c r="H556" s="162"/>
      <c r="I556" s="162"/>
      <c r="J556" s="162"/>
      <c r="K556" s="162"/>
      <c r="L556" s="162"/>
      <c r="M556" s="162"/>
      <c r="N556" s="162"/>
      <c r="O556" s="162"/>
    </row>
    <row r="557" spans="1:15" s="1" customFormat="1" x14ac:dyDescent="0.2">
      <c r="A557" s="162"/>
      <c r="B557" s="162"/>
      <c r="C557" s="162"/>
      <c r="D557" s="162"/>
      <c r="E557" s="162"/>
      <c r="F557" s="162"/>
      <c r="G557" s="162"/>
      <c r="H557" s="162"/>
      <c r="I557" s="162"/>
      <c r="J557" s="162"/>
      <c r="K557" s="162"/>
      <c r="L557" s="162"/>
      <c r="M557" s="162"/>
      <c r="N557" s="162"/>
      <c r="O557" s="162"/>
    </row>
    <row r="558" spans="1:15" s="1" customFormat="1" x14ac:dyDescent="0.2">
      <c r="A558" s="162"/>
      <c r="B558" s="162"/>
      <c r="C558" s="162"/>
      <c r="D558" s="162"/>
      <c r="E558" s="162"/>
      <c r="F558" s="162"/>
      <c r="G558" s="162"/>
      <c r="H558" s="162"/>
      <c r="I558" s="162"/>
      <c r="J558" s="162"/>
      <c r="K558" s="162"/>
      <c r="L558" s="162"/>
      <c r="M558" s="162"/>
      <c r="N558" s="162"/>
      <c r="O558" s="162"/>
    </row>
    <row r="559" spans="1:15" s="1" customFormat="1" x14ac:dyDescent="0.2">
      <c r="A559" s="162"/>
      <c r="B559" s="162"/>
      <c r="C559" s="162"/>
      <c r="D559" s="162"/>
      <c r="E559" s="162"/>
      <c r="F559" s="162"/>
      <c r="G559" s="162"/>
      <c r="H559" s="162"/>
      <c r="I559" s="162"/>
      <c r="J559" s="162"/>
      <c r="K559" s="162"/>
      <c r="L559" s="162"/>
      <c r="M559" s="162"/>
      <c r="N559" s="162"/>
      <c r="O559" s="162"/>
    </row>
    <row r="560" spans="1:15" s="1" customFormat="1" x14ac:dyDescent="0.2">
      <c r="A560" s="162"/>
      <c r="B560" s="162"/>
      <c r="C560" s="162"/>
      <c r="D560" s="162"/>
      <c r="E560" s="162"/>
      <c r="F560" s="162"/>
      <c r="G560" s="162"/>
      <c r="H560" s="162"/>
      <c r="I560" s="162"/>
      <c r="J560" s="162"/>
      <c r="K560" s="162"/>
      <c r="L560" s="162"/>
      <c r="M560" s="162"/>
      <c r="N560" s="162"/>
      <c r="O560" s="162"/>
    </row>
    <row r="561" spans="1:15" s="1" customFormat="1" x14ac:dyDescent="0.2">
      <c r="A561" s="162"/>
      <c r="B561" s="162"/>
      <c r="C561" s="162"/>
      <c r="D561" s="162"/>
      <c r="E561" s="162"/>
      <c r="F561" s="162"/>
      <c r="G561" s="162"/>
      <c r="H561" s="162"/>
      <c r="I561" s="162"/>
      <c r="J561" s="162"/>
      <c r="K561" s="162"/>
      <c r="L561" s="162"/>
      <c r="M561" s="162"/>
      <c r="N561" s="162"/>
      <c r="O561" s="162"/>
    </row>
    <row r="562" spans="1:15" s="1" customFormat="1" x14ac:dyDescent="0.2">
      <c r="A562" s="162"/>
      <c r="B562" s="162"/>
      <c r="C562" s="162"/>
      <c r="D562" s="162"/>
      <c r="E562" s="162"/>
      <c r="F562" s="162"/>
      <c r="G562" s="162"/>
      <c r="H562" s="162"/>
      <c r="I562" s="162"/>
      <c r="J562" s="162"/>
      <c r="K562" s="162"/>
      <c r="L562" s="162"/>
      <c r="M562" s="162"/>
      <c r="N562" s="162"/>
      <c r="O562" s="162"/>
    </row>
    <row r="563" spans="1:15" s="1" customFormat="1" x14ac:dyDescent="0.2">
      <c r="A563" s="162"/>
      <c r="B563" s="162"/>
      <c r="C563" s="162"/>
      <c r="D563" s="162"/>
      <c r="E563" s="162"/>
      <c r="F563" s="162"/>
      <c r="G563" s="162"/>
      <c r="H563" s="162"/>
      <c r="I563" s="162"/>
      <c r="J563" s="162"/>
      <c r="K563" s="162"/>
      <c r="L563" s="162"/>
      <c r="M563" s="162"/>
      <c r="N563" s="162"/>
      <c r="O563" s="162"/>
    </row>
    <row r="564" spans="1:15" s="1" customFormat="1" x14ac:dyDescent="0.2">
      <c r="A564" s="162"/>
      <c r="B564" s="162"/>
      <c r="C564" s="162"/>
      <c r="D564" s="162"/>
      <c r="E564" s="162"/>
      <c r="F564" s="162"/>
      <c r="G564" s="162"/>
      <c r="H564" s="162"/>
      <c r="I564" s="162"/>
      <c r="J564" s="162"/>
      <c r="K564" s="162"/>
      <c r="L564" s="162"/>
      <c r="M564" s="162"/>
      <c r="N564" s="162"/>
      <c r="O564" s="162"/>
    </row>
    <row r="565" spans="1:15" s="1" customFormat="1" x14ac:dyDescent="0.2">
      <c r="A565" s="162"/>
      <c r="B565" s="162"/>
      <c r="C565" s="162"/>
      <c r="D565" s="162"/>
      <c r="E565" s="162"/>
      <c r="F565" s="162"/>
      <c r="G565" s="162"/>
      <c r="H565" s="162"/>
      <c r="I565" s="162"/>
      <c r="J565" s="162"/>
      <c r="K565" s="162"/>
      <c r="L565" s="162"/>
      <c r="M565" s="162"/>
      <c r="N565" s="162"/>
      <c r="O565" s="162"/>
    </row>
    <row r="566" spans="1:15" s="1" customFormat="1" x14ac:dyDescent="0.2">
      <c r="A566" s="162"/>
      <c r="B566" s="162"/>
      <c r="C566" s="162"/>
      <c r="D566" s="162"/>
      <c r="E566" s="162"/>
      <c r="F566" s="162"/>
      <c r="G566" s="162"/>
      <c r="H566" s="162"/>
      <c r="I566" s="162"/>
      <c r="J566" s="162"/>
      <c r="K566" s="162"/>
      <c r="L566" s="162"/>
      <c r="M566" s="162"/>
      <c r="N566" s="162"/>
      <c r="O566" s="162"/>
    </row>
    <row r="567" spans="1:15" s="1" customFormat="1" x14ac:dyDescent="0.2">
      <c r="A567" s="162"/>
      <c r="B567" s="162"/>
      <c r="C567" s="162"/>
      <c r="D567" s="162"/>
      <c r="E567" s="162"/>
      <c r="F567" s="162"/>
      <c r="G567" s="162"/>
      <c r="H567" s="162"/>
      <c r="I567" s="162"/>
      <c r="J567" s="162"/>
      <c r="K567" s="162"/>
      <c r="L567" s="162"/>
      <c r="M567" s="162"/>
      <c r="N567" s="162"/>
      <c r="O567" s="162"/>
    </row>
    <row r="568" spans="1:15" s="1" customFormat="1" x14ac:dyDescent="0.2">
      <c r="A568" s="162"/>
      <c r="B568" s="162"/>
      <c r="C568" s="162"/>
      <c r="D568" s="162"/>
      <c r="E568" s="162"/>
      <c r="F568" s="162"/>
      <c r="G568" s="162"/>
      <c r="H568" s="162"/>
      <c r="I568" s="162"/>
      <c r="J568" s="162"/>
      <c r="K568" s="162"/>
      <c r="L568" s="162"/>
      <c r="M568" s="162"/>
      <c r="N568" s="162"/>
      <c r="O568" s="162"/>
    </row>
    <row r="569" spans="1:15" s="1" customFormat="1" x14ac:dyDescent="0.2">
      <c r="A569" s="162"/>
      <c r="B569" s="162"/>
      <c r="C569" s="162"/>
      <c r="D569" s="162"/>
      <c r="E569" s="162"/>
      <c r="F569" s="162"/>
      <c r="G569" s="162"/>
      <c r="H569" s="162"/>
      <c r="I569" s="162"/>
      <c r="J569" s="162"/>
      <c r="K569" s="162"/>
      <c r="L569" s="162"/>
      <c r="M569" s="162"/>
      <c r="N569" s="162"/>
      <c r="O569" s="162"/>
    </row>
    <row r="570" spans="1:15" s="1" customFormat="1" x14ac:dyDescent="0.2">
      <c r="A570" s="162"/>
      <c r="B570" s="162"/>
      <c r="C570" s="162"/>
      <c r="D570" s="162"/>
      <c r="E570" s="162"/>
      <c r="F570" s="162"/>
      <c r="G570" s="162"/>
      <c r="H570" s="162"/>
      <c r="I570" s="162"/>
      <c r="J570" s="162"/>
      <c r="K570" s="162"/>
      <c r="L570" s="162"/>
      <c r="M570" s="162"/>
      <c r="N570" s="162"/>
      <c r="O570" s="162"/>
    </row>
    <row r="571" spans="1:15" s="1" customFormat="1" x14ac:dyDescent="0.2">
      <c r="A571" s="162"/>
      <c r="B571" s="162"/>
      <c r="C571" s="162"/>
      <c r="D571" s="162"/>
      <c r="E571" s="162"/>
      <c r="F571" s="162"/>
      <c r="G571" s="162"/>
      <c r="H571" s="162"/>
      <c r="I571" s="162"/>
      <c r="J571" s="162"/>
      <c r="K571" s="162"/>
      <c r="L571" s="162"/>
      <c r="M571" s="162"/>
      <c r="N571" s="162"/>
      <c r="O571" s="162"/>
    </row>
    <row r="572" spans="1:15" s="1" customFormat="1" x14ac:dyDescent="0.2">
      <c r="A572" s="162"/>
      <c r="B572" s="162"/>
      <c r="C572" s="162"/>
      <c r="D572" s="162"/>
      <c r="E572" s="162"/>
      <c r="F572" s="162"/>
      <c r="G572" s="162"/>
      <c r="H572" s="162"/>
      <c r="I572" s="162"/>
      <c r="J572" s="162"/>
      <c r="K572" s="162"/>
      <c r="L572" s="162"/>
      <c r="M572" s="162"/>
      <c r="N572" s="162"/>
      <c r="O572" s="162"/>
    </row>
    <row r="573" spans="1:15" s="1" customFormat="1" x14ac:dyDescent="0.2">
      <c r="A573" s="162"/>
      <c r="B573" s="162"/>
      <c r="C573" s="162"/>
      <c r="D573" s="162"/>
      <c r="E573" s="162"/>
      <c r="F573" s="162"/>
      <c r="G573" s="162"/>
      <c r="H573" s="162"/>
      <c r="I573" s="162"/>
      <c r="J573" s="162"/>
      <c r="K573" s="162"/>
      <c r="L573" s="162"/>
      <c r="M573" s="162"/>
      <c r="N573" s="162"/>
      <c r="O573" s="162"/>
    </row>
    <row r="574" spans="1:15" s="1" customFormat="1" x14ac:dyDescent="0.2">
      <c r="A574" s="162"/>
      <c r="B574" s="162"/>
      <c r="C574" s="162"/>
      <c r="D574" s="162"/>
      <c r="E574" s="162"/>
      <c r="F574" s="162"/>
      <c r="G574" s="162"/>
      <c r="H574" s="162"/>
      <c r="I574" s="162"/>
      <c r="J574" s="162"/>
      <c r="K574" s="162"/>
      <c r="L574" s="162"/>
      <c r="M574" s="162"/>
      <c r="N574" s="162"/>
      <c r="O574" s="162"/>
    </row>
    <row r="575" spans="1:15" s="1" customFormat="1" x14ac:dyDescent="0.2">
      <c r="A575" s="162"/>
      <c r="B575" s="162"/>
      <c r="C575" s="162"/>
      <c r="D575" s="162"/>
      <c r="E575" s="162"/>
      <c r="F575" s="162"/>
      <c r="G575" s="162"/>
      <c r="H575" s="162"/>
      <c r="I575" s="162"/>
      <c r="J575" s="162"/>
      <c r="K575" s="162"/>
      <c r="L575" s="162"/>
      <c r="M575" s="162"/>
      <c r="N575" s="162"/>
      <c r="O575" s="162"/>
    </row>
    <row r="576" spans="1:15" s="1" customFormat="1" x14ac:dyDescent="0.2">
      <c r="A576" s="162"/>
      <c r="B576" s="162"/>
      <c r="C576" s="162"/>
      <c r="D576" s="162"/>
      <c r="E576" s="162"/>
      <c r="F576" s="162"/>
      <c r="G576" s="162"/>
      <c r="H576" s="162"/>
      <c r="I576" s="162"/>
      <c r="J576" s="162"/>
      <c r="K576" s="162"/>
      <c r="L576" s="162"/>
      <c r="M576" s="162"/>
      <c r="N576" s="162"/>
      <c r="O576" s="162"/>
    </row>
    <row r="577" spans="1:15" s="1" customFormat="1" x14ac:dyDescent="0.2">
      <c r="A577" s="162"/>
      <c r="B577" s="162"/>
      <c r="C577" s="162"/>
      <c r="D577" s="162"/>
      <c r="E577" s="162"/>
      <c r="F577" s="162"/>
      <c r="G577" s="162"/>
      <c r="H577" s="162"/>
      <c r="I577" s="162"/>
      <c r="J577" s="162"/>
      <c r="K577" s="162"/>
      <c r="L577" s="162"/>
      <c r="M577" s="162"/>
      <c r="N577" s="162"/>
      <c r="O577" s="162"/>
    </row>
    <row r="578" spans="1:15" s="1" customFormat="1" x14ac:dyDescent="0.2">
      <c r="A578" s="162"/>
      <c r="B578" s="162"/>
      <c r="C578" s="162"/>
      <c r="D578" s="162"/>
      <c r="E578" s="162"/>
      <c r="F578" s="162"/>
      <c r="G578" s="162"/>
      <c r="H578" s="162"/>
      <c r="I578" s="162"/>
      <c r="J578" s="162"/>
      <c r="K578" s="162"/>
      <c r="L578" s="162"/>
      <c r="M578" s="162"/>
      <c r="N578" s="162"/>
      <c r="O578" s="162"/>
    </row>
    <row r="579" spans="1:15" s="1" customFormat="1" x14ac:dyDescent="0.2">
      <c r="A579" s="162"/>
      <c r="B579" s="162"/>
      <c r="C579" s="162"/>
      <c r="D579" s="162"/>
      <c r="E579" s="162"/>
      <c r="F579" s="162"/>
      <c r="G579" s="162"/>
      <c r="H579" s="162"/>
      <c r="I579" s="162"/>
      <c r="J579" s="162"/>
      <c r="K579" s="162"/>
      <c r="L579" s="162"/>
      <c r="M579" s="162"/>
      <c r="N579" s="162"/>
      <c r="O579" s="162"/>
    </row>
    <row r="580" spans="1:15" s="1" customFormat="1" x14ac:dyDescent="0.2">
      <c r="A580" s="162"/>
      <c r="B580" s="162"/>
      <c r="C580" s="162"/>
      <c r="D580" s="162"/>
      <c r="E580" s="162"/>
      <c r="F580" s="162"/>
      <c r="G580" s="162"/>
      <c r="H580" s="162"/>
      <c r="I580" s="162"/>
      <c r="J580" s="162"/>
      <c r="K580" s="162"/>
      <c r="L580" s="162"/>
      <c r="M580" s="162"/>
      <c r="N580" s="162"/>
      <c r="O580" s="162"/>
    </row>
    <row r="581" spans="1:15" s="1" customFormat="1" x14ac:dyDescent="0.2">
      <c r="A581" s="162"/>
      <c r="B581" s="162"/>
      <c r="C581" s="162"/>
      <c r="D581" s="162"/>
      <c r="E581" s="162"/>
      <c r="F581" s="162"/>
      <c r="G581" s="162"/>
      <c r="H581" s="162"/>
      <c r="I581" s="162"/>
      <c r="J581" s="162"/>
      <c r="K581" s="162"/>
      <c r="L581" s="162"/>
      <c r="M581" s="162"/>
      <c r="N581" s="162"/>
      <c r="O581" s="162"/>
    </row>
    <row r="582" spans="1:15" s="1" customFormat="1" x14ac:dyDescent="0.2">
      <c r="A582" s="162"/>
      <c r="B582" s="162"/>
      <c r="C582" s="162"/>
      <c r="D582" s="162"/>
      <c r="E582" s="162"/>
      <c r="F582" s="162"/>
      <c r="G582" s="162"/>
      <c r="H582" s="162"/>
      <c r="I582" s="162"/>
      <c r="J582" s="162"/>
      <c r="K582" s="162"/>
      <c r="L582" s="162"/>
      <c r="M582" s="162"/>
      <c r="N582" s="162"/>
      <c r="O582" s="162"/>
    </row>
    <row r="583" spans="1:15" s="1" customFormat="1" x14ac:dyDescent="0.2">
      <c r="A583" s="162"/>
      <c r="B583" s="162"/>
      <c r="C583" s="162"/>
      <c r="D583" s="162"/>
      <c r="E583" s="162"/>
      <c r="F583" s="162"/>
      <c r="G583" s="162"/>
      <c r="H583" s="162"/>
      <c r="I583" s="162"/>
      <c r="J583" s="162"/>
      <c r="K583" s="162"/>
      <c r="L583" s="162"/>
      <c r="M583" s="162"/>
      <c r="N583" s="162"/>
      <c r="O583" s="162"/>
    </row>
    <row r="584" spans="1:15" s="1" customFormat="1" x14ac:dyDescent="0.2">
      <c r="A584" s="162"/>
      <c r="B584" s="162"/>
      <c r="C584" s="162"/>
      <c r="D584" s="162"/>
      <c r="E584" s="162"/>
      <c r="F584" s="162"/>
      <c r="G584" s="162"/>
      <c r="H584" s="162"/>
      <c r="I584" s="162"/>
      <c r="J584" s="162"/>
      <c r="K584" s="162"/>
      <c r="L584" s="162"/>
      <c r="M584" s="162"/>
      <c r="N584" s="162"/>
      <c r="O584" s="162"/>
    </row>
    <row r="585" spans="1:15" s="1" customFormat="1" x14ac:dyDescent="0.2">
      <c r="A585" s="162"/>
      <c r="B585" s="162"/>
      <c r="C585" s="162"/>
      <c r="D585" s="162"/>
      <c r="E585" s="162"/>
      <c r="F585" s="162"/>
      <c r="G585" s="162"/>
      <c r="H585" s="162"/>
      <c r="I585" s="162"/>
      <c r="J585" s="162"/>
      <c r="K585" s="162"/>
      <c r="L585" s="162"/>
      <c r="M585" s="162"/>
      <c r="N585" s="162"/>
      <c r="O585" s="162"/>
    </row>
    <row r="586" spans="1:15" s="1" customFormat="1" x14ac:dyDescent="0.2">
      <c r="A586" s="162"/>
      <c r="B586" s="162"/>
      <c r="C586" s="162"/>
      <c r="D586" s="162"/>
      <c r="E586" s="162"/>
      <c r="F586" s="162"/>
      <c r="G586" s="162"/>
      <c r="H586" s="162"/>
      <c r="I586" s="162"/>
      <c r="J586" s="162"/>
      <c r="K586" s="162"/>
      <c r="L586" s="162"/>
      <c r="M586" s="162"/>
      <c r="N586" s="162"/>
      <c r="O586" s="162"/>
    </row>
    <row r="587" spans="1:15" s="1" customFormat="1" x14ac:dyDescent="0.2">
      <c r="A587" s="162"/>
      <c r="B587" s="162"/>
      <c r="C587" s="162"/>
      <c r="D587" s="162"/>
      <c r="E587" s="162"/>
      <c r="F587" s="162"/>
      <c r="G587" s="162"/>
      <c r="H587" s="162"/>
      <c r="I587" s="162"/>
      <c r="J587" s="162"/>
      <c r="K587" s="162"/>
      <c r="L587" s="162"/>
      <c r="M587" s="162"/>
      <c r="N587" s="162"/>
      <c r="O587" s="162"/>
    </row>
    <row r="588" spans="1:15" s="1" customFormat="1" x14ac:dyDescent="0.2">
      <c r="A588" s="162"/>
      <c r="B588" s="162"/>
      <c r="C588" s="162"/>
      <c r="D588" s="162"/>
      <c r="E588" s="162"/>
      <c r="F588" s="162"/>
      <c r="G588" s="162"/>
      <c r="H588" s="162"/>
      <c r="I588" s="162"/>
      <c r="J588" s="162"/>
      <c r="K588" s="162"/>
      <c r="L588" s="162"/>
      <c r="M588" s="162"/>
      <c r="N588" s="162"/>
      <c r="O588" s="162"/>
    </row>
    <row r="589" spans="1:15" s="1" customFormat="1" x14ac:dyDescent="0.2">
      <c r="A589" s="162"/>
      <c r="B589" s="162"/>
      <c r="C589" s="162"/>
      <c r="D589" s="162"/>
      <c r="E589" s="162"/>
      <c r="F589" s="162"/>
      <c r="G589" s="162"/>
      <c r="H589" s="162"/>
      <c r="I589" s="162"/>
      <c r="J589" s="162"/>
      <c r="K589" s="162"/>
      <c r="L589" s="162"/>
      <c r="M589" s="162"/>
      <c r="N589" s="162"/>
      <c r="O589" s="162"/>
    </row>
    <row r="590" spans="1:15" s="1" customFormat="1" x14ac:dyDescent="0.2">
      <c r="A590" s="162"/>
      <c r="B590" s="162"/>
      <c r="C590" s="162"/>
      <c r="D590" s="162"/>
      <c r="E590" s="162"/>
      <c r="F590" s="162"/>
      <c r="G590" s="162"/>
      <c r="H590" s="162"/>
      <c r="I590" s="162"/>
      <c r="J590" s="162"/>
      <c r="K590" s="162"/>
      <c r="L590" s="162"/>
      <c r="M590" s="162"/>
      <c r="N590" s="162"/>
      <c r="O590" s="162"/>
    </row>
    <row r="591" spans="1:15" s="1" customFormat="1" x14ac:dyDescent="0.2">
      <c r="A591" s="162"/>
      <c r="B591" s="162"/>
      <c r="C591" s="162"/>
      <c r="D591" s="162"/>
      <c r="E591" s="162"/>
      <c r="F591" s="162"/>
      <c r="G591" s="162"/>
      <c r="H591" s="162"/>
      <c r="I591" s="162"/>
      <c r="J591" s="162"/>
      <c r="K591" s="162"/>
      <c r="L591" s="162"/>
      <c r="M591" s="162"/>
      <c r="N591" s="162"/>
      <c r="O591" s="162"/>
    </row>
    <row r="592" spans="1:15" s="1" customFormat="1" x14ac:dyDescent="0.2">
      <c r="A592" s="162"/>
      <c r="B592" s="162"/>
      <c r="C592" s="162"/>
      <c r="D592" s="162"/>
      <c r="E592" s="162"/>
      <c r="F592" s="162"/>
      <c r="G592" s="162"/>
      <c r="H592" s="162"/>
      <c r="I592" s="162"/>
      <c r="J592" s="162"/>
      <c r="K592" s="162"/>
      <c r="L592" s="162"/>
      <c r="M592" s="162"/>
      <c r="N592" s="162"/>
      <c r="O592" s="162"/>
    </row>
    <row r="593" spans="1:15" s="1" customFormat="1" x14ac:dyDescent="0.2">
      <c r="A593" s="162"/>
      <c r="B593" s="162"/>
      <c r="C593" s="162"/>
      <c r="D593" s="162"/>
      <c r="E593" s="162"/>
      <c r="F593" s="162"/>
      <c r="G593" s="162"/>
      <c r="H593" s="162"/>
      <c r="I593" s="162"/>
      <c r="J593" s="162"/>
      <c r="K593" s="162"/>
      <c r="L593" s="162"/>
      <c r="M593" s="162"/>
      <c r="N593" s="162"/>
      <c r="O593" s="162"/>
    </row>
    <row r="594" spans="1:15" s="1" customFormat="1" x14ac:dyDescent="0.2">
      <c r="A594" s="162"/>
      <c r="B594" s="162"/>
      <c r="C594" s="162"/>
      <c r="D594" s="162"/>
      <c r="E594" s="162"/>
      <c r="F594" s="162"/>
      <c r="G594" s="162"/>
      <c r="H594" s="162"/>
      <c r="I594" s="162"/>
      <c r="J594" s="162"/>
      <c r="K594" s="162"/>
      <c r="L594" s="162"/>
      <c r="M594" s="162"/>
      <c r="N594" s="162"/>
      <c r="O594" s="162"/>
    </row>
    <row r="595" spans="1:15" s="1" customFormat="1" x14ac:dyDescent="0.2">
      <c r="A595" s="162"/>
      <c r="B595" s="162"/>
      <c r="C595" s="162"/>
      <c r="D595" s="162"/>
      <c r="E595" s="162"/>
      <c r="F595" s="162"/>
      <c r="G595" s="162"/>
      <c r="H595" s="162"/>
      <c r="I595" s="162"/>
      <c r="J595" s="162"/>
      <c r="K595" s="162"/>
      <c r="L595" s="162"/>
      <c r="M595" s="162"/>
      <c r="N595" s="162"/>
      <c r="O595" s="162"/>
    </row>
    <row r="596" spans="1:15" s="1" customFormat="1" x14ac:dyDescent="0.2">
      <c r="A596" s="162"/>
      <c r="B596" s="162"/>
      <c r="C596" s="162"/>
      <c r="D596" s="162"/>
      <c r="E596" s="162"/>
      <c r="F596" s="162"/>
      <c r="G596" s="162"/>
      <c r="H596" s="162"/>
      <c r="I596" s="162"/>
      <c r="J596" s="162"/>
      <c r="K596" s="162"/>
      <c r="L596" s="162"/>
      <c r="M596" s="162"/>
      <c r="N596" s="162"/>
      <c r="O596" s="162"/>
    </row>
    <row r="597" spans="1:15" s="1" customFormat="1" x14ac:dyDescent="0.2">
      <c r="A597" s="162"/>
      <c r="B597" s="162"/>
      <c r="C597" s="162"/>
      <c r="D597" s="162"/>
      <c r="E597" s="162"/>
      <c r="F597" s="162"/>
      <c r="G597" s="162"/>
      <c r="H597" s="162"/>
      <c r="I597" s="162"/>
      <c r="J597" s="162"/>
      <c r="K597" s="162"/>
      <c r="L597" s="162"/>
      <c r="M597" s="162"/>
      <c r="N597" s="162"/>
      <c r="O597" s="162"/>
    </row>
    <row r="598" spans="1:15" s="1" customFormat="1" x14ac:dyDescent="0.2">
      <c r="A598" s="162"/>
      <c r="B598" s="162"/>
      <c r="C598" s="162"/>
      <c r="D598" s="162"/>
      <c r="E598" s="162"/>
      <c r="F598" s="162"/>
      <c r="G598" s="162"/>
      <c r="H598" s="162"/>
      <c r="I598" s="162"/>
      <c r="J598" s="162"/>
      <c r="K598" s="162"/>
      <c r="L598" s="162"/>
      <c r="M598" s="162"/>
      <c r="N598" s="162"/>
      <c r="O598" s="162"/>
    </row>
    <row r="599" spans="1:15" s="1" customFormat="1" x14ac:dyDescent="0.2">
      <c r="A599" s="162"/>
      <c r="B599" s="162"/>
      <c r="C599" s="162"/>
      <c r="D599" s="162"/>
      <c r="E599" s="162"/>
      <c r="F599" s="162"/>
      <c r="G599" s="162"/>
      <c r="H599" s="162"/>
      <c r="I599" s="162"/>
      <c r="J599" s="162"/>
      <c r="K599" s="162"/>
      <c r="L599" s="162"/>
      <c r="M599" s="162"/>
      <c r="N599" s="162"/>
      <c r="O599" s="162"/>
    </row>
    <row r="600" spans="1:15" s="1" customFormat="1" x14ac:dyDescent="0.2">
      <c r="A600" s="162"/>
      <c r="B600" s="162"/>
      <c r="C600" s="162"/>
      <c r="D600" s="162"/>
      <c r="E600" s="162"/>
      <c r="F600" s="162"/>
      <c r="G600" s="162"/>
      <c r="H600" s="162"/>
      <c r="I600" s="162"/>
      <c r="J600" s="162"/>
      <c r="K600" s="162"/>
      <c r="L600" s="162"/>
      <c r="M600" s="162"/>
      <c r="N600" s="162"/>
      <c r="O600" s="162"/>
    </row>
    <row r="601" spans="1:15" s="1" customFormat="1" x14ac:dyDescent="0.2">
      <c r="A601" s="162"/>
      <c r="B601" s="162"/>
      <c r="C601" s="162"/>
      <c r="D601" s="162"/>
      <c r="E601" s="162"/>
      <c r="F601" s="162"/>
      <c r="G601" s="162"/>
      <c r="H601" s="162"/>
      <c r="I601" s="162"/>
      <c r="J601" s="162"/>
      <c r="K601" s="162"/>
      <c r="L601" s="162"/>
      <c r="M601" s="162"/>
      <c r="N601" s="162"/>
      <c r="O601" s="162"/>
    </row>
    <row r="602" spans="1:15" s="1" customFormat="1" x14ac:dyDescent="0.2">
      <c r="A602" s="162"/>
      <c r="B602" s="162"/>
      <c r="C602" s="162"/>
      <c r="D602" s="162"/>
      <c r="E602" s="162"/>
      <c r="F602" s="162"/>
      <c r="G602" s="162"/>
      <c r="H602" s="162"/>
      <c r="I602" s="162"/>
      <c r="J602" s="162"/>
      <c r="K602" s="162"/>
      <c r="L602" s="162"/>
      <c r="M602" s="162"/>
      <c r="N602" s="162"/>
      <c r="O602" s="162"/>
    </row>
    <row r="603" spans="1:15" s="1" customFormat="1" x14ac:dyDescent="0.2">
      <c r="A603" s="162"/>
      <c r="B603" s="162"/>
      <c r="C603" s="162"/>
      <c r="D603" s="162"/>
      <c r="E603" s="162"/>
      <c r="F603" s="162"/>
      <c r="G603" s="162"/>
      <c r="H603" s="162"/>
      <c r="I603" s="162"/>
      <c r="J603" s="162"/>
      <c r="K603" s="162"/>
      <c r="L603" s="162"/>
      <c r="M603" s="162"/>
      <c r="N603" s="162"/>
      <c r="O603" s="162"/>
    </row>
    <row r="604" spans="1:15" s="1" customFormat="1" x14ac:dyDescent="0.2">
      <c r="A604" s="162"/>
      <c r="B604" s="162"/>
      <c r="C604" s="162"/>
      <c r="D604" s="162"/>
      <c r="E604" s="162"/>
      <c r="F604" s="162"/>
      <c r="G604" s="162"/>
      <c r="H604" s="162"/>
      <c r="I604" s="162"/>
      <c r="J604" s="162"/>
      <c r="K604" s="162"/>
      <c r="L604" s="162"/>
      <c r="M604" s="162"/>
      <c r="N604" s="162"/>
      <c r="O604" s="162"/>
    </row>
    <row r="605" spans="1:15" s="1" customFormat="1" x14ac:dyDescent="0.2">
      <c r="A605" s="162"/>
      <c r="B605" s="162"/>
      <c r="C605" s="162"/>
      <c r="D605" s="162"/>
      <c r="E605" s="162"/>
      <c r="F605" s="162"/>
      <c r="G605" s="162"/>
      <c r="H605" s="162"/>
      <c r="I605" s="162"/>
      <c r="J605" s="162"/>
      <c r="K605" s="162"/>
      <c r="L605" s="162"/>
      <c r="M605" s="162"/>
      <c r="N605" s="162"/>
      <c r="O605" s="162"/>
    </row>
    <row r="606" spans="1:15" s="1" customFormat="1" x14ac:dyDescent="0.2">
      <c r="A606" s="162"/>
      <c r="B606" s="162"/>
      <c r="C606" s="162"/>
      <c r="D606" s="162"/>
      <c r="E606" s="162"/>
      <c r="F606" s="162"/>
      <c r="G606" s="162"/>
      <c r="H606" s="162"/>
      <c r="I606" s="162"/>
      <c r="J606" s="162"/>
      <c r="K606" s="162"/>
      <c r="L606" s="162"/>
      <c r="M606" s="162"/>
      <c r="N606" s="162"/>
      <c r="O606" s="162"/>
    </row>
    <row r="607" spans="1:15" s="1" customFormat="1" x14ac:dyDescent="0.2">
      <c r="A607" s="162"/>
      <c r="B607" s="162"/>
      <c r="C607" s="162"/>
      <c r="D607" s="162"/>
      <c r="E607" s="162"/>
      <c r="F607" s="162"/>
      <c r="G607" s="162"/>
      <c r="H607" s="162"/>
      <c r="I607" s="162"/>
      <c r="J607" s="162"/>
      <c r="K607" s="162"/>
      <c r="L607" s="162"/>
      <c r="M607" s="162"/>
      <c r="N607" s="162"/>
      <c r="O607" s="162"/>
    </row>
    <row r="608" spans="1:15" s="1" customFormat="1" x14ac:dyDescent="0.2">
      <c r="A608" s="162"/>
      <c r="B608" s="162"/>
      <c r="C608" s="162"/>
      <c r="D608" s="162"/>
      <c r="E608" s="162"/>
      <c r="F608" s="162"/>
      <c r="G608" s="162"/>
      <c r="H608" s="162"/>
      <c r="I608" s="162"/>
      <c r="J608" s="162"/>
      <c r="K608" s="162"/>
      <c r="L608" s="162"/>
      <c r="M608" s="162"/>
      <c r="N608" s="162"/>
      <c r="O608" s="162"/>
    </row>
    <row r="609" spans="1:15" s="1" customFormat="1" x14ac:dyDescent="0.2">
      <c r="A609" s="162"/>
      <c r="B609" s="162"/>
      <c r="C609" s="162"/>
      <c r="D609" s="162"/>
      <c r="E609" s="162"/>
      <c r="F609" s="162"/>
      <c r="G609" s="162"/>
      <c r="H609" s="162"/>
      <c r="I609" s="162"/>
      <c r="J609" s="162"/>
      <c r="K609" s="162"/>
      <c r="L609" s="162"/>
      <c r="M609" s="162"/>
      <c r="N609" s="162"/>
      <c r="O609" s="162"/>
    </row>
    <row r="610" spans="1:15" s="1" customFormat="1" x14ac:dyDescent="0.2">
      <c r="A610" s="162"/>
      <c r="B610" s="162"/>
      <c r="C610" s="162"/>
      <c r="D610" s="162"/>
      <c r="E610" s="162"/>
      <c r="F610" s="162"/>
      <c r="G610" s="162"/>
      <c r="H610" s="162"/>
      <c r="I610" s="162"/>
      <c r="J610" s="162"/>
      <c r="K610" s="162"/>
      <c r="L610" s="162"/>
      <c r="M610" s="162"/>
      <c r="N610" s="162"/>
      <c r="O610" s="162"/>
    </row>
    <row r="611" spans="1:15" s="1" customFormat="1" x14ac:dyDescent="0.2">
      <c r="A611" s="162"/>
      <c r="B611" s="162"/>
      <c r="C611" s="162"/>
      <c r="D611" s="162"/>
      <c r="E611" s="162"/>
      <c r="F611" s="162"/>
      <c r="G611" s="162"/>
      <c r="H611" s="162"/>
      <c r="I611" s="162"/>
      <c r="J611" s="162"/>
      <c r="K611" s="162"/>
      <c r="L611" s="162"/>
      <c r="M611" s="162"/>
      <c r="N611" s="162"/>
      <c r="O611" s="162"/>
    </row>
    <row r="612" spans="1:15" s="1" customFormat="1" x14ac:dyDescent="0.2">
      <c r="A612" s="162"/>
      <c r="B612" s="162"/>
      <c r="C612" s="162"/>
      <c r="D612" s="162"/>
      <c r="E612" s="162"/>
      <c r="F612" s="162"/>
      <c r="G612" s="162"/>
      <c r="H612" s="162"/>
      <c r="I612" s="162"/>
      <c r="J612" s="162"/>
      <c r="K612" s="162"/>
      <c r="L612" s="162"/>
      <c r="M612" s="162"/>
      <c r="N612" s="162"/>
      <c r="O612" s="162"/>
    </row>
    <row r="613" spans="1:15" s="1" customFormat="1" x14ac:dyDescent="0.2">
      <c r="A613" s="162"/>
      <c r="B613" s="162"/>
      <c r="C613" s="162"/>
      <c r="D613" s="162"/>
      <c r="E613" s="162"/>
      <c r="F613" s="162"/>
      <c r="G613" s="162"/>
      <c r="H613" s="162"/>
      <c r="I613" s="162"/>
      <c r="J613" s="162"/>
      <c r="K613" s="162"/>
      <c r="L613" s="162"/>
      <c r="M613" s="162"/>
      <c r="N613" s="162"/>
      <c r="O613" s="162"/>
    </row>
    <row r="614" spans="1:15" s="1" customFormat="1" x14ac:dyDescent="0.2">
      <c r="A614" s="162"/>
      <c r="B614" s="162"/>
      <c r="C614" s="162"/>
      <c r="D614" s="162"/>
      <c r="E614" s="162"/>
      <c r="F614" s="162"/>
      <c r="G614" s="162"/>
      <c r="H614" s="162"/>
      <c r="I614" s="162"/>
      <c r="J614" s="162"/>
      <c r="K614" s="162"/>
      <c r="L614" s="162"/>
      <c r="M614" s="162"/>
      <c r="N614" s="162"/>
      <c r="O614" s="162"/>
    </row>
    <row r="615" spans="1:15" s="1" customFormat="1" x14ac:dyDescent="0.2">
      <c r="A615" s="162"/>
      <c r="B615" s="162"/>
      <c r="C615" s="162"/>
      <c r="D615" s="162"/>
      <c r="E615" s="162"/>
      <c r="F615" s="162"/>
      <c r="G615" s="162"/>
      <c r="H615" s="162"/>
      <c r="I615" s="162"/>
      <c r="J615" s="162"/>
      <c r="K615" s="162"/>
      <c r="L615" s="162"/>
      <c r="M615" s="162"/>
      <c r="N615" s="162"/>
      <c r="O615" s="162"/>
    </row>
    <row r="616" spans="1:15" s="1" customFormat="1" x14ac:dyDescent="0.2">
      <c r="A616" s="162"/>
      <c r="B616" s="162"/>
      <c r="C616" s="162"/>
      <c r="D616" s="162"/>
      <c r="E616" s="162"/>
      <c r="F616" s="162"/>
      <c r="G616" s="162"/>
      <c r="H616" s="162"/>
      <c r="I616" s="162"/>
      <c r="J616" s="162"/>
      <c r="K616" s="162"/>
      <c r="L616" s="162"/>
      <c r="M616" s="162"/>
      <c r="N616" s="162"/>
      <c r="O616" s="162"/>
    </row>
    <row r="617" spans="1:15" s="1" customFormat="1" x14ac:dyDescent="0.2">
      <c r="A617" s="162"/>
      <c r="B617" s="162"/>
      <c r="C617" s="162"/>
      <c r="D617" s="162"/>
      <c r="E617" s="162"/>
      <c r="F617" s="162"/>
      <c r="G617" s="162"/>
      <c r="H617" s="162"/>
      <c r="I617" s="162"/>
      <c r="J617" s="162"/>
      <c r="K617" s="162"/>
      <c r="L617" s="162"/>
      <c r="M617" s="162"/>
      <c r="N617" s="162"/>
      <c r="O617" s="162"/>
    </row>
    <row r="618" spans="1:15" s="1" customFormat="1" x14ac:dyDescent="0.2">
      <c r="A618" s="162"/>
      <c r="B618" s="162"/>
      <c r="C618" s="162"/>
      <c r="D618" s="162"/>
      <c r="E618" s="162"/>
      <c r="F618" s="162"/>
      <c r="G618" s="162"/>
      <c r="H618" s="162"/>
      <c r="I618" s="162"/>
      <c r="J618" s="162"/>
      <c r="K618" s="162"/>
      <c r="L618" s="162"/>
      <c r="M618" s="162"/>
      <c r="N618" s="162"/>
      <c r="O618" s="162"/>
    </row>
    <row r="619" spans="1:15" s="1" customFormat="1" x14ac:dyDescent="0.2">
      <c r="A619" s="162"/>
      <c r="B619" s="162"/>
      <c r="C619" s="162"/>
      <c r="D619" s="162"/>
      <c r="E619" s="162"/>
      <c r="F619" s="162"/>
      <c r="G619" s="162"/>
      <c r="H619" s="162"/>
      <c r="I619" s="162"/>
      <c r="J619" s="162"/>
      <c r="K619" s="162"/>
      <c r="L619" s="162"/>
      <c r="M619" s="162"/>
      <c r="N619" s="162"/>
      <c r="O619" s="162"/>
    </row>
    <row r="620" spans="1:15" s="1" customFormat="1" x14ac:dyDescent="0.2">
      <c r="A620" s="162"/>
      <c r="B620" s="162"/>
      <c r="C620" s="162"/>
      <c r="D620" s="162"/>
      <c r="E620" s="162"/>
      <c r="F620" s="162"/>
      <c r="G620" s="162"/>
      <c r="H620" s="162"/>
      <c r="I620" s="162"/>
      <c r="J620" s="162"/>
      <c r="K620" s="162"/>
      <c r="L620" s="162"/>
      <c r="M620" s="162"/>
      <c r="N620" s="162"/>
      <c r="O620" s="162"/>
    </row>
    <row r="621" spans="1:15" s="1" customFormat="1" x14ac:dyDescent="0.2">
      <c r="A621" s="162"/>
      <c r="B621" s="162"/>
      <c r="C621" s="162"/>
      <c r="D621" s="162"/>
      <c r="E621" s="162"/>
      <c r="F621" s="162"/>
      <c r="G621" s="162"/>
      <c r="H621" s="162"/>
      <c r="I621" s="162"/>
      <c r="J621" s="162"/>
      <c r="K621" s="162"/>
      <c r="L621" s="162"/>
      <c r="M621" s="162"/>
      <c r="N621" s="162"/>
      <c r="O621" s="162"/>
    </row>
    <row r="622" spans="1:15" s="1" customFormat="1" x14ac:dyDescent="0.2">
      <c r="A622" s="162"/>
      <c r="B622" s="162"/>
      <c r="C622" s="162"/>
      <c r="D622" s="162"/>
      <c r="E622" s="162"/>
      <c r="F622" s="162"/>
      <c r="G622" s="162"/>
      <c r="H622" s="162"/>
      <c r="I622" s="162"/>
      <c r="J622" s="162"/>
      <c r="K622" s="162"/>
      <c r="L622" s="162"/>
      <c r="M622" s="162"/>
      <c r="N622" s="162"/>
      <c r="O622" s="162"/>
    </row>
    <row r="623" spans="1:15" s="1" customFormat="1" x14ac:dyDescent="0.2">
      <c r="A623" s="162"/>
      <c r="B623" s="162"/>
      <c r="C623" s="162"/>
      <c r="D623" s="162"/>
      <c r="E623" s="162"/>
      <c r="F623" s="162"/>
      <c r="G623" s="162"/>
      <c r="H623" s="162"/>
      <c r="I623" s="162"/>
      <c r="J623" s="162"/>
      <c r="K623" s="162"/>
      <c r="L623" s="162"/>
      <c r="M623" s="162"/>
      <c r="N623" s="162"/>
      <c r="O623" s="162"/>
    </row>
    <row r="624" spans="1:15" s="1" customFormat="1" x14ac:dyDescent="0.2">
      <c r="A624" s="162"/>
      <c r="B624" s="162"/>
      <c r="C624" s="162"/>
      <c r="D624" s="162"/>
      <c r="E624" s="162"/>
      <c r="F624" s="162"/>
      <c r="G624" s="162"/>
      <c r="H624" s="162"/>
      <c r="I624" s="162"/>
      <c r="J624" s="162"/>
      <c r="K624" s="162"/>
      <c r="L624" s="162"/>
      <c r="M624" s="162"/>
      <c r="N624" s="162"/>
      <c r="O624" s="162"/>
    </row>
    <row r="625" spans="1:15" s="1" customFormat="1" x14ac:dyDescent="0.2">
      <c r="A625" s="162"/>
      <c r="B625" s="162"/>
      <c r="C625" s="162"/>
      <c r="D625" s="162"/>
      <c r="E625" s="162"/>
      <c r="F625" s="162"/>
      <c r="G625" s="162"/>
      <c r="H625" s="162"/>
      <c r="I625" s="162"/>
      <c r="J625" s="162"/>
      <c r="K625" s="162"/>
      <c r="L625" s="162"/>
      <c r="M625" s="162"/>
      <c r="N625" s="162"/>
      <c r="O625" s="162"/>
    </row>
    <row r="626" spans="1:15" s="1" customFormat="1" x14ac:dyDescent="0.2">
      <c r="A626" s="162"/>
      <c r="B626" s="162"/>
      <c r="C626" s="162"/>
      <c r="D626" s="162"/>
      <c r="E626" s="162"/>
      <c r="F626" s="162"/>
      <c r="G626" s="162"/>
      <c r="H626" s="162"/>
      <c r="I626" s="162"/>
      <c r="J626" s="162"/>
      <c r="K626" s="162"/>
      <c r="L626" s="162"/>
      <c r="M626" s="162"/>
      <c r="N626" s="162"/>
      <c r="O626" s="162"/>
    </row>
    <row r="627" spans="1:15" s="1" customFormat="1" x14ac:dyDescent="0.2">
      <c r="A627" s="162"/>
      <c r="B627" s="162"/>
      <c r="C627" s="162"/>
      <c r="D627" s="162"/>
      <c r="E627" s="162"/>
      <c r="F627" s="162"/>
      <c r="G627" s="162"/>
      <c r="H627" s="162"/>
      <c r="I627" s="162"/>
      <c r="J627" s="162"/>
      <c r="K627" s="162"/>
      <c r="L627" s="162"/>
      <c r="M627" s="162"/>
      <c r="N627" s="162"/>
      <c r="O627" s="162"/>
    </row>
    <row r="628" spans="1:15" s="1" customFormat="1" x14ac:dyDescent="0.2">
      <c r="A628" s="162"/>
      <c r="B628" s="162"/>
      <c r="C628" s="162"/>
      <c r="D628" s="162"/>
      <c r="E628" s="162"/>
      <c r="F628" s="162"/>
      <c r="G628" s="162"/>
      <c r="H628" s="162"/>
      <c r="I628" s="162"/>
      <c r="J628" s="162"/>
      <c r="K628" s="162"/>
      <c r="L628" s="162"/>
      <c r="M628" s="162"/>
      <c r="N628" s="162"/>
      <c r="O628" s="162"/>
    </row>
    <row r="629" spans="1:15" s="1" customFormat="1" x14ac:dyDescent="0.2">
      <c r="A629" s="162"/>
      <c r="B629" s="162"/>
      <c r="C629" s="162"/>
      <c r="D629" s="162"/>
      <c r="E629" s="162"/>
      <c r="F629" s="162"/>
      <c r="G629" s="162"/>
      <c r="H629" s="162"/>
      <c r="I629" s="162"/>
      <c r="J629" s="162"/>
      <c r="K629" s="162"/>
      <c r="L629" s="162"/>
      <c r="M629" s="162"/>
      <c r="N629" s="162"/>
      <c r="O629" s="162"/>
    </row>
    <row r="630" spans="1:15" s="1" customFormat="1" x14ac:dyDescent="0.2">
      <c r="A630" s="162"/>
      <c r="B630" s="162"/>
      <c r="C630" s="162"/>
      <c r="D630" s="162"/>
      <c r="E630" s="162"/>
      <c r="F630" s="162"/>
      <c r="G630" s="162"/>
      <c r="H630" s="162"/>
      <c r="I630" s="162"/>
      <c r="J630" s="162"/>
      <c r="K630" s="162"/>
      <c r="L630" s="162"/>
      <c r="M630" s="162"/>
      <c r="N630" s="162"/>
      <c r="O630" s="162"/>
    </row>
    <row r="631" spans="1:15" s="1" customFormat="1" x14ac:dyDescent="0.2">
      <c r="A631" s="162"/>
      <c r="B631" s="162"/>
      <c r="C631" s="162"/>
      <c r="D631" s="162"/>
      <c r="E631" s="162"/>
      <c r="F631" s="162"/>
      <c r="G631" s="162"/>
      <c r="H631" s="162"/>
      <c r="I631" s="162"/>
      <c r="J631" s="162"/>
      <c r="K631" s="162"/>
      <c r="L631" s="162"/>
      <c r="M631" s="162"/>
      <c r="N631" s="162"/>
      <c r="O631" s="162"/>
    </row>
    <row r="632" spans="1:15" s="1" customFormat="1" x14ac:dyDescent="0.2">
      <c r="A632" s="162"/>
      <c r="B632" s="162"/>
      <c r="C632" s="162"/>
      <c r="D632" s="162"/>
      <c r="E632" s="162"/>
      <c r="F632" s="162"/>
      <c r="G632" s="162"/>
      <c r="H632" s="162"/>
      <c r="I632" s="162"/>
      <c r="J632" s="162"/>
      <c r="K632" s="162"/>
      <c r="L632" s="162"/>
      <c r="M632" s="162"/>
      <c r="N632" s="162"/>
      <c r="O632" s="162"/>
    </row>
    <row r="633" spans="1:15" s="1" customFormat="1" x14ac:dyDescent="0.2">
      <c r="A633" s="162"/>
      <c r="B633" s="162"/>
      <c r="C633" s="162"/>
      <c r="D633" s="162"/>
      <c r="E633" s="162"/>
      <c r="F633" s="162"/>
      <c r="G633" s="162"/>
      <c r="H633" s="162"/>
      <c r="I633" s="162"/>
      <c r="J633" s="162"/>
      <c r="K633" s="162"/>
      <c r="L633" s="162"/>
      <c r="M633" s="162"/>
      <c r="N633" s="162"/>
      <c r="O633" s="162"/>
    </row>
    <row r="634" spans="1:15" s="1" customFormat="1" x14ac:dyDescent="0.2">
      <c r="A634" s="162"/>
      <c r="B634" s="162"/>
      <c r="C634" s="162"/>
      <c r="D634" s="162"/>
      <c r="E634" s="162"/>
      <c r="F634" s="162"/>
      <c r="G634" s="162"/>
      <c r="H634" s="162"/>
      <c r="I634" s="162"/>
      <c r="J634" s="162"/>
      <c r="K634" s="162"/>
      <c r="L634" s="162"/>
      <c r="M634" s="162"/>
      <c r="N634" s="162"/>
      <c r="O634" s="162"/>
    </row>
    <row r="635" spans="1:15" s="1" customFormat="1" x14ac:dyDescent="0.2">
      <c r="A635" s="162"/>
      <c r="B635" s="162"/>
      <c r="C635" s="162"/>
      <c r="D635" s="162"/>
      <c r="E635" s="162"/>
      <c r="F635" s="162"/>
      <c r="G635" s="162"/>
      <c r="H635" s="162"/>
      <c r="I635" s="162"/>
      <c r="J635" s="162"/>
      <c r="K635" s="162"/>
      <c r="L635" s="162"/>
      <c r="M635" s="162"/>
      <c r="N635" s="162"/>
      <c r="O635" s="162"/>
    </row>
    <row r="636" spans="1:15" s="1" customFormat="1" x14ac:dyDescent="0.2">
      <c r="A636" s="162"/>
      <c r="B636" s="162"/>
      <c r="C636" s="162"/>
      <c r="D636" s="162"/>
      <c r="E636" s="162"/>
      <c r="F636" s="162"/>
      <c r="G636" s="162"/>
      <c r="H636" s="162"/>
      <c r="I636" s="162"/>
      <c r="J636" s="162"/>
      <c r="K636" s="162"/>
      <c r="L636" s="162"/>
      <c r="M636" s="162"/>
      <c r="N636" s="162"/>
      <c r="O636" s="162"/>
    </row>
    <row r="637" spans="1:15" s="1" customFormat="1" x14ac:dyDescent="0.2">
      <c r="A637" s="162"/>
      <c r="B637" s="162"/>
      <c r="C637" s="162"/>
      <c r="D637" s="162"/>
      <c r="E637" s="162"/>
      <c r="F637" s="162"/>
      <c r="G637" s="162"/>
      <c r="H637" s="162"/>
      <c r="I637" s="162"/>
      <c r="J637" s="162"/>
      <c r="K637" s="162"/>
      <c r="L637" s="162"/>
      <c r="M637" s="162"/>
      <c r="N637" s="162"/>
      <c r="O637" s="162"/>
    </row>
    <row r="638" spans="1:15" s="1" customFormat="1" x14ac:dyDescent="0.2">
      <c r="A638" s="162"/>
      <c r="B638" s="162"/>
      <c r="C638" s="162"/>
      <c r="D638" s="162"/>
      <c r="E638" s="162"/>
      <c r="F638" s="162"/>
      <c r="G638" s="162"/>
      <c r="H638" s="162"/>
      <c r="I638" s="162"/>
      <c r="J638" s="162"/>
      <c r="K638" s="162"/>
      <c r="L638" s="162"/>
      <c r="M638" s="162"/>
      <c r="N638" s="162"/>
      <c r="O638" s="162"/>
    </row>
    <row r="639" spans="1:15" s="1" customFormat="1" x14ac:dyDescent="0.2">
      <c r="A639" s="162"/>
      <c r="B639" s="162"/>
      <c r="C639" s="162"/>
      <c r="D639" s="162"/>
      <c r="E639" s="162"/>
      <c r="F639" s="162"/>
      <c r="G639" s="162"/>
      <c r="H639" s="162"/>
      <c r="I639" s="162"/>
      <c r="J639" s="162"/>
      <c r="K639" s="162"/>
      <c r="L639" s="162"/>
      <c r="M639" s="162"/>
      <c r="N639" s="162"/>
      <c r="O639" s="162"/>
    </row>
    <row r="640" spans="1:15" s="1" customFormat="1" x14ac:dyDescent="0.2">
      <c r="A640" s="162"/>
      <c r="B640" s="162"/>
      <c r="C640" s="162"/>
      <c r="D640" s="162"/>
      <c r="E640" s="162"/>
      <c r="F640" s="162"/>
      <c r="G640" s="162"/>
      <c r="H640" s="162"/>
      <c r="I640" s="162"/>
      <c r="J640" s="162"/>
      <c r="K640" s="162"/>
      <c r="L640" s="162"/>
      <c r="M640" s="162"/>
      <c r="N640" s="162"/>
      <c r="O640" s="162"/>
    </row>
    <row r="641" spans="1:15" s="1" customFormat="1" x14ac:dyDescent="0.2">
      <c r="A641" s="162"/>
      <c r="B641" s="162"/>
      <c r="C641" s="162"/>
      <c r="D641" s="162"/>
      <c r="E641" s="162"/>
      <c r="F641" s="162"/>
      <c r="G641" s="162"/>
      <c r="H641" s="162"/>
      <c r="I641" s="162"/>
      <c r="J641" s="162"/>
      <c r="K641" s="162"/>
      <c r="L641" s="162"/>
      <c r="M641" s="162"/>
      <c r="N641" s="162"/>
      <c r="O641" s="162"/>
    </row>
    <row r="642" spans="1:15" s="1" customFormat="1" x14ac:dyDescent="0.2">
      <c r="A642" s="162"/>
      <c r="B642" s="162"/>
      <c r="C642" s="162"/>
      <c r="D642" s="162"/>
      <c r="E642" s="162"/>
      <c r="F642" s="162"/>
      <c r="G642" s="162"/>
      <c r="H642" s="162"/>
      <c r="I642" s="162"/>
      <c r="J642" s="162"/>
      <c r="K642" s="162"/>
      <c r="L642" s="162"/>
      <c r="M642" s="162"/>
      <c r="N642" s="162"/>
      <c r="O642" s="162"/>
    </row>
    <row r="643" spans="1:15" s="1" customFormat="1" x14ac:dyDescent="0.2">
      <c r="A643" s="162"/>
      <c r="B643" s="162"/>
      <c r="C643" s="162"/>
      <c r="D643" s="162"/>
      <c r="E643" s="162"/>
      <c r="F643" s="162"/>
      <c r="G643" s="162"/>
      <c r="H643" s="162"/>
      <c r="I643" s="162"/>
      <c r="J643" s="162"/>
      <c r="K643" s="162"/>
      <c r="L643" s="162"/>
      <c r="M643" s="162"/>
      <c r="N643" s="162"/>
      <c r="O643" s="162"/>
    </row>
    <row r="644" spans="1:15" s="1" customFormat="1" x14ac:dyDescent="0.2">
      <c r="A644" s="162"/>
      <c r="B644" s="162"/>
      <c r="C644" s="162"/>
      <c r="D644" s="162"/>
      <c r="E644" s="162"/>
      <c r="F644" s="162"/>
      <c r="G644" s="162"/>
      <c r="H644" s="162"/>
      <c r="I644" s="162"/>
      <c r="J644" s="162"/>
      <c r="K644" s="162"/>
      <c r="L644" s="162"/>
      <c r="M644" s="162"/>
      <c r="N644" s="162"/>
      <c r="O644" s="162"/>
    </row>
    <row r="645" spans="1:15" s="1" customFormat="1" x14ac:dyDescent="0.2">
      <c r="A645" s="162"/>
      <c r="B645" s="162"/>
      <c r="C645" s="162"/>
      <c r="D645" s="162"/>
      <c r="E645" s="162"/>
      <c r="F645" s="162"/>
      <c r="G645" s="162"/>
      <c r="H645" s="162"/>
      <c r="I645" s="162"/>
      <c r="J645" s="162"/>
      <c r="K645" s="162"/>
      <c r="L645" s="162"/>
      <c r="M645" s="162"/>
      <c r="N645" s="162"/>
      <c r="O645" s="162"/>
    </row>
    <row r="646" spans="1:15" s="1" customFormat="1" x14ac:dyDescent="0.2">
      <c r="A646" s="162"/>
      <c r="B646" s="162"/>
      <c r="C646" s="162"/>
      <c r="D646" s="162"/>
      <c r="E646" s="162"/>
      <c r="F646" s="162"/>
      <c r="G646" s="162"/>
      <c r="H646" s="162"/>
      <c r="I646" s="162"/>
      <c r="J646" s="162"/>
      <c r="K646" s="162"/>
      <c r="L646" s="162"/>
      <c r="M646" s="162"/>
      <c r="N646" s="162"/>
      <c r="O646" s="162"/>
    </row>
    <row r="647" spans="1:15" s="1" customFormat="1" x14ac:dyDescent="0.2">
      <c r="A647" s="162"/>
      <c r="B647" s="162"/>
      <c r="C647" s="162"/>
      <c r="D647" s="162"/>
      <c r="E647" s="162"/>
      <c r="F647" s="162"/>
      <c r="G647" s="162"/>
      <c r="H647" s="162"/>
      <c r="I647" s="162"/>
      <c r="J647" s="162"/>
      <c r="K647" s="162"/>
      <c r="L647" s="162"/>
      <c r="M647" s="162"/>
      <c r="N647" s="162"/>
      <c r="O647" s="162"/>
    </row>
    <row r="648" spans="1:15" s="1" customFormat="1" x14ac:dyDescent="0.2">
      <c r="A648" s="162"/>
      <c r="B648" s="162"/>
      <c r="C648" s="162"/>
      <c r="D648" s="162"/>
      <c r="E648" s="162"/>
      <c r="F648" s="162"/>
      <c r="G648" s="162"/>
      <c r="H648" s="162"/>
      <c r="I648" s="162"/>
      <c r="J648" s="162"/>
      <c r="K648" s="162"/>
      <c r="L648" s="162"/>
      <c r="M648" s="162"/>
      <c r="N648" s="162"/>
      <c r="O648" s="162"/>
    </row>
    <row r="649" spans="1:15" s="1" customFormat="1" x14ac:dyDescent="0.2">
      <c r="A649" s="162"/>
      <c r="B649" s="162"/>
      <c r="C649" s="162"/>
      <c r="D649" s="162"/>
      <c r="E649" s="162"/>
      <c r="F649" s="162"/>
      <c r="G649" s="162"/>
      <c r="H649" s="162"/>
      <c r="I649" s="162"/>
      <c r="J649" s="162"/>
      <c r="K649" s="162"/>
      <c r="L649" s="162"/>
      <c r="M649" s="162"/>
      <c r="N649" s="162"/>
      <c r="O649" s="162"/>
    </row>
    <row r="650" spans="1:15" s="1" customFormat="1" x14ac:dyDescent="0.2">
      <c r="A650" s="162"/>
      <c r="B650" s="162"/>
      <c r="C650" s="162"/>
      <c r="D650" s="162"/>
      <c r="E650" s="162"/>
      <c r="F650" s="162"/>
      <c r="G650" s="162"/>
      <c r="H650" s="162"/>
      <c r="I650" s="162"/>
      <c r="J650" s="162"/>
      <c r="K650" s="162"/>
      <c r="L650" s="162"/>
      <c r="M650" s="162"/>
      <c r="N650" s="162"/>
      <c r="O650" s="162"/>
    </row>
    <row r="651" spans="1:15" s="1" customFormat="1" x14ac:dyDescent="0.2">
      <c r="A651" s="162"/>
      <c r="B651" s="162"/>
      <c r="C651" s="162"/>
      <c r="D651" s="162"/>
      <c r="E651" s="162"/>
      <c r="F651" s="162"/>
      <c r="G651" s="162"/>
      <c r="H651" s="162"/>
      <c r="I651" s="162"/>
      <c r="J651" s="162"/>
      <c r="K651" s="162"/>
      <c r="L651" s="162"/>
      <c r="M651" s="162"/>
      <c r="N651" s="162"/>
      <c r="O651" s="162"/>
    </row>
    <row r="652" spans="1:15" s="1" customFormat="1" x14ac:dyDescent="0.2">
      <c r="A652" s="162"/>
      <c r="B652" s="162"/>
      <c r="C652" s="162"/>
      <c r="D652" s="162"/>
      <c r="E652" s="162"/>
      <c r="F652" s="162"/>
      <c r="G652" s="162"/>
      <c r="H652" s="162"/>
      <c r="I652" s="162"/>
      <c r="J652" s="162"/>
      <c r="K652" s="162"/>
      <c r="L652" s="162"/>
      <c r="M652" s="162"/>
      <c r="N652" s="162"/>
      <c r="O652" s="162"/>
    </row>
    <row r="653" spans="1:15" s="1" customFormat="1" x14ac:dyDescent="0.2">
      <c r="A653" s="162"/>
      <c r="B653" s="162"/>
      <c r="C653" s="162"/>
      <c r="D653" s="162"/>
      <c r="E653" s="162"/>
      <c r="F653" s="162"/>
      <c r="G653" s="162"/>
      <c r="H653" s="162"/>
      <c r="I653" s="162"/>
      <c r="J653" s="162"/>
      <c r="K653" s="162"/>
      <c r="L653" s="162"/>
      <c r="M653" s="162"/>
      <c r="N653" s="162"/>
      <c r="O653" s="162"/>
    </row>
    <row r="654" spans="1:15" s="1" customFormat="1" x14ac:dyDescent="0.2">
      <c r="A654" s="162"/>
      <c r="B654" s="162"/>
      <c r="C654" s="162"/>
      <c r="D654" s="162"/>
      <c r="E654" s="162"/>
      <c r="F654" s="162"/>
      <c r="G654" s="162"/>
      <c r="H654" s="162"/>
      <c r="I654" s="162"/>
      <c r="J654" s="162"/>
      <c r="K654" s="162"/>
      <c r="L654" s="162"/>
      <c r="M654" s="162"/>
      <c r="N654" s="162"/>
      <c r="O654" s="162"/>
    </row>
    <row r="655" spans="1:15" s="1" customFormat="1" x14ac:dyDescent="0.2">
      <c r="A655" s="162"/>
      <c r="B655" s="162"/>
      <c r="C655" s="162"/>
      <c r="D655" s="162"/>
      <c r="E655" s="162"/>
      <c r="F655" s="162"/>
      <c r="G655" s="162"/>
      <c r="H655" s="162"/>
      <c r="I655" s="162"/>
      <c r="J655" s="162"/>
      <c r="K655" s="162"/>
      <c r="L655" s="162"/>
      <c r="M655" s="162"/>
      <c r="N655" s="162"/>
      <c r="O655" s="162"/>
    </row>
    <row r="656" spans="1:15" s="1" customFormat="1" x14ac:dyDescent="0.2">
      <c r="A656" s="162"/>
      <c r="B656" s="162"/>
      <c r="C656" s="162"/>
      <c r="D656" s="162"/>
      <c r="E656" s="162"/>
      <c r="F656" s="162"/>
      <c r="G656" s="162"/>
      <c r="H656" s="162"/>
      <c r="I656" s="162"/>
      <c r="J656" s="162"/>
      <c r="K656" s="162"/>
      <c r="L656" s="162"/>
      <c r="M656" s="162"/>
      <c r="N656" s="162"/>
      <c r="O656" s="162"/>
    </row>
    <row r="657" spans="1:15" s="1" customFormat="1" x14ac:dyDescent="0.2">
      <c r="A657" s="162"/>
      <c r="B657" s="162"/>
      <c r="C657" s="162"/>
      <c r="D657" s="162"/>
      <c r="E657" s="162"/>
      <c r="F657" s="162"/>
      <c r="G657" s="162"/>
      <c r="H657" s="162"/>
      <c r="I657" s="162"/>
      <c r="J657" s="162"/>
      <c r="K657" s="162"/>
      <c r="L657" s="162"/>
      <c r="M657" s="162"/>
      <c r="N657" s="162"/>
      <c r="O657" s="162"/>
    </row>
    <row r="658" spans="1:15" s="1" customFormat="1" x14ac:dyDescent="0.2">
      <c r="A658" s="162"/>
      <c r="B658" s="162"/>
      <c r="C658" s="162"/>
      <c r="D658" s="162"/>
      <c r="E658" s="162"/>
      <c r="F658" s="162"/>
      <c r="G658" s="162"/>
      <c r="H658" s="162"/>
      <c r="I658" s="162"/>
      <c r="J658" s="162"/>
      <c r="K658" s="162"/>
      <c r="L658" s="162"/>
      <c r="M658" s="162"/>
      <c r="N658" s="162"/>
      <c r="O658" s="162"/>
    </row>
    <row r="659" spans="1:15" s="1" customFormat="1" x14ac:dyDescent="0.2">
      <c r="A659" s="162"/>
      <c r="B659" s="162"/>
      <c r="C659" s="162"/>
      <c r="D659" s="162"/>
      <c r="E659" s="162"/>
      <c r="F659" s="162"/>
      <c r="G659" s="162"/>
      <c r="H659" s="162"/>
      <c r="I659" s="162"/>
      <c r="J659" s="162"/>
      <c r="K659" s="162"/>
      <c r="L659" s="162"/>
      <c r="M659" s="162"/>
      <c r="N659" s="162"/>
      <c r="O659" s="162"/>
    </row>
    <row r="660" spans="1:15" s="1" customFormat="1" x14ac:dyDescent="0.2">
      <c r="A660" s="162"/>
      <c r="B660" s="162"/>
      <c r="C660" s="162"/>
      <c r="D660" s="162"/>
      <c r="E660" s="162"/>
      <c r="F660" s="162"/>
      <c r="G660" s="162"/>
      <c r="H660" s="162"/>
      <c r="I660" s="162"/>
      <c r="J660" s="162"/>
      <c r="K660" s="162"/>
      <c r="L660" s="162"/>
      <c r="M660" s="162"/>
      <c r="N660" s="162"/>
      <c r="O660" s="162"/>
    </row>
    <row r="661" spans="1:15" s="1" customFormat="1" x14ac:dyDescent="0.2">
      <c r="A661" s="162"/>
      <c r="B661" s="162"/>
      <c r="C661" s="162"/>
      <c r="D661" s="162"/>
      <c r="E661" s="162"/>
      <c r="F661" s="162"/>
      <c r="G661" s="162"/>
      <c r="H661" s="162"/>
      <c r="I661" s="162"/>
      <c r="J661" s="162"/>
      <c r="K661" s="162"/>
      <c r="L661" s="162"/>
      <c r="M661" s="162"/>
      <c r="N661" s="162"/>
      <c r="O661" s="162"/>
    </row>
    <row r="662" spans="1:15" s="1" customFormat="1" x14ac:dyDescent="0.2">
      <c r="A662" s="162"/>
      <c r="B662" s="162"/>
      <c r="C662" s="162"/>
      <c r="D662" s="162"/>
      <c r="E662" s="162"/>
      <c r="F662" s="162"/>
      <c r="G662" s="162"/>
      <c r="H662" s="162"/>
      <c r="I662" s="162"/>
      <c r="J662" s="162"/>
      <c r="K662" s="162"/>
      <c r="L662" s="162"/>
      <c r="M662" s="162"/>
      <c r="N662" s="162"/>
      <c r="O662" s="162"/>
    </row>
    <row r="663" spans="1:15" s="1" customFormat="1" x14ac:dyDescent="0.2">
      <c r="A663" s="162"/>
      <c r="B663" s="162"/>
      <c r="C663" s="162"/>
      <c r="D663" s="162"/>
      <c r="E663" s="162"/>
      <c r="F663" s="162"/>
      <c r="G663" s="162"/>
      <c r="H663" s="162"/>
      <c r="I663" s="162"/>
      <c r="J663" s="162"/>
      <c r="K663" s="162"/>
      <c r="L663" s="162"/>
      <c r="M663" s="162"/>
      <c r="N663" s="162"/>
      <c r="O663" s="162"/>
    </row>
    <row r="664" spans="1:15" s="1" customFormat="1" x14ac:dyDescent="0.2">
      <c r="A664" s="162"/>
      <c r="B664" s="162"/>
      <c r="C664" s="162"/>
      <c r="D664" s="162"/>
      <c r="E664" s="162"/>
      <c r="F664" s="162"/>
      <c r="G664" s="162"/>
      <c r="H664" s="162"/>
      <c r="I664" s="162"/>
      <c r="J664" s="162"/>
      <c r="K664" s="162"/>
      <c r="L664" s="162"/>
      <c r="M664" s="162"/>
      <c r="N664" s="162"/>
      <c r="O664" s="162"/>
    </row>
    <row r="665" spans="1:15" s="1" customFormat="1" x14ac:dyDescent="0.2">
      <c r="A665" s="162"/>
      <c r="B665" s="162"/>
      <c r="C665" s="162"/>
      <c r="D665" s="162"/>
      <c r="E665" s="162"/>
      <c r="F665" s="162"/>
      <c r="G665" s="162"/>
      <c r="H665" s="162"/>
      <c r="I665" s="162"/>
      <c r="J665" s="162"/>
      <c r="K665" s="162"/>
      <c r="L665" s="162"/>
      <c r="M665" s="162"/>
      <c r="N665" s="162"/>
      <c r="O665" s="162"/>
    </row>
    <row r="666" spans="1:15" s="1" customFormat="1" x14ac:dyDescent="0.2">
      <c r="A666" s="162"/>
      <c r="B666" s="162"/>
      <c r="C666" s="162"/>
      <c r="D666" s="162"/>
      <c r="E666" s="162"/>
      <c r="F666" s="162"/>
      <c r="G666" s="162"/>
      <c r="H666" s="162"/>
      <c r="I666" s="162"/>
      <c r="J666" s="162"/>
      <c r="K666" s="162"/>
      <c r="L666" s="162"/>
      <c r="M666" s="162"/>
      <c r="N666" s="162"/>
      <c r="O666" s="162"/>
    </row>
    <row r="667" spans="1:15" s="1" customFormat="1" x14ac:dyDescent="0.2">
      <c r="A667" s="162"/>
      <c r="B667" s="162"/>
      <c r="C667" s="162"/>
      <c r="D667" s="162"/>
      <c r="E667" s="162"/>
      <c r="F667" s="162"/>
      <c r="G667" s="162"/>
      <c r="H667" s="162"/>
      <c r="I667" s="162"/>
      <c r="J667" s="162"/>
      <c r="K667" s="162"/>
      <c r="L667" s="162"/>
      <c r="M667" s="162"/>
      <c r="N667" s="162"/>
      <c r="O667" s="162"/>
    </row>
    <row r="668" spans="1:15" s="1" customFormat="1" x14ac:dyDescent="0.2">
      <c r="A668" s="162"/>
      <c r="B668" s="162"/>
      <c r="C668" s="162"/>
      <c r="D668" s="162"/>
      <c r="E668" s="162"/>
      <c r="F668" s="162"/>
      <c r="G668" s="162"/>
      <c r="H668" s="162"/>
      <c r="I668" s="162"/>
      <c r="J668" s="162"/>
      <c r="K668" s="162"/>
      <c r="L668" s="162"/>
      <c r="M668" s="162"/>
      <c r="N668" s="162"/>
      <c r="O668" s="162"/>
    </row>
    <row r="669" spans="1:15" s="1" customFormat="1" x14ac:dyDescent="0.2">
      <c r="A669" s="162"/>
      <c r="B669" s="162"/>
      <c r="C669" s="162"/>
      <c r="D669" s="162"/>
      <c r="E669" s="162"/>
      <c r="F669" s="162"/>
      <c r="G669" s="162"/>
      <c r="H669" s="162"/>
      <c r="I669" s="162"/>
      <c r="J669" s="162"/>
      <c r="K669" s="162"/>
      <c r="L669" s="162"/>
      <c r="M669" s="162"/>
      <c r="N669" s="162"/>
      <c r="O669" s="162"/>
    </row>
    <row r="670" spans="1:15" s="1" customFormat="1" x14ac:dyDescent="0.2">
      <c r="A670" s="162"/>
      <c r="B670" s="162"/>
      <c r="C670" s="162"/>
      <c r="D670" s="162"/>
      <c r="E670" s="162"/>
      <c r="F670" s="162"/>
      <c r="G670" s="162"/>
      <c r="H670" s="162"/>
      <c r="I670" s="162"/>
      <c r="J670" s="162"/>
      <c r="K670" s="162"/>
      <c r="L670" s="162"/>
      <c r="M670" s="162"/>
      <c r="N670" s="162"/>
      <c r="O670" s="162"/>
    </row>
    <row r="671" spans="1:15" s="1" customFormat="1" x14ac:dyDescent="0.2">
      <c r="A671" s="162"/>
      <c r="B671" s="162"/>
      <c r="C671" s="162"/>
      <c r="D671" s="162"/>
      <c r="E671" s="162"/>
      <c r="F671" s="162"/>
      <c r="G671" s="162"/>
      <c r="H671" s="162"/>
      <c r="I671" s="162"/>
      <c r="J671" s="162"/>
      <c r="K671" s="162"/>
      <c r="L671" s="162"/>
      <c r="M671" s="162"/>
      <c r="N671" s="162"/>
      <c r="O671" s="162"/>
    </row>
    <row r="672" spans="1:15" s="1" customFormat="1" x14ac:dyDescent="0.2">
      <c r="A672" s="162"/>
      <c r="B672" s="162"/>
      <c r="C672" s="162"/>
      <c r="D672" s="162"/>
      <c r="E672" s="162"/>
      <c r="F672" s="162"/>
      <c r="G672" s="162"/>
      <c r="H672" s="162"/>
      <c r="I672" s="162"/>
      <c r="J672" s="162"/>
      <c r="K672" s="162"/>
      <c r="L672" s="162"/>
      <c r="M672" s="162"/>
      <c r="N672" s="162"/>
      <c r="O672" s="162"/>
    </row>
    <row r="673" spans="1:15" s="1" customFormat="1" x14ac:dyDescent="0.2">
      <c r="A673" s="162"/>
      <c r="B673" s="162"/>
      <c r="C673" s="162"/>
      <c r="D673" s="162"/>
      <c r="E673" s="162"/>
      <c r="F673" s="162"/>
      <c r="G673" s="162"/>
      <c r="H673" s="162"/>
      <c r="I673" s="162"/>
      <c r="J673" s="162"/>
      <c r="K673" s="162"/>
      <c r="L673" s="162"/>
      <c r="M673" s="162"/>
      <c r="N673" s="162"/>
      <c r="O673" s="162"/>
    </row>
    <row r="674" spans="1:15" s="1" customFormat="1" x14ac:dyDescent="0.2">
      <c r="A674" s="162"/>
      <c r="B674" s="162"/>
      <c r="C674" s="162"/>
      <c r="D674" s="162"/>
      <c r="E674" s="162"/>
      <c r="F674" s="162"/>
      <c r="G674" s="162"/>
      <c r="H674" s="162"/>
      <c r="I674" s="162"/>
      <c r="J674" s="162"/>
      <c r="K674" s="162"/>
      <c r="L674" s="162"/>
      <c r="M674" s="162"/>
      <c r="N674" s="162"/>
      <c r="O674" s="162"/>
    </row>
    <row r="675" spans="1:15" s="1" customFormat="1" x14ac:dyDescent="0.2">
      <c r="A675" s="162"/>
      <c r="B675" s="162"/>
      <c r="C675" s="162"/>
      <c r="D675" s="162"/>
      <c r="E675" s="162"/>
      <c r="F675" s="162"/>
      <c r="G675" s="162"/>
      <c r="H675" s="162"/>
      <c r="I675" s="162"/>
      <c r="J675" s="162"/>
      <c r="K675" s="162"/>
      <c r="L675" s="162"/>
      <c r="M675" s="162"/>
      <c r="N675" s="162"/>
      <c r="O675" s="162"/>
    </row>
    <row r="676" spans="1:15" s="1" customFormat="1" x14ac:dyDescent="0.2">
      <c r="A676" s="162"/>
      <c r="B676" s="162"/>
      <c r="C676" s="162"/>
      <c r="D676" s="162"/>
      <c r="E676" s="162"/>
      <c r="F676" s="162"/>
      <c r="G676" s="162"/>
      <c r="H676" s="162"/>
      <c r="I676" s="162"/>
      <c r="J676" s="162"/>
      <c r="K676" s="162"/>
      <c r="L676" s="162"/>
      <c r="M676" s="162"/>
      <c r="N676" s="162"/>
      <c r="O676" s="162"/>
    </row>
    <row r="677" spans="1:15" s="1" customFormat="1" x14ac:dyDescent="0.2">
      <c r="A677" s="162"/>
      <c r="B677" s="162"/>
      <c r="C677" s="162"/>
      <c r="D677" s="162"/>
      <c r="E677" s="162"/>
      <c r="F677" s="162"/>
      <c r="G677" s="162"/>
      <c r="H677" s="162"/>
      <c r="I677" s="162"/>
      <c r="J677" s="162"/>
      <c r="K677" s="162"/>
      <c r="L677" s="162"/>
      <c r="M677" s="162"/>
      <c r="N677" s="162"/>
      <c r="O677" s="162"/>
    </row>
    <row r="678" spans="1:15" s="1" customFormat="1" x14ac:dyDescent="0.2">
      <c r="A678" s="162"/>
      <c r="B678" s="162"/>
      <c r="C678" s="162"/>
      <c r="D678" s="162"/>
      <c r="E678" s="162"/>
      <c r="F678" s="162"/>
      <c r="G678" s="162"/>
      <c r="H678" s="162"/>
      <c r="I678" s="162"/>
      <c r="J678" s="162"/>
      <c r="K678" s="162"/>
      <c r="L678" s="162"/>
      <c r="M678" s="162"/>
      <c r="N678" s="162"/>
      <c r="O678" s="162"/>
    </row>
    <row r="679" spans="1:15" s="1" customFormat="1" x14ac:dyDescent="0.2">
      <c r="A679" s="162"/>
      <c r="B679" s="162"/>
      <c r="C679" s="162"/>
      <c r="D679" s="162"/>
      <c r="E679" s="162"/>
      <c r="F679" s="162"/>
      <c r="G679" s="162"/>
      <c r="H679" s="162"/>
      <c r="I679" s="162"/>
      <c r="J679" s="162"/>
      <c r="K679" s="162"/>
      <c r="L679" s="162"/>
      <c r="M679" s="162"/>
      <c r="N679" s="162"/>
      <c r="O679" s="162"/>
    </row>
    <row r="680" spans="1:15" s="1" customFormat="1" x14ac:dyDescent="0.2">
      <c r="A680" s="162"/>
      <c r="B680" s="162"/>
      <c r="C680" s="162"/>
      <c r="D680" s="162"/>
      <c r="E680" s="162"/>
      <c r="F680" s="162"/>
      <c r="G680" s="162"/>
      <c r="H680" s="162"/>
      <c r="I680" s="162"/>
      <c r="J680" s="162"/>
      <c r="K680" s="162"/>
      <c r="L680" s="162"/>
      <c r="M680" s="162"/>
      <c r="N680" s="162"/>
      <c r="O680" s="162"/>
    </row>
    <row r="681" spans="1:15" s="1" customFormat="1" x14ac:dyDescent="0.2">
      <c r="A681" s="162"/>
      <c r="B681" s="162"/>
      <c r="C681" s="162"/>
      <c r="D681" s="162"/>
      <c r="E681" s="162"/>
      <c r="F681" s="162"/>
      <c r="G681" s="162"/>
      <c r="H681" s="162"/>
      <c r="I681" s="162"/>
      <c r="J681" s="162"/>
      <c r="K681" s="162"/>
      <c r="L681" s="162"/>
      <c r="M681" s="162"/>
      <c r="N681" s="162"/>
      <c r="O681" s="162"/>
    </row>
    <row r="682" spans="1:15" s="1" customFormat="1" x14ac:dyDescent="0.2">
      <c r="A682" s="162"/>
      <c r="B682" s="162"/>
      <c r="C682" s="162"/>
      <c r="D682" s="162"/>
      <c r="E682" s="162"/>
      <c r="F682" s="162"/>
      <c r="G682" s="162"/>
      <c r="H682" s="162"/>
      <c r="I682" s="162"/>
      <c r="J682" s="162"/>
      <c r="K682" s="162"/>
      <c r="L682" s="162"/>
      <c r="M682" s="162"/>
      <c r="N682" s="162"/>
      <c r="O682" s="162"/>
    </row>
    <row r="683" spans="1:15" s="1" customFormat="1" x14ac:dyDescent="0.2">
      <c r="A683" s="162"/>
      <c r="B683" s="162"/>
      <c r="C683" s="162"/>
      <c r="D683" s="162"/>
      <c r="E683" s="162"/>
      <c r="F683" s="162"/>
      <c r="G683" s="162"/>
      <c r="H683" s="162"/>
      <c r="I683" s="162"/>
      <c r="J683" s="162"/>
      <c r="K683" s="162"/>
      <c r="L683" s="162"/>
      <c r="M683" s="162"/>
      <c r="N683" s="162"/>
      <c r="O683" s="162"/>
    </row>
    <row r="684" spans="1:15" s="1" customFormat="1" x14ac:dyDescent="0.2">
      <c r="A684" s="162"/>
      <c r="B684" s="162"/>
      <c r="C684" s="162"/>
      <c r="D684" s="162"/>
      <c r="E684" s="162"/>
      <c r="F684" s="162"/>
      <c r="G684" s="162"/>
      <c r="H684" s="162"/>
      <c r="I684" s="162"/>
      <c r="J684" s="162"/>
      <c r="K684" s="162"/>
      <c r="L684" s="162"/>
      <c r="M684" s="162"/>
      <c r="N684" s="162"/>
      <c r="O684" s="162"/>
    </row>
    <row r="685" spans="1:15" s="1" customFormat="1" x14ac:dyDescent="0.2">
      <c r="A685" s="162"/>
      <c r="B685" s="162"/>
      <c r="C685" s="162"/>
      <c r="D685" s="162"/>
      <c r="E685" s="162"/>
      <c r="F685" s="162"/>
      <c r="G685" s="162"/>
      <c r="H685" s="162"/>
      <c r="I685" s="162"/>
      <c r="J685" s="162"/>
      <c r="K685" s="162"/>
      <c r="L685" s="162"/>
      <c r="M685" s="162"/>
      <c r="N685" s="162"/>
      <c r="O685" s="162"/>
    </row>
    <row r="686" spans="1:15" s="1" customFormat="1" x14ac:dyDescent="0.2">
      <c r="A686" s="162"/>
      <c r="B686" s="162"/>
      <c r="C686" s="162"/>
      <c r="D686" s="162"/>
      <c r="E686" s="162"/>
      <c r="F686" s="162"/>
      <c r="G686" s="162"/>
      <c r="H686" s="162"/>
      <c r="I686" s="162"/>
      <c r="J686" s="162"/>
      <c r="K686" s="162"/>
      <c r="L686" s="162"/>
      <c r="M686" s="162"/>
      <c r="N686" s="162"/>
      <c r="O686" s="162"/>
    </row>
    <row r="687" spans="1:15" s="1" customFormat="1" x14ac:dyDescent="0.2">
      <c r="A687" s="162"/>
      <c r="B687" s="162"/>
      <c r="C687" s="162"/>
      <c r="D687" s="162"/>
      <c r="E687" s="162"/>
      <c r="F687" s="162"/>
      <c r="G687" s="162"/>
      <c r="H687" s="162"/>
      <c r="I687" s="162"/>
      <c r="J687" s="162"/>
      <c r="K687" s="162"/>
      <c r="L687" s="162"/>
      <c r="M687" s="162"/>
      <c r="N687" s="162"/>
      <c r="O687" s="162"/>
    </row>
    <row r="688" spans="1:15" s="1" customFormat="1" x14ac:dyDescent="0.2">
      <c r="A688" s="162"/>
      <c r="B688" s="162"/>
      <c r="C688" s="162"/>
      <c r="D688" s="162"/>
      <c r="E688" s="162"/>
      <c r="F688" s="162"/>
      <c r="G688" s="162"/>
      <c r="H688" s="162"/>
      <c r="I688" s="162"/>
      <c r="J688" s="162"/>
      <c r="K688" s="162"/>
      <c r="L688" s="162"/>
      <c r="M688" s="162"/>
      <c r="N688" s="162"/>
      <c r="O688" s="162"/>
    </row>
    <row r="689" spans="1:15" s="1" customFormat="1" x14ac:dyDescent="0.2">
      <c r="A689" s="162"/>
      <c r="B689" s="162"/>
      <c r="C689" s="162"/>
      <c r="D689" s="162"/>
      <c r="E689" s="162"/>
      <c r="F689" s="162"/>
      <c r="G689" s="162"/>
      <c r="H689" s="162"/>
      <c r="I689" s="162"/>
      <c r="J689" s="162"/>
      <c r="K689" s="162"/>
      <c r="L689" s="162"/>
      <c r="M689" s="162"/>
      <c r="N689" s="162"/>
      <c r="O689" s="162"/>
    </row>
    <row r="690" spans="1:15" s="1" customFormat="1" x14ac:dyDescent="0.2">
      <c r="A690" s="162"/>
      <c r="B690" s="162"/>
      <c r="C690" s="162"/>
      <c r="D690" s="162"/>
      <c r="E690" s="162"/>
      <c r="F690" s="162"/>
      <c r="G690" s="162"/>
      <c r="H690" s="162"/>
      <c r="I690" s="162"/>
      <c r="J690" s="162"/>
      <c r="K690" s="162"/>
      <c r="L690" s="162"/>
      <c r="M690" s="162"/>
      <c r="N690" s="162"/>
      <c r="O690" s="162"/>
    </row>
    <row r="691" spans="1:15" s="1" customFormat="1" x14ac:dyDescent="0.2">
      <c r="A691" s="162"/>
      <c r="B691" s="162"/>
      <c r="C691" s="162"/>
      <c r="D691" s="162"/>
      <c r="E691" s="162"/>
      <c r="F691" s="162"/>
      <c r="G691" s="162"/>
      <c r="H691" s="162"/>
      <c r="I691" s="162"/>
      <c r="J691" s="162"/>
      <c r="K691" s="162"/>
      <c r="L691" s="162"/>
      <c r="M691" s="162"/>
      <c r="N691" s="162"/>
      <c r="O691" s="162"/>
    </row>
    <row r="692" spans="1:15" s="1" customFormat="1" x14ac:dyDescent="0.2">
      <c r="A692" s="162"/>
      <c r="B692" s="162"/>
      <c r="C692" s="162"/>
      <c r="D692" s="162"/>
      <c r="E692" s="162"/>
      <c r="F692" s="162"/>
      <c r="G692" s="162"/>
      <c r="H692" s="162"/>
      <c r="I692" s="162"/>
      <c r="J692" s="162"/>
      <c r="K692" s="162"/>
      <c r="L692" s="162"/>
      <c r="M692" s="162"/>
      <c r="N692" s="162"/>
      <c r="O692" s="162"/>
    </row>
    <row r="693" spans="1:15" s="1" customFormat="1" x14ac:dyDescent="0.2">
      <c r="A693" s="162"/>
      <c r="B693" s="162"/>
      <c r="C693" s="162"/>
      <c r="D693" s="162"/>
      <c r="E693" s="162"/>
      <c r="F693" s="162"/>
      <c r="G693" s="162"/>
      <c r="H693" s="162"/>
      <c r="I693" s="162"/>
      <c r="J693" s="162"/>
      <c r="K693" s="162"/>
      <c r="L693" s="162"/>
      <c r="M693" s="162"/>
      <c r="N693" s="162"/>
      <c r="O693" s="162"/>
    </row>
    <row r="694" spans="1:15" s="1" customFormat="1" x14ac:dyDescent="0.2">
      <c r="A694" s="162"/>
      <c r="B694" s="162"/>
      <c r="C694" s="162"/>
      <c r="D694" s="162"/>
      <c r="E694" s="162"/>
      <c r="F694" s="162"/>
      <c r="G694" s="162"/>
      <c r="H694" s="162"/>
      <c r="I694" s="162"/>
      <c r="J694" s="162"/>
      <c r="K694" s="162"/>
      <c r="L694" s="162"/>
      <c r="M694" s="162"/>
      <c r="N694" s="162"/>
      <c r="O694" s="162"/>
    </row>
    <row r="695" spans="1:15" s="1" customFormat="1" x14ac:dyDescent="0.2">
      <c r="A695" s="162"/>
      <c r="B695" s="162"/>
      <c r="C695" s="162"/>
      <c r="D695" s="162"/>
      <c r="E695" s="162"/>
      <c r="F695" s="162"/>
      <c r="G695" s="162"/>
      <c r="H695" s="162"/>
      <c r="I695" s="162"/>
      <c r="J695" s="162"/>
      <c r="K695" s="162"/>
      <c r="L695" s="162"/>
      <c r="M695" s="162"/>
      <c r="N695" s="162"/>
      <c r="O695" s="162"/>
    </row>
    <row r="696" spans="1:15" s="1" customFormat="1" x14ac:dyDescent="0.2">
      <c r="A696" s="162"/>
      <c r="B696" s="162"/>
      <c r="C696" s="162"/>
      <c r="D696" s="162"/>
      <c r="E696" s="162"/>
      <c r="F696" s="162"/>
      <c r="G696" s="162"/>
      <c r="H696" s="162"/>
      <c r="I696" s="162"/>
      <c r="J696" s="162"/>
      <c r="K696" s="162"/>
      <c r="L696" s="162"/>
      <c r="M696" s="162"/>
      <c r="N696" s="162"/>
      <c r="O696" s="162"/>
    </row>
    <row r="697" spans="1:15" s="1" customFormat="1" x14ac:dyDescent="0.2">
      <c r="A697" s="162"/>
      <c r="B697" s="162"/>
      <c r="C697" s="162"/>
      <c r="D697" s="162"/>
      <c r="E697" s="162"/>
      <c r="F697" s="162"/>
      <c r="G697" s="162"/>
      <c r="H697" s="162"/>
      <c r="I697" s="162"/>
      <c r="J697" s="162"/>
      <c r="K697" s="162"/>
      <c r="L697" s="162"/>
      <c r="M697" s="162"/>
      <c r="N697" s="162"/>
      <c r="O697" s="162"/>
    </row>
    <row r="698" spans="1:15" s="1" customFormat="1" x14ac:dyDescent="0.2">
      <c r="A698" s="162"/>
      <c r="B698" s="162"/>
      <c r="C698" s="162"/>
      <c r="D698" s="162"/>
      <c r="E698" s="162"/>
      <c r="F698" s="162"/>
      <c r="G698" s="162"/>
      <c r="H698" s="162"/>
      <c r="I698" s="162"/>
      <c r="J698" s="162"/>
      <c r="K698" s="162"/>
      <c r="L698" s="162"/>
      <c r="M698" s="162"/>
      <c r="N698" s="162"/>
      <c r="O698" s="162"/>
    </row>
    <row r="699" spans="1:15" s="1" customFormat="1" x14ac:dyDescent="0.2">
      <c r="A699" s="162"/>
      <c r="B699" s="162"/>
      <c r="C699" s="162"/>
      <c r="D699" s="162"/>
      <c r="E699" s="162"/>
      <c r="F699" s="162"/>
      <c r="G699" s="162"/>
      <c r="H699" s="162"/>
      <c r="I699" s="162"/>
      <c r="J699" s="162"/>
      <c r="K699" s="162"/>
      <c r="L699" s="162"/>
      <c r="M699" s="162"/>
      <c r="N699" s="162"/>
      <c r="O699" s="162"/>
    </row>
    <row r="700" spans="1:15" s="1" customFormat="1" x14ac:dyDescent="0.2">
      <c r="A700" s="162"/>
      <c r="B700" s="162"/>
      <c r="C700" s="162"/>
      <c r="D700" s="162"/>
      <c r="E700" s="162"/>
      <c r="F700" s="162"/>
      <c r="G700" s="162"/>
      <c r="H700" s="162"/>
      <c r="I700" s="162"/>
      <c r="J700" s="162"/>
      <c r="K700" s="162"/>
      <c r="L700" s="162"/>
      <c r="M700" s="162"/>
      <c r="N700" s="162"/>
      <c r="O700" s="162"/>
    </row>
    <row r="701" spans="1:15" s="1" customFormat="1" x14ac:dyDescent="0.2">
      <c r="A701" s="162"/>
      <c r="B701" s="162"/>
      <c r="C701" s="162"/>
      <c r="D701" s="162"/>
      <c r="E701" s="162"/>
      <c r="F701" s="162"/>
      <c r="G701" s="162"/>
      <c r="H701" s="162"/>
      <c r="I701" s="162"/>
      <c r="J701" s="162"/>
      <c r="K701" s="162"/>
      <c r="L701" s="162"/>
      <c r="M701" s="162"/>
      <c r="N701" s="162"/>
      <c r="O701" s="162"/>
    </row>
    <row r="702" spans="1:15" s="1" customFormat="1" x14ac:dyDescent="0.2">
      <c r="A702" s="162"/>
      <c r="B702" s="162"/>
      <c r="C702" s="162"/>
      <c r="D702" s="162"/>
      <c r="E702" s="162"/>
      <c r="F702" s="162"/>
      <c r="G702" s="162"/>
      <c r="H702" s="162"/>
      <c r="I702" s="162"/>
      <c r="J702" s="162"/>
      <c r="K702" s="162"/>
      <c r="L702" s="162"/>
      <c r="M702" s="162"/>
      <c r="N702" s="162"/>
      <c r="O702" s="162"/>
    </row>
    <row r="703" spans="1:15" s="1" customFormat="1" x14ac:dyDescent="0.2">
      <c r="A703" s="162"/>
      <c r="B703" s="162"/>
      <c r="C703" s="162"/>
      <c r="D703" s="162"/>
      <c r="E703" s="162"/>
      <c r="F703" s="162"/>
      <c r="G703" s="162"/>
      <c r="H703" s="162"/>
      <c r="I703" s="162"/>
      <c r="J703" s="162"/>
      <c r="K703" s="162"/>
      <c r="L703" s="162"/>
      <c r="M703" s="162"/>
      <c r="N703" s="162"/>
      <c r="O703" s="162"/>
    </row>
    <row r="704" spans="1:15" s="1" customFormat="1" x14ac:dyDescent="0.2">
      <c r="A704" s="162"/>
      <c r="B704" s="162"/>
      <c r="C704" s="162"/>
      <c r="D704" s="162"/>
      <c r="E704" s="162"/>
      <c r="F704" s="162"/>
      <c r="G704" s="162"/>
      <c r="H704" s="162"/>
      <c r="I704" s="162"/>
      <c r="J704" s="162"/>
      <c r="K704" s="162"/>
      <c r="L704" s="162"/>
      <c r="M704" s="162"/>
      <c r="N704" s="162"/>
      <c r="O704" s="162"/>
    </row>
    <row r="705" spans="1:15" s="1" customFormat="1" x14ac:dyDescent="0.2">
      <c r="A705" s="162"/>
      <c r="B705" s="162"/>
      <c r="C705" s="162"/>
      <c r="D705" s="162"/>
      <c r="E705" s="162"/>
      <c r="F705" s="162"/>
      <c r="G705" s="162"/>
      <c r="H705" s="162"/>
      <c r="I705" s="162"/>
      <c r="J705" s="162"/>
      <c r="K705" s="162"/>
      <c r="L705" s="162"/>
      <c r="M705" s="162"/>
      <c r="N705" s="162"/>
      <c r="O705" s="162"/>
    </row>
    <row r="706" spans="1:15" s="1" customFormat="1" x14ac:dyDescent="0.2">
      <c r="A706" s="162"/>
      <c r="B706" s="162"/>
      <c r="C706" s="162"/>
      <c r="D706" s="162"/>
      <c r="E706" s="162"/>
      <c r="F706" s="162"/>
      <c r="G706" s="162"/>
      <c r="H706" s="162"/>
      <c r="I706" s="162"/>
      <c r="J706" s="162"/>
      <c r="K706" s="162"/>
      <c r="L706" s="162"/>
      <c r="M706" s="162"/>
      <c r="N706" s="162"/>
      <c r="O706" s="162"/>
    </row>
    <row r="707" spans="1:15" s="1" customFormat="1" x14ac:dyDescent="0.2">
      <c r="A707" s="162"/>
      <c r="B707" s="162"/>
      <c r="C707" s="162"/>
      <c r="D707" s="162"/>
      <c r="E707" s="162"/>
      <c r="F707" s="162"/>
      <c r="G707" s="162"/>
      <c r="H707" s="162"/>
      <c r="I707" s="162"/>
      <c r="J707" s="162"/>
      <c r="K707" s="162"/>
      <c r="L707" s="162"/>
      <c r="M707" s="162"/>
      <c r="N707" s="162"/>
      <c r="O707" s="162"/>
    </row>
    <row r="708" spans="1:15" s="1" customFormat="1" x14ac:dyDescent="0.2">
      <c r="A708" s="162"/>
      <c r="B708" s="162"/>
      <c r="C708" s="162"/>
      <c r="D708" s="162"/>
      <c r="E708" s="162"/>
      <c r="F708" s="162"/>
      <c r="G708" s="162"/>
      <c r="H708" s="162"/>
      <c r="I708" s="162"/>
      <c r="J708" s="162"/>
      <c r="K708" s="162"/>
      <c r="L708" s="162"/>
      <c r="M708" s="162"/>
      <c r="N708" s="162"/>
      <c r="O708" s="162"/>
    </row>
    <row r="709" spans="1:15" s="1" customFormat="1" x14ac:dyDescent="0.2">
      <c r="A709" s="162"/>
      <c r="B709" s="162"/>
      <c r="C709" s="162"/>
      <c r="D709" s="162"/>
      <c r="E709" s="162"/>
      <c r="F709" s="162"/>
      <c r="G709" s="162"/>
      <c r="H709" s="162"/>
      <c r="I709" s="162"/>
      <c r="J709" s="162"/>
      <c r="K709" s="162"/>
      <c r="L709" s="162"/>
      <c r="M709" s="162"/>
      <c r="N709" s="162"/>
      <c r="O709" s="162"/>
    </row>
    <row r="710" spans="1:15" s="1" customFormat="1" x14ac:dyDescent="0.2">
      <c r="A710" s="162"/>
      <c r="B710" s="162"/>
      <c r="C710" s="162"/>
      <c r="D710" s="162"/>
      <c r="E710" s="162"/>
      <c r="F710" s="162"/>
      <c r="G710" s="162"/>
      <c r="H710" s="162"/>
      <c r="I710" s="162"/>
      <c r="J710" s="162"/>
      <c r="K710" s="162"/>
      <c r="L710" s="162"/>
      <c r="M710" s="162"/>
      <c r="N710" s="162"/>
      <c r="O710" s="162"/>
    </row>
    <row r="711" spans="1:15" s="1" customFormat="1" x14ac:dyDescent="0.2">
      <c r="A711" s="162"/>
      <c r="B711" s="162"/>
      <c r="C711" s="162"/>
      <c r="D711" s="162"/>
      <c r="E711" s="162"/>
      <c r="F711" s="162"/>
      <c r="G711" s="162"/>
      <c r="H711" s="162"/>
      <c r="I711" s="162"/>
      <c r="J711" s="162"/>
      <c r="K711" s="162"/>
      <c r="L711" s="162"/>
      <c r="M711" s="162"/>
      <c r="N711" s="162"/>
      <c r="O711" s="162"/>
    </row>
    <row r="712" spans="1:15" s="1" customFormat="1" x14ac:dyDescent="0.2">
      <c r="A712" s="162"/>
      <c r="B712" s="162"/>
      <c r="C712" s="162"/>
      <c r="D712" s="162"/>
      <c r="E712" s="162"/>
      <c r="F712" s="162"/>
      <c r="G712" s="162"/>
      <c r="H712" s="162"/>
      <c r="I712" s="162"/>
      <c r="J712" s="162"/>
      <c r="K712" s="162"/>
      <c r="L712" s="162"/>
      <c r="M712" s="162"/>
      <c r="N712" s="162"/>
      <c r="O712" s="162"/>
    </row>
    <row r="713" spans="1:15" s="1" customFormat="1" x14ac:dyDescent="0.2">
      <c r="A713" s="162"/>
      <c r="B713" s="162"/>
      <c r="C713" s="162"/>
      <c r="D713" s="162"/>
      <c r="E713" s="162"/>
      <c r="F713" s="162"/>
      <c r="G713" s="162"/>
      <c r="H713" s="162"/>
      <c r="I713" s="162"/>
      <c r="J713" s="162"/>
      <c r="K713" s="162"/>
      <c r="L713" s="162"/>
      <c r="M713" s="162"/>
      <c r="N713" s="162"/>
      <c r="O713" s="162"/>
    </row>
    <row r="714" spans="1:15" s="1" customFormat="1" x14ac:dyDescent="0.2">
      <c r="A714" s="162"/>
      <c r="B714" s="162"/>
      <c r="C714" s="162"/>
      <c r="D714" s="162"/>
      <c r="E714" s="162"/>
      <c r="F714" s="162"/>
      <c r="G714" s="162"/>
      <c r="H714" s="162"/>
      <c r="I714" s="162"/>
      <c r="J714" s="162"/>
      <c r="K714" s="162"/>
      <c r="L714" s="162"/>
      <c r="M714" s="162"/>
      <c r="N714" s="162"/>
      <c r="O714" s="162"/>
    </row>
    <row r="715" spans="1:15" s="1" customFormat="1" x14ac:dyDescent="0.2">
      <c r="A715" s="162"/>
      <c r="B715" s="162"/>
      <c r="C715" s="162"/>
      <c r="D715" s="162"/>
      <c r="E715" s="162"/>
      <c r="F715" s="162"/>
      <c r="G715" s="162"/>
      <c r="H715" s="162"/>
      <c r="I715" s="162"/>
      <c r="J715" s="162"/>
      <c r="K715" s="162"/>
      <c r="L715" s="162"/>
      <c r="M715" s="162"/>
      <c r="N715" s="162"/>
      <c r="O715" s="162"/>
    </row>
    <row r="716" spans="1:15" s="1" customFormat="1" x14ac:dyDescent="0.2">
      <c r="A716" s="162"/>
      <c r="B716" s="162"/>
      <c r="C716" s="162"/>
      <c r="D716" s="162"/>
      <c r="E716" s="162"/>
      <c r="F716" s="162"/>
      <c r="G716" s="162"/>
      <c r="H716" s="162"/>
      <c r="I716" s="162"/>
      <c r="J716" s="162"/>
      <c r="K716" s="162"/>
      <c r="L716" s="162"/>
      <c r="M716" s="162"/>
      <c r="N716" s="162"/>
      <c r="O716" s="162"/>
    </row>
    <row r="717" spans="1:15" s="1" customFormat="1" x14ac:dyDescent="0.2">
      <c r="A717" s="162"/>
      <c r="B717" s="162"/>
      <c r="C717" s="162"/>
      <c r="D717" s="162"/>
      <c r="E717" s="162"/>
      <c r="F717" s="162"/>
      <c r="G717" s="162"/>
      <c r="H717" s="162"/>
      <c r="I717" s="162"/>
      <c r="J717" s="162"/>
      <c r="K717" s="162"/>
      <c r="L717" s="162"/>
      <c r="M717" s="162"/>
      <c r="N717" s="162"/>
      <c r="O717" s="162"/>
    </row>
    <row r="718" spans="1:15" s="1" customFormat="1" x14ac:dyDescent="0.2">
      <c r="A718" s="162"/>
      <c r="B718" s="162"/>
      <c r="C718" s="162"/>
      <c r="D718" s="162"/>
      <c r="E718" s="162"/>
      <c r="F718" s="162"/>
      <c r="G718" s="162"/>
      <c r="H718" s="162"/>
      <c r="I718" s="162"/>
      <c r="J718" s="162"/>
      <c r="K718" s="162"/>
      <c r="L718" s="162"/>
      <c r="M718" s="162"/>
      <c r="N718" s="162"/>
      <c r="O718" s="162"/>
    </row>
    <row r="719" spans="1:15" s="1" customFormat="1" x14ac:dyDescent="0.2">
      <c r="A719" s="162"/>
      <c r="B719" s="162"/>
      <c r="C719" s="162"/>
      <c r="D719" s="162"/>
      <c r="E719" s="162"/>
      <c r="F719" s="162"/>
      <c r="G719" s="162"/>
      <c r="H719" s="162"/>
      <c r="I719" s="162"/>
      <c r="J719" s="162"/>
      <c r="K719" s="162"/>
      <c r="L719" s="162"/>
      <c r="M719" s="162"/>
      <c r="N719" s="162"/>
      <c r="O719" s="162"/>
    </row>
    <row r="720" spans="1:15" s="1" customFormat="1" x14ac:dyDescent="0.2">
      <c r="A720" s="162"/>
      <c r="B720" s="162"/>
      <c r="C720" s="162"/>
      <c r="D720" s="162"/>
      <c r="E720" s="162"/>
      <c r="F720" s="162"/>
      <c r="G720" s="162"/>
      <c r="H720" s="162"/>
      <c r="I720" s="162"/>
      <c r="J720" s="162"/>
      <c r="K720" s="162"/>
      <c r="L720" s="162"/>
      <c r="M720" s="162"/>
      <c r="N720" s="162"/>
      <c r="O720" s="162"/>
    </row>
    <row r="721" spans="1:15" s="1" customFormat="1" x14ac:dyDescent="0.2">
      <c r="A721" s="162"/>
      <c r="B721" s="162"/>
      <c r="C721" s="162"/>
      <c r="D721" s="162"/>
      <c r="E721" s="162"/>
      <c r="F721" s="162"/>
      <c r="G721" s="162"/>
      <c r="H721" s="162"/>
      <c r="I721" s="162"/>
      <c r="J721" s="162"/>
      <c r="K721" s="162"/>
      <c r="L721" s="162"/>
      <c r="M721" s="162"/>
      <c r="N721" s="162"/>
      <c r="O721" s="162"/>
    </row>
    <row r="722" spans="1:15" s="1" customFormat="1" x14ac:dyDescent="0.2">
      <c r="A722" s="162"/>
      <c r="B722" s="162"/>
      <c r="C722" s="162"/>
      <c r="D722" s="162"/>
      <c r="E722" s="162"/>
      <c r="F722" s="162"/>
      <c r="G722" s="162"/>
      <c r="H722" s="162"/>
      <c r="I722" s="162"/>
      <c r="J722" s="162"/>
      <c r="K722" s="162"/>
      <c r="L722" s="162"/>
      <c r="M722" s="162"/>
      <c r="N722" s="162"/>
      <c r="O722" s="162"/>
    </row>
    <row r="723" spans="1:15" s="1" customFormat="1" x14ac:dyDescent="0.2">
      <c r="A723" s="162"/>
      <c r="B723" s="162"/>
      <c r="C723" s="162"/>
      <c r="D723" s="162"/>
      <c r="E723" s="162"/>
      <c r="F723" s="162"/>
      <c r="G723" s="162"/>
      <c r="H723" s="162"/>
      <c r="I723" s="162"/>
      <c r="J723" s="162"/>
      <c r="K723" s="162"/>
      <c r="L723" s="162"/>
      <c r="M723" s="162"/>
      <c r="N723" s="162"/>
      <c r="O723" s="162"/>
    </row>
    <row r="724" spans="1:15" s="1" customFormat="1" x14ac:dyDescent="0.2">
      <c r="A724" s="162"/>
      <c r="B724" s="162"/>
      <c r="C724" s="162"/>
      <c r="D724" s="162"/>
      <c r="E724" s="162"/>
      <c r="F724" s="162"/>
      <c r="G724" s="162"/>
      <c r="H724" s="162"/>
      <c r="I724" s="162"/>
      <c r="J724" s="162"/>
      <c r="K724" s="162"/>
      <c r="L724" s="162"/>
      <c r="M724" s="162"/>
      <c r="N724" s="162"/>
      <c r="O724" s="162"/>
    </row>
    <row r="725" spans="1:15" s="1" customFormat="1" x14ac:dyDescent="0.2">
      <c r="A725" s="162"/>
      <c r="B725" s="162"/>
      <c r="C725" s="162"/>
      <c r="D725" s="162"/>
      <c r="E725" s="162"/>
      <c r="F725" s="162"/>
      <c r="G725" s="162"/>
      <c r="H725" s="162"/>
      <c r="I725" s="162"/>
      <c r="J725" s="162"/>
      <c r="K725" s="162"/>
      <c r="L725" s="162"/>
      <c r="M725" s="162"/>
      <c r="N725" s="162"/>
      <c r="O725" s="162"/>
    </row>
    <row r="726" spans="1:15" s="1" customFormat="1" x14ac:dyDescent="0.2">
      <c r="A726" s="162"/>
      <c r="B726" s="162"/>
      <c r="C726" s="162"/>
      <c r="D726" s="162"/>
      <c r="E726" s="162"/>
      <c r="F726" s="162"/>
      <c r="G726" s="162"/>
      <c r="H726" s="162"/>
      <c r="I726" s="162"/>
      <c r="J726" s="162"/>
      <c r="K726" s="162"/>
      <c r="L726" s="162"/>
      <c r="M726" s="162"/>
      <c r="N726" s="162"/>
      <c r="O726" s="162"/>
    </row>
    <row r="727" spans="1:15" s="1" customFormat="1" x14ac:dyDescent="0.2">
      <c r="A727" s="162"/>
      <c r="B727" s="162"/>
      <c r="C727" s="162"/>
      <c r="D727" s="162"/>
      <c r="E727" s="162"/>
      <c r="F727" s="162"/>
      <c r="G727" s="162"/>
      <c r="H727" s="162"/>
      <c r="I727" s="162"/>
      <c r="J727" s="162"/>
      <c r="K727" s="162"/>
      <c r="L727" s="162"/>
      <c r="M727" s="162"/>
      <c r="N727" s="162"/>
      <c r="O727" s="162"/>
    </row>
    <row r="728" spans="1:15" s="1" customFormat="1" x14ac:dyDescent="0.2">
      <c r="A728" s="162"/>
      <c r="B728" s="162"/>
      <c r="C728" s="162"/>
      <c r="D728" s="162"/>
      <c r="E728" s="162"/>
      <c r="F728" s="162"/>
      <c r="G728" s="162"/>
      <c r="H728" s="162"/>
      <c r="I728" s="162"/>
      <c r="J728" s="162"/>
      <c r="K728" s="162"/>
      <c r="L728" s="162"/>
      <c r="M728" s="162"/>
      <c r="N728" s="162"/>
      <c r="O728" s="162"/>
    </row>
    <row r="729" spans="1:15" s="1" customFormat="1" x14ac:dyDescent="0.2">
      <c r="A729" s="162"/>
      <c r="B729" s="162"/>
      <c r="C729" s="162"/>
      <c r="D729" s="162"/>
      <c r="E729" s="162"/>
      <c r="F729" s="162"/>
      <c r="G729" s="162"/>
      <c r="H729" s="162"/>
      <c r="I729" s="162"/>
      <c r="J729" s="162"/>
      <c r="K729" s="162"/>
      <c r="L729" s="162"/>
      <c r="M729" s="162"/>
      <c r="N729" s="162"/>
      <c r="O729" s="162"/>
    </row>
    <row r="730" spans="1:15" s="1" customFormat="1" x14ac:dyDescent="0.2">
      <c r="A730" s="162"/>
      <c r="B730" s="162"/>
      <c r="C730" s="162"/>
      <c r="D730" s="162"/>
      <c r="E730" s="162"/>
      <c r="F730" s="162"/>
      <c r="G730" s="162"/>
      <c r="H730" s="162"/>
      <c r="I730" s="162"/>
      <c r="J730" s="162"/>
      <c r="K730" s="162"/>
      <c r="L730" s="162"/>
      <c r="M730" s="162"/>
      <c r="N730" s="162"/>
      <c r="O730" s="162"/>
    </row>
    <row r="731" spans="1:15" s="1" customFormat="1" x14ac:dyDescent="0.2">
      <c r="A731" s="162"/>
      <c r="B731" s="162"/>
      <c r="C731" s="162"/>
      <c r="D731" s="162"/>
      <c r="E731" s="162"/>
      <c r="F731" s="162"/>
      <c r="G731" s="162"/>
      <c r="H731" s="162"/>
      <c r="I731" s="162"/>
      <c r="J731" s="162"/>
      <c r="K731" s="162"/>
      <c r="L731" s="162"/>
      <c r="M731" s="162"/>
      <c r="N731" s="162"/>
      <c r="O731" s="162"/>
    </row>
    <row r="732" spans="1:15" s="1" customFormat="1" x14ac:dyDescent="0.2">
      <c r="A732" s="162"/>
      <c r="B732" s="162"/>
      <c r="C732" s="162"/>
      <c r="D732" s="162"/>
      <c r="E732" s="162"/>
      <c r="F732" s="162"/>
      <c r="G732" s="162"/>
      <c r="H732" s="162"/>
      <c r="I732" s="162"/>
      <c r="J732" s="162"/>
      <c r="K732" s="162"/>
      <c r="L732" s="162"/>
      <c r="M732" s="162"/>
      <c r="N732" s="162"/>
      <c r="O732" s="162"/>
    </row>
    <row r="733" spans="1:15" s="1" customFormat="1" x14ac:dyDescent="0.2">
      <c r="A733" s="162"/>
      <c r="B733" s="162"/>
      <c r="C733" s="162"/>
      <c r="D733" s="162"/>
      <c r="E733" s="162"/>
      <c r="F733" s="162"/>
      <c r="G733" s="162"/>
      <c r="H733" s="162"/>
      <c r="I733" s="162"/>
      <c r="J733" s="162"/>
      <c r="K733" s="162"/>
      <c r="L733" s="162"/>
      <c r="M733" s="162"/>
      <c r="N733" s="162"/>
      <c r="O733" s="162"/>
    </row>
    <row r="734" spans="1:15" s="1" customFormat="1" x14ac:dyDescent="0.2">
      <c r="A734" s="162"/>
      <c r="B734" s="162"/>
      <c r="C734" s="162"/>
      <c r="D734" s="162"/>
      <c r="E734" s="162"/>
      <c r="F734" s="162"/>
      <c r="G734" s="162"/>
      <c r="H734" s="162"/>
      <c r="I734" s="162"/>
      <c r="J734" s="162"/>
      <c r="K734" s="162"/>
      <c r="L734" s="162"/>
      <c r="M734" s="162"/>
      <c r="N734" s="162"/>
      <c r="O734" s="162"/>
    </row>
    <row r="735" spans="1:15" s="1" customFormat="1" x14ac:dyDescent="0.2">
      <c r="A735" s="162"/>
      <c r="B735" s="162"/>
      <c r="C735" s="162"/>
      <c r="D735" s="162"/>
      <c r="E735" s="162"/>
      <c r="F735" s="162"/>
      <c r="G735" s="162"/>
      <c r="H735" s="162"/>
      <c r="I735" s="162"/>
      <c r="J735" s="162"/>
      <c r="K735" s="162"/>
      <c r="L735" s="162"/>
      <c r="M735" s="162"/>
      <c r="N735" s="162"/>
      <c r="O735" s="162"/>
    </row>
    <row r="736" spans="1:15" s="1" customFormat="1" x14ac:dyDescent="0.2">
      <c r="A736" s="162"/>
      <c r="B736" s="162"/>
      <c r="C736" s="162"/>
      <c r="D736" s="162"/>
      <c r="E736" s="162"/>
      <c r="F736" s="162"/>
      <c r="G736" s="162"/>
      <c r="H736" s="162"/>
      <c r="I736" s="162"/>
      <c r="J736" s="162"/>
      <c r="K736" s="162"/>
      <c r="L736" s="162"/>
      <c r="M736" s="162"/>
      <c r="N736" s="162"/>
      <c r="O736" s="162"/>
    </row>
    <row r="737" spans="1:15" s="1" customFormat="1" x14ac:dyDescent="0.2">
      <c r="A737" s="162"/>
      <c r="B737" s="162"/>
      <c r="C737" s="162"/>
      <c r="D737" s="162"/>
      <c r="E737" s="162"/>
      <c r="F737" s="162"/>
      <c r="G737" s="162"/>
      <c r="H737" s="162"/>
      <c r="I737" s="162"/>
      <c r="J737" s="162"/>
      <c r="K737" s="162"/>
      <c r="L737" s="162"/>
      <c r="M737" s="162"/>
      <c r="N737" s="162"/>
      <c r="O737" s="162"/>
    </row>
    <row r="738" spans="1:15" s="1" customFormat="1" x14ac:dyDescent="0.2">
      <c r="A738" s="162"/>
      <c r="B738" s="162"/>
      <c r="C738" s="162"/>
      <c r="D738" s="162"/>
      <c r="E738" s="162"/>
      <c r="F738" s="162"/>
      <c r="G738" s="162"/>
      <c r="H738" s="162"/>
      <c r="I738" s="162"/>
      <c r="J738" s="162"/>
      <c r="K738" s="162"/>
      <c r="L738" s="162"/>
      <c r="M738" s="162"/>
      <c r="N738" s="162"/>
      <c r="O738" s="162"/>
    </row>
    <row r="739" spans="1:15" s="1" customFormat="1" x14ac:dyDescent="0.2">
      <c r="A739" s="162"/>
      <c r="B739" s="162"/>
      <c r="C739" s="162"/>
      <c r="D739" s="162"/>
      <c r="E739" s="162"/>
      <c r="F739" s="162"/>
      <c r="G739" s="162"/>
      <c r="H739" s="162"/>
      <c r="I739" s="162"/>
      <c r="J739" s="162"/>
      <c r="K739" s="162"/>
      <c r="L739" s="162"/>
      <c r="M739" s="162"/>
      <c r="N739" s="162"/>
      <c r="O739" s="162"/>
    </row>
    <row r="740" spans="1:15" s="1" customFormat="1" x14ac:dyDescent="0.2">
      <c r="A740" s="162"/>
      <c r="B740" s="162"/>
      <c r="C740" s="162"/>
      <c r="D740" s="162"/>
      <c r="E740" s="162"/>
      <c r="F740" s="162"/>
      <c r="G740" s="162"/>
      <c r="H740" s="162"/>
      <c r="I740" s="162"/>
      <c r="J740" s="162"/>
      <c r="K740" s="162"/>
      <c r="L740" s="162"/>
      <c r="M740" s="162"/>
      <c r="N740" s="162"/>
      <c r="O740" s="162"/>
    </row>
    <row r="741" spans="1:15" s="1" customFormat="1" x14ac:dyDescent="0.2">
      <c r="A741" s="162"/>
      <c r="B741" s="162"/>
      <c r="C741" s="162"/>
      <c r="D741" s="162"/>
      <c r="E741" s="162"/>
      <c r="F741" s="162"/>
      <c r="G741" s="162"/>
      <c r="H741" s="162"/>
      <c r="I741" s="162"/>
      <c r="J741" s="162"/>
      <c r="K741" s="162"/>
      <c r="L741" s="162"/>
      <c r="M741" s="162"/>
      <c r="N741" s="162"/>
      <c r="O741" s="162"/>
    </row>
    <row r="742" spans="1:15" s="1" customFormat="1" x14ac:dyDescent="0.2"/>
    <row r="743" spans="1:15" s="1" customFormat="1" x14ac:dyDescent="0.2"/>
  </sheetData>
  <sheetProtection formatRows="0" insertRows="0"/>
  <customSheetViews>
    <customSheetView guid="{21F2E024-704F-4E93-AC63-213755ECFFE0}" scale="70" showPageBreaks="1" showGridLines="0" fitToPage="1" printArea="1" view="pageBreakPreview">
      <pane ySplit="7" topLeftCell="A8" activePane="bottomLeft" state="frozen"/>
      <selection pane="bottomLeft"/>
      <pageMargins left="0.70866141732283472" right="0.70866141732283472" top="0.74803149606299213" bottom="0.74803149606299213" header="0.31496062992125989" footer="0.31496062992125989"/>
      <pageSetup paperSize="9" scale="50" fitToHeight="0" orientation="portrait" r:id="rId1"/>
      <headerFooter>
        <oddHeader>&amp;C&amp;"Arial"&amp;10 Commerce Commission Information Disclosure Template</oddHeader>
        <oddFooter>&amp;L&amp;"Arial"&amp;10 &amp;F&amp;C&amp;"Arial"&amp;10 &amp;A&amp;R&amp;"Arial"&amp;10 &amp;P</oddFooter>
      </headerFooter>
    </customSheetView>
  </customSheetViews>
  <mergeCells count="10">
    <mergeCell ref="C76:N76"/>
    <mergeCell ref="H65:M66"/>
    <mergeCell ref="H73:M74"/>
    <mergeCell ref="H57:M58"/>
    <mergeCell ref="L50:M50"/>
    <mergeCell ref="L2:N2"/>
    <mergeCell ref="L3:N3"/>
    <mergeCell ref="C8:D9"/>
    <mergeCell ref="A5:N5"/>
    <mergeCell ref="J8:N8"/>
  </mergeCells>
  <dataValidations count="1">
    <dataValidation allowBlank="1" showInputMessage="1" showErrorMessage="1" prompt="Please enter text" sqref="H53:H55 H69:H71 H61:H63 H73:M74 H65:M66 H57:M58"/>
  </dataValidations>
  <pageMargins left="0.70866141732283472" right="0.70866141732283472" top="0.74803149606299213" bottom="0.74803149606299213" header="0.31496062992125984" footer="0.31496062992125984"/>
  <pageSetup paperSize="9" scale="48" fitToHeight="0"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Y758"/>
  <sheetViews>
    <sheetView showGridLines="0" topLeftCell="A22" zoomScale="60" zoomScaleNormal="60" zoomScaleSheetLayoutView="87" workbookViewId="0">
      <selection activeCell="K39" sqref="K39"/>
    </sheetView>
  </sheetViews>
  <sheetFormatPr defaultRowHeight="12.75" x14ac:dyDescent="0.2"/>
  <cols>
    <col min="1" max="1" width="4.7109375" style="48" customWidth="1"/>
    <col min="2" max="2" width="3.140625" style="48" customWidth="1"/>
    <col min="3" max="3" width="6.140625" style="48" customWidth="1"/>
    <col min="4" max="5" width="2.28515625" style="48" customWidth="1"/>
    <col min="6" max="6" width="27.85546875" style="48" customWidth="1"/>
    <col min="7" max="7" width="10.5703125" style="48" customWidth="1"/>
    <col min="8" max="8" width="40.7109375" style="48" customWidth="1"/>
    <col min="9" max="9" width="9" style="48" customWidth="1"/>
    <col min="10" max="10" width="12" style="48" customWidth="1"/>
    <col min="11" max="11" width="19.28515625" style="48" customWidth="1"/>
    <col min="12" max="12" width="16.140625" style="48" customWidth="1"/>
    <col min="13" max="13" width="21" style="48" customWidth="1"/>
    <col min="14" max="14" width="16.140625" style="48" customWidth="1"/>
    <col min="15" max="15" width="2.7109375" style="48" customWidth="1"/>
    <col min="16" max="16" width="9.140625" style="413"/>
    <col min="17" max="16384" width="9.140625" style="48"/>
  </cols>
  <sheetData>
    <row r="1" spans="1:25" s="55" customFormat="1" ht="15" customHeight="1" x14ac:dyDescent="0.3">
      <c r="A1" s="74"/>
      <c r="B1" s="75"/>
      <c r="C1" s="75"/>
      <c r="D1" s="75"/>
      <c r="E1" s="75"/>
      <c r="F1" s="75"/>
      <c r="G1" s="75"/>
      <c r="H1" s="75"/>
      <c r="I1" s="75"/>
      <c r="J1" s="75"/>
      <c r="K1" s="75"/>
      <c r="L1" s="75"/>
      <c r="M1" s="75"/>
      <c r="N1" s="75"/>
      <c r="O1" s="96"/>
      <c r="P1" s="413"/>
      <c r="Q1" s="48"/>
      <c r="R1" s="48"/>
      <c r="S1" s="48"/>
      <c r="T1" s="48"/>
      <c r="U1" s="48"/>
      <c r="V1" s="48"/>
    </row>
    <row r="2" spans="1:25" s="55" customFormat="1" ht="18" customHeight="1" x14ac:dyDescent="0.3">
      <c r="A2" s="77"/>
      <c r="B2" s="97"/>
      <c r="C2" s="78"/>
      <c r="D2" s="78"/>
      <c r="E2" s="78"/>
      <c r="F2" s="78"/>
      <c r="G2" s="78"/>
      <c r="H2" s="78"/>
      <c r="I2" s="78"/>
      <c r="J2" s="78"/>
      <c r="K2" s="140" t="s">
        <v>9</v>
      </c>
      <c r="L2" s="719" t="str">
        <f>IF(NOT(ISBLANK(CoverSheet!$C$8)),CoverSheet!$C$8,"")</f>
        <v/>
      </c>
      <c r="M2" s="720"/>
      <c r="N2" s="721"/>
      <c r="O2" s="98"/>
      <c r="P2" s="413"/>
      <c r="Q2" s="48"/>
      <c r="R2" s="48"/>
      <c r="S2" s="48"/>
      <c r="T2" s="48"/>
      <c r="U2" s="48"/>
      <c r="V2" s="48"/>
    </row>
    <row r="3" spans="1:25" s="55" customFormat="1" ht="18" customHeight="1" x14ac:dyDescent="0.3">
      <c r="A3" s="77"/>
      <c r="B3" s="97"/>
      <c r="C3" s="78"/>
      <c r="D3" s="78"/>
      <c r="E3" s="78"/>
      <c r="F3" s="78"/>
      <c r="G3" s="78"/>
      <c r="H3" s="78"/>
      <c r="I3" s="78"/>
      <c r="J3" s="78"/>
      <c r="K3" s="140" t="s">
        <v>436</v>
      </c>
      <c r="L3" s="728" t="str">
        <f>IF(ISNUMBER(CoverSheet!$C$12),CoverSheet!$C$12,"")</f>
        <v/>
      </c>
      <c r="M3" s="729"/>
      <c r="N3" s="730"/>
      <c r="O3" s="98"/>
      <c r="P3" s="413"/>
      <c r="Q3" s="48"/>
      <c r="R3" s="48"/>
      <c r="S3" s="48"/>
      <c r="T3" s="48"/>
      <c r="U3" s="48"/>
      <c r="V3" s="48"/>
    </row>
    <row r="4" spans="1:25" s="55" customFormat="1" ht="21" x14ac:dyDescent="0.35">
      <c r="A4" s="523" t="s">
        <v>572</v>
      </c>
      <c r="B4" s="78"/>
      <c r="C4" s="78"/>
      <c r="D4" s="78"/>
      <c r="E4" s="78"/>
      <c r="F4" s="78"/>
      <c r="G4" s="78"/>
      <c r="H4" s="78"/>
      <c r="I4" s="78"/>
      <c r="J4" s="78"/>
      <c r="K4" s="173"/>
      <c r="L4" s="78"/>
      <c r="M4" s="78"/>
      <c r="N4" s="78"/>
      <c r="O4" s="84"/>
      <c r="P4" s="413"/>
      <c r="Q4" s="1"/>
      <c r="R4" s="1"/>
      <c r="S4" s="1"/>
      <c r="T4" s="1"/>
      <c r="U4" s="1"/>
      <c r="V4" s="1"/>
      <c r="W4" s="165"/>
      <c r="X4" s="165"/>
      <c r="Y4" s="165"/>
    </row>
    <row r="5" spans="1:25" ht="54.75" customHeight="1" x14ac:dyDescent="0.2">
      <c r="A5" s="714" t="s">
        <v>596</v>
      </c>
      <c r="B5" s="718"/>
      <c r="C5" s="718"/>
      <c r="D5" s="718"/>
      <c r="E5" s="718"/>
      <c r="F5" s="718"/>
      <c r="G5" s="718"/>
      <c r="H5" s="718"/>
      <c r="I5" s="718"/>
      <c r="J5" s="718"/>
      <c r="K5" s="718"/>
      <c r="L5" s="718"/>
      <c r="M5" s="718"/>
      <c r="N5" s="718"/>
      <c r="O5" s="141"/>
      <c r="P5" s="418"/>
      <c r="Q5" s="178"/>
      <c r="R5" s="171"/>
      <c r="S5" s="171"/>
      <c r="T5" s="171"/>
      <c r="U5" s="171"/>
      <c r="V5" s="171"/>
      <c r="W5" s="1"/>
      <c r="X5" s="1"/>
      <c r="Y5" s="1"/>
    </row>
    <row r="6" spans="1:25" s="55" customFormat="1" ht="15" customHeight="1" x14ac:dyDescent="0.2">
      <c r="A6" s="129" t="s">
        <v>680</v>
      </c>
      <c r="B6" s="173"/>
      <c r="C6" s="85"/>
      <c r="D6" s="86"/>
      <c r="E6" s="86"/>
      <c r="F6" s="86"/>
      <c r="G6" s="86"/>
      <c r="H6" s="86"/>
      <c r="I6" s="86"/>
      <c r="J6" s="78"/>
      <c r="K6" s="78"/>
      <c r="L6" s="78"/>
      <c r="M6" s="78"/>
      <c r="N6" s="78"/>
      <c r="O6" s="84"/>
      <c r="P6" s="413"/>
      <c r="Q6" s="1"/>
      <c r="R6" s="1"/>
      <c r="S6" s="1"/>
      <c r="T6" s="1"/>
      <c r="U6" s="1"/>
      <c r="V6" s="1"/>
      <c r="W6" s="165"/>
      <c r="X6" s="165"/>
      <c r="Y6" s="165"/>
    </row>
    <row r="7" spans="1:25" s="1" customFormat="1" ht="30" customHeight="1" x14ac:dyDescent="0.3">
      <c r="A7" s="187">
        <v>7</v>
      </c>
      <c r="B7" s="521"/>
      <c r="C7" s="225" t="s">
        <v>573</v>
      </c>
      <c r="D7" s="521"/>
      <c r="E7" s="521"/>
      <c r="F7" s="521"/>
      <c r="G7" s="521"/>
      <c r="H7" s="521"/>
      <c r="I7" s="521"/>
      <c r="J7" s="521"/>
      <c r="K7" s="521"/>
      <c r="L7" s="521"/>
      <c r="M7" s="521"/>
      <c r="N7" s="521"/>
      <c r="O7" s="59"/>
      <c r="P7" s="416"/>
    </row>
    <row r="8" spans="1:25" s="1" customFormat="1" ht="36" customHeight="1" x14ac:dyDescent="0.2">
      <c r="A8" s="187">
        <v>8</v>
      </c>
      <c r="B8" s="521"/>
      <c r="C8" s="758"/>
      <c r="D8" s="758"/>
      <c r="E8" s="758"/>
      <c r="F8" s="758"/>
      <c r="G8" s="758"/>
      <c r="H8" s="758"/>
      <c r="I8" s="758"/>
      <c r="J8" s="525"/>
      <c r="K8" s="522" t="s">
        <v>252</v>
      </c>
      <c r="L8" s="525"/>
      <c r="M8" s="525"/>
      <c r="N8" s="782"/>
      <c r="O8" s="59"/>
      <c r="P8" s="416"/>
    </row>
    <row r="9" spans="1:25" s="1" customFormat="1" ht="25.5" x14ac:dyDescent="0.2">
      <c r="A9" s="187">
        <v>9</v>
      </c>
      <c r="B9" s="521"/>
      <c r="C9" s="758"/>
      <c r="D9" s="758"/>
      <c r="E9" s="758"/>
      <c r="F9" s="758"/>
      <c r="G9" s="758"/>
      <c r="H9" s="758"/>
      <c r="I9" s="758"/>
      <c r="J9" s="521"/>
      <c r="K9" s="223" t="s">
        <v>255</v>
      </c>
      <c r="L9" s="226"/>
      <c r="M9" s="226"/>
      <c r="N9" s="782"/>
      <c r="O9" s="59"/>
      <c r="P9" s="416"/>
    </row>
    <row r="10" spans="1:25" s="1" customFormat="1" ht="18" customHeight="1" x14ac:dyDescent="0.25">
      <c r="A10" s="187">
        <v>10</v>
      </c>
      <c r="B10" s="521"/>
      <c r="C10" s="226"/>
      <c r="D10" s="229" t="s">
        <v>458</v>
      </c>
      <c r="E10" s="226"/>
      <c r="F10" s="226"/>
      <c r="G10" s="226"/>
      <c r="H10" s="226"/>
      <c r="I10" s="226"/>
      <c r="J10" s="521"/>
      <c r="K10" s="521"/>
      <c r="L10" s="521"/>
      <c r="M10" s="521"/>
      <c r="N10" s="521"/>
      <c r="O10" s="59"/>
      <c r="P10" s="416"/>
    </row>
    <row r="11" spans="1:25" s="1" customFormat="1" ht="15" customHeight="1" x14ac:dyDescent="0.2">
      <c r="A11" s="187">
        <v>11</v>
      </c>
      <c r="B11" s="521"/>
      <c r="C11" s="61"/>
      <c r="D11" s="521"/>
      <c r="E11" s="226"/>
      <c r="F11" s="228" t="s">
        <v>257</v>
      </c>
      <c r="G11" s="61"/>
      <c r="H11" s="61"/>
      <c r="I11" s="61"/>
      <c r="J11" s="521"/>
      <c r="K11" s="352"/>
      <c r="L11" s="226"/>
      <c r="M11" s="226"/>
      <c r="N11" s="226"/>
      <c r="O11" s="59"/>
      <c r="P11" s="416"/>
    </row>
    <row r="12" spans="1:25" s="1" customFormat="1" ht="15" customHeight="1" x14ac:dyDescent="0.2">
      <c r="A12" s="187">
        <v>12</v>
      </c>
      <c r="B12" s="521"/>
      <c r="C12" s="61"/>
      <c r="D12" s="521"/>
      <c r="E12" s="226"/>
      <c r="F12" s="228" t="s">
        <v>258</v>
      </c>
      <c r="G12" s="61"/>
      <c r="H12" s="61"/>
      <c r="I12" s="61"/>
      <c r="J12" s="521"/>
      <c r="K12" s="352"/>
      <c r="L12" s="226"/>
      <c r="M12" s="226"/>
      <c r="N12" s="226"/>
      <c r="O12" s="59"/>
      <c r="P12" s="416"/>
    </row>
    <row r="13" spans="1:25" s="1" customFormat="1" ht="15" customHeight="1" x14ac:dyDescent="0.2">
      <c r="A13" s="187">
        <v>13</v>
      </c>
      <c r="B13" s="521"/>
      <c r="C13" s="61"/>
      <c r="D13" s="521"/>
      <c r="E13" s="188" t="s">
        <v>259</v>
      </c>
      <c r="F13" s="226"/>
      <c r="G13" s="61"/>
      <c r="H13" s="61"/>
      <c r="I13" s="61"/>
      <c r="J13" s="521"/>
      <c r="K13" s="519">
        <f>SUM(K11:K12)</f>
        <v>0</v>
      </c>
      <c r="L13" s="226"/>
      <c r="M13" s="226"/>
      <c r="N13" s="226"/>
      <c r="O13" s="59"/>
      <c r="P13" s="416"/>
    </row>
    <row r="14" spans="1:25" s="1" customFormat="1" ht="18" customHeight="1" x14ac:dyDescent="0.25">
      <c r="A14" s="187">
        <v>14</v>
      </c>
      <c r="B14" s="521"/>
      <c r="C14" s="61"/>
      <c r="D14" s="229" t="s">
        <v>486</v>
      </c>
      <c r="E14" s="226"/>
      <c r="F14" s="226"/>
      <c r="G14" s="61"/>
      <c r="H14" s="61"/>
      <c r="I14" s="61"/>
      <c r="J14" s="521"/>
      <c r="K14" s="95"/>
      <c r="L14" s="226"/>
      <c r="M14" s="226"/>
      <c r="N14" s="226"/>
      <c r="O14" s="59"/>
      <c r="P14" s="416"/>
    </row>
    <row r="15" spans="1:25" s="1" customFormat="1" ht="15" customHeight="1" x14ac:dyDescent="0.2">
      <c r="A15" s="187">
        <v>15</v>
      </c>
      <c r="B15" s="521"/>
      <c r="C15" s="61"/>
      <c r="D15" s="521"/>
      <c r="E15" s="226"/>
      <c r="F15" s="228" t="s">
        <v>257</v>
      </c>
      <c r="G15" s="61"/>
      <c r="H15" s="61"/>
      <c r="I15" s="61"/>
      <c r="J15" s="521"/>
      <c r="K15" s="352"/>
      <c r="L15" s="226"/>
      <c r="M15" s="226"/>
      <c r="N15" s="226"/>
      <c r="O15" s="59"/>
      <c r="P15" s="416"/>
    </row>
    <row r="16" spans="1:25" s="1" customFormat="1" ht="15" customHeight="1" x14ac:dyDescent="0.2">
      <c r="A16" s="187">
        <v>16</v>
      </c>
      <c r="B16" s="521"/>
      <c r="C16" s="61"/>
      <c r="D16" s="521"/>
      <c r="E16" s="226"/>
      <c r="F16" s="228" t="s">
        <v>258</v>
      </c>
      <c r="G16" s="61"/>
      <c r="H16" s="61"/>
      <c r="I16" s="61"/>
      <c r="J16" s="521"/>
      <c r="K16" s="352"/>
      <c r="L16" s="226"/>
      <c r="M16" s="226"/>
      <c r="N16" s="226"/>
      <c r="O16" s="59"/>
      <c r="P16" s="416"/>
    </row>
    <row r="17" spans="1:16" s="1" customFormat="1" ht="15" customHeight="1" x14ac:dyDescent="0.2">
      <c r="A17" s="187">
        <v>17</v>
      </c>
      <c r="B17" s="521"/>
      <c r="C17" s="61"/>
      <c r="D17" s="521"/>
      <c r="E17" s="188" t="s">
        <v>259</v>
      </c>
      <c r="F17" s="226"/>
      <c r="G17" s="61"/>
      <c r="H17" s="61"/>
      <c r="I17" s="61"/>
      <c r="J17" s="521"/>
      <c r="K17" s="519">
        <f>SUM(K15:K16)</f>
        <v>0</v>
      </c>
      <c r="L17" s="226"/>
      <c r="M17" s="226"/>
      <c r="N17" s="226"/>
      <c r="O17" s="59"/>
      <c r="P17" s="416"/>
    </row>
    <row r="18" spans="1:16" s="1" customFormat="1" ht="18" customHeight="1" x14ac:dyDescent="0.25">
      <c r="A18" s="187">
        <v>18</v>
      </c>
      <c r="B18" s="521"/>
      <c r="C18" s="226"/>
      <c r="D18" s="229" t="s">
        <v>66</v>
      </c>
      <c r="E18" s="226"/>
      <c r="F18" s="226"/>
      <c r="G18" s="226"/>
      <c r="H18" s="226"/>
      <c r="I18" s="226"/>
      <c r="J18" s="521"/>
      <c r="K18" s="521"/>
      <c r="L18" s="226"/>
      <c r="M18" s="226"/>
      <c r="N18" s="226"/>
      <c r="O18" s="59"/>
      <c r="P18" s="416"/>
    </row>
    <row r="19" spans="1:16" s="1" customFormat="1" ht="15" customHeight="1" x14ac:dyDescent="0.2">
      <c r="A19" s="187">
        <v>19</v>
      </c>
      <c r="B19" s="521"/>
      <c r="C19" s="61"/>
      <c r="D19" s="521"/>
      <c r="E19" s="226"/>
      <c r="F19" s="228" t="s">
        <v>257</v>
      </c>
      <c r="G19" s="61"/>
      <c r="H19" s="61"/>
      <c r="I19" s="61"/>
      <c r="J19" s="521"/>
      <c r="K19" s="352"/>
      <c r="L19" s="226"/>
      <c r="M19" s="226"/>
      <c r="N19" s="226"/>
      <c r="O19" s="59"/>
      <c r="P19" s="416"/>
    </row>
    <row r="20" spans="1:16" s="1" customFormat="1" ht="15" customHeight="1" x14ac:dyDescent="0.2">
      <c r="A20" s="187">
        <v>20</v>
      </c>
      <c r="B20" s="521"/>
      <c r="C20" s="61"/>
      <c r="D20" s="521"/>
      <c r="E20" s="226"/>
      <c r="F20" s="228" t="s">
        <v>258</v>
      </c>
      <c r="G20" s="61"/>
      <c r="H20" s="61"/>
      <c r="I20" s="61"/>
      <c r="J20" s="521"/>
      <c r="K20" s="352"/>
      <c r="L20" s="226"/>
      <c r="M20" s="226"/>
      <c r="N20" s="226"/>
      <c r="O20" s="59"/>
      <c r="P20" s="416"/>
    </row>
    <row r="21" spans="1:16" s="1" customFormat="1" ht="15" customHeight="1" x14ac:dyDescent="0.2">
      <c r="A21" s="187">
        <v>21</v>
      </c>
      <c r="B21" s="521"/>
      <c r="C21" s="61"/>
      <c r="D21" s="521"/>
      <c r="E21" s="188" t="s">
        <v>259</v>
      </c>
      <c r="F21" s="61"/>
      <c r="G21" s="61"/>
      <c r="H21" s="61"/>
      <c r="I21" s="61"/>
      <c r="J21" s="521"/>
      <c r="K21" s="519">
        <f>SUM(K19:K20)</f>
        <v>0</v>
      </c>
      <c r="L21" s="226"/>
      <c r="M21" s="226"/>
      <c r="N21" s="226"/>
      <c r="O21" s="59"/>
      <c r="P21" s="416"/>
    </row>
    <row r="22" spans="1:16" s="1" customFormat="1" ht="18" customHeight="1" x14ac:dyDescent="0.25">
      <c r="A22" s="187">
        <v>22</v>
      </c>
      <c r="B22" s="521"/>
      <c r="C22" s="226"/>
      <c r="D22" s="229" t="s">
        <v>241</v>
      </c>
      <c r="E22" s="226"/>
      <c r="F22" s="226"/>
      <c r="G22" s="226"/>
      <c r="H22" s="226"/>
      <c r="I22" s="226"/>
      <c r="J22" s="521"/>
      <c r="K22" s="521"/>
      <c r="L22" s="226"/>
      <c r="M22" s="226"/>
      <c r="N22" s="226"/>
      <c r="O22" s="59"/>
      <c r="P22" s="416"/>
    </row>
    <row r="23" spans="1:16" s="1" customFormat="1" ht="15" customHeight="1" x14ac:dyDescent="0.2">
      <c r="A23" s="187">
        <v>23</v>
      </c>
      <c r="B23" s="521"/>
      <c r="C23" s="61"/>
      <c r="D23" s="521"/>
      <c r="E23" s="226"/>
      <c r="F23" s="228" t="s">
        <v>257</v>
      </c>
      <c r="G23" s="61"/>
      <c r="H23" s="61"/>
      <c r="I23" s="61"/>
      <c r="J23" s="521"/>
      <c r="K23" s="352"/>
      <c r="L23" s="226"/>
      <c r="M23" s="226"/>
      <c r="N23" s="226"/>
      <c r="O23" s="59"/>
      <c r="P23" s="416"/>
    </row>
    <row r="24" spans="1:16" s="1" customFormat="1" ht="15" customHeight="1" x14ac:dyDescent="0.2">
      <c r="A24" s="187">
        <v>24</v>
      </c>
      <c r="B24" s="521"/>
      <c r="C24" s="61"/>
      <c r="D24" s="521"/>
      <c r="E24" s="226"/>
      <c r="F24" s="228" t="s">
        <v>258</v>
      </c>
      <c r="G24" s="61"/>
      <c r="H24" s="61"/>
      <c r="I24" s="61"/>
      <c r="J24" s="521"/>
      <c r="K24" s="352"/>
      <c r="L24" s="226"/>
      <c r="M24" s="226"/>
      <c r="N24" s="226"/>
      <c r="O24" s="59"/>
      <c r="P24" s="416"/>
    </row>
    <row r="25" spans="1:16" s="1" customFormat="1" ht="15" customHeight="1" x14ac:dyDescent="0.2">
      <c r="A25" s="187">
        <v>25</v>
      </c>
      <c r="B25" s="521"/>
      <c r="C25" s="61"/>
      <c r="D25" s="521"/>
      <c r="E25" s="188" t="s">
        <v>259</v>
      </c>
      <c r="F25" s="61"/>
      <c r="G25" s="61"/>
      <c r="H25" s="61"/>
      <c r="I25" s="61"/>
      <c r="J25" s="521"/>
      <c r="K25" s="519">
        <f>SUM(K23:K24)</f>
        <v>0</v>
      </c>
      <c r="L25" s="226"/>
      <c r="M25" s="226"/>
      <c r="N25" s="226"/>
      <c r="O25" s="59"/>
      <c r="P25" s="416"/>
    </row>
    <row r="26" spans="1:16" s="1" customFormat="1" ht="18" customHeight="1" x14ac:dyDescent="0.25">
      <c r="A26" s="187">
        <v>26</v>
      </c>
      <c r="B26" s="521"/>
      <c r="C26" s="226"/>
      <c r="D26" s="229" t="s">
        <v>242</v>
      </c>
      <c r="E26" s="226"/>
      <c r="F26" s="226"/>
      <c r="G26" s="226"/>
      <c r="H26" s="226"/>
      <c r="I26" s="226"/>
      <c r="J26" s="521"/>
      <c r="K26" s="521"/>
      <c r="L26" s="226"/>
      <c r="M26" s="226"/>
      <c r="N26" s="226"/>
      <c r="O26" s="59"/>
      <c r="P26" s="416"/>
    </row>
    <row r="27" spans="1:16" s="1" customFormat="1" ht="15" customHeight="1" x14ac:dyDescent="0.2">
      <c r="A27" s="187">
        <v>27</v>
      </c>
      <c r="B27" s="521"/>
      <c r="C27" s="61"/>
      <c r="D27" s="521"/>
      <c r="E27" s="226"/>
      <c r="F27" s="228" t="s">
        <v>257</v>
      </c>
      <c r="G27" s="61"/>
      <c r="H27" s="61"/>
      <c r="I27" s="61"/>
      <c r="J27" s="521"/>
      <c r="K27" s="352"/>
      <c r="L27" s="226"/>
      <c r="M27" s="226"/>
      <c r="N27" s="226"/>
      <c r="O27" s="59"/>
      <c r="P27" s="416"/>
    </row>
    <row r="28" spans="1:16" s="1" customFormat="1" ht="15" customHeight="1" x14ac:dyDescent="0.2">
      <c r="A28" s="187">
        <v>28</v>
      </c>
      <c r="B28" s="521"/>
      <c r="C28" s="61"/>
      <c r="D28" s="521"/>
      <c r="E28" s="226"/>
      <c r="F28" s="228" t="s">
        <v>258</v>
      </c>
      <c r="G28" s="61"/>
      <c r="H28" s="61"/>
      <c r="I28" s="61"/>
      <c r="J28" s="521"/>
      <c r="K28" s="352"/>
      <c r="L28" s="226"/>
      <c r="M28" s="226"/>
      <c r="N28" s="226"/>
      <c r="O28" s="59"/>
      <c r="P28" s="416"/>
    </row>
    <row r="29" spans="1:16" s="1" customFormat="1" ht="15" customHeight="1" x14ac:dyDescent="0.2">
      <c r="A29" s="187">
        <v>29</v>
      </c>
      <c r="B29" s="521"/>
      <c r="C29" s="61"/>
      <c r="D29" s="521"/>
      <c r="E29" s="188" t="s">
        <v>259</v>
      </c>
      <c r="F29" s="61"/>
      <c r="G29" s="61"/>
      <c r="H29" s="61"/>
      <c r="I29" s="61"/>
      <c r="J29" s="521"/>
      <c r="K29" s="519">
        <f>SUM(K27:K28)</f>
        <v>0</v>
      </c>
      <c r="L29" s="226"/>
      <c r="M29" s="226"/>
      <c r="N29" s="226"/>
      <c r="O29" s="59"/>
      <c r="P29" s="416"/>
    </row>
    <row r="30" spans="1:16" s="1" customFormat="1" ht="18" customHeight="1" x14ac:dyDescent="0.25">
      <c r="A30" s="187">
        <v>30</v>
      </c>
      <c r="B30" s="521"/>
      <c r="C30" s="226"/>
      <c r="D30" s="229" t="s">
        <v>243</v>
      </c>
      <c r="E30" s="226"/>
      <c r="F30" s="226"/>
      <c r="G30" s="226"/>
      <c r="H30" s="226"/>
      <c r="I30" s="226"/>
      <c r="J30" s="521"/>
      <c r="K30" s="521"/>
      <c r="L30" s="226"/>
      <c r="M30" s="226"/>
      <c r="N30" s="226"/>
      <c r="O30" s="59"/>
      <c r="P30" s="416"/>
    </row>
    <row r="31" spans="1:16" s="1" customFormat="1" ht="15" customHeight="1" x14ac:dyDescent="0.2">
      <c r="A31" s="187">
        <v>31</v>
      </c>
      <c r="B31" s="521"/>
      <c r="C31" s="61"/>
      <c r="D31" s="521"/>
      <c r="E31" s="226"/>
      <c r="F31" s="228" t="s">
        <v>257</v>
      </c>
      <c r="G31" s="61"/>
      <c r="H31" s="61"/>
      <c r="I31" s="61"/>
      <c r="J31" s="521"/>
      <c r="K31" s="352"/>
      <c r="L31" s="226"/>
      <c r="M31" s="226"/>
      <c r="N31" s="226"/>
      <c r="O31" s="59"/>
      <c r="P31" s="416"/>
    </row>
    <row r="32" spans="1:16" s="1" customFormat="1" ht="15" customHeight="1" x14ac:dyDescent="0.2">
      <c r="A32" s="187">
        <v>32</v>
      </c>
      <c r="B32" s="521"/>
      <c r="C32" s="61"/>
      <c r="D32" s="521"/>
      <c r="E32" s="226"/>
      <c r="F32" s="228" t="s">
        <v>258</v>
      </c>
      <c r="G32" s="61"/>
      <c r="H32" s="61"/>
      <c r="I32" s="61"/>
      <c r="J32" s="521"/>
      <c r="K32" s="352"/>
      <c r="L32" s="226"/>
      <c r="M32" s="226"/>
      <c r="N32" s="226"/>
      <c r="O32" s="59"/>
      <c r="P32" s="416"/>
    </row>
    <row r="33" spans="1:16" s="1" customFormat="1" ht="15" customHeight="1" x14ac:dyDescent="0.2">
      <c r="A33" s="187">
        <v>33</v>
      </c>
      <c r="B33" s="521"/>
      <c r="C33" s="61"/>
      <c r="D33" s="521"/>
      <c r="E33" s="188" t="s">
        <v>259</v>
      </c>
      <c r="F33" s="61"/>
      <c r="G33" s="61"/>
      <c r="H33" s="61"/>
      <c r="I33" s="61"/>
      <c r="J33" s="521"/>
      <c r="K33" s="519">
        <f>SUM(K31:K32)</f>
        <v>0</v>
      </c>
      <c r="L33" s="226"/>
      <c r="M33" s="226"/>
      <c r="N33" s="226"/>
      <c r="O33" s="59"/>
      <c r="P33" s="416"/>
    </row>
    <row r="34" spans="1:16" s="1" customFormat="1" ht="18" customHeight="1" x14ac:dyDescent="0.25">
      <c r="A34" s="187">
        <v>34</v>
      </c>
      <c r="B34" s="521"/>
      <c r="C34" s="226"/>
      <c r="D34" s="229" t="s">
        <v>98</v>
      </c>
      <c r="E34" s="226"/>
      <c r="F34" s="226"/>
      <c r="G34" s="226"/>
      <c r="H34" s="226"/>
      <c r="I34" s="226"/>
      <c r="J34" s="521"/>
      <c r="K34" s="521"/>
      <c r="L34" s="226"/>
      <c r="M34" s="226"/>
      <c r="N34" s="226"/>
      <c r="O34" s="59"/>
      <c r="P34" s="416"/>
    </row>
    <row r="35" spans="1:16" s="1" customFormat="1" ht="15" customHeight="1" x14ac:dyDescent="0.2">
      <c r="A35" s="187">
        <v>35</v>
      </c>
      <c r="B35" s="521"/>
      <c r="C35" s="61"/>
      <c r="D35" s="521"/>
      <c r="E35" s="226"/>
      <c r="F35" s="228" t="s">
        <v>257</v>
      </c>
      <c r="G35" s="61"/>
      <c r="H35" s="61"/>
      <c r="I35" s="61"/>
      <c r="J35" s="521"/>
      <c r="K35" s="352"/>
      <c r="L35" s="226"/>
      <c r="M35" s="226"/>
      <c r="N35" s="226"/>
      <c r="O35" s="59"/>
      <c r="P35" s="416"/>
    </row>
    <row r="36" spans="1:16" s="1" customFormat="1" ht="15" customHeight="1" x14ac:dyDescent="0.2">
      <c r="A36" s="187">
        <v>36</v>
      </c>
      <c r="B36" s="521"/>
      <c r="C36" s="61"/>
      <c r="D36" s="521"/>
      <c r="E36" s="226"/>
      <c r="F36" s="228" t="s">
        <v>258</v>
      </c>
      <c r="G36" s="61"/>
      <c r="H36" s="61"/>
      <c r="I36" s="61"/>
      <c r="J36" s="521"/>
      <c r="K36" s="352"/>
      <c r="L36" s="226"/>
      <c r="M36" s="226"/>
      <c r="N36" s="226"/>
      <c r="O36" s="59"/>
      <c r="P36" s="416"/>
    </row>
    <row r="37" spans="1:16" s="1" customFormat="1" ht="15" customHeight="1" x14ac:dyDescent="0.2">
      <c r="A37" s="187">
        <v>37</v>
      </c>
      <c r="B37" s="521"/>
      <c r="C37" s="61"/>
      <c r="D37" s="521"/>
      <c r="E37" s="188" t="s">
        <v>259</v>
      </c>
      <c r="F37" s="61"/>
      <c r="G37" s="61"/>
      <c r="H37" s="61"/>
      <c r="I37" s="61"/>
      <c r="J37" s="521"/>
      <c r="K37" s="519">
        <f>SUM(K35:K36)</f>
        <v>0</v>
      </c>
      <c r="L37" s="226"/>
      <c r="M37" s="226"/>
      <c r="N37" s="226"/>
      <c r="O37" s="59"/>
      <c r="P37" s="416"/>
    </row>
    <row r="38" spans="1:16" s="1" customFormat="1" ht="18" customHeight="1" x14ac:dyDescent="0.25">
      <c r="A38" s="187">
        <v>38</v>
      </c>
      <c r="B38" s="521"/>
      <c r="C38" s="226"/>
      <c r="D38" s="229" t="s">
        <v>459</v>
      </c>
      <c r="E38" s="226"/>
      <c r="F38" s="226"/>
      <c r="G38" s="226"/>
      <c r="H38" s="226"/>
      <c r="I38" s="226"/>
      <c r="J38" s="521"/>
      <c r="K38" s="521"/>
      <c r="L38" s="226"/>
      <c r="M38" s="226"/>
      <c r="N38" s="226"/>
      <c r="O38" s="59"/>
      <c r="P38" s="416"/>
    </row>
    <row r="39" spans="1:16" s="1" customFormat="1" ht="15" customHeight="1" x14ac:dyDescent="0.2">
      <c r="A39" s="187">
        <v>39</v>
      </c>
      <c r="B39" s="521"/>
      <c r="C39" s="61"/>
      <c r="D39" s="61"/>
      <c r="E39" s="226"/>
      <c r="F39" s="228" t="s">
        <v>257</v>
      </c>
      <c r="G39" s="61"/>
      <c r="H39" s="61"/>
      <c r="I39" s="61"/>
      <c r="J39" s="521"/>
      <c r="K39" s="352"/>
      <c r="L39" s="226"/>
      <c r="M39" s="226"/>
      <c r="N39" s="226"/>
      <c r="O39" s="59"/>
      <c r="P39" s="416"/>
    </row>
    <row r="40" spans="1:16" s="1" customFormat="1" ht="15" customHeight="1" x14ac:dyDescent="0.2">
      <c r="A40" s="187">
        <v>40</v>
      </c>
      <c r="B40" s="521"/>
      <c r="C40" s="61"/>
      <c r="D40" s="61"/>
      <c r="E40" s="226"/>
      <c r="F40" s="228" t="s">
        <v>258</v>
      </c>
      <c r="G40" s="61"/>
      <c r="H40" s="61"/>
      <c r="I40" s="61"/>
      <c r="J40" s="521"/>
      <c r="K40" s="352"/>
      <c r="L40" s="226"/>
      <c r="M40" s="226"/>
      <c r="N40" s="226"/>
      <c r="O40" s="59"/>
      <c r="P40" s="416"/>
    </row>
    <row r="41" spans="1:16" s="1" customFormat="1" ht="15" customHeight="1" x14ac:dyDescent="0.2">
      <c r="A41" s="187">
        <v>41</v>
      </c>
      <c r="B41" s="521"/>
      <c r="C41" s="61"/>
      <c r="D41" s="61"/>
      <c r="E41" s="188" t="s">
        <v>259</v>
      </c>
      <c r="F41" s="61"/>
      <c r="G41" s="61"/>
      <c r="H41" s="61"/>
      <c r="I41" s="61"/>
      <c r="J41" s="521"/>
      <c r="K41" s="519">
        <f>SUM(K39:K40)</f>
        <v>0</v>
      </c>
      <c r="L41" s="226"/>
      <c r="M41" s="226"/>
      <c r="N41" s="226"/>
      <c r="O41" s="59"/>
      <c r="P41" s="416"/>
    </row>
    <row r="42" spans="1:16" s="1" customFormat="1" ht="18" customHeight="1" x14ac:dyDescent="0.25">
      <c r="A42" s="187">
        <v>42</v>
      </c>
      <c r="B42" s="521"/>
      <c r="C42" s="226"/>
      <c r="D42" s="229" t="s">
        <v>434</v>
      </c>
      <c r="E42" s="226"/>
      <c r="F42" s="226"/>
      <c r="G42" s="226"/>
      <c r="H42" s="226"/>
      <c r="I42" s="226"/>
      <c r="J42" s="521"/>
      <c r="K42" s="521"/>
      <c r="L42" s="226"/>
      <c r="M42" s="226"/>
      <c r="N42" s="226"/>
      <c r="O42" s="59"/>
      <c r="P42" s="416"/>
    </row>
    <row r="43" spans="1:16" s="1" customFormat="1" ht="15" customHeight="1" x14ac:dyDescent="0.2">
      <c r="A43" s="187">
        <v>43</v>
      </c>
      <c r="B43" s="521"/>
      <c r="C43" s="61"/>
      <c r="D43" s="61"/>
      <c r="E43" s="226"/>
      <c r="F43" s="228" t="s">
        <v>257</v>
      </c>
      <c r="G43" s="61"/>
      <c r="H43" s="61"/>
      <c r="I43" s="61"/>
      <c r="J43" s="521"/>
      <c r="K43" s="352"/>
      <c r="L43" s="226"/>
      <c r="M43" s="226"/>
      <c r="N43" s="226"/>
      <c r="O43" s="59"/>
      <c r="P43" s="416"/>
    </row>
    <row r="44" spans="1:16" s="1" customFormat="1" ht="15" customHeight="1" x14ac:dyDescent="0.2">
      <c r="A44" s="187">
        <v>44</v>
      </c>
      <c r="B44" s="521"/>
      <c r="C44" s="61"/>
      <c r="D44" s="61"/>
      <c r="E44" s="226"/>
      <c r="F44" s="228" t="s">
        <v>258</v>
      </c>
      <c r="G44" s="61"/>
      <c r="H44" s="61"/>
      <c r="I44" s="61"/>
      <c r="J44" s="521"/>
      <c r="K44" s="352"/>
      <c r="L44" s="226"/>
      <c r="M44" s="226"/>
      <c r="N44" s="226"/>
      <c r="O44" s="59"/>
      <c r="P44" s="416"/>
    </row>
    <row r="45" spans="1:16" s="1" customFormat="1" ht="15" customHeight="1" x14ac:dyDescent="0.2">
      <c r="A45" s="187">
        <v>45</v>
      </c>
      <c r="B45" s="521"/>
      <c r="C45" s="61"/>
      <c r="D45" s="61"/>
      <c r="E45" s="188" t="s">
        <v>259</v>
      </c>
      <c r="F45" s="61"/>
      <c r="G45" s="61"/>
      <c r="H45" s="61"/>
      <c r="I45" s="61"/>
      <c r="J45" s="521"/>
      <c r="K45" s="519">
        <f>SUM(K43:K44)</f>
        <v>0</v>
      </c>
      <c r="L45" s="226"/>
      <c r="M45" s="226"/>
      <c r="N45" s="226"/>
      <c r="O45" s="59"/>
      <c r="P45" s="416"/>
    </row>
    <row r="46" spans="1:16" s="1" customFormat="1" ht="15" customHeight="1" thickBot="1" x14ac:dyDescent="0.25">
      <c r="A46" s="187">
        <v>46</v>
      </c>
      <c r="B46" s="521"/>
      <c r="C46" s="521"/>
      <c r="D46" s="521"/>
      <c r="E46" s="226"/>
      <c r="F46" s="521"/>
      <c r="G46" s="521"/>
      <c r="H46" s="521"/>
      <c r="I46" s="521"/>
      <c r="J46" s="521"/>
      <c r="K46" s="521"/>
      <c r="L46" s="226"/>
      <c r="M46" s="226"/>
      <c r="N46" s="226"/>
      <c r="O46" s="59"/>
      <c r="P46" s="416"/>
    </row>
    <row r="47" spans="1:16" s="1" customFormat="1" ht="15" customHeight="1" thickBot="1" x14ac:dyDescent="0.25">
      <c r="A47" s="187">
        <v>47</v>
      </c>
      <c r="B47" s="521"/>
      <c r="C47" s="521"/>
      <c r="D47" s="188" t="s">
        <v>260</v>
      </c>
      <c r="E47" s="521"/>
      <c r="F47" s="521"/>
      <c r="G47" s="521"/>
      <c r="H47" s="521"/>
      <c r="I47" s="521"/>
      <c r="J47" s="521"/>
      <c r="K47" s="526">
        <f>SUM(K11,K15,K19,K23,K27,K31,K35,K39,K43)</f>
        <v>0</v>
      </c>
      <c r="L47" s="226"/>
      <c r="M47" s="226"/>
      <c r="N47" s="226"/>
      <c r="O47" s="59"/>
      <c r="P47" s="416"/>
    </row>
    <row r="48" spans="1:16" s="1" customFormat="1" ht="15" customHeight="1" thickBot="1" x14ac:dyDescent="0.25">
      <c r="A48" s="187">
        <v>48</v>
      </c>
      <c r="B48" s="521"/>
      <c r="C48" s="521"/>
      <c r="D48" s="188" t="s">
        <v>261</v>
      </c>
      <c r="E48" s="521"/>
      <c r="F48" s="521"/>
      <c r="G48" s="521"/>
      <c r="H48" s="521"/>
      <c r="I48" s="521"/>
      <c r="J48" s="521"/>
      <c r="K48" s="526">
        <f>SUM(K12,K16,K20,K24,K28,K32,K36,K40,K44)</f>
        <v>0</v>
      </c>
      <c r="L48" s="226"/>
      <c r="M48" s="226"/>
      <c r="N48" s="226"/>
      <c r="O48" s="59"/>
      <c r="P48" s="416"/>
    </row>
    <row r="49" spans="1:16" s="1" customFormat="1" ht="15" customHeight="1" thickBot="1" x14ac:dyDescent="0.25">
      <c r="A49" s="187">
        <v>49</v>
      </c>
      <c r="B49" s="521"/>
      <c r="C49" s="521"/>
      <c r="D49" s="188" t="s">
        <v>138</v>
      </c>
      <c r="E49" s="521"/>
      <c r="F49" s="521"/>
      <c r="G49" s="521"/>
      <c r="H49" s="521"/>
      <c r="I49" s="521"/>
      <c r="J49" s="521"/>
      <c r="K49" s="526">
        <f>K47+K48</f>
        <v>0</v>
      </c>
      <c r="L49" s="521"/>
      <c r="M49" s="521"/>
      <c r="N49" s="521"/>
      <c r="O49" s="59"/>
      <c r="P49" s="413" t="s">
        <v>667</v>
      </c>
    </row>
    <row r="50" spans="1:16" s="185" customFormat="1" ht="15" customHeight="1" x14ac:dyDescent="0.2">
      <c r="A50" s="187"/>
      <c r="B50" s="521"/>
      <c r="C50" s="521"/>
      <c r="D50" s="521"/>
      <c r="E50" s="521"/>
      <c r="F50" s="521"/>
      <c r="G50" s="521"/>
      <c r="H50" s="521"/>
      <c r="I50" s="521"/>
      <c r="J50" s="521"/>
      <c r="K50" s="521"/>
      <c r="L50" s="521"/>
      <c r="M50" s="521"/>
      <c r="N50" s="521"/>
      <c r="O50" s="59"/>
      <c r="P50" s="416"/>
    </row>
    <row r="51" spans="1:16" s="1" customFormat="1" ht="30" customHeight="1" x14ac:dyDescent="0.3">
      <c r="A51" s="187">
        <v>57</v>
      </c>
      <c r="B51" s="521"/>
      <c r="C51" s="579" t="s">
        <v>742</v>
      </c>
      <c r="D51" s="581"/>
      <c r="E51" s="581"/>
      <c r="F51" s="581"/>
      <c r="G51" s="521"/>
      <c r="H51" s="521"/>
      <c r="I51" s="521"/>
      <c r="J51" s="521"/>
      <c r="K51" s="521"/>
      <c r="L51" s="774" t="s">
        <v>130</v>
      </c>
      <c r="M51" s="774"/>
      <c r="N51" s="521"/>
      <c r="O51" s="59"/>
      <c r="P51" s="416"/>
    </row>
    <row r="52" spans="1:16" s="1" customFormat="1" ht="28.5" customHeight="1" x14ac:dyDescent="0.2">
      <c r="A52" s="187">
        <v>58</v>
      </c>
      <c r="B52" s="521"/>
      <c r="C52" s="524"/>
      <c r="D52" s="524"/>
      <c r="E52" s="226"/>
      <c r="F52" s="524"/>
      <c r="G52" s="524"/>
      <c r="H52" s="524"/>
      <c r="I52" s="524"/>
      <c r="J52" s="524"/>
      <c r="K52" s="525"/>
      <c r="L52" s="223" t="s">
        <v>122</v>
      </c>
      <c r="M52" s="223" t="s">
        <v>262</v>
      </c>
      <c r="N52" s="521"/>
      <c r="O52" s="59"/>
      <c r="P52" s="416"/>
    </row>
    <row r="53" spans="1:16" s="1" customFormat="1" ht="15" customHeight="1" x14ac:dyDescent="0.2">
      <c r="A53" s="187">
        <v>59</v>
      </c>
      <c r="B53" s="521"/>
      <c r="C53" s="99"/>
      <c r="D53" s="99"/>
      <c r="E53" s="226"/>
      <c r="F53" s="99"/>
      <c r="G53" s="99"/>
      <c r="H53" s="99"/>
      <c r="I53" s="99"/>
      <c r="J53" s="524"/>
      <c r="K53" s="525"/>
      <c r="L53" s="527" t="str">
        <f>IF(ISNUMBER(CoverSheet!$C$12),DATE(YEAR(CoverSheet!$C$12)-1,MONTH(CoverSheet!$C$12),DAY(CoverSheet!$C$12)),"")</f>
        <v/>
      </c>
      <c r="M53" s="527" t="str">
        <f>IF(ISNUMBER(CoverSheet!$C$12),DATE(YEAR(CoverSheet!$C$12),MONTH(CoverSheet!$C$12),DAY(CoverSheet!$C$12)),"")</f>
        <v/>
      </c>
      <c r="N53" s="521"/>
      <c r="O53" s="59"/>
      <c r="P53" s="416"/>
    </row>
    <row r="54" spans="1:16" s="185" customFormat="1" ht="15" customHeight="1" x14ac:dyDescent="0.2">
      <c r="A54" s="187">
        <v>60</v>
      </c>
      <c r="B54" s="521"/>
      <c r="C54" s="99"/>
      <c r="D54" s="99"/>
      <c r="E54" s="188" t="s">
        <v>263</v>
      </c>
      <c r="F54" s="99"/>
      <c r="G54" s="99"/>
      <c r="H54" s="99"/>
      <c r="I54" s="99"/>
      <c r="J54" s="524"/>
      <c r="K54" s="525"/>
      <c r="L54" s="525"/>
      <c r="M54" s="525"/>
      <c r="N54" s="521"/>
      <c r="O54" s="59"/>
      <c r="P54" s="416"/>
    </row>
    <row r="55" spans="1:16" s="1" customFormat="1" ht="15" customHeight="1" x14ac:dyDescent="0.2">
      <c r="A55" s="187">
        <v>61</v>
      </c>
      <c r="B55" s="521"/>
      <c r="C55" s="99"/>
      <c r="D55" s="99"/>
      <c r="E55" s="226"/>
      <c r="F55" s="228" t="s">
        <v>2</v>
      </c>
      <c r="G55" s="99"/>
      <c r="H55" s="352"/>
      <c r="I55" s="99"/>
      <c r="J55" s="401"/>
      <c r="K55" s="61" t="s">
        <v>264</v>
      </c>
      <c r="L55" s="352"/>
      <c r="M55" s="352"/>
      <c r="N55" s="521"/>
      <c r="O55" s="59"/>
      <c r="P55" s="416"/>
    </row>
    <row r="56" spans="1:16" s="1" customFormat="1" ht="15" customHeight="1" x14ac:dyDescent="0.2">
      <c r="A56" s="187">
        <v>62</v>
      </c>
      <c r="B56" s="521"/>
      <c r="C56" s="99"/>
      <c r="D56" s="99"/>
      <c r="E56" s="226"/>
      <c r="F56" s="228" t="s">
        <v>265</v>
      </c>
      <c r="G56" s="99"/>
      <c r="H56" s="352"/>
      <c r="I56" s="99"/>
      <c r="J56" s="401"/>
      <c r="K56" s="61" t="s">
        <v>266</v>
      </c>
      <c r="L56" s="352"/>
      <c r="M56" s="352"/>
      <c r="N56" s="521"/>
      <c r="O56" s="59"/>
      <c r="P56" s="416"/>
    </row>
    <row r="57" spans="1:16" s="1" customFormat="1" ht="15" customHeight="1" x14ac:dyDescent="0.2">
      <c r="A57" s="187">
        <v>63</v>
      </c>
      <c r="B57" s="521"/>
      <c r="C57" s="99"/>
      <c r="D57" s="99"/>
      <c r="E57" s="226"/>
      <c r="F57" s="228" t="s">
        <v>267</v>
      </c>
      <c r="G57" s="99"/>
      <c r="H57" s="352"/>
      <c r="I57" s="99"/>
      <c r="J57" s="401"/>
      <c r="K57" s="61" t="s">
        <v>268</v>
      </c>
      <c r="L57" s="519">
        <f>L55-L56</f>
        <v>0</v>
      </c>
      <c r="M57" s="519">
        <f>M55-M56</f>
        <v>0</v>
      </c>
      <c r="N57" s="521"/>
      <c r="O57" s="59"/>
      <c r="P57" s="416"/>
    </row>
    <row r="58" spans="1:16" s="1" customFormat="1" ht="15" customHeight="1" x14ac:dyDescent="0.2">
      <c r="A58" s="187">
        <v>64</v>
      </c>
      <c r="B58" s="521"/>
      <c r="C58" s="99"/>
      <c r="D58" s="99"/>
      <c r="E58" s="226"/>
      <c r="F58" s="226"/>
      <c r="G58" s="99"/>
      <c r="H58" s="99"/>
      <c r="I58" s="99"/>
      <c r="J58" s="99"/>
      <c r="K58" s="61"/>
      <c r="L58" s="521"/>
      <c r="M58" s="521"/>
      <c r="N58" s="521"/>
      <c r="O58" s="59"/>
      <c r="P58" s="416"/>
    </row>
    <row r="59" spans="1:16" s="1" customFormat="1" ht="15" customHeight="1" x14ac:dyDescent="0.2">
      <c r="A59" s="187">
        <v>65</v>
      </c>
      <c r="B59" s="521"/>
      <c r="C59" s="99"/>
      <c r="D59" s="99"/>
      <c r="E59" s="226"/>
      <c r="F59" s="228" t="s">
        <v>269</v>
      </c>
      <c r="G59" s="99"/>
      <c r="H59" s="776"/>
      <c r="I59" s="777"/>
      <c r="J59" s="777"/>
      <c r="K59" s="777"/>
      <c r="L59" s="777"/>
      <c r="M59" s="778"/>
      <c r="N59" s="521"/>
      <c r="O59" s="59"/>
      <c r="P59" s="416"/>
    </row>
    <row r="60" spans="1:16" s="1" customFormat="1" ht="15" customHeight="1" x14ac:dyDescent="0.2">
      <c r="A60" s="187">
        <v>66</v>
      </c>
      <c r="B60" s="521"/>
      <c r="C60" s="99"/>
      <c r="D60" s="99"/>
      <c r="E60" s="226"/>
      <c r="F60" s="99"/>
      <c r="G60" s="99"/>
      <c r="H60" s="779"/>
      <c r="I60" s="780"/>
      <c r="J60" s="780"/>
      <c r="K60" s="780"/>
      <c r="L60" s="780"/>
      <c r="M60" s="781"/>
      <c r="N60" s="521"/>
      <c r="O60" s="59"/>
      <c r="P60" s="416"/>
    </row>
    <row r="61" spans="1:16" s="1" customFormat="1" ht="15" customHeight="1" x14ac:dyDescent="0.2">
      <c r="A61" s="187">
        <v>67</v>
      </c>
      <c r="B61" s="521"/>
      <c r="C61" s="521"/>
      <c r="D61" s="521"/>
      <c r="E61" s="226"/>
      <c r="F61" s="521"/>
      <c r="G61" s="521"/>
      <c r="H61" s="521"/>
      <c r="I61" s="521"/>
      <c r="J61" s="521"/>
      <c r="K61" s="521"/>
      <c r="L61" s="671" t="s">
        <v>122</v>
      </c>
      <c r="M61" s="671" t="s">
        <v>262</v>
      </c>
      <c r="N61" s="521"/>
      <c r="O61" s="59"/>
      <c r="P61" s="416"/>
    </row>
    <row r="62" spans="1:16" s="1" customFormat="1" ht="15" customHeight="1" x14ac:dyDescent="0.2">
      <c r="A62" s="187">
        <v>68</v>
      </c>
      <c r="B62" s="521"/>
      <c r="C62" s="99"/>
      <c r="D62" s="99"/>
      <c r="E62" s="188" t="s">
        <v>270</v>
      </c>
      <c r="F62" s="99"/>
      <c r="G62" s="99"/>
      <c r="H62" s="99"/>
      <c r="I62" s="99"/>
      <c r="J62" s="524"/>
      <c r="K62" s="521"/>
      <c r="L62" s="527" t="str">
        <f>IF(ISNUMBER(CoverSheet!$C$12),DATE(YEAR(CoverSheet!$C$12)-1,MONTH(CoverSheet!$C$12),DAY(CoverSheet!$C$12)),"")</f>
        <v/>
      </c>
      <c r="M62" s="527" t="str">
        <f>IF(ISNUMBER(CoverSheet!$C$12),DATE(YEAR(CoverSheet!$C$12),MONTH(CoverSheet!$C$12),DAY(CoverSheet!$C$12)),"")</f>
        <v/>
      </c>
      <c r="N62" s="521"/>
      <c r="O62" s="59"/>
      <c r="P62" s="416"/>
    </row>
    <row r="63" spans="1:16" s="1" customFormat="1" ht="15" customHeight="1" x14ac:dyDescent="0.2">
      <c r="A63" s="187">
        <v>69</v>
      </c>
      <c r="B63" s="521"/>
      <c r="C63" s="99"/>
      <c r="D63" s="99"/>
      <c r="E63" s="226"/>
      <c r="F63" s="228" t="s">
        <v>2</v>
      </c>
      <c r="G63" s="99"/>
      <c r="H63" s="352"/>
      <c r="I63" s="99"/>
      <c r="J63" s="401"/>
      <c r="K63" s="61" t="s">
        <v>264</v>
      </c>
      <c r="L63" s="352"/>
      <c r="M63" s="352"/>
      <c r="N63" s="521"/>
      <c r="O63" s="59"/>
      <c r="P63" s="416"/>
    </row>
    <row r="64" spans="1:16" s="1" customFormat="1" ht="15" customHeight="1" x14ac:dyDescent="0.2">
      <c r="A64" s="187">
        <v>70</v>
      </c>
      <c r="B64" s="521"/>
      <c r="C64" s="99"/>
      <c r="D64" s="99"/>
      <c r="E64" s="226"/>
      <c r="F64" s="228" t="s">
        <v>265</v>
      </c>
      <c r="G64" s="99"/>
      <c r="H64" s="352"/>
      <c r="I64" s="99"/>
      <c r="J64" s="401"/>
      <c r="K64" s="61" t="s">
        <v>266</v>
      </c>
      <c r="L64" s="352"/>
      <c r="M64" s="352"/>
      <c r="N64" s="521"/>
      <c r="O64" s="59"/>
      <c r="P64" s="416"/>
    </row>
    <row r="65" spans="1:16" s="1" customFormat="1" ht="15" customHeight="1" x14ac:dyDescent="0.2">
      <c r="A65" s="187">
        <v>71</v>
      </c>
      <c r="B65" s="521"/>
      <c r="C65" s="99"/>
      <c r="D65" s="99"/>
      <c r="E65" s="226"/>
      <c r="F65" s="228" t="s">
        <v>267</v>
      </c>
      <c r="G65" s="99"/>
      <c r="H65" s="352"/>
      <c r="I65" s="99"/>
      <c r="J65" s="401"/>
      <c r="K65" s="61" t="s">
        <v>268</v>
      </c>
      <c r="L65" s="519">
        <f>L63-L64</f>
        <v>0</v>
      </c>
      <c r="M65" s="519">
        <f>M63-M64</f>
        <v>0</v>
      </c>
      <c r="N65" s="521"/>
      <c r="O65" s="59"/>
      <c r="P65" s="416"/>
    </row>
    <row r="66" spans="1:16" s="1" customFormat="1" ht="15" customHeight="1" x14ac:dyDescent="0.2">
      <c r="A66" s="187">
        <v>72</v>
      </c>
      <c r="B66" s="521"/>
      <c r="C66" s="99"/>
      <c r="D66" s="99"/>
      <c r="E66" s="226"/>
      <c r="F66" s="226"/>
      <c r="G66" s="99"/>
      <c r="H66" s="99"/>
      <c r="I66" s="99"/>
      <c r="J66" s="99"/>
      <c r="K66" s="61"/>
      <c r="L66" s="521"/>
      <c r="M66" s="521"/>
      <c r="N66" s="521"/>
      <c r="O66" s="59"/>
      <c r="P66" s="416"/>
    </row>
    <row r="67" spans="1:16" s="1" customFormat="1" ht="15" customHeight="1" x14ac:dyDescent="0.2">
      <c r="A67" s="187">
        <v>73</v>
      </c>
      <c r="B67" s="521"/>
      <c r="C67" s="99"/>
      <c r="D67" s="99"/>
      <c r="E67" s="226"/>
      <c r="F67" s="228" t="s">
        <v>269</v>
      </c>
      <c r="G67" s="99"/>
      <c r="H67" s="776"/>
      <c r="I67" s="777"/>
      <c r="J67" s="777"/>
      <c r="K67" s="777"/>
      <c r="L67" s="777"/>
      <c r="M67" s="778"/>
      <c r="N67" s="521"/>
      <c r="O67" s="59"/>
      <c r="P67" s="416"/>
    </row>
    <row r="68" spans="1:16" s="1" customFormat="1" ht="15" customHeight="1" x14ac:dyDescent="0.2">
      <c r="A68" s="187">
        <v>74</v>
      </c>
      <c r="B68" s="521"/>
      <c r="C68" s="99"/>
      <c r="D68" s="99"/>
      <c r="E68" s="226"/>
      <c r="F68" s="99"/>
      <c r="G68" s="99"/>
      <c r="H68" s="779"/>
      <c r="I68" s="780"/>
      <c r="J68" s="780"/>
      <c r="K68" s="780"/>
      <c r="L68" s="780"/>
      <c r="M68" s="781"/>
      <c r="N68" s="521"/>
      <c r="O68" s="59"/>
      <c r="P68" s="416"/>
    </row>
    <row r="69" spans="1:16" s="1" customFormat="1" ht="15" customHeight="1" x14ac:dyDescent="0.2">
      <c r="A69" s="187">
        <v>75</v>
      </c>
      <c r="B69" s="521"/>
      <c r="C69" s="521"/>
      <c r="D69" s="521"/>
      <c r="E69" s="226"/>
      <c r="F69" s="521"/>
      <c r="G69" s="521"/>
      <c r="H69" s="521"/>
      <c r="I69" s="521"/>
      <c r="J69" s="521"/>
      <c r="K69" s="521"/>
      <c r="L69" s="521"/>
      <c r="M69" s="521"/>
      <c r="N69" s="521"/>
      <c r="O69" s="59"/>
      <c r="P69" s="416"/>
    </row>
    <row r="70" spans="1:16" s="445" customFormat="1" ht="15" customHeight="1" x14ac:dyDescent="0.2">
      <c r="A70" s="447">
        <v>76</v>
      </c>
      <c r="B70" s="451"/>
      <c r="C70" s="451"/>
      <c r="D70" s="451"/>
      <c r="E70" s="540"/>
      <c r="F70" s="451"/>
      <c r="G70" s="451"/>
      <c r="H70" s="451"/>
      <c r="I70" s="451"/>
      <c r="J70" s="451"/>
      <c r="K70" s="451"/>
      <c r="L70" s="672" t="s">
        <v>122</v>
      </c>
      <c r="M70" s="672" t="s">
        <v>262</v>
      </c>
      <c r="N70" s="451"/>
      <c r="O70" s="453"/>
      <c r="P70" s="444"/>
    </row>
    <row r="71" spans="1:16" s="481" customFormat="1" ht="15" customHeight="1" x14ac:dyDescent="0.2">
      <c r="A71" s="187">
        <v>77</v>
      </c>
      <c r="B71" s="521"/>
      <c r="C71" s="99"/>
      <c r="D71" s="99"/>
      <c r="E71" s="188" t="s">
        <v>271</v>
      </c>
      <c r="F71" s="99"/>
      <c r="G71" s="99"/>
      <c r="H71" s="99"/>
      <c r="I71" s="99"/>
      <c r="J71" s="524"/>
      <c r="K71" s="521"/>
      <c r="L71" s="527" t="str">
        <f>IF(ISNUMBER(CoverSheet!$C$12),DATE(YEAR(CoverSheet!$C$12)-1,MONTH(CoverSheet!$C$12),DAY(CoverSheet!$C$12)),"")</f>
        <v/>
      </c>
      <c r="M71" s="527" t="str">
        <f>IF(ISNUMBER(CoverSheet!$C$12),DATE(YEAR(CoverSheet!$C$12),MONTH(CoverSheet!$C$12),DAY(CoverSheet!$C$12)),"")</f>
        <v/>
      </c>
      <c r="N71" s="521"/>
      <c r="O71" s="59"/>
      <c r="P71" s="480"/>
    </row>
    <row r="72" spans="1:16" s="481" customFormat="1" ht="15" customHeight="1" x14ac:dyDescent="0.2">
      <c r="A72" s="187">
        <v>78</v>
      </c>
      <c r="B72" s="521"/>
      <c r="C72" s="99"/>
      <c r="D72" s="99"/>
      <c r="E72" s="226"/>
      <c r="F72" s="228" t="s">
        <v>2</v>
      </c>
      <c r="G72" s="99"/>
      <c r="H72" s="352"/>
      <c r="I72" s="99"/>
      <c r="J72" s="401"/>
      <c r="K72" s="61" t="s">
        <v>264</v>
      </c>
      <c r="L72" s="352"/>
      <c r="M72" s="352"/>
      <c r="N72" s="521"/>
      <c r="O72" s="59"/>
      <c r="P72" s="480"/>
    </row>
    <row r="73" spans="1:16" s="481" customFormat="1" ht="15" customHeight="1" x14ac:dyDescent="0.2">
      <c r="A73" s="187">
        <v>79</v>
      </c>
      <c r="B73" s="521"/>
      <c r="C73" s="99"/>
      <c r="D73" s="99"/>
      <c r="E73" s="226"/>
      <c r="F73" s="228" t="s">
        <v>265</v>
      </c>
      <c r="G73" s="99"/>
      <c r="H73" s="352"/>
      <c r="I73" s="99"/>
      <c r="J73" s="401"/>
      <c r="K73" s="61" t="s">
        <v>266</v>
      </c>
      <c r="L73" s="352"/>
      <c r="M73" s="352"/>
      <c r="N73" s="521"/>
      <c r="O73" s="59"/>
      <c r="P73" s="480"/>
    </row>
    <row r="74" spans="1:16" s="481" customFormat="1" ht="15" customHeight="1" x14ac:dyDescent="0.2">
      <c r="A74" s="187">
        <v>80</v>
      </c>
      <c r="B74" s="521"/>
      <c r="C74" s="99"/>
      <c r="D74" s="99"/>
      <c r="E74" s="226"/>
      <c r="F74" s="228" t="s">
        <v>267</v>
      </c>
      <c r="G74" s="99"/>
      <c r="H74" s="352"/>
      <c r="I74" s="99"/>
      <c r="J74" s="401"/>
      <c r="K74" s="61" t="s">
        <v>268</v>
      </c>
      <c r="L74" s="519">
        <f>L72-L73</f>
        <v>0</v>
      </c>
      <c r="M74" s="519">
        <f>M72-M73</f>
        <v>0</v>
      </c>
      <c r="N74" s="521"/>
      <c r="O74" s="59"/>
      <c r="P74" s="480"/>
    </row>
    <row r="75" spans="1:16" s="481" customFormat="1" ht="15" customHeight="1" x14ac:dyDescent="0.2">
      <c r="A75" s="187">
        <v>81</v>
      </c>
      <c r="B75" s="521"/>
      <c r="C75" s="99"/>
      <c r="D75" s="99"/>
      <c r="E75" s="226"/>
      <c r="F75" s="226"/>
      <c r="G75" s="99"/>
      <c r="H75" s="99"/>
      <c r="I75" s="99"/>
      <c r="J75" s="99"/>
      <c r="K75" s="61"/>
      <c r="L75" s="521"/>
      <c r="M75" s="521"/>
      <c r="N75" s="521"/>
      <c r="O75" s="59"/>
      <c r="P75" s="480"/>
    </row>
    <row r="76" spans="1:16" s="481" customFormat="1" ht="15" customHeight="1" x14ac:dyDescent="0.2">
      <c r="A76" s="187">
        <v>82</v>
      </c>
      <c r="B76" s="521"/>
      <c r="C76" s="99"/>
      <c r="D76" s="99"/>
      <c r="E76" s="226"/>
      <c r="F76" s="228" t="s">
        <v>269</v>
      </c>
      <c r="G76" s="99"/>
      <c r="H76" s="776"/>
      <c r="I76" s="777"/>
      <c r="J76" s="777"/>
      <c r="K76" s="777"/>
      <c r="L76" s="777"/>
      <c r="M76" s="778"/>
      <c r="N76" s="521"/>
      <c r="O76" s="59"/>
      <c r="P76" s="480"/>
    </row>
    <row r="77" spans="1:16" s="481" customFormat="1" ht="15" customHeight="1" x14ac:dyDescent="0.2">
      <c r="A77" s="187">
        <v>83</v>
      </c>
      <c r="B77" s="521"/>
      <c r="C77" s="99"/>
      <c r="D77" s="99"/>
      <c r="E77" s="226"/>
      <c r="F77" s="99"/>
      <c r="G77" s="99"/>
      <c r="H77" s="779"/>
      <c r="I77" s="780"/>
      <c r="J77" s="780"/>
      <c r="K77" s="780"/>
      <c r="L77" s="780"/>
      <c r="M77" s="781"/>
      <c r="N77" s="521"/>
      <c r="O77" s="59"/>
      <c r="P77" s="480"/>
    </row>
    <row r="78" spans="1:16" s="445" customFormat="1" ht="15" customHeight="1" x14ac:dyDescent="0.2">
      <c r="A78" s="447">
        <v>84</v>
      </c>
      <c r="B78" s="451"/>
      <c r="C78" s="455"/>
      <c r="D78" s="455"/>
      <c r="E78" s="540"/>
      <c r="F78" s="455"/>
      <c r="G78" s="455"/>
      <c r="H78" s="541"/>
      <c r="I78" s="541"/>
      <c r="J78" s="541"/>
      <c r="K78" s="541"/>
      <c r="L78" s="541"/>
      <c r="M78" s="541"/>
      <c r="N78" s="451"/>
      <c r="O78" s="453"/>
      <c r="P78" s="444"/>
    </row>
    <row r="79" spans="1:16" s="1" customFormat="1" ht="15" customHeight="1" x14ac:dyDescent="0.2">
      <c r="A79" s="187">
        <v>85</v>
      </c>
      <c r="B79" s="524"/>
      <c r="C79" s="775" t="s">
        <v>272</v>
      </c>
      <c r="D79" s="775"/>
      <c r="E79" s="775"/>
      <c r="F79" s="775"/>
      <c r="G79" s="775"/>
      <c r="H79" s="775"/>
      <c r="I79" s="775"/>
      <c r="J79" s="775"/>
      <c r="K79" s="775"/>
      <c r="L79" s="775"/>
      <c r="M79" s="775"/>
      <c r="N79" s="775"/>
      <c r="O79" s="59"/>
      <c r="P79" s="416"/>
    </row>
    <row r="80" spans="1:16" s="185" customFormat="1" ht="15" customHeight="1" x14ac:dyDescent="0.2">
      <c r="A80" s="187"/>
      <c r="B80" s="524"/>
      <c r="C80" s="546" t="s">
        <v>741</v>
      </c>
      <c r="D80" s="679"/>
      <c r="E80" s="679"/>
      <c r="F80" s="679"/>
      <c r="G80" s="528"/>
      <c r="H80" s="528"/>
      <c r="I80" s="528"/>
      <c r="J80" s="528"/>
      <c r="K80" s="528"/>
      <c r="L80" s="528"/>
      <c r="M80" s="528"/>
      <c r="N80" s="528"/>
      <c r="O80" s="59"/>
      <c r="P80" s="416"/>
    </row>
    <row r="81" spans="1:16" s="1" customFormat="1" ht="12.75" customHeight="1" x14ac:dyDescent="0.2">
      <c r="A81" s="64"/>
      <c r="B81" s="529"/>
      <c r="C81" s="65"/>
      <c r="D81" s="65"/>
      <c r="E81" s="175"/>
      <c r="F81" s="65"/>
      <c r="G81" s="65"/>
      <c r="H81" s="65"/>
      <c r="I81" s="65"/>
      <c r="J81" s="65"/>
      <c r="K81" s="65"/>
      <c r="L81" s="65"/>
      <c r="M81" s="65"/>
      <c r="N81" s="65"/>
      <c r="O81" s="73"/>
      <c r="P81" s="416"/>
    </row>
    <row r="82" spans="1:16" s="1" customFormat="1" ht="15" customHeight="1" x14ac:dyDescent="0.2">
      <c r="A82" s="179"/>
      <c r="B82" s="180"/>
      <c r="C82" s="162"/>
      <c r="D82" s="162"/>
      <c r="E82" s="164"/>
      <c r="F82" s="162"/>
      <c r="G82" s="162"/>
      <c r="H82" s="162"/>
      <c r="I82" s="162"/>
      <c r="J82" s="181"/>
      <c r="K82" s="162"/>
      <c r="L82" s="162"/>
      <c r="M82" s="162"/>
      <c r="N82" s="162"/>
      <c r="O82" s="162"/>
      <c r="P82" s="416"/>
    </row>
    <row r="83" spans="1:16" s="1" customFormat="1" ht="15" customHeight="1" x14ac:dyDescent="0.2">
      <c r="A83" s="179"/>
      <c r="B83" s="180"/>
      <c r="C83" s="180"/>
      <c r="D83" s="180"/>
      <c r="E83" s="164"/>
      <c r="F83" s="180"/>
      <c r="G83" s="180"/>
      <c r="H83" s="180"/>
      <c r="I83" s="180"/>
      <c r="J83" s="181"/>
      <c r="K83" s="162"/>
      <c r="L83" s="162"/>
      <c r="M83" s="162"/>
      <c r="N83" s="162"/>
      <c r="O83" s="162"/>
      <c r="P83" s="416"/>
    </row>
    <row r="84" spans="1:16" s="1" customFormat="1" ht="15" customHeight="1" x14ac:dyDescent="0.2">
      <c r="A84" s="179"/>
      <c r="B84" s="162"/>
      <c r="C84" s="181"/>
      <c r="D84" s="181"/>
      <c r="E84" s="164"/>
      <c r="F84" s="181"/>
      <c r="G84" s="181"/>
      <c r="H84" s="181"/>
      <c r="I84" s="181"/>
      <c r="J84" s="181"/>
      <c r="K84" s="181"/>
      <c r="L84" s="162"/>
      <c r="M84" s="181"/>
      <c r="N84" s="162"/>
      <c r="O84" s="162"/>
      <c r="P84" s="416"/>
    </row>
    <row r="85" spans="1:16" s="1" customFormat="1" x14ac:dyDescent="0.2">
      <c r="A85" s="162"/>
      <c r="B85" s="162"/>
      <c r="C85" s="162"/>
      <c r="D85" s="162"/>
      <c r="E85" s="164"/>
      <c r="F85" s="162"/>
      <c r="G85" s="162"/>
      <c r="H85" s="162"/>
      <c r="I85" s="162"/>
      <c r="J85" s="162"/>
      <c r="K85" s="162"/>
      <c r="L85" s="162"/>
      <c r="M85" s="162"/>
      <c r="N85" s="162"/>
      <c r="O85" s="162"/>
      <c r="P85" s="416"/>
    </row>
    <row r="86" spans="1:16" s="1" customFormat="1" x14ac:dyDescent="0.2">
      <c r="A86" s="162"/>
      <c r="B86" s="162"/>
      <c r="C86" s="162"/>
      <c r="D86" s="162"/>
      <c r="E86" s="164"/>
      <c r="F86" s="162"/>
      <c r="G86" s="162"/>
      <c r="H86" s="162"/>
      <c r="I86" s="162"/>
      <c r="J86" s="162"/>
      <c r="K86" s="162"/>
      <c r="L86" s="162"/>
      <c r="M86" s="162"/>
      <c r="N86" s="162"/>
      <c r="O86" s="162"/>
      <c r="P86" s="416"/>
    </row>
    <row r="87" spans="1:16" s="1" customFormat="1" x14ac:dyDescent="0.2">
      <c r="A87" s="162"/>
      <c r="B87" s="162"/>
      <c r="C87" s="162"/>
      <c r="D87" s="162"/>
      <c r="E87" s="164"/>
      <c r="F87" s="162"/>
      <c r="G87" s="162"/>
      <c r="H87" s="162"/>
      <c r="I87" s="162"/>
      <c r="J87" s="162"/>
      <c r="K87" s="162"/>
      <c r="L87" s="162"/>
      <c r="M87" s="162"/>
      <c r="N87" s="162"/>
      <c r="O87" s="162"/>
      <c r="P87" s="416"/>
    </row>
    <row r="88" spans="1:16" s="1" customFormat="1" x14ac:dyDescent="0.2">
      <c r="A88" s="162"/>
      <c r="B88" s="162"/>
      <c r="C88" s="162"/>
      <c r="D88" s="162"/>
      <c r="E88" s="164"/>
      <c r="F88" s="162"/>
      <c r="G88" s="162"/>
      <c r="H88" s="162"/>
      <c r="I88" s="162"/>
      <c r="J88" s="162"/>
      <c r="K88" s="162"/>
      <c r="L88" s="162"/>
      <c r="M88" s="162"/>
      <c r="N88" s="162"/>
      <c r="O88" s="162"/>
      <c r="P88" s="416"/>
    </row>
    <row r="89" spans="1:16" s="1" customFormat="1" x14ac:dyDescent="0.2">
      <c r="A89" s="162"/>
      <c r="B89" s="162"/>
      <c r="C89" s="162"/>
      <c r="D89" s="162"/>
      <c r="E89" s="164"/>
      <c r="F89" s="162"/>
      <c r="G89" s="162"/>
      <c r="H89" s="162"/>
      <c r="I89" s="162"/>
      <c r="J89" s="162"/>
      <c r="K89" s="162"/>
      <c r="L89" s="162"/>
      <c r="M89" s="162"/>
      <c r="N89" s="162"/>
      <c r="O89" s="162"/>
      <c r="P89" s="416"/>
    </row>
    <row r="90" spans="1:16" s="1" customFormat="1" x14ac:dyDescent="0.2">
      <c r="A90" s="162"/>
      <c r="B90" s="162"/>
      <c r="C90" s="162"/>
      <c r="D90" s="162"/>
      <c r="E90" s="164"/>
      <c r="F90" s="162"/>
      <c r="G90" s="162"/>
      <c r="H90" s="162"/>
      <c r="I90" s="162"/>
      <c r="J90" s="162"/>
      <c r="K90" s="162"/>
      <c r="L90" s="162"/>
      <c r="M90" s="162"/>
      <c r="N90" s="162"/>
      <c r="O90" s="162"/>
      <c r="P90" s="416"/>
    </row>
    <row r="91" spans="1:16" s="1" customFormat="1" x14ac:dyDescent="0.2">
      <c r="A91" s="162"/>
      <c r="B91" s="162"/>
      <c r="C91" s="162"/>
      <c r="D91" s="162"/>
      <c r="E91" s="164"/>
      <c r="F91" s="162"/>
      <c r="G91" s="162"/>
      <c r="H91" s="162"/>
      <c r="I91" s="162"/>
      <c r="J91" s="162"/>
      <c r="K91" s="162"/>
      <c r="L91" s="162"/>
      <c r="M91" s="162"/>
      <c r="N91" s="162"/>
      <c r="O91" s="162"/>
      <c r="P91" s="416"/>
    </row>
    <row r="92" spans="1:16" s="1" customFormat="1" x14ac:dyDescent="0.2">
      <c r="A92" s="162"/>
      <c r="B92" s="162"/>
      <c r="C92" s="162"/>
      <c r="D92" s="162"/>
      <c r="E92" s="164"/>
      <c r="F92" s="162"/>
      <c r="G92" s="162"/>
      <c r="H92" s="162"/>
      <c r="I92" s="162"/>
      <c r="J92" s="162"/>
      <c r="K92" s="162"/>
      <c r="L92" s="162"/>
      <c r="M92" s="162"/>
      <c r="N92" s="162"/>
      <c r="O92" s="162"/>
      <c r="P92" s="416"/>
    </row>
    <row r="93" spans="1:16" s="1" customFormat="1" x14ac:dyDescent="0.2">
      <c r="A93" s="162"/>
      <c r="B93" s="162"/>
      <c r="C93" s="162"/>
      <c r="D93" s="162"/>
      <c r="E93" s="164"/>
      <c r="F93" s="162"/>
      <c r="G93" s="162"/>
      <c r="H93" s="162"/>
      <c r="I93" s="162"/>
      <c r="J93" s="162"/>
      <c r="K93" s="162"/>
      <c r="L93" s="162"/>
      <c r="M93" s="162"/>
      <c r="N93" s="162"/>
      <c r="O93" s="162"/>
      <c r="P93" s="416"/>
    </row>
    <row r="94" spans="1:16" s="1" customFormat="1" x14ac:dyDescent="0.2">
      <c r="A94" s="162"/>
      <c r="B94" s="162"/>
      <c r="C94" s="162"/>
      <c r="D94" s="162"/>
      <c r="E94" s="164"/>
      <c r="F94" s="162"/>
      <c r="G94" s="162"/>
      <c r="H94" s="162"/>
      <c r="I94" s="162"/>
      <c r="J94" s="162"/>
      <c r="K94" s="162"/>
      <c r="L94" s="162"/>
      <c r="M94" s="162"/>
      <c r="N94" s="162"/>
      <c r="O94" s="162"/>
      <c r="P94" s="416"/>
    </row>
    <row r="95" spans="1:16" s="1" customFormat="1" x14ac:dyDescent="0.2">
      <c r="A95" s="162"/>
      <c r="B95" s="162"/>
      <c r="C95" s="162"/>
      <c r="D95" s="162"/>
      <c r="E95" s="164"/>
      <c r="F95" s="162"/>
      <c r="G95" s="162"/>
      <c r="H95" s="162"/>
      <c r="I95" s="162"/>
      <c r="J95" s="162"/>
      <c r="K95" s="162"/>
      <c r="L95" s="162"/>
      <c r="M95" s="162"/>
      <c r="N95" s="162"/>
      <c r="O95" s="162"/>
      <c r="P95" s="416"/>
    </row>
    <row r="96" spans="1:16" s="1" customFormat="1" x14ac:dyDescent="0.2">
      <c r="A96" s="162"/>
      <c r="B96" s="162"/>
      <c r="C96" s="162"/>
      <c r="D96" s="162"/>
      <c r="E96" s="164"/>
      <c r="F96" s="162"/>
      <c r="G96" s="162"/>
      <c r="H96" s="162"/>
      <c r="I96" s="162"/>
      <c r="J96" s="162"/>
      <c r="K96" s="162"/>
      <c r="L96" s="162"/>
      <c r="M96" s="162"/>
      <c r="N96" s="162"/>
      <c r="O96" s="162"/>
      <c r="P96" s="416"/>
    </row>
    <row r="97" spans="1:16" s="1" customFormat="1" x14ac:dyDescent="0.2">
      <c r="A97" s="162"/>
      <c r="B97" s="162"/>
      <c r="C97" s="162"/>
      <c r="D97" s="162"/>
      <c r="E97" s="164"/>
      <c r="F97" s="162"/>
      <c r="G97" s="162"/>
      <c r="H97" s="162"/>
      <c r="I97" s="162"/>
      <c r="J97" s="162"/>
      <c r="K97" s="162"/>
      <c r="L97" s="162"/>
      <c r="M97" s="162"/>
      <c r="N97" s="162"/>
      <c r="O97" s="162"/>
      <c r="P97" s="416"/>
    </row>
    <row r="98" spans="1:16" s="1" customFormat="1" x14ac:dyDescent="0.2">
      <c r="A98" s="162"/>
      <c r="B98" s="162"/>
      <c r="C98" s="162"/>
      <c r="D98" s="162"/>
      <c r="E98" s="164"/>
      <c r="F98" s="162"/>
      <c r="G98" s="162"/>
      <c r="H98" s="162"/>
      <c r="I98" s="162"/>
      <c r="J98" s="162"/>
      <c r="K98" s="162"/>
      <c r="L98" s="162"/>
      <c r="M98" s="162"/>
      <c r="N98" s="162"/>
      <c r="O98" s="162"/>
      <c r="P98" s="416"/>
    </row>
    <row r="99" spans="1:16" s="1" customFormat="1" x14ac:dyDescent="0.2">
      <c r="A99" s="162"/>
      <c r="B99" s="162"/>
      <c r="C99" s="162"/>
      <c r="D99" s="162"/>
      <c r="E99" s="164"/>
      <c r="F99" s="162"/>
      <c r="G99" s="162"/>
      <c r="H99" s="162"/>
      <c r="I99" s="162"/>
      <c r="J99" s="162"/>
      <c r="K99" s="162"/>
      <c r="L99" s="162"/>
      <c r="M99" s="162"/>
      <c r="N99" s="162"/>
      <c r="O99" s="162"/>
      <c r="P99" s="416"/>
    </row>
    <row r="100" spans="1:16" s="1" customFormat="1" x14ac:dyDescent="0.2">
      <c r="A100" s="162"/>
      <c r="B100" s="162"/>
      <c r="C100" s="162"/>
      <c r="D100" s="162"/>
      <c r="E100" s="164"/>
      <c r="F100" s="162"/>
      <c r="G100" s="162"/>
      <c r="H100" s="162"/>
      <c r="I100" s="162"/>
      <c r="J100" s="162"/>
      <c r="K100" s="162"/>
      <c r="L100" s="162"/>
      <c r="M100" s="162"/>
      <c r="N100" s="162"/>
      <c r="O100" s="162"/>
      <c r="P100" s="416"/>
    </row>
    <row r="101" spans="1:16" s="1" customFormat="1" x14ac:dyDescent="0.2">
      <c r="A101" s="162"/>
      <c r="B101" s="162"/>
      <c r="C101" s="162"/>
      <c r="D101" s="162"/>
      <c r="E101" s="164"/>
      <c r="F101" s="162"/>
      <c r="G101" s="162"/>
      <c r="H101" s="162"/>
      <c r="I101" s="162"/>
      <c r="J101" s="162"/>
      <c r="K101" s="162"/>
      <c r="L101" s="162"/>
      <c r="M101" s="162"/>
      <c r="N101" s="162"/>
      <c r="O101" s="162"/>
      <c r="P101" s="416"/>
    </row>
    <row r="102" spans="1:16" s="1" customFormat="1" x14ac:dyDescent="0.2">
      <c r="A102" s="162"/>
      <c r="B102" s="162"/>
      <c r="C102" s="162"/>
      <c r="D102" s="162"/>
      <c r="E102" s="164"/>
      <c r="F102" s="162"/>
      <c r="G102" s="162"/>
      <c r="H102" s="162"/>
      <c r="I102" s="162"/>
      <c r="J102" s="162"/>
      <c r="K102" s="162"/>
      <c r="L102" s="162"/>
      <c r="M102" s="162"/>
      <c r="N102" s="162"/>
      <c r="O102" s="162"/>
      <c r="P102" s="416"/>
    </row>
    <row r="103" spans="1:16" s="1" customFormat="1" x14ac:dyDescent="0.2">
      <c r="A103" s="162"/>
      <c r="B103" s="162"/>
      <c r="C103" s="162"/>
      <c r="D103" s="162"/>
      <c r="E103" s="164"/>
      <c r="F103" s="162"/>
      <c r="G103" s="162"/>
      <c r="H103" s="162"/>
      <c r="I103" s="162"/>
      <c r="J103" s="162"/>
      <c r="K103" s="162"/>
      <c r="L103" s="162"/>
      <c r="M103" s="162"/>
      <c r="N103" s="162"/>
      <c r="O103" s="162"/>
      <c r="P103" s="416"/>
    </row>
    <row r="104" spans="1:16" s="1" customFormat="1" x14ac:dyDescent="0.2">
      <c r="A104" s="162"/>
      <c r="B104" s="162"/>
      <c r="C104" s="162"/>
      <c r="D104" s="162"/>
      <c r="E104" s="164"/>
      <c r="F104" s="162"/>
      <c r="G104" s="162"/>
      <c r="H104" s="162"/>
      <c r="I104" s="162"/>
      <c r="J104" s="162"/>
      <c r="K104" s="162"/>
      <c r="L104" s="162"/>
      <c r="M104" s="162"/>
      <c r="N104" s="162"/>
      <c r="O104" s="162"/>
      <c r="P104" s="416"/>
    </row>
    <row r="105" spans="1:16" s="1" customFormat="1" x14ac:dyDescent="0.2">
      <c r="A105" s="162"/>
      <c r="B105" s="162"/>
      <c r="C105" s="162"/>
      <c r="D105" s="162"/>
      <c r="E105" s="164"/>
      <c r="F105" s="162"/>
      <c r="G105" s="162"/>
      <c r="H105" s="162"/>
      <c r="I105" s="162"/>
      <c r="J105" s="162"/>
      <c r="K105" s="162"/>
      <c r="L105" s="162"/>
      <c r="M105" s="162"/>
      <c r="N105" s="162"/>
      <c r="O105" s="162"/>
      <c r="P105" s="416"/>
    </row>
    <row r="106" spans="1:16" s="1" customFormat="1" x14ac:dyDescent="0.2">
      <c r="A106" s="162"/>
      <c r="B106" s="162"/>
      <c r="C106" s="162"/>
      <c r="D106" s="162"/>
      <c r="E106" s="164"/>
      <c r="F106" s="162"/>
      <c r="G106" s="162"/>
      <c r="H106" s="162"/>
      <c r="I106" s="162"/>
      <c r="J106" s="162"/>
      <c r="K106" s="162"/>
      <c r="L106" s="162"/>
      <c r="M106" s="162"/>
      <c r="N106" s="162"/>
      <c r="O106" s="162"/>
      <c r="P106" s="416"/>
    </row>
    <row r="107" spans="1:16" s="1" customFormat="1" x14ac:dyDescent="0.2">
      <c r="A107" s="162"/>
      <c r="B107" s="162"/>
      <c r="C107" s="162"/>
      <c r="D107" s="162"/>
      <c r="E107" s="164"/>
      <c r="F107" s="162"/>
      <c r="G107" s="162"/>
      <c r="H107" s="162"/>
      <c r="I107" s="162"/>
      <c r="J107" s="162"/>
      <c r="K107" s="162"/>
      <c r="L107" s="162"/>
      <c r="M107" s="162"/>
      <c r="N107" s="162"/>
      <c r="O107" s="162"/>
      <c r="P107" s="416"/>
    </row>
    <row r="108" spans="1:16" s="1" customFormat="1" x14ac:dyDescent="0.2">
      <c r="A108" s="162"/>
      <c r="B108" s="162"/>
      <c r="C108" s="162"/>
      <c r="D108" s="162"/>
      <c r="E108" s="164"/>
      <c r="F108" s="162"/>
      <c r="G108" s="162"/>
      <c r="H108" s="162"/>
      <c r="I108" s="162"/>
      <c r="J108" s="162"/>
      <c r="K108" s="162"/>
      <c r="L108" s="162"/>
      <c r="M108" s="162"/>
      <c r="N108" s="162"/>
      <c r="O108" s="162"/>
      <c r="P108" s="416"/>
    </row>
    <row r="109" spans="1:16" s="1" customFormat="1" x14ac:dyDescent="0.2">
      <c r="A109" s="162"/>
      <c r="B109" s="162"/>
      <c r="C109" s="162"/>
      <c r="D109" s="162"/>
      <c r="E109" s="164"/>
      <c r="F109" s="162"/>
      <c r="G109" s="162"/>
      <c r="H109" s="162"/>
      <c r="I109" s="162"/>
      <c r="J109" s="162"/>
      <c r="K109" s="162"/>
      <c r="L109" s="162"/>
      <c r="M109" s="162"/>
      <c r="N109" s="162"/>
      <c r="O109" s="162"/>
      <c r="P109" s="416"/>
    </row>
    <row r="110" spans="1:16" s="1" customFormat="1" x14ac:dyDescent="0.2">
      <c r="A110" s="162"/>
      <c r="B110" s="162"/>
      <c r="C110" s="162"/>
      <c r="D110" s="162"/>
      <c r="E110" s="164"/>
      <c r="F110" s="162"/>
      <c r="G110" s="162"/>
      <c r="H110" s="162"/>
      <c r="I110" s="162"/>
      <c r="J110" s="162"/>
      <c r="K110" s="162"/>
      <c r="L110" s="162"/>
      <c r="M110" s="162"/>
      <c r="N110" s="162"/>
      <c r="O110" s="162"/>
      <c r="P110" s="416"/>
    </row>
    <row r="111" spans="1:16" s="1" customFormat="1" x14ac:dyDescent="0.2">
      <c r="A111" s="162"/>
      <c r="B111" s="162"/>
      <c r="C111" s="162"/>
      <c r="D111" s="162"/>
      <c r="E111" s="164"/>
      <c r="F111" s="162"/>
      <c r="G111" s="162"/>
      <c r="H111" s="162"/>
      <c r="I111" s="162"/>
      <c r="J111" s="162"/>
      <c r="K111" s="162"/>
      <c r="L111" s="162"/>
      <c r="M111" s="162"/>
      <c r="N111" s="162"/>
      <c r="O111" s="162"/>
      <c r="P111" s="416"/>
    </row>
    <row r="112" spans="1:16" s="1" customFormat="1" x14ac:dyDescent="0.2">
      <c r="A112" s="162"/>
      <c r="B112" s="162"/>
      <c r="C112" s="162"/>
      <c r="D112" s="162"/>
      <c r="E112" s="164"/>
      <c r="F112" s="162"/>
      <c r="G112" s="162"/>
      <c r="H112" s="162"/>
      <c r="I112" s="162"/>
      <c r="J112" s="162"/>
      <c r="K112" s="162"/>
      <c r="L112" s="162"/>
      <c r="M112" s="162"/>
      <c r="N112" s="162"/>
      <c r="O112" s="162"/>
      <c r="P112" s="416"/>
    </row>
    <row r="113" spans="1:16" s="1" customFormat="1" x14ac:dyDescent="0.2">
      <c r="A113" s="162"/>
      <c r="B113" s="162"/>
      <c r="C113" s="162"/>
      <c r="D113" s="162"/>
      <c r="E113" s="164"/>
      <c r="F113" s="162"/>
      <c r="G113" s="162"/>
      <c r="H113" s="162"/>
      <c r="I113" s="162"/>
      <c r="J113" s="162"/>
      <c r="K113" s="162"/>
      <c r="L113" s="162"/>
      <c r="M113" s="162"/>
      <c r="N113" s="162"/>
      <c r="O113" s="162"/>
      <c r="P113" s="416"/>
    </row>
    <row r="114" spans="1:16" s="1" customFormat="1" x14ac:dyDescent="0.2">
      <c r="A114" s="162"/>
      <c r="B114" s="162"/>
      <c r="C114" s="162"/>
      <c r="D114" s="162"/>
      <c r="E114" s="164"/>
      <c r="F114" s="162"/>
      <c r="G114" s="162"/>
      <c r="H114" s="162"/>
      <c r="I114" s="162"/>
      <c r="J114" s="162"/>
      <c r="K114" s="162"/>
      <c r="L114" s="162"/>
      <c r="M114" s="162"/>
      <c r="N114" s="162"/>
      <c r="O114" s="162"/>
      <c r="P114" s="416"/>
    </row>
    <row r="115" spans="1:16" s="1" customFormat="1" x14ac:dyDescent="0.2">
      <c r="A115" s="162"/>
      <c r="B115" s="162"/>
      <c r="C115" s="162"/>
      <c r="D115" s="162"/>
      <c r="E115" s="164"/>
      <c r="F115" s="162"/>
      <c r="G115" s="162"/>
      <c r="H115" s="162"/>
      <c r="I115" s="162"/>
      <c r="J115" s="162"/>
      <c r="K115" s="162"/>
      <c r="L115" s="162"/>
      <c r="M115" s="162"/>
      <c r="N115" s="162"/>
      <c r="O115" s="162"/>
      <c r="P115" s="416"/>
    </row>
    <row r="116" spans="1:16" s="1" customFormat="1" x14ac:dyDescent="0.2">
      <c r="A116" s="162"/>
      <c r="B116" s="162"/>
      <c r="C116" s="162"/>
      <c r="D116" s="162"/>
      <c r="E116" s="164"/>
      <c r="F116" s="162"/>
      <c r="G116" s="162"/>
      <c r="H116" s="162"/>
      <c r="I116" s="162"/>
      <c r="J116" s="162"/>
      <c r="K116" s="162"/>
      <c r="L116" s="162"/>
      <c r="M116" s="162"/>
      <c r="N116" s="162"/>
      <c r="O116" s="162"/>
      <c r="P116" s="416"/>
    </row>
    <row r="117" spans="1:16" s="1" customFormat="1" x14ac:dyDescent="0.2">
      <c r="A117" s="162"/>
      <c r="B117" s="162"/>
      <c r="C117" s="162"/>
      <c r="D117" s="162"/>
      <c r="E117" s="164"/>
      <c r="F117" s="162"/>
      <c r="G117" s="162"/>
      <c r="H117" s="162"/>
      <c r="I117" s="162"/>
      <c r="J117" s="162"/>
      <c r="K117" s="162"/>
      <c r="L117" s="162"/>
      <c r="M117" s="162"/>
      <c r="N117" s="162"/>
      <c r="O117" s="162"/>
      <c r="P117" s="416"/>
    </row>
    <row r="118" spans="1:16" s="1" customFormat="1" x14ac:dyDescent="0.2">
      <c r="A118" s="162"/>
      <c r="B118" s="162"/>
      <c r="C118" s="162"/>
      <c r="D118" s="162"/>
      <c r="E118" s="164"/>
      <c r="F118" s="162"/>
      <c r="G118" s="162"/>
      <c r="H118" s="162"/>
      <c r="I118" s="162"/>
      <c r="J118" s="162"/>
      <c r="K118" s="162"/>
      <c r="L118" s="162"/>
      <c r="M118" s="162"/>
      <c r="N118" s="162"/>
      <c r="O118" s="162"/>
      <c r="P118" s="416"/>
    </row>
    <row r="119" spans="1:16" s="1" customFormat="1" x14ac:dyDescent="0.2">
      <c r="A119" s="162"/>
      <c r="B119" s="162"/>
      <c r="C119" s="162"/>
      <c r="D119" s="162"/>
      <c r="E119" s="164"/>
      <c r="F119" s="162"/>
      <c r="G119" s="162"/>
      <c r="H119" s="162"/>
      <c r="I119" s="162"/>
      <c r="J119" s="162"/>
      <c r="K119" s="162"/>
      <c r="L119" s="162"/>
      <c r="M119" s="162"/>
      <c r="N119" s="162"/>
      <c r="O119" s="162"/>
      <c r="P119" s="416"/>
    </row>
    <row r="120" spans="1:16" s="1" customFormat="1" x14ac:dyDescent="0.2">
      <c r="A120" s="162"/>
      <c r="B120" s="162"/>
      <c r="C120" s="162"/>
      <c r="D120" s="162"/>
      <c r="E120" s="164"/>
      <c r="F120" s="162"/>
      <c r="G120" s="162"/>
      <c r="H120" s="162"/>
      <c r="I120" s="162"/>
      <c r="J120" s="162"/>
      <c r="K120" s="162"/>
      <c r="L120" s="162"/>
      <c r="M120" s="162"/>
      <c r="N120" s="162"/>
      <c r="O120" s="162"/>
      <c r="P120" s="416"/>
    </row>
    <row r="121" spans="1:16" s="1" customFormat="1" x14ac:dyDescent="0.2">
      <c r="A121" s="162"/>
      <c r="B121" s="162"/>
      <c r="C121" s="162"/>
      <c r="D121" s="162"/>
      <c r="E121" s="164"/>
      <c r="F121" s="162"/>
      <c r="G121" s="162"/>
      <c r="H121" s="162"/>
      <c r="I121" s="162"/>
      <c r="J121" s="162"/>
      <c r="K121" s="162"/>
      <c r="L121" s="162"/>
      <c r="M121" s="162"/>
      <c r="N121" s="162"/>
      <c r="O121" s="162"/>
      <c r="P121" s="416"/>
    </row>
    <row r="122" spans="1:16" s="1" customFormat="1" x14ac:dyDescent="0.2">
      <c r="A122" s="162"/>
      <c r="B122" s="162"/>
      <c r="C122" s="162"/>
      <c r="D122" s="162"/>
      <c r="E122" s="164"/>
      <c r="F122" s="162"/>
      <c r="G122" s="162"/>
      <c r="H122" s="162"/>
      <c r="I122" s="162"/>
      <c r="J122" s="162"/>
      <c r="K122" s="162"/>
      <c r="L122" s="162"/>
      <c r="M122" s="162"/>
      <c r="N122" s="162"/>
      <c r="O122" s="162"/>
      <c r="P122" s="416"/>
    </row>
    <row r="123" spans="1:16" s="1" customFormat="1" x14ac:dyDescent="0.2">
      <c r="A123" s="162"/>
      <c r="B123" s="162"/>
      <c r="C123" s="162"/>
      <c r="D123" s="162"/>
      <c r="E123" s="164"/>
      <c r="F123" s="162"/>
      <c r="G123" s="162"/>
      <c r="H123" s="162"/>
      <c r="I123" s="162"/>
      <c r="J123" s="162"/>
      <c r="K123" s="162"/>
      <c r="L123" s="162"/>
      <c r="M123" s="162"/>
      <c r="N123" s="162"/>
      <c r="O123" s="162"/>
      <c r="P123" s="416"/>
    </row>
    <row r="124" spans="1:16" s="1" customFormat="1" x14ac:dyDescent="0.2">
      <c r="A124" s="162"/>
      <c r="B124" s="162"/>
      <c r="C124" s="162"/>
      <c r="D124" s="162"/>
      <c r="E124" s="164"/>
      <c r="F124" s="162"/>
      <c r="G124" s="162"/>
      <c r="H124" s="162"/>
      <c r="I124" s="162"/>
      <c r="J124" s="162"/>
      <c r="K124" s="162"/>
      <c r="L124" s="162"/>
      <c r="M124" s="162"/>
      <c r="N124" s="162"/>
      <c r="O124" s="162"/>
      <c r="P124" s="416"/>
    </row>
    <row r="125" spans="1:16" s="1" customFormat="1" x14ac:dyDescent="0.2">
      <c r="A125" s="162"/>
      <c r="B125" s="162"/>
      <c r="C125" s="162"/>
      <c r="D125" s="162"/>
      <c r="E125" s="164"/>
      <c r="F125" s="162"/>
      <c r="G125" s="162"/>
      <c r="H125" s="162"/>
      <c r="I125" s="162"/>
      <c r="J125" s="162"/>
      <c r="K125" s="162"/>
      <c r="L125" s="162"/>
      <c r="M125" s="162"/>
      <c r="N125" s="162"/>
      <c r="O125" s="162"/>
      <c r="P125" s="416"/>
    </row>
    <row r="126" spans="1:16" s="1" customFormat="1" x14ac:dyDescent="0.2">
      <c r="A126" s="162"/>
      <c r="B126" s="162"/>
      <c r="C126" s="162"/>
      <c r="D126" s="162"/>
      <c r="E126" s="164"/>
      <c r="F126" s="162"/>
      <c r="G126" s="162"/>
      <c r="H126" s="162"/>
      <c r="I126" s="162"/>
      <c r="J126" s="162"/>
      <c r="K126" s="162"/>
      <c r="L126" s="162"/>
      <c r="M126" s="162"/>
      <c r="N126" s="162"/>
      <c r="O126" s="162"/>
      <c r="P126" s="416"/>
    </row>
    <row r="127" spans="1:16" s="1" customFormat="1" x14ac:dyDescent="0.2">
      <c r="A127" s="162"/>
      <c r="B127" s="162"/>
      <c r="C127" s="162"/>
      <c r="D127" s="162"/>
      <c r="E127" s="164"/>
      <c r="F127" s="162"/>
      <c r="G127" s="162"/>
      <c r="H127" s="162"/>
      <c r="I127" s="162"/>
      <c r="J127" s="162"/>
      <c r="K127" s="162"/>
      <c r="L127" s="162"/>
      <c r="M127" s="162"/>
      <c r="N127" s="162"/>
      <c r="O127" s="162"/>
      <c r="P127" s="416"/>
    </row>
    <row r="128" spans="1:16" s="1" customFormat="1" x14ac:dyDescent="0.2">
      <c r="A128" s="162"/>
      <c r="B128" s="162"/>
      <c r="C128" s="162"/>
      <c r="D128" s="162"/>
      <c r="E128" s="164"/>
      <c r="F128" s="162"/>
      <c r="G128" s="162"/>
      <c r="H128" s="162"/>
      <c r="I128" s="162"/>
      <c r="J128" s="162"/>
      <c r="K128" s="162"/>
      <c r="L128" s="162"/>
      <c r="M128" s="162"/>
      <c r="N128" s="162"/>
      <c r="O128" s="162"/>
      <c r="P128" s="416"/>
    </row>
    <row r="129" spans="1:16" s="1" customFormat="1" x14ac:dyDescent="0.2">
      <c r="A129" s="162"/>
      <c r="B129" s="162"/>
      <c r="C129" s="162"/>
      <c r="D129" s="162"/>
      <c r="E129" s="164"/>
      <c r="F129" s="162"/>
      <c r="G129" s="162"/>
      <c r="H129" s="162"/>
      <c r="I129" s="162"/>
      <c r="J129" s="162"/>
      <c r="K129" s="162"/>
      <c r="L129" s="162"/>
      <c r="M129" s="162"/>
      <c r="N129" s="162"/>
      <c r="O129" s="162"/>
      <c r="P129" s="416"/>
    </row>
    <row r="130" spans="1:16" s="1" customFormat="1" x14ac:dyDescent="0.2">
      <c r="A130" s="162"/>
      <c r="B130" s="162"/>
      <c r="C130" s="162"/>
      <c r="D130" s="162"/>
      <c r="E130" s="164"/>
      <c r="F130" s="162"/>
      <c r="G130" s="162"/>
      <c r="H130" s="162"/>
      <c r="I130" s="162"/>
      <c r="J130" s="162"/>
      <c r="K130" s="162"/>
      <c r="L130" s="162"/>
      <c r="M130" s="162"/>
      <c r="N130" s="162"/>
      <c r="O130" s="162"/>
      <c r="P130" s="416"/>
    </row>
    <row r="131" spans="1:16" s="1" customFormat="1" x14ac:dyDescent="0.2">
      <c r="A131" s="162"/>
      <c r="B131" s="162"/>
      <c r="C131" s="162"/>
      <c r="D131" s="162"/>
      <c r="E131" s="164"/>
      <c r="F131" s="162"/>
      <c r="G131" s="162"/>
      <c r="H131" s="162"/>
      <c r="I131" s="162"/>
      <c r="J131" s="162"/>
      <c r="K131" s="162"/>
      <c r="L131" s="162"/>
      <c r="M131" s="162"/>
      <c r="N131" s="162"/>
      <c r="O131" s="162"/>
      <c r="P131" s="416"/>
    </row>
    <row r="132" spans="1:16" s="1" customFormat="1" x14ac:dyDescent="0.2">
      <c r="A132" s="162"/>
      <c r="B132" s="162"/>
      <c r="C132" s="162"/>
      <c r="D132" s="162"/>
      <c r="E132" s="164"/>
      <c r="F132" s="162"/>
      <c r="G132" s="162"/>
      <c r="H132" s="162"/>
      <c r="I132" s="162"/>
      <c r="J132" s="162"/>
      <c r="K132" s="162"/>
      <c r="L132" s="162"/>
      <c r="M132" s="162"/>
      <c r="N132" s="162"/>
      <c r="O132" s="162"/>
      <c r="P132" s="416"/>
    </row>
    <row r="133" spans="1:16" s="1" customFormat="1" x14ac:dyDescent="0.2">
      <c r="A133" s="162"/>
      <c r="B133" s="162"/>
      <c r="C133" s="162"/>
      <c r="D133" s="162"/>
      <c r="E133" s="164"/>
      <c r="F133" s="162"/>
      <c r="G133" s="162"/>
      <c r="H133" s="162"/>
      <c r="I133" s="162"/>
      <c r="J133" s="162"/>
      <c r="K133" s="162"/>
      <c r="L133" s="162"/>
      <c r="M133" s="162"/>
      <c r="N133" s="162"/>
      <c r="O133" s="162"/>
      <c r="P133" s="416"/>
    </row>
    <row r="134" spans="1:16" s="1" customFormat="1" x14ac:dyDescent="0.2">
      <c r="A134" s="162"/>
      <c r="B134" s="162"/>
      <c r="C134" s="162"/>
      <c r="D134" s="162"/>
      <c r="E134" s="164"/>
      <c r="F134" s="162"/>
      <c r="G134" s="162"/>
      <c r="H134" s="162"/>
      <c r="I134" s="162"/>
      <c r="J134" s="162"/>
      <c r="K134" s="162"/>
      <c r="L134" s="162"/>
      <c r="M134" s="162"/>
      <c r="N134" s="162"/>
      <c r="O134" s="162"/>
      <c r="P134" s="416"/>
    </row>
    <row r="135" spans="1:16" s="1" customFormat="1" x14ac:dyDescent="0.2">
      <c r="A135" s="162"/>
      <c r="B135" s="162"/>
      <c r="C135" s="162"/>
      <c r="D135" s="162"/>
      <c r="E135" s="164"/>
      <c r="F135" s="162"/>
      <c r="G135" s="162"/>
      <c r="H135" s="162"/>
      <c r="I135" s="162"/>
      <c r="J135" s="162"/>
      <c r="K135" s="162"/>
      <c r="L135" s="162"/>
      <c r="M135" s="162"/>
      <c r="N135" s="162"/>
      <c r="O135" s="162"/>
      <c r="P135" s="416"/>
    </row>
    <row r="136" spans="1:16" s="1" customFormat="1" x14ac:dyDescent="0.2">
      <c r="A136" s="162"/>
      <c r="B136" s="162"/>
      <c r="C136" s="162"/>
      <c r="D136" s="162"/>
      <c r="E136" s="164"/>
      <c r="F136" s="162"/>
      <c r="G136" s="162"/>
      <c r="H136" s="162"/>
      <c r="I136" s="162"/>
      <c r="J136" s="162"/>
      <c r="K136" s="162"/>
      <c r="L136" s="162"/>
      <c r="M136" s="162"/>
      <c r="N136" s="162"/>
      <c r="O136" s="162"/>
      <c r="P136" s="416"/>
    </row>
    <row r="137" spans="1:16" s="1" customFormat="1" x14ac:dyDescent="0.2">
      <c r="A137" s="162"/>
      <c r="B137" s="162"/>
      <c r="C137" s="162"/>
      <c r="D137" s="162"/>
      <c r="E137" s="164"/>
      <c r="F137" s="162"/>
      <c r="G137" s="162"/>
      <c r="H137" s="162"/>
      <c r="I137" s="162"/>
      <c r="J137" s="162"/>
      <c r="K137" s="162"/>
      <c r="L137" s="162"/>
      <c r="M137" s="162"/>
      <c r="N137" s="162"/>
      <c r="O137" s="162"/>
      <c r="P137" s="416"/>
    </row>
    <row r="138" spans="1:16" s="1" customFormat="1" x14ac:dyDescent="0.2">
      <c r="A138" s="162"/>
      <c r="B138" s="162"/>
      <c r="C138" s="162"/>
      <c r="D138" s="162"/>
      <c r="E138" s="164"/>
      <c r="F138" s="162"/>
      <c r="G138" s="162"/>
      <c r="H138" s="162"/>
      <c r="I138" s="162"/>
      <c r="J138" s="162"/>
      <c r="K138" s="162"/>
      <c r="L138" s="162"/>
      <c r="M138" s="162"/>
      <c r="N138" s="162"/>
      <c r="O138" s="162"/>
      <c r="P138" s="416"/>
    </row>
    <row r="139" spans="1:16" s="1" customFormat="1" x14ac:dyDescent="0.2">
      <c r="A139" s="162"/>
      <c r="B139" s="162"/>
      <c r="C139" s="162"/>
      <c r="D139" s="162"/>
      <c r="E139" s="164"/>
      <c r="F139" s="162"/>
      <c r="G139" s="162"/>
      <c r="H139" s="162"/>
      <c r="I139" s="162"/>
      <c r="J139" s="162"/>
      <c r="K139" s="162"/>
      <c r="L139" s="162"/>
      <c r="M139" s="162"/>
      <c r="N139" s="162"/>
      <c r="O139" s="162"/>
      <c r="P139" s="416"/>
    </row>
    <row r="140" spans="1:16" s="1" customFormat="1" x14ac:dyDescent="0.2">
      <c r="A140" s="162"/>
      <c r="B140" s="162"/>
      <c r="C140" s="162"/>
      <c r="D140" s="162"/>
      <c r="E140" s="164"/>
      <c r="F140" s="162"/>
      <c r="G140" s="162"/>
      <c r="H140" s="162"/>
      <c r="I140" s="162"/>
      <c r="J140" s="162"/>
      <c r="K140" s="162"/>
      <c r="L140" s="162"/>
      <c r="M140" s="162"/>
      <c r="N140" s="162"/>
      <c r="O140" s="162"/>
      <c r="P140" s="416"/>
    </row>
    <row r="141" spans="1:16" s="1" customFormat="1" x14ac:dyDescent="0.2">
      <c r="A141" s="162"/>
      <c r="B141" s="162"/>
      <c r="C141" s="162"/>
      <c r="D141" s="162"/>
      <c r="E141" s="164"/>
      <c r="F141" s="162"/>
      <c r="G141" s="162"/>
      <c r="H141" s="162"/>
      <c r="I141" s="162"/>
      <c r="J141" s="162"/>
      <c r="K141" s="162"/>
      <c r="L141" s="162"/>
      <c r="M141" s="162"/>
      <c r="N141" s="162"/>
      <c r="O141" s="162"/>
      <c r="P141" s="416"/>
    </row>
    <row r="142" spans="1:16" s="1" customFormat="1" x14ac:dyDescent="0.2">
      <c r="A142" s="162"/>
      <c r="B142" s="162"/>
      <c r="C142" s="162"/>
      <c r="D142" s="162"/>
      <c r="E142" s="164"/>
      <c r="F142" s="162"/>
      <c r="G142" s="162"/>
      <c r="H142" s="162"/>
      <c r="I142" s="162"/>
      <c r="J142" s="162"/>
      <c r="K142" s="162"/>
      <c r="L142" s="162"/>
      <c r="M142" s="162"/>
      <c r="N142" s="162"/>
      <c r="O142" s="162"/>
      <c r="P142" s="416"/>
    </row>
    <row r="143" spans="1:16" s="1" customFormat="1" x14ac:dyDescent="0.2">
      <c r="A143" s="162"/>
      <c r="B143" s="162"/>
      <c r="C143" s="162"/>
      <c r="D143" s="162"/>
      <c r="E143" s="164"/>
      <c r="F143" s="162"/>
      <c r="G143" s="162"/>
      <c r="H143" s="162"/>
      <c r="I143" s="162"/>
      <c r="J143" s="162"/>
      <c r="K143" s="162"/>
      <c r="L143" s="162"/>
      <c r="M143" s="162"/>
      <c r="N143" s="162"/>
      <c r="O143" s="162"/>
      <c r="P143" s="416"/>
    </row>
    <row r="144" spans="1:16" s="1" customFormat="1" x14ac:dyDescent="0.2">
      <c r="A144" s="162"/>
      <c r="B144" s="162"/>
      <c r="C144" s="162"/>
      <c r="D144" s="162"/>
      <c r="E144" s="164"/>
      <c r="F144" s="162"/>
      <c r="G144" s="162"/>
      <c r="H144" s="162"/>
      <c r="I144" s="162"/>
      <c r="J144" s="162"/>
      <c r="K144" s="162"/>
      <c r="L144" s="162"/>
      <c r="M144" s="162"/>
      <c r="N144" s="162"/>
      <c r="O144" s="162"/>
      <c r="P144" s="416"/>
    </row>
    <row r="145" spans="1:16" s="1" customFormat="1" x14ac:dyDescent="0.2">
      <c r="A145" s="162"/>
      <c r="B145" s="162"/>
      <c r="C145" s="162"/>
      <c r="D145" s="162"/>
      <c r="E145" s="164"/>
      <c r="F145" s="162"/>
      <c r="G145" s="162"/>
      <c r="H145" s="162"/>
      <c r="I145" s="162"/>
      <c r="J145" s="162"/>
      <c r="K145" s="162"/>
      <c r="L145" s="162"/>
      <c r="M145" s="162"/>
      <c r="N145" s="162"/>
      <c r="O145" s="162"/>
      <c r="P145" s="416"/>
    </row>
    <row r="146" spans="1:16" s="1" customFormat="1" x14ac:dyDescent="0.2">
      <c r="A146" s="162"/>
      <c r="B146" s="162"/>
      <c r="C146" s="162"/>
      <c r="D146" s="162"/>
      <c r="E146" s="164"/>
      <c r="F146" s="162"/>
      <c r="G146" s="162"/>
      <c r="H146" s="162"/>
      <c r="I146" s="162"/>
      <c r="J146" s="162"/>
      <c r="K146" s="162"/>
      <c r="L146" s="162"/>
      <c r="M146" s="162"/>
      <c r="N146" s="162"/>
      <c r="O146" s="162"/>
      <c r="P146" s="416"/>
    </row>
    <row r="147" spans="1:16" s="1" customFormat="1" x14ac:dyDescent="0.2">
      <c r="A147" s="162"/>
      <c r="B147" s="162"/>
      <c r="C147" s="162"/>
      <c r="D147" s="162"/>
      <c r="E147" s="164"/>
      <c r="F147" s="162"/>
      <c r="G147" s="162"/>
      <c r="H147" s="162"/>
      <c r="I147" s="162"/>
      <c r="J147" s="162"/>
      <c r="K147" s="162"/>
      <c r="L147" s="162"/>
      <c r="M147" s="162"/>
      <c r="N147" s="162"/>
      <c r="O147" s="162"/>
      <c r="P147" s="416"/>
    </row>
    <row r="148" spans="1:16" s="1" customFormat="1" x14ac:dyDescent="0.2">
      <c r="A148" s="162"/>
      <c r="B148" s="162"/>
      <c r="C148" s="162"/>
      <c r="D148" s="162"/>
      <c r="E148" s="164"/>
      <c r="F148" s="162"/>
      <c r="G148" s="162"/>
      <c r="H148" s="162"/>
      <c r="I148" s="162"/>
      <c r="J148" s="162"/>
      <c r="K148" s="162"/>
      <c r="L148" s="162"/>
      <c r="M148" s="162"/>
      <c r="N148" s="162"/>
      <c r="O148" s="162"/>
      <c r="P148" s="416"/>
    </row>
    <row r="149" spans="1:16" s="1" customFormat="1" x14ac:dyDescent="0.2">
      <c r="A149" s="162"/>
      <c r="B149" s="162"/>
      <c r="C149" s="162"/>
      <c r="D149" s="162"/>
      <c r="E149" s="164"/>
      <c r="F149" s="162"/>
      <c r="G149" s="162"/>
      <c r="H149" s="162"/>
      <c r="I149" s="162"/>
      <c r="J149" s="162"/>
      <c r="K149" s="162"/>
      <c r="L149" s="162"/>
      <c r="M149" s="162"/>
      <c r="N149" s="162"/>
      <c r="O149" s="162"/>
      <c r="P149" s="416"/>
    </row>
    <row r="150" spans="1:16" s="1" customFormat="1" x14ac:dyDescent="0.2">
      <c r="A150" s="162"/>
      <c r="B150" s="162"/>
      <c r="C150" s="162"/>
      <c r="D150" s="162"/>
      <c r="E150" s="164"/>
      <c r="F150" s="162"/>
      <c r="G150" s="162"/>
      <c r="H150" s="162"/>
      <c r="I150" s="162"/>
      <c r="J150" s="162"/>
      <c r="K150" s="162"/>
      <c r="L150" s="162"/>
      <c r="M150" s="162"/>
      <c r="N150" s="162"/>
      <c r="O150" s="162"/>
      <c r="P150" s="416"/>
    </row>
    <row r="151" spans="1:16" s="1" customFormat="1" x14ac:dyDescent="0.2">
      <c r="A151" s="162"/>
      <c r="B151" s="162"/>
      <c r="C151" s="162"/>
      <c r="D151" s="162"/>
      <c r="E151" s="164"/>
      <c r="F151" s="162"/>
      <c r="G151" s="162"/>
      <c r="H151" s="162"/>
      <c r="I151" s="162"/>
      <c r="J151" s="162"/>
      <c r="K151" s="162"/>
      <c r="L151" s="162"/>
      <c r="M151" s="162"/>
      <c r="N151" s="162"/>
      <c r="O151" s="162"/>
      <c r="P151" s="416"/>
    </row>
    <row r="152" spans="1:16" s="1" customFormat="1" x14ac:dyDescent="0.2">
      <c r="A152" s="162"/>
      <c r="B152" s="162"/>
      <c r="C152" s="162"/>
      <c r="D152" s="162"/>
      <c r="E152" s="164"/>
      <c r="F152" s="162"/>
      <c r="G152" s="162"/>
      <c r="H152" s="162"/>
      <c r="I152" s="162"/>
      <c r="J152" s="162"/>
      <c r="K152" s="162"/>
      <c r="L152" s="162"/>
      <c r="M152" s="162"/>
      <c r="N152" s="162"/>
      <c r="O152" s="162"/>
      <c r="P152" s="416"/>
    </row>
    <row r="153" spans="1:16" s="1" customFormat="1" x14ac:dyDescent="0.2">
      <c r="A153" s="162"/>
      <c r="B153" s="162"/>
      <c r="C153" s="162"/>
      <c r="D153" s="162"/>
      <c r="E153" s="164"/>
      <c r="F153" s="162"/>
      <c r="G153" s="162"/>
      <c r="H153" s="162"/>
      <c r="I153" s="162"/>
      <c r="J153" s="162"/>
      <c r="K153" s="162"/>
      <c r="L153" s="162"/>
      <c r="M153" s="162"/>
      <c r="N153" s="162"/>
      <c r="O153" s="162"/>
      <c r="P153" s="416"/>
    </row>
    <row r="154" spans="1:16" s="1" customFormat="1" x14ac:dyDescent="0.2">
      <c r="A154" s="162"/>
      <c r="B154" s="162"/>
      <c r="C154" s="162"/>
      <c r="D154" s="162"/>
      <c r="E154" s="164"/>
      <c r="F154" s="162"/>
      <c r="G154" s="162"/>
      <c r="H154" s="162"/>
      <c r="I154" s="162"/>
      <c r="J154" s="162"/>
      <c r="K154" s="162"/>
      <c r="L154" s="162"/>
      <c r="M154" s="162"/>
      <c r="N154" s="162"/>
      <c r="O154" s="162"/>
      <c r="P154" s="416"/>
    </row>
    <row r="155" spans="1:16" s="1" customFormat="1" x14ac:dyDescent="0.2">
      <c r="A155" s="162"/>
      <c r="B155" s="162"/>
      <c r="C155" s="162"/>
      <c r="D155" s="162"/>
      <c r="E155" s="164"/>
      <c r="F155" s="162"/>
      <c r="G155" s="162"/>
      <c r="H155" s="162"/>
      <c r="I155" s="162"/>
      <c r="J155" s="162"/>
      <c r="K155" s="162"/>
      <c r="L155" s="162"/>
      <c r="M155" s="162"/>
      <c r="N155" s="162"/>
      <c r="O155" s="162"/>
      <c r="P155" s="416"/>
    </row>
    <row r="156" spans="1:16" s="1" customFormat="1" x14ac:dyDescent="0.2">
      <c r="A156" s="162"/>
      <c r="B156" s="162"/>
      <c r="C156" s="162"/>
      <c r="D156" s="162"/>
      <c r="E156" s="164"/>
      <c r="F156" s="162"/>
      <c r="G156" s="162"/>
      <c r="H156" s="162"/>
      <c r="I156" s="162"/>
      <c r="J156" s="162"/>
      <c r="K156" s="162"/>
      <c r="L156" s="162"/>
      <c r="M156" s="162"/>
      <c r="N156" s="162"/>
      <c r="O156" s="162"/>
      <c r="P156" s="416"/>
    </row>
    <row r="157" spans="1:16" s="1" customFormat="1" x14ac:dyDescent="0.2">
      <c r="A157" s="162"/>
      <c r="B157" s="162"/>
      <c r="C157" s="162"/>
      <c r="D157" s="162"/>
      <c r="E157" s="164"/>
      <c r="F157" s="162"/>
      <c r="G157" s="162"/>
      <c r="H157" s="162"/>
      <c r="I157" s="162"/>
      <c r="J157" s="162"/>
      <c r="K157" s="162"/>
      <c r="L157" s="162"/>
      <c r="M157" s="162"/>
      <c r="N157" s="162"/>
      <c r="O157" s="162"/>
      <c r="P157" s="416"/>
    </row>
    <row r="158" spans="1:16" s="1" customFormat="1" x14ac:dyDescent="0.2">
      <c r="A158" s="162"/>
      <c r="B158" s="162"/>
      <c r="C158" s="162"/>
      <c r="D158" s="162"/>
      <c r="E158" s="164"/>
      <c r="F158" s="162"/>
      <c r="G158" s="162"/>
      <c r="H158" s="162"/>
      <c r="I158" s="162"/>
      <c r="J158" s="162"/>
      <c r="K158" s="162"/>
      <c r="L158" s="162"/>
      <c r="M158" s="162"/>
      <c r="N158" s="162"/>
      <c r="O158" s="162"/>
      <c r="P158" s="416"/>
    </row>
    <row r="159" spans="1:16" s="1" customFormat="1" x14ac:dyDescent="0.2">
      <c r="A159" s="162"/>
      <c r="B159" s="162"/>
      <c r="C159" s="162"/>
      <c r="D159" s="162"/>
      <c r="E159" s="164"/>
      <c r="F159" s="162"/>
      <c r="G159" s="162"/>
      <c r="H159" s="162"/>
      <c r="I159" s="162"/>
      <c r="J159" s="162"/>
      <c r="K159" s="162"/>
      <c r="L159" s="162"/>
      <c r="M159" s="162"/>
      <c r="N159" s="162"/>
      <c r="O159" s="162"/>
      <c r="P159" s="416"/>
    </row>
    <row r="160" spans="1:16" s="1" customFormat="1" x14ac:dyDescent="0.2">
      <c r="A160" s="162"/>
      <c r="B160" s="162"/>
      <c r="C160" s="162"/>
      <c r="D160" s="162"/>
      <c r="E160" s="162"/>
      <c r="F160" s="162"/>
      <c r="G160" s="162"/>
      <c r="H160" s="162"/>
      <c r="I160" s="162"/>
      <c r="J160" s="162"/>
      <c r="K160" s="162"/>
      <c r="L160" s="162"/>
      <c r="M160" s="162"/>
      <c r="N160" s="162"/>
      <c r="O160" s="162"/>
      <c r="P160" s="416"/>
    </row>
    <row r="161" spans="1:16" s="1" customFormat="1" x14ac:dyDescent="0.2">
      <c r="A161" s="162"/>
      <c r="B161" s="162"/>
      <c r="C161" s="162"/>
      <c r="D161" s="162"/>
      <c r="E161" s="162"/>
      <c r="F161" s="162"/>
      <c r="G161" s="162"/>
      <c r="H161" s="162"/>
      <c r="I161" s="162"/>
      <c r="J161" s="162"/>
      <c r="K161" s="162"/>
      <c r="L161" s="162"/>
      <c r="M161" s="162"/>
      <c r="N161" s="162"/>
      <c r="O161" s="162"/>
      <c r="P161" s="416"/>
    </row>
    <row r="162" spans="1:16" s="1" customFormat="1" x14ac:dyDescent="0.2">
      <c r="A162" s="162"/>
      <c r="B162" s="162"/>
      <c r="C162" s="162"/>
      <c r="D162" s="162"/>
      <c r="E162" s="162"/>
      <c r="F162" s="162"/>
      <c r="G162" s="162"/>
      <c r="H162" s="162"/>
      <c r="I162" s="162"/>
      <c r="J162" s="162"/>
      <c r="K162" s="162"/>
      <c r="L162" s="162"/>
      <c r="M162" s="162"/>
      <c r="N162" s="162"/>
      <c r="O162" s="162"/>
      <c r="P162" s="416"/>
    </row>
    <row r="163" spans="1:16" s="1" customFormat="1" x14ac:dyDescent="0.2">
      <c r="A163" s="162"/>
      <c r="B163" s="162"/>
      <c r="C163" s="162"/>
      <c r="D163" s="162"/>
      <c r="E163" s="162"/>
      <c r="F163" s="162"/>
      <c r="G163" s="162"/>
      <c r="H163" s="162"/>
      <c r="I163" s="162"/>
      <c r="J163" s="162"/>
      <c r="K163" s="162"/>
      <c r="L163" s="162"/>
      <c r="M163" s="162"/>
      <c r="N163" s="162"/>
      <c r="O163" s="162"/>
      <c r="P163" s="416"/>
    </row>
    <row r="164" spans="1:16" s="1" customFormat="1" x14ac:dyDescent="0.2">
      <c r="A164" s="162"/>
      <c r="B164" s="162"/>
      <c r="C164" s="162"/>
      <c r="D164" s="162"/>
      <c r="E164" s="162"/>
      <c r="F164" s="162"/>
      <c r="G164" s="162"/>
      <c r="H164" s="162"/>
      <c r="I164" s="162"/>
      <c r="J164" s="162"/>
      <c r="K164" s="162"/>
      <c r="L164" s="162"/>
      <c r="M164" s="162"/>
      <c r="N164" s="162"/>
      <c r="O164" s="162"/>
      <c r="P164" s="416"/>
    </row>
    <row r="165" spans="1:16" s="1" customFormat="1" x14ac:dyDescent="0.2">
      <c r="A165" s="162"/>
      <c r="B165" s="162"/>
      <c r="C165" s="162"/>
      <c r="D165" s="162"/>
      <c r="E165" s="162"/>
      <c r="F165" s="162"/>
      <c r="G165" s="162"/>
      <c r="H165" s="162"/>
      <c r="I165" s="162"/>
      <c r="J165" s="162"/>
      <c r="K165" s="162"/>
      <c r="L165" s="162"/>
      <c r="M165" s="162"/>
      <c r="N165" s="162"/>
      <c r="O165" s="162"/>
      <c r="P165" s="416"/>
    </row>
    <row r="166" spans="1:16" s="1" customFormat="1" x14ac:dyDescent="0.2">
      <c r="A166" s="162"/>
      <c r="B166" s="162"/>
      <c r="C166" s="162"/>
      <c r="D166" s="162"/>
      <c r="E166" s="162"/>
      <c r="F166" s="162"/>
      <c r="G166" s="162"/>
      <c r="H166" s="162"/>
      <c r="I166" s="162"/>
      <c r="J166" s="162"/>
      <c r="K166" s="162"/>
      <c r="L166" s="162"/>
      <c r="M166" s="162"/>
      <c r="N166" s="162"/>
      <c r="O166" s="162"/>
      <c r="P166" s="416"/>
    </row>
    <row r="167" spans="1:16" s="1" customFormat="1" x14ac:dyDescent="0.2">
      <c r="A167" s="162"/>
      <c r="B167" s="162"/>
      <c r="C167" s="162"/>
      <c r="D167" s="162"/>
      <c r="E167" s="162"/>
      <c r="F167" s="162"/>
      <c r="G167" s="162"/>
      <c r="H167" s="162"/>
      <c r="I167" s="162"/>
      <c r="J167" s="162"/>
      <c r="K167" s="162"/>
      <c r="L167" s="162"/>
      <c r="M167" s="162"/>
      <c r="N167" s="162"/>
      <c r="O167" s="162"/>
      <c r="P167" s="416"/>
    </row>
    <row r="168" spans="1:16" s="1" customFormat="1" x14ac:dyDescent="0.2">
      <c r="A168" s="162"/>
      <c r="B168" s="162"/>
      <c r="C168" s="162"/>
      <c r="D168" s="162"/>
      <c r="E168" s="162"/>
      <c r="F168" s="162"/>
      <c r="G168" s="162"/>
      <c r="H168" s="162"/>
      <c r="I168" s="162"/>
      <c r="J168" s="162"/>
      <c r="K168" s="162"/>
      <c r="L168" s="162"/>
      <c r="M168" s="162"/>
      <c r="N168" s="162"/>
      <c r="O168" s="162"/>
      <c r="P168" s="416"/>
    </row>
    <row r="169" spans="1:16" s="1" customFormat="1" x14ac:dyDescent="0.2">
      <c r="A169" s="162"/>
      <c r="B169" s="162"/>
      <c r="C169" s="162"/>
      <c r="D169" s="162"/>
      <c r="E169" s="162"/>
      <c r="F169" s="162"/>
      <c r="G169" s="162"/>
      <c r="H169" s="162"/>
      <c r="I169" s="162"/>
      <c r="J169" s="162"/>
      <c r="K169" s="162"/>
      <c r="L169" s="162"/>
      <c r="M169" s="162"/>
      <c r="N169" s="162"/>
      <c r="O169" s="162"/>
      <c r="P169" s="416"/>
    </row>
    <row r="170" spans="1:16" s="1" customFormat="1" x14ac:dyDescent="0.2">
      <c r="A170" s="162"/>
      <c r="B170" s="162"/>
      <c r="C170" s="162"/>
      <c r="D170" s="162"/>
      <c r="E170" s="162"/>
      <c r="F170" s="162"/>
      <c r="G170" s="162"/>
      <c r="H170" s="162"/>
      <c r="I170" s="162"/>
      <c r="J170" s="162"/>
      <c r="K170" s="162"/>
      <c r="L170" s="162"/>
      <c r="M170" s="162"/>
      <c r="N170" s="162"/>
      <c r="O170" s="162"/>
      <c r="P170" s="416"/>
    </row>
    <row r="171" spans="1:16" s="1" customFormat="1" x14ac:dyDescent="0.2">
      <c r="A171" s="162"/>
      <c r="B171" s="162"/>
      <c r="C171" s="162"/>
      <c r="D171" s="162"/>
      <c r="E171" s="162"/>
      <c r="F171" s="162"/>
      <c r="G171" s="162"/>
      <c r="H171" s="162"/>
      <c r="I171" s="162"/>
      <c r="J171" s="162"/>
      <c r="K171" s="162"/>
      <c r="L171" s="162"/>
      <c r="M171" s="162"/>
      <c r="N171" s="162"/>
      <c r="O171" s="162"/>
      <c r="P171" s="416"/>
    </row>
    <row r="172" spans="1:16" s="1" customFormat="1" x14ac:dyDescent="0.2">
      <c r="A172" s="162"/>
      <c r="B172" s="162"/>
      <c r="C172" s="162"/>
      <c r="D172" s="162"/>
      <c r="E172" s="162"/>
      <c r="F172" s="162"/>
      <c r="G172" s="162"/>
      <c r="H172" s="162"/>
      <c r="I172" s="162"/>
      <c r="J172" s="162"/>
      <c r="K172" s="162"/>
      <c r="L172" s="162"/>
      <c r="M172" s="162"/>
      <c r="N172" s="162"/>
      <c r="O172" s="162"/>
      <c r="P172" s="416"/>
    </row>
    <row r="173" spans="1:16" s="1" customFormat="1" x14ac:dyDescent="0.2">
      <c r="A173" s="162"/>
      <c r="B173" s="162"/>
      <c r="C173" s="162"/>
      <c r="D173" s="162"/>
      <c r="E173" s="162"/>
      <c r="F173" s="162"/>
      <c r="G173" s="162"/>
      <c r="H173" s="162"/>
      <c r="I173" s="162"/>
      <c r="J173" s="162"/>
      <c r="K173" s="162"/>
      <c r="L173" s="162"/>
      <c r="M173" s="162"/>
      <c r="N173" s="162"/>
      <c r="O173" s="162"/>
      <c r="P173" s="416"/>
    </row>
    <row r="174" spans="1:16" s="1" customFormat="1" x14ac:dyDescent="0.2">
      <c r="A174" s="162"/>
      <c r="B174" s="162"/>
      <c r="C174" s="162"/>
      <c r="D174" s="162"/>
      <c r="E174" s="162"/>
      <c r="F174" s="162"/>
      <c r="G174" s="162"/>
      <c r="H174" s="162"/>
      <c r="I174" s="162"/>
      <c r="J174" s="162"/>
      <c r="K174" s="162"/>
      <c r="L174" s="162"/>
      <c r="M174" s="162"/>
      <c r="N174" s="162"/>
      <c r="O174" s="162"/>
      <c r="P174" s="416"/>
    </row>
    <row r="175" spans="1:16" s="1" customFormat="1" x14ac:dyDescent="0.2">
      <c r="A175" s="162"/>
      <c r="B175" s="162"/>
      <c r="C175" s="162"/>
      <c r="D175" s="162"/>
      <c r="E175" s="162"/>
      <c r="F175" s="162"/>
      <c r="G175" s="162"/>
      <c r="H175" s="162"/>
      <c r="I175" s="162"/>
      <c r="J175" s="162"/>
      <c r="K175" s="162"/>
      <c r="L175" s="162"/>
      <c r="M175" s="162"/>
      <c r="N175" s="162"/>
      <c r="O175" s="162"/>
      <c r="P175" s="416"/>
    </row>
    <row r="176" spans="1:16" s="1" customFormat="1" x14ac:dyDescent="0.2">
      <c r="A176" s="162"/>
      <c r="B176" s="162"/>
      <c r="C176" s="162"/>
      <c r="D176" s="162"/>
      <c r="E176" s="162"/>
      <c r="F176" s="162"/>
      <c r="G176" s="162"/>
      <c r="H176" s="162"/>
      <c r="I176" s="162"/>
      <c r="J176" s="162"/>
      <c r="K176" s="162"/>
      <c r="L176" s="162"/>
      <c r="M176" s="162"/>
      <c r="N176" s="162"/>
      <c r="O176" s="162"/>
      <c r="P176" s="416"/>
    </row>
    <row r="177" spans="1:16" s="1" customFormat="1" x14ac:dyDescent="0.2">
      <c r="A177" s="162"/>
      <c r="B177" s="162"/>
      <c r="C177" s="162"/>
      <c r="D177" s="162"/>
      <c r="E177" s="162"/>
      <c r="F177" s="162"/>
      <c r="G177" s="162"/>
      <c r="H177" s="162"/>
      <c r="I177" s="162"/>
      <c r="J177" s="162"/>
      <c r="K177" s="162"/>
      <c r="L177" s="162"/>
      <c r="M177" s="162"/>
      <c r="N177" s="162"/>
      <c r="O177" s="162"/>
      <c r="P177" s="416"/>
    </row>
    <row r="178" spans="1:16" s="1" customFormat="1" x14ac:dyDescent="0.2">
      <c r="A178" s="162"/>
      <c r="B178" s="162"/>
      <c r="C178" s="162"/>
      <c r="D178" s="162"/>
      <c r="E178" s="162"/>
      <c r="F178" s="162"/>
      <c r="G178" s="162"/>
      <c r="H178" s="162"/>
      <c r="I178" s="162"/>
      <c r="J178" s="162"/>
      <c r="K178" s="162"/>
      <c r="L178" s="162"/>
      <c r="M178" s="162"/>
      <c r="N178" s="162"/>
      <c r="O178" s="162"/>
      <c r="P178" s="416"/>
    </row>
    <row r="179" spans="1:16" s="1" customFormat="1" x14ac:dyDescent="0.2">
      <c r="A179" s="162"/>
      <c r="B179" s="162"/>
      <c r="C179" s="162"/>
      <c r="D179" s="162"/>
      <c r="E179" s="162"/>
      <c r="F179" s="162"/>
      <c r="G179" s="162"/>
      <c r="H179" s="162"/>
      <c r="I179" s="162"/>
      <c r="J179" s="162"/>
      <c r="K179" s="162"/>
      <c r="L179" s="162"/>
      <c r="M179" s="162"/>
      <c r="N179" s="162"/>
      <c r="O179" s="162"/>
      <c r="P179" s="416"/>
    </row>
    <row r="180" spans="1:16" s="1" customFormat="1" x14ac:dyDescent="0.2">
      <c r="A180" s="162"/>
      <c r="B180" s="162"/>
      <c r="C180" s="162"/>
      <c r="D180" s="162"/>
      <c r="E180" s="162"/>
      <c r="F180" s="162"/>
      <c r="G180" s="162"/>
      <c r="H180" s="162"/>
      <c r="I180" s="162"/>
      <c r="J180" s="162"/>
      <c r="K180" s="162"/>
      <c r="L180" s="162"/>
      <c r="M180" s="162"/>
      <c r="N180" s="162"/>
      <c r="O180" s="162"/>
      <c r="P180" s="416"/>
    </row>
    <row r="181" spans="1:16" s="1" customFormat="1" x14ac:dyDescent="0.2">
      <c r="A181" s="162"/>
      <c r="B181" s="162"/>
      <c r="C181" s="162"/>
      <c r="D181" s="162"/>
      <c r="E181" s="162"/>
      <c r="F181" s="162"/>
      <c r="G181" s="162"/>
      <c r="H181" s="162"/>
      <c r="I181" s="162"/>
      <c r="J181" s="162"/>
      <c r="K181" s="162"/>
      <c r="L181" s="162"/>
      <c r="M181" s="162"/>
      <c r="N181" s="162"/>
      <c r="O181" s="162"/>
      <c r="P181" s="416"/>
    </row>
    <row r="182" spans="1:16" s="1" customFormat="1" x14ac:dyDescent="0.2">
      <c r="A182" s="162"/>
      <c r="B182" s="162"/>
      <c r="C182" s="162"/>
      <c r="D182" s="162"/>
      <c r="E182" s="162"/>
      <c r="F182" s="162"/>
      <c r="G182" s="162"/>
      <c r="H182" s="162"/>
      <c r="I182" s="162"/>
      <c r="J182" s="162"/>
      <c r="K182" s="162"/>
      <c r="L182" s="162"/>
      <c r="M182" s="162"/>
      <c r="N182" s="162"/>
      <c r="O182" s="162"/>
      <c r="P182" s="416"/>
    </row>
    <row r="183" spans="1:16" s="1" customFormat="1" x14ac:dyDescent="0.2">
      <c r="A183" s="162"/>
      <c r="B183" s="162"/>
      <c r="C183" s="162"/>
      <c r="D183" s="162"/>
      <c r="E183" s="162"/>
      <c r="F183" s="162"/>
      <c r="G183" s="162"/>
      <c r="H183" s="162"/>
      <c r="I183" s="162"/>
      <c r="J183" s="162"/>
      <c r="K183" s="162"/>
      <c r="L183" s="162"/>
      <c r="M183" s="162"/>
      <c r="N183" s="162"/>
      <c r="O183" s="162"/>
      <c r="P183" s="416"/>
    </row>
    <row r="184" spans="1:16" s="1" customFormat="1" x14ac:dyDescent="0.2">
      <c r="A184" s="162"/>
      <c r="B184" s="162"/>
      <c r="C184" s="162"/>
      <c r="D184" s="162"/>
      <c r="E184" s="162"/>
      <c r="F184" s="162"/>
      <c r="G184" s="162"/>
      <c r="H184" s="162"/>
      <c r="I184" s="162"/>
      <c r="J184" s="162"/>
      <c r="K184" s="162"/>
      <c r="L184" s="162"/>
      <c r="M184" s="162"/>
      <c r="N184" s="162"/>
      <c r="O184" s="162"/>
      <c r="P184" s="416"/>
    </row>
    <row r="185" spans="1:16" s="1" customFormat="1" x14ac:dyDescent="0.2">
      <c r="A185" s="162"/>
      <c r="B185" s="162"/>
      <c r="C185" s="162"/>
      <c r="D185" s="162"/>
      <c r="E185" s="162"/>
      <c r="F185" s="162"/>
      <c r="G185" s="162"/>
      <c r="H185" s="162"/>
      <c r="I185" s="162"/>
      <c r="J185" s="162"/>
      <c r="K185" s="162"/>
      <c r="L185" s="162"/>
      <c r="M185" s="162"/>
      <c r="N185" s="162"/>
      <c r="O185" s="162"/>
      <c r="P185" s="416"/>
    </row>
    <row r="186" spans="1:16" s="1" customFormat="1" x14ac:dyDescent="0.2">
      <c r="A186" s="162"/>
      <c r="B186" s="162"/>
      <c r="C186" s="162"/>
      <c r="D186" s="162"/>
      <c r="E186" s="162"/>
      <c r="F186" s="162"/>
      <c r="G186" s="162"/>
      <c r="H186" s="162"/>
      <c r="I186" s="162"/>
      <c r="J186" s="162"/>
      <c r="K186" s="162"/>
      <c r="L186" s="162"/>
      <c r="M186" s="162"/>
      <c r="N186" s="162"/>
      <c r="O186" s="162"/>
      <c r="P186" s="416"/>
    </row>
    <row r="187" spans="1:16" s="1" customFormat="1" x14ac:dyDescent="0.2">
      <c r="A187" s="162"/>
      <c r="B187" s="162"/>
      <c r="C187" s="162"/>
      <c r="D187" s="162"/>
      <c r="E187" s="162"/>
      <c r="F187" s="162"/>
      <c r="G187" s="162"/>
      <c r="H187" s="162"/>
      <c r="I187" s="162"/>
      <c r="J187" s="162"/>
      <c r="K187" s="162"/>
      <c r="L187" s="162"/>
      <c r="M187" s="162"/>
      <c r="N187" s="162"/>
      <c r="O187" s="162"/>
      <c r="P187" s="416"/>
    </row>
    <row r="188" spans="1:16" s="1" customFormat="1" x14ac:dyDescent="0.2">
      <c r="A188" s="162"/>
      <c r="B188" s="162"/>
      <c r="C188" s="162"/>
      <c r="D188" s="162"/>
      <c r="E188" s="162"/>
      <c r="F188" s="162"/>
      <c r="G188" s="162"/>
      <c r="H188" s="162"/>
      <c r="I188" s="162"/>
      <c r="J188" s="162"/>
      <c r="K188" s="162"/>
      <c r="L188" s="162"/>
      <c r="M188" s="162"/>
      <c r="N188" s="162"/>
      <c r="O188" s="162"/>
      <c r="P188" s="416"/>
    </row>
    <row r="189" spans="1:16" s="1" customFormat="1" x14ac:dyDescent="0.2">
      <c r="A189" s="162"/>
      <c r="B189" s="162"/>
      <c r="C189" s="162"/>
      <c r="D189" s="162"/>
      <c r="E189" s="162"/>
      <c r="F189" s="162"/>
      <c r="G189" s="162"/>
      <c r="H189" s="162"/>
      <c r="I189" s="162"/>
      <c r="J189" s="162"/>
      <c r="K189" s="162"/>
      <c r="L189" s="162"/>
      <c r="M189" s="162"/>
      <c r="N189" s="162"/>
      <c r="O189" s="162"/>
      <c r="P189" s="416"/>
    </row>
    <row r="190" spans="1:16" s="1" customFormat="1" x14ac:dyDescent="0.2">
      <c r="A190" s="162"/>
      <c r="B190" s="162"/>
      <c r="C190" s="162"/>
      <c r="D190" s="162"/>
      <c r="E190" s="162"/>
      <c r="F190" s="162"/>
      <c r="G190" s="162"/>
      <c r="H190" s="162"/>
      <c r="I190" s="162"/>
      <c r="J190" s="162"/>
      <c r="K190" s="162"/>
      <c r="L190" s="162"/>
      <c r="M190" s="162"/>
      <c r="N190" s="162"/>
      <c r="O190" s="162"/>
      <c r="P190" s="416"/>
    </row>
    <row r="191" spans="1:16" s="1" customFormat="1" x14ac:dyDescent="0.2">
      <c r="A191" s="162"/>
      <c r="B191" s="162"/>
      <c r="C191" s="162"/>
      <c r="D191" s="162"/>
      <c r="E191" s="162"/>
      <c r="F191" s="162"/>
      <c r="G191" s="162"/>
      <c r="H191" s="162"/>
      <c r="I191" s="162"/>
      <c r="J191" s="162"/>
      <c r="K191" s="162"/>
      <c r="L191" s="162"/>
      <c r="M191" s="162"/>
      <c r="N191" s="162"/>
      <c r="O191" s="162"/>
      <c r="P191" s="416"/>
    </row>
    <row r="192" spans="1:16" s="1" customFormat="1" x14ac:dyDescent="0.2">
      <c r="A192" s="162"/>
      <c r="B192" s="162"/>
      <c r="C192" s="162"/>
      <c r="D192" s="162"/>
      <c r="E192" s="162"/>
      <c r="F192" s="162"/>
      <c r="G192" s="162"/>
      <c r="H192" s="162"/>
      <c r="I192" s="162"/>
      <c r="J192" s="162"/>
      <c r="K192" s="162"/>
      <c r="L192" s="162"/>
      <c r="M192" s="162"/>
      <c r="N192" s="162"/>
      <c r="O192" s="162"/>
      <c r="P192" s="416"/>
    </row>
    <row r="193" spans="1:16" s="1" customFormat="1" x14ac:dyDescent="0.2">
      <c r="A193" s="162"/>
      <c r="B193" s="162"/>
      <c r="C193" s="162"/>
      <c r="D193" s="162"/>
      <c r="E193" s="162"/>
      <c r="F193" s="162"/>
      <c r="G193" s="162"/>
      <c r="H193" s="162"/>
      <c r="I193" s="162"/>
      <c r="J193" s="162"/>
      <c r="K193" s="162"/>
      <c r="L193" s="162"/>
      <c r="M193" s="162"/>
      <c r="N193" s="162"/>
      <c r="O193" s="162"/>
      <c r="P193" s="416"/>
    </row>
    <row r="194" spans="1:16" s="1" customFormat="1" x14ac:dyDescent="0.2">
      <c r="A194" s="162"/>
      <c r="B194" s="162"/>
      <c r="C194" s="162"/>
      <c r="D194" s="162"/>
      <c r="E194" s="162"/>
      <c r="F194" s="162"/>
      <c r="G194" s="162"/>
      <c r="H194" s="162"/>
      <c r="I194" s="162"/>
      <c r="J194" s="162"/>
      <c r="K194" s="162"/>
      <c r="L194" s="162"/>
      <c r="M194" s="162"/>
      <c r="N194" s="162"/>
      <c r="O194" s="162"/>
      <c r="P194" s="416"/>
    </row>
    <row r="195" spans="1:16" s="1" customFormat="1" x14ac:dyDescent="0.2">
      <c r="A195" s="162"/>
      <c r="B195" s="162"/>
      <c r="C195" s="162"/>
      <c r="D195" s="162"/>
      <c r="E195" s="162"/>
      <c r="F195" s="162"/>
      <c r="G195" s="162"/>
      <c r="H195" s="162"/>
      <c r="I195" s="162"/>
      <c r="J195" s="162"/>
      <c r="K195" s="162"/>
      <c r="L195" s="162"/>
      <c r="M195" s="162"/>
      <c r="N195" s="162"/>
      <c r="O195" s="162"/>
      <c r="P195" s="416"/>
    </row>
    <row r="196" spans="1:16" s="1" customFormat="1" x14ac:dyDescent="0.2">
      <c r="A196" s="162"/>
      <c r="B196" s="162"/>
      <c r="C196" s="162"/>
      <c r="D196" s="162"/>
      <c r="E196" s="162"/>
      <c r="F196" s="162"/>
      <c r="G196" s="162"/>
      <c r="H196" s="162"/>
      <c r="I196" s="162"/>
      <c r="J196" s="162"/>
      <c r="K196" s="162"/>
      <c r="L196" s="162"/>
      <c r="M196" s="162"/>
      <c r="N196" s="162"/>
      <c r="O196" s="162"/>
      <c r="P196" s="416"/>
    </row>
    <row r="197" spans="1:16" s="1" customFormat="1" x14ac:dyDescent="0.2">
      <c r="A197" s="162"/>
      <c r="B197" s="162"/>
      <c r="C197" s="162"/>
      <c r="D197" s="162"/>
      <c r="E197" s="162"/>
      <c r="F197" s="162"/>
      <c r="G197" s="162"/>
      <c r="H197" s="162"/>
      <c r="I197" s="162"/>
      <c r="J197" s="162"/>
      <c r="K197" s="162"/>
      <c r="L197" s="162"/>
      <c r="M197" s="162"/>
      <c r="N197" s="162"/>
      <c r="O197" s="162"/>
      <c r="P197" s="416"/>
    </row>
    <row r="198" spans="1:16" s="1" customFormat="1" x14ac:dyDescent="0.2">
      <c r="A198" s="162"/>
      <c r="B198" s="162"/>
      <c r="C198" s="162"/>
      <c r="D198" s="162"/>
      <c r="E198" s="162"/>
      <c r="F198" s="162"/>
      <c r="G198" s="162"/>
      <c r="H198" s="162"/>
      <c r="I198" s="162"/>
      <c r="J198" s="162"/>
      <c r="K198" s="162"/>
      <c r="L198" s="162"/>
      <c r="M198" s="162"/>
      <c r="N198" s="162"/>
      <c r="O198" s="162"/>
      <c r="P198" s="416"/>
    </row>
    <row r="199" spans="1:16" s="1" customFormat="1" x14ac:dyDescent="0.2">
      <c r="A199" s="162"/>
      <c r="B199" s="162"/>
      <c r="C199" s="162"/>
      <c r="D199" s="162"/>
      <c r="E199" s="162"/>
      <c r="F199" s="162"/>
      <c r="G199" s="162"/>
      <c r="H199" s="162"/>
      <c r="I199" s="162"/>
      <c r="J199" s="162"/>
      <c r="K199" s="162"/>
      <c r="L199" s="162"/>
      <c r="M199" s="162"/>
      <c r="N199" s="162"/>
      <c r="O199" s="162"/>
      <c r="P199" s="416"/>
    </row>
    <row r="200" spans="1:16" s="1" customFormat="1" x14ac:dyDescent="0.2">
      <c r="A200" s="162"/>
      <c r="B200" s="162"/>
      <c r="C200" s="162"/>
      <c r="D200" s="162"/>
      <c r="E200" s="162"/>
      <c r="F200" s="162"/>
      <c r="G200" s="162"/>
      <c r="H200" s="162"/>
      <c r="I200" s="162"/>
      <c r="J200" s="162"/>
      <c r="K200" s="162"/>
      <c r="L200" s="162"/>
      <c r="M200" s="162"/>
      <c r="N200" s="162"/>
      <c r="O200" s="162"/>
      <c r="P200" s="416"/>
    </row>
    <row r="201" spans="1:16" s="1" customFormat="1" x14ac:dyDescent="0.2">
      <c r="A201" s="162"/>
      <c r="B201" s="162"/>
      <c r="C201" s="162"/>
      <c r="D201" s="162"/>
      <c r="E201" s="162"/>
      <c r="F201" s="162"/>
      <c r="G201" s="162"/>
      <c r="H201" s="162"/>
      <c r="I201" s="162"/>
      <c r="J201" s="162"/>
      <c r="K201" s="162"/>
      <c r="L201" s="162"/>
      <c r="M201" s="162"/>
      <c r="N201" s="162"/>
      <c r="O201" s="162"/>
      <c r="P201" s="416"/>
    </row>
    <row r="202" spans="1:16" s="1" customFormat="1" x14ac:dyDescent="0.2">
      <c r="A202" s="162"/>
      <c r="B202" s="162"/>
      <c r="C202" s="162"/>
      <c r="D202" s="162"/>
      <c r="E202" s="162"/>
      <c r="F202" s="162"/>
      <c r="G202" s="162"/>
      <c r="H202" s="162"/>
      <c r="I202" s="162"/>
      <c r="J202" s="162"/>
      <c r="K202" s="162"/>
      <c r="L202" s="162"/>
      <c r="M202" s="162"/>
      <c r="N202" s="162"/>
      <c r="O202" s="162"/>
      <c r="P202" s="416"/>
    </row>
    <row r="203" spans="1:16" s="1" customFormat="1" x14ac:dyDescent="0.2">
      <c r="A203" s="162"/>
      <c r="B203" s="162"/>
      <c r="C203" s="162"/>
      <c r="D203" s="162"/>
      <c r="E203" s="162"/>
      <c r="F203" s="162"/>
      <c r="G203" s="162"/>
      <c r="H203" s="162"/>
      <c r="I203" s="162"/>
      <c r="J203" s="162"/>
      <c r="K203" s="162"/>
      <c r="L203" s="162"/>
      <c r="M203" s="162"/>
      <c r="N203" s="162"/>
      <c r="O203" s="162"/>
      <c r="P203" s="416"/>
    </row>
    <row r="204" spans="1:16" s="1" customFormat="1" x14ac:dyDescent="0.2">
      <c r="A204" s="162"/>
      <c r="B204" s="162"/>
      <c r="C204" s="162"/>
      <c r="D204" s="162"/>
      <c r="E204" s="162"/>
      <c r="F204" s="162"/>
      <c r="G204" s="162"/>
      <c r="H204" s="162"/>
      <c r="I204" s="162"/>
      <c r="J204" s="162"/>
      <c r="K204" s="162"/>
      <c r="L204" s="162"/>
      <c r="M204" s="162"/>
      <c r="N204" s="162"/>
      <c r="O204" s="162"/>
      <c r="P204" s="416"/>
    </row>
    <row r="205" spans="1:16" s="1" customFormat="1" x14ac:dyDescent="0.2">
      <c r="A205" s="162"/>
      <c r="B205" s="162"/>
      <c r="C205" s="162"/>
      <c r="D205" s="162"/>
      <c r="E205" s="162"/>
      <c r="F205" s="162"/>
      <c r="G205" s="162"/>
      <c r="H205" s="162"/>
      <c r="I205" s="162"/>
      <c r="J205" s="162"/>
      <c r="K205" s="162"/>
      <c r="L205" s="162"/>
      <c r="M205" s="162"/>
      <c r="N205" s="162"/>
      <c r="O205" s="162"/>
      <c r="P205" s="416"/>
    </row>
    <row r="206" spans="1:16" s="1" customFormat="1" x14ac:dyDescent="0.2">
      <c r="A206" s="162"/>
      <c r="B206" s="162"/>
      <c r="C206" s="162"/>
      <c r="D206" s="162"/>
      <c r="E206" s="162"/>
      <c r="F206" s="162"/>
      <c r="G206" s="162"/>
      <c r="H206" s="162"/>
      <c r="I206" s="162"/>
      <c r="J206" s="162"/>
      <c r="K206" s="162"/>
      <c r="L206" s="162"/>
      <c r="M206" s="162"/>
      <c r="N206" s="162"/>
      <c r="O206" s="162"/>
      <c r="P206" s="416"/>
    </row>
    <row r="207" spans="1:16" s="1" customFormat="1" x14ac:dyDescent="0.2">
      <c r="A207" s="162"/>
      <c r="B207" s="162"/>
      <c r="C207" s="162"/>
      <c r="D207" s="162"/>
      <c r="E207" s="162"/>
      <c r="F207" s="162"/>
      <c r="G207" s="162"/>
      <c r="H207" s="162"/>
      <c r="I207" s="162"/>
      <c r="J207" s="162"/>
      <c r="K207" s="162"/>
      <c r="L207" s="162"/>
      <c r="M207" s="162"/>
      <c r="N207" s="162"/>
      <c r="O207" s="162"/>
      <c r="P207" s="416"/>
    </row>
    <row r="208" spans="1:16" s="1" customFormat="1" x14ac:dyDescent="0.2">
      <c r="A208" s="162"/>
      <c r="B208" s="162"/>
      <c r="C208" s="162"/>
      <c r="D208" s="162"/>
      <c r="E208" s="162"/>
      <c r="F208" s="162"/>
      <c r="G208" s="162"/>
      <c r="H208" s="162"/>
      <c r="I208" s="162"/>
      <c r="J208" s="162"/>
      <c r="K208" s="162"/>
      <c r="L208" s="162"/>
      <c r="M208" s="162"/>
      <c r="N208" s="162"/>
      <c r="O208" s="162"/>
      <c r="P208" s="416"/>
    </row>
    <row r="209" spans="1:16" s="1" customFormat="1" x14ac:dyDescent="0.2">
      <c r="A209" s="162"/>
      <c r="B209" s="162"/>
      <c r="C209" s="162"/>
      <c r="D209" s="162"/>
      <c r="E209" s="162"/>
      <c r="F209" s="162"/>
      <c r="G209" s="162"/>
      <c r="H209" s="162"/>
      <c r="I209" s="162"/>
      <c r="J209" s="162"/>
      <c r="K209" s="162"/>
      <c r="L209" s="162"/>
      <c r="M209" s="162"/>
      <c r="N209" s="162"/>
      <c r="O209" s="162"/>
      <c r="P209" s="416"/>
    </row>
    <row r="210" spans="1:16" s="1" customFormat="1" x14ac:dyDescent="0.2">
      <c r="A210" s="162"/>
      <c r="B210" s="162"/>
      <c r="C210" s="162"/>
      <c r="D210" s="162"/>
      <c r="E210" s="162"/>
      <c r="F210" s="162"/>
      <c r="G210" s="162"/>
      <c r="H210" s="162"/>
      <c r="I210" s="162"/>
      <c r="J210" s="162"/>
      <c r="K210" s="162"/>
      <c r="L210" s="162"/>
      <c r="M210" s="162"/>
      <c r="N210" s="162"/>
      <c r="O210" s="162"/>
      <c r="P210" s="416"/>
    </row>
    <row r="211" spans="1:16" s="1" customFormat="1" x14ac:dyDescent="0.2">
      <c r="A211" s="162"/>
      <c r="B211" s="162"/>
      <c r="C211" s="162"/>
      <c r="D211" s="162"/>
      <c r="E211" s="162"/>
      <c r="F211" s="162"/>
      <c r="G211" s="162"/>
      <c r="H211" s="162"/>
      <c r="I211" s="162"/>
      <c r="J211" s="162"/>
      <c r="K211" s="162"/>
      <c r="L211" s="162"/>
      <c r="M211" s="162"/>
      <c r="N211" s="162"/>
      <c r="O211" s="162"/>
      <c r="P211" s="416"/>
    </row>
    <row r="212" spans="1:16" s="1" customFormat="1" x14ac:dyDescent="0.2">
      <c r="A212" s="162"/>
      <c r="B212" s="162"/>
      <c r="C212" s="162"/>
      <c r="D212" s="162"/>
      <c r="E212" s="162"/>
      <c r="F212" s="162"/>
      <c r="G212" s="162"/>
      <c r="H212" s="162"/>
      <c r="I212" s="162"/>
      <c r="J212" s="162"/>
      <c r="K212" s="162"/>
      <c r="L212" s="162"/>
      <c r="M212" s="162"/>
      <c r="N212" s="162"/>
      <c r="O212" s="162"/>
      <c r="P212" s="416"/>
    </row>
    <row r="213" spans="1:16" s="1" customFormat="1" x14ac:dyDescent="0.2">
      <c r="A213" s="162"/>
      <c r="B213" s="162"/>
      <c r="C213" s="162"/>
      <c r="D213" s="162"/>
      <c r="E213" s="162"/>
      <c r="F213" s="162"/>
      <c r="G213" s="162"/>
      <c r="H213" s="162"/>
      <c r="I213" s="162"/>
      <c r="J213" s="162"/>
      <c r="K213" s="162"/>
      <c r="L213" s="162"/>
      <c r="M213" s="162"/>
      <c r="N213" s="162"/>
      <c r="O213" s="162"/>
      <c r="P213" s="416"/>
    </row>
    <row r="214" spans="1:16" s="1" customFormat="1" x14ac:dyDescent="0.2">
      <c r="A214" s="162"/>
      <c r="B214" s="162"/>
      <c r="C214" s="162"/>
      <c r="D214" s="162"/>
      <c r="E214" s="162"/>
      <c r="F214" s="162"/>
      <c r="G214" s="162"/>
      <c r="H214" s="162"/>
      <c r="I214" s="162"/>
      <c r="J214" s="162"/>
      <c r="K214" s="162"/>
      <c r="L214" s="162"/>
      <c r="M214" s="162"/>
      <c r="N214" s="162"/>
      <c r="O214" s="162"/>
      <c r="P214" s="416"/>
    </row>
    <row r="215" spans="1:16" s="1" customFormat="1" x14ac:dyDescent="0.2">
      <c r="A215" s="162"/>
      <c r="B215" s="162"/>
      <c r="C215" s="162"/>
      <c r="D215" s="162"/>
      <c r="E215" s="162"/>
      <c r="F215" s="162"/>
      <c r="G215" s="162"/>
      <c r="H215" s="162"/>
      <c r="I215" s="162"/>
      <c r="J215" s="162"/>
      <c r="K215" s="162"/>
      <c r="L215" s="162"/>
      <c r="M215" s="162"/>
      <c r="N215" s="162"/>
      <c r="O215" s="162"/>
      <c r="P215" s="416"/>
    </row>
    <row r="216" spans="1:16" s="1" customFormat="1" x14ac:dyDescent="0.2">
      <c r="A216" s="162"/>
      <c r="B216" s="162"/>
      <c r="C216" s="162"/>
      <c r="D216" s="162"/>
      <c r="E216" s="162"/>
      <c r="F216" s="162"/>
      <c r="G216" s="162"/>
      <c r="H216" s="162"/>
      <c r="I216" s="162"/>
      <c r="J216" s="162"/>
      <c r="K216" s="162"/>
      <c r="L216" s="162"/>
      <c r="M216" s="162"/>
      <c r="N216" s="162"/>
      <c r="O216" s="162"/>
      <c r="P216" s="416"/>
    </row>
    <row r="217" spans="1:16" s="1" customFormat="1" x14ac:dyDescent="0.2">
      <c r="A217" s="162"/>
      <c r="B217" s="162"/>
      <c r="C217" s="162"/>
      <c r="D217" s="162"/>
      <c r="E217" s="162"/>
      <c r="F217" s="162"/>
      <c r="G217" s="162"/>
      <c r="H217" s="162"/>
      <c r="I217" s="162"/>
      <c r="J217" s="162"/>
      <c r="K217" s="162"/>
      <c r="L217" s="162"/>
      <c r="M217" s="162"/>
      <c r="N217" s="162"/>
      <c r="O217" s="162"/>
      <c r="P217" s="416"/>
    </row>
    <row r="218" spans="1:16" s="1" customFormat="1" x14ac:dyDescent="0.2">
      <c r="A218" s="162"/>
      <c r="B218" s="162"/>
      <c r="C218" s="162"/>
      <c r="D218" s="162"/>
      <c r="E218" s="162"/>
      <c r="F218" s="162"/>
      <c r="G218" s="162"/>
      <c r="H218" s="162"/>
      <c r="I218" s="162"/>
      <c r="J218" s="162"/>
      <c r="K218" s="162"/>
      <c r="L218" s="162"/>
      <c r="M218" s="162"/>
      <c r="N218" s="162"/>
      <c r="O218" s="162"/>
      <c r="P218" s="416"/>
    </row>
    <row r="219" spans="1:16" s="1" customFormat="1" x14ac:dyDescent="0.2">
      <c r="A219" s="162"/>
      <c r="B219" s="162"/>
      <c r="C219" s="162"/>
      <c r="D219" s="162"/>
      <c r="E219" s="162"/>
      <c r="F219" s="162"/>
      <c r="G219" s="162"/>
      <c r="H219" s="162"/>
      <c r="I219" s="162"/>
      <c r="J219" s="162"/>
      <c r="K219" s="162"/>
      <c r="L219" s="162"/>
      <c r="M219" s="162"/>
      <c r="N219" s="162"/>
      <c r="O219" s="162"/>
      <c r="P219" s="416"/>
    </row>
    <row r="220" spans="1:16" s="1" customFormat="1" x14ac:dyDescent="0.2">
      <c r="A220" s="162"/>
      <c r="B220" s="162"/>
      <c r="C220" s="162"/>
      <c r="D220" s="162"/>
      <c r="E220" s="162"/>
      <c r="F220" s="162"/>
      <c r="G220" s="162"/>
      <c r="H220" s="162"/>
      <c r="I220" s="162"/>
      <c r="J220" s="162"/>
      <c r="K220" s="162"/>
      <c r="L220" s="162"/>
      <c r="M220" s="162"/>
      <c r="N220" s="162"/>
      <c r="O220" s="162"/>
      <c r="P220" s="416"/>
    </row>
    <row r="221" spans="1:16" s="1" customFormat="1" x14ac:dyDescent="0.2">
      <c r="A221" s="162"/>
      <c r="B221" s="162"/>
      <c r="C221" s="162"/>
      <c r="D221" s="162"/>
      <c r="E221" s="162"/>
      <c r="F221" s="162"/>
      <c r="G221" s="162"/>
      <c r="H221" s="162"/>
      <c r="I221" s="162"/>
      <c r="J221" s="162"/>
      <c r="K221" s="162"/>
      <c r="L221" s="162"/>
      <c r="M221" s="162"/>
      <c r="N221" s="162"/>
      <c r="O221" s="162"/>
      <c r="P221" s="416"/>
    </row>
    <row r="222" spans="1:16" s="1" customFormat="1" x14ac:dyDescent="0.2">
      <c r="A222" s="162"/>
      <c r="B222" s="162"/>
      <c r="C222" s="162"/>
      <c r="D222" s="162"/>
      <c r="E222" s="162"/>
      <c r="F222" s="162"/>
      <c r="G222" s="162"/>
      <c r="H222" s="162"/>
      <c r="I222" s="162"/>
      <c r="J222" s="162"/>
      <c r="K222" s="162"/>
      <c r="L222" s="162"/>
      <c r="M222" s="162"/>
      <c r="N222" s="162"/>
      <c r="O222" s="162"/>
      <c r="P222" s="416"/>
    </row>
    <row r="223" spans="1:16" s="1" customFormat="1" x14ac:dyDescent="0.2">
      <c r="A223" s="162"/>
      <c r="B223" s="162"/>
      <c r="C223" s="162"/>
      <c r="D223" s="162"/>
      <c r="E223" s="162"/>
      <c r="F223" s="162"/>
      <c r="G223" s="162"/>
      <c r="H223" s="162"/>
      <c r="I223" s="162"/>
      <c r="J223" s="162"/>
      <c r="K223" s="162"/>
      <c r="L223" s="162"/>
      <c r="M223" s="162"/>
      <c r="N223" s="162"/>
      <c r="O223" s="162"/>
      <c r="P223" s="416"/>
    </row>
    <row r="224" spans="1:16" s="1" customFormat="1" x14ac:dyDescent="0.2">
      <c r="A224" s="162"/>
      <c r="B224" s="162"/>
      <c r="C224" s="162"/>
      <c r="D224" s="162"/>
      <c r="E224" s="162"/>
      <c r="F224" s="162"/>
      <c r="G224" s="162"/>
      <c r="H224" s="162"/>
      <c r="I224" s="162"/>
      <c r="J224" s="162"/>
      <c r="K224" s="162"/>
      <c r="L224" s="162"/>
      <c r="M224" s="162"/>
      <c r="N224" s="162"/>
      <c r="O224" s="162"/>
      <c r="P224" s="416"/>
    </row>
    <row r="225" spans="1:16" s="1" customFormat="1" x14ac:dyDescent="0.2">
      <c r="A225" s="162"/>
      <c r="B225" s="162"/>
      <c r="C225" s="162"/>
      <c r="D225" s="162"/>
      <c r="E225" s="162"/>
      <c r="F225" s="162"/>
      <c r="G225" s="162"/>
      <c r="H225" s="162"/>
      <c r="I225" s="162"/>
      <c r="J225" s="162"/>
      <c r="K225" s="162"/>
      <c r="L225" s="162"/>
      <c r="M225" s="162"/>
      <c r="N225" s="162"/>
      <c r="O225" s="162"/>
      <c r="P225" s="416"/>
    </row>
    <row r="226" spans="1:16" s="1" customFormat="1" x14ac:dyDescent="0.2">
      <c r="A226" s="162"/>
      <c r="B226" s="162"/>
      <c r="C226" s="162"/>
      <c r="D226" s="162"/>
      <c r="E226" s="162"/>
      <c r="F226" s="162"/>
      <c r="G226" s="162"/>
      <c r="H226" s="162"/>
      <c r="I226" s="162"/>
      <c r="J226" s="162"/>
      <c r="K226" s="162"/>
      <c r="L226" s="162"/>
      <c r="M226" s="162"/>
      <c r="N226" s="162"/>
      <c r="O226" s="162"/>
      <c r="P226" s="416"/>
    </row>
    <row r="227" spans="1:16" s="1" customFormat="1" x14ac:dyDescent="0.2">
      <c r="A227" s="162"/>
      <c r="B227" s="162"/>
      <c r="C227" s="162"/>
      <c r="D227" s="162"/>
      <c r="E227" s="162"/>
      <c r="F227" s="162"/>
      <c r="G227" s="162"/>
      <c r="H227" s="162"/>
      <c r="I227" s="162"/>
      <c r="J227" s="162"/>
      <c r="K227" s="162"/>
      <c r="L227" s="162"/>
      <c r="M227" s="162"/>
      <c r="N227" s="162"/>
      <c r="O227" s="162"/>
      <c r="P227" s="416"/>
    </row>
    <row r="228" spans="1:16" s="1" customFormat="1" x14ac:dyDescent="0.2">
      <c r="A228" s="162"/>
      <c r="B228" s="162"/>
      <c r="C228" s="162"/>
      <c r="D228" s="162"/>
      <c r="E228" s="162"/>
      <c r="F228" s="162"/>
      <c r="G228" s="162"/>
      <c r="H228" s="162"/>
      <c r="I228" s="162"/>
      <c r="J228" s="162"/>
      <c r="K228" s="162"/>
      <c r="L228" s="162"/>
      <c r="M228" s="162"/>
      <c r="N228" s="162"/>
      <c r="O228" s="162"/>
      <c r="P228" s="416"/>
    </row>
    <row r="229" spans="1:16" s="1" customFormat="1" x14ac:dyDescent="0.2">
      <c r="A229" s="162"/>
      <c r="B229" s="162"/>
      <c r="C229" s="162"/>
      <c r="D229" s="162"/>
      <c r="E229" s="162"/>
      <c r="F229" s="162"/>
      <c r="G229" s="162"/>
      <c r="H229" s="162"/>
      <c r="I229" s="162"/>
      <c r="J229" s="162"/>
      <c r="K229" s="162"/>
      <c r="L229" s="162"/>
      <c r="M229" s="162"/>
      <c r="N229" s="162"/>
      <c r="O229" s="162"/>
      <c r="P229" s="416"/>
    </row>
    <row r="230" spans="1:16" s="1" customFormat="1" x14ac:dyDescent="0.2">
      <c r="A230" s="162"/>
      <c r="B230" s="162"/>
      <c r="C230" s="162"/>
      <c r="D230" s="162"/>
      <c r="E230" s="162"/>
      <c r="F230" s="162"/>
      <c r="G230" s="162"/>
      <c r="H230" s="162"/>
      <c r="I230" s="162"/>
      <c r="J230" s="162"/>
      <c r="K230" s="162"/>
      <c r="L230" s="162"/>
      <c r="M230" s="162"/>
      <c r="N230" s="162"/>
      <c r="O230" s="162"/>
      <c r="P230" s="416"/>
    </row>
    <row r="231" spans="1:16" s="1" customFormat="1" x14ac:dyDescent="0.2">
      <c r="A231" s="162"/>
      <c r="B231" s="162"/>
      <c r="C231" s="162"/>
      <c r="D231" s="162"/>
      <c r="E231" s="162"/>
      <c r="F231" s="162"/>
      <c r="G231" s="162"/>
      <c r="H231" s="162"/>
      <c r="I231" s="162"/>
      <c r="J231" s="162"/>
      <c r="K231" s="162"/>
      <c r="L231" s="162"/>
      <c r="M231" s="162"/>
      <c r="N231" s="162"/>
      <c r="O231" s="162"/>
      <c r="P231" s="416"/>
    </row>
    <row r="232" spans="1:16" s="1" customFormat="1" x14ac:dyDescent="0.2">
      <c r="A232" s="162"/>
      <c r="B232" s="162"/>
      <c r="C232" s="162"/>
      <c r="D232" s="162"/>
      <c r="E232" s="162"/>
      <c r="F232" s="162"/>
      <c r="G232" s="162"/>
      <c r="H232" s="162"/>
      <c r="I232" s="162"/>
      <c r="J232" s="162"/>
      <c r="K232" s="162"/>
      <c r="L232" s="162"/>
      <c r="M232" s="162"/>
      <c r="N232" s="162"/>
      <c r="O232" s="162"/>
      <c r="P232" s="416"/>
    </row>
    <row r="233" spans="1:16" s="1" customFormat="1" x14ac:dyDescent="0.2">
      <c r="A233" s="162"/>
      <c r="B233" s="162"/>
      <c r="C233" s="162"/>
      <c r="D233" s="162"/>
      <c r="E233" s="162"/>
      <c r="F233" s="162"/>
      <c r="G233" s="162"/>
      <c r="H233" s="162"/>
      <c r="I233" s="162"/>
      <c r="J233" s="162"/>
      <c r="K233" s="162"/>
      <c r="L233" s="162"/>
      <c r="M233" s="162"/>
      <c r="N233" s="162"/>
      <c r="O233" s="162"/>
      <c r="P233" s="416"/>
    </row>
    <row r="234" spans="1:16" s="1" customFormat="1" x14ac:dyDescent="0.2">
      <c r="A234" s="162"/>
      <c r="B234" s="162"/>
      <c r="C234" s="162"/>
      <c r="D234" s="162"/>
      <c r="E234" s="162"/>
      <c r="F234" s="162"/>
      <c r="G234" s="162"/>
      <c r="H234" s="162"/>
      <c r="I234" s="162"/>
      <c r="J234" s="162"/>
      <c r="K234" s="162"/>
      <c r="L234" s="162"/>
      <c r="M234" s="162"/>
      <c r="N234" s="162"/>
      <c r="O234" s="162"/>
      <c r="P234" s="416"/>
    </row>
    <row r="235" spans="1:16" s="1" customFormat="1" x14ac:dyDescent="0.2">
      <c r="A235" s="162"/>
      <c r="B235" s="162"/>
      <c r="C235" s="162"/>
      <c r="D235" s="162"/>
      <c r="E235" s="162"/>
      <c r="F235" s="162"/>
      <c r="G235" s="162"/>
      <c r="H235" s="162"/>
      <c r="I235" s="162"/>
      <c r="J235" s="162"/>
      <c r="K235" s="162"/>
      <c r="L235" s="162"/>
      <c r="M235" s="162"/>
      <c r="N235" s="162"/>
      <c r="O235" s="162"/>
      <c r="P235" s="416"/>
    </row>
    <row r="236" spans="1:16" s="1" customFormat="1" x14ac:dyDescent="0.2">
      <c r="A236" s="162"/>
      <c r="B236" s="162"/>
      <c r="C236" s="162"/>
      <c r="D236" s="162"/>
      <c r="E236" s="162"/>
      <c r="F236" s="162"/>
      <c r="G236" s="162"/>
      <c r="H236" s="162"/>
      <c r="I236" s="162"/>
      <c r="J236" s="162"/>
      <c r="K236" s="162"/>
      <c r="L236" s="162"/>
      <c r="M236" s="162"/>
      <c r="N236" s="162"/>
      <c r="O236" s="162"/>
      <c r="P236" s="416"/>
    </row>
    <row r="237" spans="1:16" s="1" customFormat="1" x14ac:dyDescent="0.2">
      <c r="A237" s="162"/>
      <c r="B237" s="162"/>
      <c r="C237" s="162"/>
      <c r="D237" s="162"/>
      <c r="E237" s="162"/>
      <c r="F237" s="162"/>
      <c r="G237" s="162"/>
      <c r="H237" s="162"/>
      <c r="I237" s="162"/>
      <c r="J237" s="162"/>
      <c r="K237" s="162"/>
      <c r="L237" s="162"/>
      <c r="M237" s="162"/>
      <c r="N237" s="162"/>
      <c r="O237" s="162"/>
      <c r="P237" s="416"/>
    </row>
    <row r="238" spans="1:16" s="1" customFormat="1" x14ac:dyDescent="0.2">
      <c r="A238" s="162"/>
      <c r="B238" s="162"/>
      <c r="C238" s="162"/>
      <c r="D238" s="162"/>
      <c r="E238" s="162"/>
      <c r="F238" s="162"/>
      <c r="G238" s="162"/>
      <c r="H238" s="162"/>
      <c r="I238" s="162"/>
      <c r="J238" s="162"/>
      <c r="K238" s="162"/>
      <c r="L238" s="162"/>
      <c r="M238" s="162"/>
      <c r="N238" s="162"/>
      <c r="O238" s="162"/>
      <c r="P238" s="416"/>
    </row>
    <row r="239" spans="1:16" s="1" customFormat="1" x14ac:dyDescent="0.2">
      <c r="A239" s="162"/>
      <c r="B239" s="162"/>
      <c r="C239" s="162"/>
      <c r="D239" s="162"/>
      <c r="E239" s="162"/>
      <c r="F239" s="162"/>
      <c r="G239" s="162"/>
      <c r="H239" s="162"/>
      <c r="I239" s="162"/>
      <c r="J239" s="162"/>
      <c r="K239" s="162"/>
      <c r="L239" s="162"/>
      <c r="M239" s="162"/>
      <c r="N239" s="162"/>
      <c r="O239" s="162"/>
      <c r="P239" s="416"/>
    </row>
    <row r="240" spans="1:16" s="1" customFormat="1" x14ac:dyDescent="0.2">
      <c r="A240" s="162"/>
      <c r="B240" s="162"/>
      <c r="C240" s="162"/>
      <c r="D240" s="162"/>
      <c r="E240" s="162"/>
      <c r="F240" s="162"/>
      <c r="G240" s="162"/>
      <c r="H240" s="162"/>
      <c r="I240" s="162"/>
      <c r="J240" s="162"/>
      <c r="K240" s="162"/>
      <c r="L240" s="162"/>
      <c r="M240" s="162"/>
      <c r="N240" s="162"/>
      <c r="O240" s="162"/>
      <c r="P240" s="416"/>
    </row>
    <row r="241" spans="1:16" s="1" customFormat="1" x14ac:dyDescent="0.2">
      <c r="A241" s="162"/>
      <c r="B241" s="162"/>
      <c r="C241" s="162"/>
      <c r="D241" s="162"/>
      <c r="E241" s="162"/>
      <c r="F241" s="162"/>
      <c r="G241" s="162"/>
      <c r="H241" s="162"/>
      <c r="I241" s="162"/>
      <c r="J241" s="162"/>
      <c r="K241" s="162"/>
      <c r="L241" s="162"/>
      <c r="M241" s="162"/>
      <c r="N241" s="162"/>
      <c r="O241" s="162"/>
      <c r="P241" s="416"/>
    </row>
    <row r="242" spans="1:16" s="1" customFormat="1" x14ac:dyDescent="0.2">
      <c r="A242" s="162"/>
      <c r="B242" s="162"/>
      <c r="C242" s="162"/>
      <c r="D242" s="162"/>
      <c r="E242" s="162"/>
      <c r="F242" s="162"/>
      <c r="G242" s="162"/>
      <c r="H242" s="162"/>
      <c r="I242" s="162"/>
      <c r="J242" s="162"/>
      <c r="K242" s="162"/>
      <c r="L242" s="162"/>
      <c r="M242" s="162"/>
      <c r="N242" s="162"/>
      <c r="O242" s="162"/>
      <c r="P242" s="416"/>
    </row>
    <row r="243" spans="1:16" s="1" customFormat="1" x14ac:dyDescent="0.2">
      <c r="A243" s="162"/>
      <c r="B243" s="162"/>
      <c r="C243" s="162"/>
      <c r="D243" s="162"/>
      <c r="E243" s="162"/>
      <c r="F243" s="162"/>
      <c r="G243" s="162"/>
      <c r="H243" s="162"/>
      <c r="I243" s="162"/>
      <c r="J243" s="162"/>
      <c r="K243" s="162"/>
      <c r="L243" s="162"/>
      <c r="M243" s="162"/>
      <c r="N243" s="162"/>
      <c r="O243" s="162"/>
      <c r="P243" s="416"/>
    </row>
    <row r="244" spans="1:16" s="1" customFormat="1" x14ac:dyDescent="0.2">
      <c r="A244" s="162"/>
      <c r="B244" s="162"/>
      <c r="C244" s="162"/>
      <c r="D244" s="162"/>
      <c r="E244" s="162"/>
      <c r="F244" s="162"/>
      <c r="G244" s="162"/>
      <c r="H244" s="162"/>
      <c r="I244" s="162"/>
      <c r="J244" s="162"/>
      <c r="K244" s="162"/>
      <c r="L244" s="162"/>
      <c r="M244" s="162"/>
      <c r="N244" s="162"/>
      <c r="O244" s="162"/>
      <c r="P244" s="416"/>
    </row>
    <row r="245" spans="1:16" s="1" customFormat="1" x14ac:dyDescent="0.2">
      <c r="A245" s="162"/>
      <c r="B245" s="162"/>
      <c r="C245" s="162"/>
      <c r="D245" s="162"/>
      <c r="E245" s="162"/>
      <c r="F245" s="162"/>
      <c r="G245" s="162"/>
      <c r="H245" s="162"/>
      <c r="I245" s="162"/>
      <c r="J245" s="162"/>
      <c r="K245" s="162"/>
      <c r="L245" s="162"/>
      <c r="M245" s="162"/>
      <c r="N245" s="162"/>
      <c r="O245" s="162"/>
      <c r="P245" s="416"/>
    </row>
    <row r="246" spans="1:16" s="1" customFormat="1" x14ac:dyDescent="0.2">
      <c r="A246" s="162"/>
      <c r="B246" s="162"/>
      <c r="C246" s="162"/>
      <c r="D246" s="162"/>
      <c r="E246" s="162"/>
      <c r="F246" s="162"/>
      <c r="G246" s="162"/>
      <c r="H246" s="162"/>
      <c r="I246" s="162"/>
      <c r="J246" s="162"/>
      <c r="K246" s="162"/>
      <c r="L246" s="162"/>
      <c r="M246" s="162"/>
      <c r="N246" s="162"/>
      <c r="O246" s="162"/>
      <c r="P246" s="416"/>
    </row>
    <row r="247" spans="1:16" s="1" customFormat="1" x14ac:dyDescent="0.2">
      <c r="A247" s="162"/>
      <c r="B247" s="162"/>
      <c r="C247" s="162"/>
      <c r="D247" s="162"/>
      <c r="E247" s="162"/>
      <c r="F247" s="162"/>
      <c r="G247" s="162"/>
      <c r="H247" s="162"/>
      <c r="I247" s="162"/>
      <c r="J247" s="162"/>
      <c r="K247" s="162"/>
      <c r="L247" s="162"/>
      <c r="M247" s="162"/>
      <c r="N247" s="162"/>
      <c r="O247" s="162"/>
      <c r="P247" s="416"/>
    </row>
    <row r="248" spans="1:16" s="1" customFormat="1" x14ac:dyDescent="0.2">
      <c r="A248" s="162"/>
      <c r="B248" s="162"/>
      <c r="C248" s="162"/>
      <c r="D248" s="162"/>
      <c r="E248" s="162"/>
      <c r="F248" s="162"/>
      <c r="G248" s="162"/>
      <c r="H248" s="162"/>
      <c r="I248" s="162"/>
      <c r="J248" s="162"/>
      <c r="K248" s="162"/>
      <c r="L248" s="162"/>
      <c r="M248" s="162"/>
      <c r="N248" s="162"/>
      <c r="O248" s="162"/>
      <c r="P248" s="416"/>
    </row>
    <row r="249" spans="1:16" s="1" customFormat="1" x14ac:dyDescent="0.2">
      <c r="A249" s="162"/>
      <c r="B249" s="162"/>
      <c r="C249" s="162"/>
      <c r="D249" s="162"/>
      <c r="E249" s="162"/>
      <c r="F249" s="162"/>
      <c r="G249" s="162"/>
      <c r="H249" s="162"/>
      <c r="I249" s="162"/>
      <c r="J249" s="162"/>
      <c r="K249" s="162"/>
      <c r="L249" s="162"/>
      <c r="M249" s="162"/>
      <c r="N249" s="162"/>
      <c r="O249" s="162"/>
      <c r="P249" s="416"/>
    </row>
    <row r="250" spans="1:16" s="1" customFormat="1" x14ac:dyDescent="0.2">
      <c r="A250" s="162"/>
      <c r="B250" s="162"/>
      <c r="C250" s="162"/>
      <c r="D250" s="162"/>
      <c r="E250" s="162"/>
      <c r="F250" s="162"/>
      <c r="G250" s="162"/>
      <c r="H250" s="162"/>
      <c r="I250" s="162"/>
      <c r="J250" s="162"/>
      <c r="K250" s="162"/>
      <c r="L250" s="162"/>
      <c r="M250" s="162"/>
      <c r="N250" s="162"/>
      <c r="O250" s="162"/>
      <c r="P250" s="416"/>
    </row>
    <row r="251" spans="1:16" s="1" customFormat="1" x14ac:dyDescent="0.2">
      <c r="A251" s="162"/>
      <c r="B251" s="162"/>
      <c r="C251" s="162"/>
      <c r="D251" s="162"/>
      <c r="E251" s="162"/>
      <c r="F251" s="162"/>
      <c r="G251" s="162"/>
      <c r="H251" s="162"/>
      <c r="I251" s="162"/>
      <c r="J251" s="162"/>
      <c r="K251" s="162"/>
      <c r="L251" s="162"/>
      <c r="M251" s="162"/>
      <c r="N251" s="162"/>
      <c r="O251" s="162"/>
      <c r="P251" s="416"/>
    </row>
    <row r="252" spans="1:16" s="1" customFormat="1" x14ac:dyDescent="0.2">
      <c r="A252" s="162"/>
      <c r="B252" s="162"/>
      <c r="C252" s="162"/>
      <c r="D252" s="162"/>
      <c r="E252" s="162"/>
      <c r="F252" s="162"/>
      <c r="G252" s="162"/>
      <c r="H252" s="162"/>
      <c r="I252" s="162"/>
      <c r="J252" s="162"/>
      <c r="K252" s="162"/>
      <c r="L252" s="162"/>
      <c r="M252" s="162"/>
      <c r="N252" s="162"/>
      <c r="O252" s="162"/>
      <c r="P252" s="416"/>
    </row>
    <row r="253" spans="1:16" s="1" customFormat="1" x14ac:dyDescent="0.2">
      <c r="A253" s="162"/>
      <c r="B253" s="162"/>
      <c r="C253" s="162"/>
      <c r="D253" s="162"/>
      <c r="E253" s="162"/>
      <c r="F253" s="162"/>
      <c r="G253" s="162"/>
      <c r="H253" s="162"/>
      <c r="I253" s="162"/>
      <c r="J253" s="162"/>
      <c r="K253" s="162"/>
      <c r="L253" s="162"/>
      <c r="M253" s="162"/>
      <c r="N253" s="162"/>
      <c r="O253" s="162"/>
      <c r="P253" s="416"/>
    </row>
    <row r="254" spans="1:16" s="1" customFormat="1" x14ac:dyDescent="0.2">
      <c r="A254" s="162"/>
      <c r="B254" s="162"/>
      <c r="C254" s="162"/>
      <c r="D254" s="162"/>
      <c r="E254" s="162"/>
      <c r="F254" s="162"/>
      <c r="G254" s="162"/>
      <c r="H254" s="162"/>
      <c r="I254" s="162"/>
      <c r="J254" s="162"/>
      <c r="K254" s="162"/>
      <c r="L254" s="162"/>
      <c r="M254" s="162"/>
      <c r="N254" s="162"/>
      <c r="O254" s="162"/>
      <c r="P254" s="416"/>
    </row>
    <row r="255" spans="1:16" s="1" customFormat="1" x14ac:dyDescent="0.2">
      <c r="A255" s="162"/>
      <c r="B255" s="162"/>
      <c r="C255" s="162"/>
      <c r="D255" s="162"/>
      <c r="E255" s="162"/>
      <c r="F255" s="162"/>
      <c r="G255" s="162"/>
      <c r="H255" s="162"/>
      <c r="I255" s="162"/>
      <c r="J255" s="162"/>
      <c r="K255" s="162"/>
      <c r="L255" s="162"/>
      <c r="M255" s="162"/>
      <c r="N255" s="162"/>
      <c r="O255" s="162"/>
      <c r="P255" s="416"/>
    </row>
    <row r="256" spans="1:16" s="1" customFormat="1" x14ac:dyDescent="0.2">
      <c r="A256" s="162"/>
      <c r="B256" s="162"/>
      <c r="C256" s="162"/>
      <c r="D256" s="162"/>
      <c r="E256" s="162"/>
      <c r="F256" s="162"/>
      <c r="G256" s="162"/>
      <c r="H256" s="162"/>
      <c r="I256" s="162"/>
      <c r="J256" s="162"/>
      <c r="K256" s="162"/>
      <c r="L256" s="162"/>
      <c r="M256" s="162"/>
      <c r="N256" s="162"/>
      <c r="O256" s="162"/>
      <c r="P256" s="416"/>
    </row>
    <row r="257" spans="1:16" s="1" customFormat="1" x14ac:dyDescent="0.2">
      <c r="A257" s="162"/>
      <c r="B257" s="162"/>
      <c r="C257" s="162"/>
      <c r="D257" s="162"/>
      <c r="E257" s="162"/>
      <c r="F257" s="162"/>
      <c r="G257" s="162"/>
      <c r="H257" s="162"/>
      <c r="I257" s="162"/>
      <c r="J257" s="162"/>
      <c r="K257" s="162"/>
      <c r="L257" s="162"/>
      <c r="M257" s="162"/>
      <c r="N257" s="162"/>
      <c r="O257" s="162"/>
      <c r="P257" s="416"/>
    </row>
    <row r="258" spans="1:16" s="1" customFormat="1" x14ac:dyDescent="0.2">
      <c r="A258" s="162"/>
      <c r="B258" s="162"/>
      <c r="C258" s="162"/>
      <c r="D258" s="162"/>
      <c r="E258" s="162"/>
      <c r="F258" s="162"/>
      <c r="G258" s="162"/>
      <c r="H258" s="162"/>
      <c r="I258" s="162"/>
      <c r="J258" s="162"/>
      <c r="K258" s="162"/>
      <c r="L258" s="162"/>
      <c r="M258" s="162"/>
      <c r="N258" s="162"/>
      <c r="O258" s="162"/>
      <c r="P258" s="416"/>
    </row>
    <row r="259" spans="1:16" s="1" customFormat="1" x14ac:dyDescent="0.2">
      <c r="A259" s="162"/>
      <c r="B259" s="162"/>
      <c r="C259" s="162"/>
      <c r="D259" s="162"/>
      <c r="E259" s="162"/>
      <c r="F259" s="162"/>
      <c r="G259" s="162"/>
      <c r="H259" s="162"/>
      <c r="I259" s="162"/>
      <c r="J259" s="162"/>
      <c r="K259" s="162"/>
      <c r="L259" s="162"/>
      <c r="M259" s="162"/>
      <c r="N259" s="162"/>
      <c r="O259" s="162"/>
      <c r="P259" s="416"/>
    </row>
    <row r="260" spans="1:16" s="1" customFormat="1" x14ac:dyDescent="0.2">
      <c r="A260" s="162"/>
      <c r="B260" s="162"/>
      <c r="C260" s="162"/>
      <c r="D260" s="162"/>
      <c r="E260" s="162"/>
      <c r="F260" s="162"/>
      <c r="G260" s="162"/>
      <c r="H260" s="162"/>
      <c r="I260" s="162"/>
      <c r="J260" s="162"/>
      <c r="K260" s="162"/>
      <c r="L260" s="162"/>
      <c r="M260" s="162"/>
      <c r="N260" s="162"/>
      <c r="O260" s="162"/>
      <c r="P260" s="416"/>
    </row>
    <row r="261" spans="1:16" s="1" customFormat="1" x14ac:dyDescent="0.2">
      <c r="A261" s="162"/>
      <c r="B261" s="162"/>
      <c r="C261" s="162"/>
      <c r="D261" s="162"/>
      <c r="E261" s="162"/>
      <c r="F261" s="162"/>
      <c r="G261" s="162"/>
      <c r="H261" s="162"/>
      <c r="I261" s="162"/>
      <c r="J261" s="162"/>
      <c r="K261" s="162"/>
      <c r="L261" s="162"/>
      <c r="M261" s="162"/>
      <c r="N261" s="162"/>
      <c r="O261" s="162"/>
      <c r="P261" s="416"/>
    </row>
    <row r="262" spans="1:16" s="1" customFormat="1" x14ac:dyDescent="0.2">
      <c r="A262" s="162"/>
      <c r="B262" s="162"/>
      <c r="C262" s="162"/>
      <c r="D262" s="162"/>
      <c r="E262" s="162"/>
      <c r="F262" s="162"/>
      <c r="G262" s="162"/>
      <c r="H262" s="162"/>
      <c r="I262" s="162"/>
      <c r="J262" s="162"/>
      <c r="K262" s="162"/>
      <c r="L262" s="162"/>
      <c r="M262" s="162"/>
      <c r="N262" s="162"/>
      <c r="O262" s="162"/>
      <c r="P262" s="416"/>
    </row>
    <row r="263" spans="1:16" s="1" customFormat="1" x14ac:dyDescent="0.2">
      <c r="A263" s="162"/>
      <c r="B263" s="162"/>
      <c r="C263" s="162"/>
      <c r="D263" s="162"/>
      <c r="E263" s="162"/>
      <c r="F263" s="162"/>
      <c r="G263" s="162"/>
      <c r="H263" s="162"/>
      <c r="I263" s="162"/>
      <c r="J263" s="162"/>
      <c r="K263" s="162"/>
      <c r="L263" s="162"/>
      <c r="M263" s="162"/>
      <c r="N263" s="162"/>
      <c r="O263" s="162"/>
      <c r="P263" s="416"/>
    </row>
    <row r="264" spans="1:16" s="1" customFormat="1" x14ac:dyDescent="0.2">
      <c r="A264" s="162"/>
      <c r="B264" s="162"/>
      <c r="C264" s="162"/>
      <c r="D264" s="162"/>
      <c r="E264" s="162"/>
      <c r="F264" s="162"/>
      <c r="G264" s="162"/>
      <c r="H264" s="162"/>
      <c r="I264" s="162"/>
      <c r="J264" s="162"/>
      <c r="K264" s="162"/>
      <c r="L264" s="162"/>
      <c r="M264" s="162"/>
      <c r="N264" s="162"/>
      <c r="O264" s="162"/>
      <c r="P264" s="416"/>
    </row>
    <row r="265" spans="1:16" s="1" customFormat="1" x14ac:dyDescent="0.2">
      <c r="A265" s="162"/>
      <c r="B265" s="162"/>
      <c r="C265" s="162"/>
      <c r="D265" s="162"/>
      <c r="E265" s="162"/>
      <c r="F265" s="162"/>
      <c r="G265" s="162"/>
      <c r="H265" s="162"/>
      <c r="I265" s="162"/>
      <c r="J265" s="162"/>
      <c r="K265" s="162"/>
      <c r="L265" s="162"/>
      <c r="M265" s="162"/>
      <c r="N265" s="162"/>
      <c r="O265" s="162"/>
      <c r="P265" s="416"/>
    </row>
    <row r="266" spans="1:16" s="1" customFormat="1" x14ac:dyDescent="0.2">
      <c r="A266" s="162"/>
      <c r="B266" s="162"/>
      <c r="C266" s="162"/>
      <c r="D266" s="162"/>
      <c r="E266" s="162"/>
      <c r="F266" s="162"/>
      <c r="G266" s="162"/>
      <c r="H266" s="162"/>
      <c r="I266" s="162"/>
      <c r="J266" s="162"/>
      <c r="K266" s="162"/>
      <c r="L266" s="162"/>
      <c r="M266" s="162"/>
      <c r="N266" s="162"/>
      <c r="O266" s="162"/>
      <c r="P266" s="416"/>
    </row>
    <row r="267" spans="1:16" s="1" customFormat="1" x14ac:dyDescent="0.2">
      <c r="A267" s="162"/>
      <c r="B267" s="162"/>
      <c r="C267" s="162"/>
      <c r="D267" s="162"/>
      <c r="E267" s="162"/>
      <c r="F267" s="162"/>
      <c r="G267" s="162"/>
      <c r="H267" s="162"/>
      <c r="I267" s="162"/>
      <c r="J267" s="162"/>
      <c r="K267" s="162"/>
      <c r="L267" s="162"/>
      <c r="M267" s="162"/>
      <c r="N267" s="162"/>
      <c r="O267" s="162"/>
      <c r="P267" s="416"/>
    </row>
    <row r="268" spans="1:16" s="1" customFormat="1" x14ac:dyDescent="0.2">
      <c r="A268" s="162"/>
      <c r="B268" s="162"/>
      <c r="C268" s="162"/>
      <c r="D268" s="162"/>
      <c r="E268" s="162"/>
      <c r="F268" s="162"/>
      <c r="G268" s="162"/>
      <c r="H268" s="162"/>
      <c r="I268" s="162"/>
      <c r="J268" s="162"/>
      <c r="K268" s="162"/>
      <c r="L268" s="162"/>
      <c r="M268" s="162"/>
      <c r="N268" s="162"/>
      <c r="O268" s="162"/>
      <c r="P268" s="416"/>
    </row>
    <row r="269" spans="1:16" s="1" customFormat="1" x14ac:dyDescent="0.2">
      <c r="A269" s="162"/>
      <c r="B269" s="162"/>
      <c r="C269" s="162"/>
      <c r="D269" s="162"/>
      <c r="E269" s="162"/>
      <c r="F269" s="162"/>
      <c r="G269" s="162"/>
      <c r="H269" s="162"/>
      <c r="I269" s="162"/>
      <c r="J269" s="162"/>
      <c r="K269" s="162"/>
      <c r="L269" s="162"/>
      <c r="M269" s="162"/>
      <c r="N269" s="162"/>
      <c r="O269" s="162"/>
      <c r="P269" s="416"/>
    </row>
    <row r="270" spans="1:16" s="1" customFormat="1" x14ac:dyDescent="0.2">
      <c r="A270" s="162"/>
      <c r="B270" s="162"/>
      <c r="C270" s="162"/>
      <c r="D270" s="162"/>
      <c r="E270" s="162"/>
      <c r="F270" s="162"/>
      <c r="G270" s="162"/>
      <c r="H270" s="162"/>
      <c r="I270" s="162"/>
      <c r="J270" s="162"/>
      <c r="K270" s="162"/>
      <c r="L270" s="162"/>
      <c r="M270" s="162"/>
      <c r="N270" s="162"/>
      <c r="O270" s="162"/>
      <c r="P270" s="416"/>
    </row>
    <row r="271" spans="1:16" s="1" customFormat="1" x14ac:dyDescent="0.2">
      <c r="A271" s="162"/>
      <c r="B271" s="162"/>
      <c r="C271" s="162"/>
      <c r="D271" s="162"/>
      <c r="E271" s="162"/>
      <c r="F271" s="162"/>
      <c r="G271" s="162"/>
      <c r="H271" s="162"/>
      <c r="I271" s="162"/>
      <c r="J271" s="162"/>
      <c r="K271" s="162"/>
      <c r="L271" s="162"/>
      <c r="M271" s="162"/>
      <c r="N271" s="162"/>
      <c r="O271" s="162"/>
      <c r="P271" s="416"/>
    </row>
    <row r="272" spans="1:16" s="1" customFormat="1" x14ac:dyDescent="0.2">
      <c r="A272" s="162"/>
      <c r="B272" s="162"/>
      <c r="C272" s="162"/>
      <c r="D272" s="162"/>
      <c r="E272" s="162"/>
      <c r="F272" s="162"/>
      <c r="G272" s="162"/>
      <c r="H272" s="162"/>
      <c r="I272" s="162"/>
      <c r="J272" s="162"/>
      <c r="K272" s="162"/>
      <c r="L272" s="162"/>
      <c r="M272" s="162"/>
      <c r="N272" s="162"/>
      <c r="O272" s="162"/>
      <c r="P272" s="416"/>
    </row>
    <row r="273" spans="1:16" s="1" customFormat="1" x14ac:dyDescent="0.2">
      <c r="A273" s="162"/>
      <c r="B273" s="162"/>
      <c r="C273" s="162"/>
      <c r="D273" s="162"/>
      <c r="E273" s="162"/>
      <c r="F273" s="162"/>
      <c r="G273" s="162"/>
      <c r="H273" s="162"/>
      <c r="I273" s="162"/>
      <c r="J273" s="162"/>
      <c r="K273" s="162"/>
      <c r="L273" s="162"/>
      <c r="M273" s="162"/>
      <c r="N273" s="162"/>
      <c r="O273" s="162"/>
      <c r="P273" s="416"/>
    </row>
    <row r="274" spans="1:16" s="1" customFormat="1" x14ac:dyDescent="0.2">
      <c r="A274" s="162"/>
      <c r="B274" s="162"/>
      <c r="C274" s="162"/>
      <c r="D274" s="162"/>
      <c r="E274" s="162"/>
      <c r="F274" s="162"/>
      <c r="G274" s="162"/>
      <c r="H274" s="162"/>
      <c r="I274" s="162"/>
      <c r="J274" s="162"/>
      <c r="K274" s="162"/>
      <c r="L274" s="162"/>
      <c r="M274" s="162"/>
      <c r="N274" s="162"/>
      <c r="O274" s="162"/>
      <c r="P274" s="416"/>
    </row>
    <row r="275" spans="1:16" s="1" customFormat="1" x14ac:dyDescent="0.2">
      <c r="A275" s="162"/>
      <c r="B275" s="162"/>
      <c r="C275" s="162"/>
      <c r="D275" s="162"/>
      <c r="E275" s="162"/>
      <c r="F275" s="162"/>
      <c r="G275" s="162"/>
      <c r="H275" s="162"/>
      <c r="I275" s="162"/>
      <c r="J275" s="162"/>
      <c r="K275" s="162"/>
      <c r="L275" s="162"/>
      <c r="M275" s="162"/>
      <c r="N275" s="162"/>
      <c r="O275" s="162"/>
      <c r="P275" s="416"/>
    </row>
    <row r="276" spans="1:16" s="1" customFormat="1" x14ac:dyDescent="0.2">
      <c r="A276" s="162"/>
      <c r="B276" s="162"/>
      <c r="C276" s="162"/>
      <c r="D276" s="162"/>
      <c r="E276" s="162"/>
      <c r="F276" s="162"/>
      <c r="G276" s="162"/>
      <c r="H276" s="162"/>
      <c r="I276" s="162"/>
      <c r="J276" s="162"/>
      <c r="K276" s="162"/>
      <c r="L276" s="162"/>
      <c r="M276" s="162"/>
      <c r="N276" s="162"/>
      <c r="O276" s="162"/>
      <c r="P276" s="416"/>
    </row>
    <row r="277" spans="1:16" s="1" customFormat="1" x14ac:dyDescent="0.2">
      <c r="A277" s="162"/>
      <c r="B277" s="162"/>
      <c r="C277" s="162"/>
      <c r="D277" s="162"/>
      <c r="E277" s="162"/>
      <c r="F277" s="162"/>
      <c r="G277" s="162"/>
      <c r="H277" s="162"/>
      <c r="I277" s="162"/>
      <c r="J277" s="162"/>
      <c r="K277" s="162"/>
      <c r="L277" s="162"/>
      <c r="M277" s="162"/>
      <c r="N277" s="162"/>
      <c r="O277" s="162"/>
      <c r="P277" s="416"/>
    </row>
    <row r="278" spans="1:16" s="1" customFormat="1" x14ac:dyDescent="0.2">
      <c r="A278" s="162"/>
      <c r="B278" s="162"/>
      <c r="C278" s="162"/>
      <c r="D278" s="162"/>
      <c r="E278" s="162"/>
      <c r="F278" s="162"/>
      <c r="G278" s="162"/>
      <c r="H278" s="162"/>
      <c r="I278" s="162"/>
      <c r="J278" s="162"/>
      <c r="K278" s="162"/>
      <c r="L278" s="162"/>
      <c r="M278" s="162"/>
      <c r="N278" s="162"/>
      <c r="O278" s="162"/>
      <c r="P278" s="416"/>
    </row>
    <row r="279" spans="1:16" s="1" customFormat="1" x14ac:dyDescent="0.2">
      <c r="A279" s="162"/>
      <c r="B279" s="162"/>
      <c r="C279" s="162"/>
      <c r="D279" s="162"/>
      <c r="E279" s="162"/>
      <c r="F279" s="162"/>
      <c r="G279" s="162"/>
      <c r="H279" s="162"/>
      <c r="I279" s="162"/>
      <c r="J279" s="162"/>
      <c r="K279" s="162"/>
      <c r="L279" s="162"/>
      <c r="M279" s="162"/>
      <c r="N279" s="162"/>
      <c r="O279" s="162"/>
      <c r="P279" s="416"/>
    </row>
    <row r="280" spans="1:16" s="1" customFormat="1" x14ac:dyDescent="0.2">
      <c r="A280" s="162"/>
      <c r="B280" s="162"/>
      <c r="C280" s="162"/>
      <c r="D280" s="162"/>
      <c r="E280" s="162"/>
      <c r="F280" s="162"/>
      <c r="G280" s="162"/>
      <c r="H280" s="162"/>
      <c r="I280" s="162"/>
      <c r="J280" s="162"/>
      <c r="K280" s="162"/>
      <c r="L280" s="162"/>
      <c r="M280" s="162"/>
      <c r="N280" s="162"/>
      <c r="O280" s="162"/>
      <c r="P280" s="416"/>
    </row>
    <row r="281" spans="1:16" s="1" customFormat="1" x14ac:dyDescent="0.2">
      <c r="A281" s="162"/>
      <c r="B281" s="162"/>
      <c r="C281" s="162"/>
      <c r="D281" s="162"/>
      <c r="E281" s="162"/>
      <c r="F281" s="162"/>
      <c r="G281" s="162"/>
      <c r="H281" s="162"/>
      <c r="I281" s="162"/>
      <c r="J281" s="162"/>
      <c r="K281" s="162"/>
      <c r="L281" s="162"/>
      <c r="M281" s="162"/>
      <c r="N281" s="162"/>
      <c r="O281" s="162"/>
      <c r="P281" s="416"/>
    </row>
    <row r="282" spans="1:16" s="1" customFormat="1" x14ac:dyDescent="0.2">
      <c r="A282" s="162"/>
      <c r="B282" s="162"/>
      <c r="C282" s="162"/>
      <c r="D282" s="162"/>
      <c r="E282" s="162"/>
      <c r="F282" s="162"/>
      <c r="G282" s="162"/>
      <c r="H282" s="162"/>
      <c r="I282" s="162"/>
      <c r="J282" s="162"/>
      <c r="K282" s="162"/>
      <c r="L282" s="162"/>
      <c r="M282" s="162"/>
      <c r="N282" s="162"/>
      <c r="O282" s="162"/>
      <c r="P282" s="416"/>
    </row>
    <row r="283" spans="1:16" s="1" customFormat="1" x14ac:dyDescent="0.2">
      <c r="A283" s="162"/>
      <c r="B283" s="162"/>
      <c r="C283" s="162"/>
      <c r="D283" s="162"/>
      <c r="E283" s="162"/>
      <c r="F283" s="162"/>
      <c r="G283" s="162"/>
      <c r="H283" s="162"/>
      <c r="I283" s="162"/>
      <c r="J283" s="162"/>
      <c r="K283" s="162"/>
      <c r="L283" s="162"/>
      <c r="M283" s="162"/>
      <c r="N283" s="162"/>
      <c r="O283" s="162"/>
      <c r="P283" s="416"/>
    </row>
    <row r="284" spans="1:16" s="1" customFormat="1" x14ac:dyDescent="0.2">
      <c r="A284" s="162"/>
      <c r="B284" s="162"/>
      <c r="C284" s="162"/>
      <c r="D284" s="162"/>
      <c r="E284" s="162"/>
      <c r="F284" s="162"/>
      <c r="G284" s="162"/>
      <c r="H284" s="162"/>
      <c r="I284" s="162"/>
      <c r="J284" s="162"/>
      <c r="K284" s="162"/>
      <c r="L284" s="162"/>
      <c r="M284" s="162"/>
      <c r="N284" s="162"/>
      <c r="O284" s="162"/>
      <c r="P284" s="416"/>
    </row>
    <row r="285" spans="1:16" s="1" customFormat="1" x14ac:dyDescent="0.2">
      <c r="A285" s="162"/>
      <c r="B285" s="162"/>
      <c r="C285" s="162"/>
      <c r="D285" s="162"/>
      <c r="E285" s="162"/>
      <c r="F285" s="162"/>
      <c r="G285" s="162"/>
      <c r="H285" s="162"/>
      <c r="I285" s="162"/>
      <c r="J285" s="162"/>
      <c r="K285" s="162"/>
      <c r="L285" s="162"/>
      <c r="M285" s="162"/>
      <c r="N285" s="162"/>
      <c r="O285" s="162"/>
      <c r="P285" s="416"/>
    </row>
    <row r="286" spans="1:16" s="1" customFormat="1" x14ac:dyDescent="0.2">
      <c r="A286" s="162"/>
      <c r="B286" s="162"/>
      <c r="C286" s="162"/>
      <c r="D286" s="162"/>
      <c r="E286" s="162"/>
      <c r="F286" s="162"/>
      <c r="G286" s="162"/>
      <c r="H286" s="162"/>
      <c r="I286" s="162"/>
      <c r="J286" s="162"/>
      <c r="K286" s="162"/>
      <c r="L286" s="162"/>
      <c r="M286" s="162"/>
      <c r="N286" s="162"/>
      <c r="O286" s="162"/>
      <c r="P286" s="416"/>
    </row>
    <row r="287" spans="1:16" s="1" customFormat="1" x14ac:dyDescent="0.2">
      <c r="A287" s="162"/>
      <c r="B287" s="162"/>
      <c r="C287" s="162"/>
      <c r="D287" s="162"/>
      <c r="E287" s="162"/>
      <c r="F287" s="162"/>
      <c r="G287" s="162"/>
      <c r="H287" s="162"/>
      <c r="I287" s="162"/>
      <c r="J287" s="162"/>
      <c r="K287" s="162"/>
      <c r="L287" s="162"/>
      <c r="M287" s="162"/>
      <c r="N287" s="162"/>
      <c r="O287" s="162"/>
      <c r="P287" s="416"/>
    </row>
    <row r="288" spans="1:16" s="1" customFormat="1" x14ac:dyDescent="0.2">
      <c r="A288" s="162"/>
      <c r="B288" s="162"/>
      <c r="C288" s="162"/>
      <c r="D288" s="162"/>
      <c r="E288" s="162"/>
      <c r="F288" s="162"/>
      <c r="G288" s="162"/>
      <c r="H288" s="162"/>
      <c r="I288" s="162"/>
      <c r="J288" s="162"/>
      <c r="K288" s="162"/>
      <c r="L288" s="162"/>
      <c r="M288" s="162"/>
      <c r="N288" s="162"/>
      <c r="O288" s="162"/>
      <c r="P288" s="416"/>
    </row>
    <row r="289" spans="1:16" s="1" customFormat="1" x14ac:dyDescent="0.2">
      <c r="A289" s="162"/>
      <c r="B289" s="162"/>
      <c r="C289" s="162"/>
      <c r="D289" s="162"/>
      <c r="E289" s="162"/>
      <c r="F289" s="162"/>
      <c r="G289" s="162"/>
      <c r="H289" s="162"/>
      <c r="I289" s="162"/>
      <c r="J289" s="162"/>
      <c r="K289" s="162"/>
      <c r="L289" s="162"/>
      <c r="M289" s="162"/>
      <c r="N289" s="162"/>
      <c r="O289" s="162"/>
      <c r="P289" s="416"/>
    </row>
    <row r="290" spans="1:16" s="1" customFormat="1" x14ac:dyDescent="0.2">
      <c r="A290" s="162"/>
      <c r="B290" s="162"/>
      <c r="C290" s="162"/>
      <c r="D290" s="162"/>
      <c r="E290" s="162"/>
      <c r="F290" s="162"/>
      <c r="G290" s="162"/>
      <c r="H290" s="162"/>
      <c r="I290" s="162"/>
      <c r="J290" s="162"/>
      <c r="K290" s="162"/>
      <c r="L290" s="162"/>
      <c r="M290" s="162"/>
      <c r="N290" s="162"/>
      <c r="O290" s="162"/>
      <c r="P290" s="416"/>
    </row>
    <row r="291" spans="1:16" s="1" customFormat="1" x14ac:dyDescent="0.2">
      <c r="A291" s="162"/>
      <c r="B291" s="162"/>
      <c r="C291" s="162"/>
      <c r="D291" s="162"/>
      <c r="E291" s="162"/>
      <c r="F291" s="162"/>
      <c r="G291" s="162"/>
      <c r="H291" s="162"/>
      <c r="I291" s="162"/>
      <c r="J291" s="162"/>
      <c r="K291" s="162"/>
      <c r="L291" s="162"/>
      <c r="M291" s="162"/>
      <c r="N291" s="162"/>
      <c r="O291" s="162"/>
      <c r="P291" s="416"/>
    </row>
    <row r="292" spans="1:16" s="1" customFormat="1" x14ac:dyDescent="0.2">
      <c r="A292" s="162"/>
      <c r="B292" s="162"/>
      <c r="C292" s="162"/>
      <c r="D292" s="162"/>
      <c r="E292" s="162"/>
      <c r="F292" s="162"/>
      <c r="G292" s="162"/>
      <c r="H292" s="162"/>
      <c r="I292" s="162"/>
      <c r="J292" s="162"/>
      <c r="K292" s="162"/>
      <c r="L292" s="162"/>
      <c r="M292" s="162"/>
      <c r="N292" s="162"/>
      <c r="O292" s="162"/>
      <c r="P292" s="416"/>
    </row>
    <row r="293" spans="1:16" s="1" customFormat="1" x14ac:dyDescent="0.2">
      <c r="A293" s="162"/>
      <c r="B293" s="162"/>
      <c r="C293" s="162"/>
      <c r="D293" s="162"/>
      <c r="E293" s="162"/>
      <c r="F293" s="162"/>
      <c r="G293" s="162"/>
      <c r="H293" s="162"/>
      <c r="I293" s="162"/>
      <c r="J293" s="162"/>
      <c r="K293" s="162"/>
      <c r="L293" s="162"/>
      <c r="M293" s="162"/>
      <c r="N293" s="162"/>
      <c r="O293" s="162"/>
      <c r="P293" s="416"/>
    </row>
    <row r="294" spans="1:16" s="1" customFormat="1" x14ac:dyDescent="0.2">
      <c r="A294" s="162"/>
      <c r="B294" s="162"/>
      <c r="C294" s="162"/>
      <c r="D294" s="162"/>
      <c r="E294" s="162"/>
      <c r="F294" s="162"/>
      <c r="G294" s="162"/>
      <c r="H294" s="162"/>
      <c r="I294" s="162"/>
      <c r="J294" s="162"/>
      <c r="K294" s="162"/>
      <c r="L294" s="162"/>
      <c r="M294" s="162"/>
      <c r="N294" s="162"/>
      <c r="O294" s="162"/>
      <c r="P294" s="416"/>
    </row>
    <row r="295" spans="1:16" s="1" customFormat="1" x14ac:dyDescent="0.2">
      <c r="A295" s="162"/>
      <c r="B295" s="162"/>
      <c r="C295" s="162"/>
      <c r="D295" s="162"/>
      <c r="E295" s="162"/>
      <c r="F295" s="162"/>
      <c r="G295" s="162"/>
      <c r="H295" s="162"/>
      <c r="I295" s="162"/>
      <c r="J295" s="162"/>
      <c r="K295" s="162"/>
      <c r="L295" s="162"/>
      <c r="M295" s="162"/>
      <c r="N295" s="162"/>
      <c r="O295" s="162"/>
      <c r="P295" s="416"/>
    </row>
    <row r="296" spans="1:16" s="1" customFormat="1" x14ac:dyDescent="0.2">
      <c r="A296" s="162"/>
      <c r="B296" s="162"/>
      <c r="C296" s="162"/>
      <c r="D296" s="162"/>
      <c r="E296" s="162"/>
      <c r="F296" s="162"/>
      <c r="G296" s="162"/>
      <c r="H296" s="162"/>
      <c r="I296" s="162"/>
      <c r="J296" s="162"/>
      <c r="K296" s="162"/>
      <c r="L296" s="162"/>
      <c r="M296" s="162"/>
      <c r="N296" s="162"/>
      <c r="O296" s="162"/>
      <c r="P296" s="416"/>
    </row>
    <row r="297" spans="1:16" s="1" customFormat="1" x14ac:dyDescent="0.2">
      <c r="A297" s="162"/>
      <c r="B297" s="162"/>
      <c r="C297" s="162"/>
      <c r="D297" s="162"/>
      <c r="E297" s="162"/>
      <c r="F297" s="162"/>
      <c r="G297" s="162"/>
      <c r="H297" s="162"/>
      <c r="I297" s="162"/>
      <c r="J297" s="162"/>
      <c r="K297" s="162"/>
      <c r="L297" s="162"/>
      <c r="M297" s="162"/>
      <c r="N297" s="162"/>
      <c r="O297" s="162"/>
      <c r="P297" s="416"/>
    </row>
    <row r="298" spans="1:16" s="1" customFormat="1" x14ac:dyDescent="0.2">
      <c r="A298" s="162"/>
      <c r="B298" s="162"/>
      <c r="C298" s="162"/>
      <c r="D298" s="162"/>
      <c r="E298" s="162"/>
      <c r="F298" s="162"/>
      <c r="G298" s="162"/>
      <c r="H298" s="162"/>
      <c r="I298" s="162"/>
      <c r="J298" s="162"/>
      <c r="K298" s="162"/>
      <c r="L298" s="162"/>
      <c r="M298" s="162"/>
      <c r="N298" s="162"/>
      <c r="O298" s="162"/>
      <c r="P298" s="416"/>
    </row>
    <row r="299" spans="1:16" s="1" customFormat="1" x14ac:dyDescent="0.2">
      <c r="A299" s="162"/>
      <c r="B299" s="162"/>
      <c r="C299" s="162"/>
      <c r="D299" s="162"/>
      <c r="E299" s="162"/>
      <c r="F299" s="162"/>
      <c r="G299" s="162"/>
      <c r="H299" s="162"/>
      <c r="I299" s="162"/>
      <c r="J299" s="162"/>
      <c r="K299" s="162"/>
      <c r="L299" s="162"/>
      <c r="M299" s="162"/>
      <c r="N299" s="162"/>
      <c r="O299" s="162"/>
      <c r="P299" s="416"/>
    </row>
    <row r="300" spans="1:16" s="1" customFormat="1" x14ac:dyDescent="0.2">
      <c r="A300" s="162"/>
      <c r="B300" s="162"/>
      <c r="C300" s="162"/>
      <c r="D300" s="162"/>
      <c r="E300" s="162"/>
      <c r="F300" s="162"/>
      <c r="G300" s="162"/>
      <c r="H300" s="162"/>
      <c r="I300" s="162"/>
      <c r="J300" s="162"/>
      <c r="K300" s="162"/>
      <c r="L300" s="162"/>
      <c r="M300" s="162"/>
      <c r="N300" s="162"/>
      <c r="O300" s="162"/>
      <c r="P300" s="416"/>
    </row>
    <row r="301" spans="1:16" s="1" customFormat="1" x14ac:dyDescent="0.2">
      <c r="A301" s="162"/>
      <c r="B301" s="162"/>
      <c r="C301" s="162"/>
      <c r="D301" s="162"/>
      <c r="E301" s="162"/>
      <c r="F301" s="162"/>
      <c r="G301" s="162"/>
      <c r="H301" s="162"/>
      <c r="I301" s="162"/>
      <c r="J301" s="162"/>
      <c r="K301" s="162"/>
      <c r="L301" s="162"/>
      <c r="M301" s="162"/>
      <c r="N301" s="162"/>
      <c r="O301" s="162"/>
      <c r="P301" s="416"/>
    </row>
    <row r="302" spans="1:16" s="1" customFormat="1" x14ac:dyDescent="0.2">
      <c r="A302" s="162"/>
      <c r="B302" s="162"/>
      <c r="C302" s="162"/>
      <c r="D302" s="162"/>
      <c r="E302" s="162"/>
      <c r="F302" s="162"/>
      <c r="G302" s="162"/>
      <c r="H302" s="162"/>
      <c r="I302" s="162"/>
      <c r="J302" s="162"/>
      <c r="K302" s="162"/>
      <c r="L302" s="162"/>
      <c r="M302" s="162"/>
      <c r="N302" s="162"/>
      <c r="O302" s="162"/>
      <c r="P302" s="416"/>
    </row>
    <row r="303" spans="1:16" s="1" customFormat="1" x14ac:dyDescent="0.2">
      <c r="A303" s="162"/>
      <c r="B303" s="162"/>
      <c r="C303" s="162"/>
      <c r="D303" s="162"/>
      <c r="E303" s="162"/>
      <c r="F303" s="162"/>
      <c r="G303" s="162"/>
      <c r="H303" s="162"/>
      <c r="I303" s="162"/>
      <c r="J303" s="162"/>
      <c r="K303" s="162"/>
      <c r="L303" s="162"/>
      <c r="M303" s="162"/>
      <c r="N303" s="162"/>
      <c r="O303" s="162"/>
      <c r="P303" s="416"/>
    </row>
    <row r="304" spans="1:16" s="1" customFormat="1" x14ac:dyDescent="0.2">
      <c r="A304" s="162"/>
      <c r="B304" s="162"/>
      <c r="C304" s="162"/>
      <c r="D304" s="162"/>
      <c r="E304" s="162"/>
      <c r="F304" s="162"/>
      <c r="G304" s="162"/>
      <c r="H304" s="162"/>
      <c r="I304" s="162"/>
      <c r="J304" s="162"/>
      <c r="K304" s="162"/>
      <c r="L304" s="162"/>
      <c r="M304" s="162"/>
      <c r="N304" s="162"/>
      <c r="O304" s="162"/>
      <c r="P304" s="416"/>
    </row>
    <row r="305" spans="1:16" s="1" customFormat="1" x14ac:dyDescent="0.2">
      <c r="A305" s="162"/>
      <c r="B305" s="162"/>
      <c r="C305" s="162"/>
      <c r="D305" s="162"/>
      <c r="E305" s="162"/>
      <c r="F305" s="162"/>
      <c r="G305" s="162"/>
      <c r="H305" s="162"/>
      <c r="I305" s="162"/>
      <c r="J305" s="162"/>
      <c r="K305" s="162"/>
      <c r="L305" s="162"/>
      <c r="M305" s="162"/>
      <c r="N305" s="162"/>
      <c r="O305" s="162"/>
      <c r="P305" s="416"/>
    </row>
    <row r="306" spans="1:16" s="1" customFormat="1" x14ac:dyDescent="0.2">
      <c r="A306" s="162"/>
      <c r="B306" s="162"/>
      <c r="C306" s="162"/>
      <c r="D306" s="162"/>
      <c r="E306" s="162"/>
      <c r="F306" s="162"/>
      <c r="G306" s="162"/>
      <c r="H306" s="162"/>
      <c r="I306" s="162"/>
      <c r="J306" s="162"/>
      <c r="K306" s="162"/>
      <c r="L306" s="162"/>
      <c r="M306" s="162"/>
      <c r="N306" s="162"/>
      <c r="O306" s="162"/>
      <c r="P306" s="416"/>
    </row>
    <row r="307" spans="1:16" s="1" customFormat="1" x14ac:dyDescent="0.2">
      <c r="A307" s="162"/>
      <c r="B307" s="162"/>
      <c r="C307" s="162"/>
      <c r="D307" s="162"/>
      <c r="E307" s="162"/>
      <c r="F307" s="162"/>
      <c r="G307" s="162"/>
      <c r="H307" s="162"/>
      <c r="I307" s="162"/>
      <c r="J307" s="162"/>
      <c r="K307" s="162"/>
      <c r="L307" s="162"/>
      <c r="M307" s="162"/>
      <c r="N307" s="162"/>
      <c r="O307" s="162"/>
      <c r="P307" s="416"/>
    </row>
    <row r="308" spans="1:16" s="1" customFormat="1" x14ac:dyDescent="0.2">
      <c r="A308" s="162"/>
      <c r="B308" s="162"/>
      <c r="C308" s="162"/>
      <c r="D308" s="162"/>
      <c r="E308" s="162"/>
      <c r="F308" s="162"/>
      <c r="G308" s="162"/>
      <c r="H308" s="162"/>
      <c r="I308" s="162"/>
      <c r="J308" s="162"/>
      <c r="K308" s="162"/>
      <c r="L308" s="162"/>
      <c r="M308" s="162"/>
      <c r="N308" s="162"/>
      <c r="O308" s="162"/>
      <c r="P308" s="416"/>
    </row>
    <row r="309" spans="1:16" s="1" customFormat="1" x14ac:dyDescent="0.2">
      <c r="A309" s="162"/>
      <c r="B309" s="162"/>
      <c r="C309" s="162"/>
      <c r="D309" s="162"/>
      <c r="E309" s="162"/>
      <c r="F309" s="162"/>
      <c r="G309" s="162"/>
      <c r="H309" s="162"/>
      <c r="I309" s="162"/>
      <c r="J309" s="162"/>
      <c r="K309" s="162"/>
      <c r="L309" s="162"/>
      <c r="M309" s="162"/>
      <c r="N309" s="162"/>
      <c r="O309" s="162"/>
      <c r="P309" s="416"/>
    </row>
    <row r="310" spans="1:16" s="1" customFormat="1" x14ac:dyDescent="0.2">
      <c r="A310" s="162"/>
      <c r="B310" s="162"/>
      <c r="C310" s="162"/>
      <c r="D310" s="162"/>
      <c r="E310" s="162"/>
      <c r="F310" s="162"/>
      <c r="G310" s="162"/>
      <c r="H310" s="162"/>
      <c r="I310" s="162"/>
      <c r="J310" s="162"/>
      <c r="K310" s="162"/>
      <c r="L310" s="162"/>
      <c r="M310" s="162"/>
      <c r="N310" s="162"/>
      <c r="O310" s="162"/>
      <c r="P310" s="416"/>
    </row>
    <row r="311" spans="1:16" s="1" customFormat="1" x14ac:dyDescent="0.2">
      <c r="A311" s="162"/>
      <c r="B311" s="162"/>
      <c r="C311" s="162"/>
      <c r="D311" s="162"/>
      <c r="E311" s="162"/>
      <c r="F311" s="162"/>
      <c r="G311" s="162"/>
      <c r="H311" s="162"/>
      <c r="I311" s="162"/>
      <c r="J311" s="162"/>
      <c r="K311" s="162"/>
      <c r="L311" s="162"/>
      <c r="M311" s="162"/>
      <c r="N311" s="162"/>
      <c r="O311" s="162"/>
      <c r="P311" s="416"/>
    </row>
    <row r="312" spans="1:16" s="1" customFormat="1" x14ac:dyDescent="0.2">
      <c r="A312" s="162"/>
      <c r="B312" s="162"/>
      <c r="C312" s="162"/>
      <c r="D312" s="162"/>
      <c r="E312" s="162"/>
      <c r="F312" s="162"/>
      <c r="G312" s="162"/>
      <c r="H312" s="162"/>
      <c r="I312" s="162"/>
      <c r="J312" s="162"/>
      <c r="K312" s="162"/>
      <c r="L312" s="162"/>
      <c r="M312" s="162"/>
      <c r="N312" s="162"/>
      <c r="O312" s="162"/>
      <c r="P312" s="416"/>
    </row>
    <row r="313" spans="1:16" s="1" customFormat="1" x14ac:dyDescent="0.2">
      <c r="A313" s="162"/>
      <c r="B313" s="162"/>
      <c r="C313" s="162"/>
      <c r="D313" s="162"/>
      <c r="E313" s="162"/>
      <c r="F313" s="162"/>
      <c r="G313" s="162"/>
      <c r="H313" s="162"/>
      <c r="I313" s="162"/>
      <c r="J313" s="162"/>
      <c r="K313" s="162"/>
      <c r="L313" s="162"/>
      <c r="M313" s="162"/>
      <c r="N313" s="162"/>
      <c r="O313" s="162"/>
      <c r="P313" s="416"/>
    </row>
    <row r="314" spans="1:16" s="1" customFormat="1" x14ac:dyDescent="0.2">
      <c r="A314" s="162"/>
      <c r="B314" s="162"/>
      <c r="C314" s="162"/>
      <c r="D314" s="162"/>
      <c r="E314" s="162"/>
      <c r="F314" s="162"/>
      <c r="G314" s="162"/>
      <c r="H314" s="162"/>
      <c r="I314" s="162"/>
      <c r="J314" s="162"/>
      <c r="K314" s="162"/>
      <c r="L314" s="162"/>
      <c r="M314" s="162"/>
      <c r="N314" s="162"/>
      <c r="O314" s="162"/>
      <c r="P314" s="416"/>
    </row>
    <row r="315" spans="1:16" s="1" customFormat="1" x14ac:dyDescent="0.2">
      <c r="A315" s="162"/>
      <c r="B315" s="162"/>
      <c r="C315" s="162"/>
      <c r="D315" s="162"/>
      <c r="E315" s="162"/>
      <c r="F315" s="162"/>
      <c r="G315" s="162"/>
      <c r="H315" s="162"/>
      <c r="I315" s="162"/>
      <c r="J315" s="162"/>
      <c r="K315" s="162"/>
      <c r="L315" s="162"/>
      <c r="M315" s="162"/>
      <c r="N315" s="162"/>
      <c r="O315" s="162"/>
      <c r="P315" s="416"/>
    </row>
    <row r="316" spans="1:16" s="1" customFormat="1" x14ac:dyDescent="0.2">
      <c r="A316" s="162"/>
      <c r="B316" s="162"/>
      <c r="C316" s="162"/>
      <c r="D316" s="162"/>
      <c r="E316" s="162"/>
      <c r="F316" s="162"/>
      <c r="G316" s="162"/>
      <c r="H316" s="162"/>
      <c r="I316" s="162"/>
      <c r="J316" s="162"/>
      <c r="K316" s="162"/>
      <c r="L316" s="162"/>
      <c r="M316" s="162"/>
      <c r="N316" s="162"/>
      <c r="O316" s="162"/>
      <c r="P316" s="416"/>
    </row>
    <row r="317" spans="1:16" s="1" customFormat="1" x14ac:dyDescent="0.2">
      <c r="A317" s="162"/>
      <c r="B317" s="162"/>
      <c r="C317" s="162"/>
      <c r="D317" s="162"/>
      <c r="E317" s="162"/>
      <c r="F317" s="162"/>
      <c r="G317" s="162"/>
      <c r="H317" s="162"/>
      <c r="I317" s="162"/>
      <c r="J317" s="162"/>
      <c r="K317" s="162"/>
      <c r="L317" s="162"/>
      <c r="M317" s="162"/>
      <c r="N317" s="162"/>
      <c r="O317" s="162"/>
      <c r="P317" s="416"/>
    </row>
    <row r="318" spans="1:16" s="1" customFormat="1" x14ac:dyDescent="0.2">
      <c r="A318" s="162"/>
      <c r="B318" s="162"/>
      <c r="C318" s="162"/>
      <c r="D318" s="162"/>
      <c r="E318" s="162"/>
      <c r="F318" s="162"/>
      <c r="G318" s="162"/>
      <c r="H318" s="162"/>
      <c r="I318" s="162"/>
      <c r="J318" s="162"/>
      <c r="K318" s="162"/>
      <c r="L318" s="162"/>
      <c r="M318" s="162"/>
      <c r="N318" s="162"/>
      <c r="O318" s="162"/>
      <c r="P318" s="416"/>
    </row>
    <row r="319" spans="1:16" s="1" customFormat="1" x14ac:dyDescent="0.2">
      <c r="A319" s="162"/>
      <c r="B319" s="162"/>
      <c r="C319" s="162"/>
      <c r="D319" s="162"/>
      <c r="E319" s="162"/>
      <c r="F319" s="162"/>
      <c r="G319" s="162"/>
      <c r="H319" s="162"/>
      <c r="I319" s="162"/>
      <c r="J319" s="162"/>
      <c r="K319" s="162"/>
      <c r="L319" s="162"/>
      <c r="M319" s="162"/>
      <c r="N319" s="162"/>
      <c r="O319" s="162"/>
      <c r="P319" s="416"/>
    </row>
    <row r="320" spans="1:16" s="1" customFormat="1" x14ac:dyDescent="0.2">
      <c r="A320" s="162"/>
      <c r="B320" s="162"/>
      <c r="C320" s="162"/>
      <c r="D320" s="162"/>
      <c r="E320" s="162"/>
      <c r="F320" s="162"/>
      <c r="G320" s="162"/>
      <c r="H320" s="162"/>
      <c r="I320" s="162"/>
      <c r="J320" s="162"/>
      <c r="K320" s="162"/>
      <c r="L320" s="162"/>
      <c r="M320" s="162"/>
      <c r="N320" s="162"/>
      <c r="O320" s="162"/>
      <c r="P320" s="416"/>
    </row>
    <row r="321" spans="1:16" s="1" customFormat="1" x14ac:dyDescent="0.2">
      <c r="A321" s="162"/>
      <c r="B321" s="162"/>
      <c r="C321" s="162"/>
      <c r="D321" s="162"/>
      <c r="E321" s="162"/>
      <c r="F321" s="162"/>
      <c r="G321" s="162"/>
      <c r="H321" s="162"/>
      <c r="I321" s="162"/>
      <c r="J321" s="162"/>
      <c r="K321" s="162"/>
      <c r="L321" s="162"/>
      <c r="M321" s="162"/>
      <c r="N321" s="162"/>
      <c r="O321" s="162"/>
      <c r="P321" s="416"/>
    </row>
    <row r="322" spans="1:16" s="1" customFormat="1" x14ac:dyDescent="0.2">
      <c r="A322" s="162"/>
      <c r="B322" s="162"/>
      <c r="C322" s="162"/>
      <c r="D322" s="162"/>
      <c r="E322" s="162"/>
      <c r="F322" s="162"/>
      <c r="G322" s="162"/>
      <c r="H322" s="162"/>
      <c r="I322" s="162"/>
      <c r="J322" s="162"/>
      <c r="K322" s="162"/>
      <c r="L322" s="162"/>
      <c r="M322" s="162"/>
      <c r="N322" s="162"/>
      <c r="O322" s="162"/>
      <c r="P322" s="416"/>
    </row>
    <row r="323" spans="1:16" s="1" customFormat="1" x14ac:dyDescent="0.2">
      <c r="A323" s="162"/>
      <c r="B323" s="162"/>
      <c r="C323" s="162"/>
      <c r="D323" s="162"/>
      <c r="E323" s="162"/>
      <c r="F323" s="162"/>
      <c r="G323" s="162"/>
      <c r="H323" s="162"/>
      <c r="I323" s="162"/>
      <c r="J323" s="162"/>
      <c r="K323" s="162"/>
      <c r="L323" s="162"/>
      <c r="M323" s="162"/>
      <c r="N323" s="162"/>
      <c r="O323" s="162"/>
      <c r="P323" s="416"/>
    </row>
    <row r="324" spans="1:16" s="1" customFormat="1" x14ac:dyDescent="0.2">
      <c r="A324" s="162"/>
      <c r="B324" s="162"/>
      <c r="C324" s="162"/>
      <c r="D324" s="162"/>
      <c r="E324" s="162"/>
      <c r="F324" s="162"/>
      <c r="G324" s="162"/>
      <c r="H324" s="162"/>
      <c r="I324" s="162"/>
      <c r="J324" s="162"/>
      <c r="K324" s="162"/>
      <c r="L324" s="162"/>
      <c r="M324" s="162"/>
      <c r="N324" s="162"/>
      <c r="O324" s="162"/>
      <c r="P324" s="416"/>
    </row>
    <row r="325" spans="1:16" s="1" customFormat="1" x14ac:dyDescent="0.2">
      <c r="A325" s="162"/>
      <c r="B325" s="162"/>
      <c r="C325" s="162"/>
      <c r="D325" s="162"/>
      <c r="E325" s="162"/>
      <c r="F325" s="162"/>
      <c r="G325" s="162"/>
      <c r="H325" s="162"/>
      <c r="I325" s="162"/>
      <c r="J325" s="162"/>
      <c r="K325" s="162"/>
      <c r="L325" s="162"/>
      <c r="M325" s="162"/>
      <c r="N325" s="162"/>
      <c r="O325" s="162"/>
      <c r="P325" s="416"/>
    </row>
    <row r="326" spans="1:16" s="1" customFormat="1" x14ac:dyDescent="0.2">
      <c r="A326" s="162"/>
      <c r="B326" s="162"/>
      <c r="C326" s="162"/>
      <c r="D326" s="162"/>
      <c r="E326" s="162"/>
      <c r="F326" s="162"/>
      <c r="G326" s="162"/>
      <c r="H326" s="162"/>
      <c r="I326" s="162"/>
      <c r="J326" s="162"/>
      <c r="K326" s="162"/>
      <c r="L326" s="162"/>
      <c r="M326" s="162"/>
      <c r="N326" s="162"/>
      <c r="O326" s="162"/>
      <c r="P326" s="416"/>
    </row>
    <row r="327" spans="1:16" s="1" customFormat="1" x14ac:dyDescent="0.2">
      <c r="A327" s="162"/>
      <c r="B327" s="162"/>
      <c r="C327" s="162"/>
      <c r="D327" s="162"/>
      <c r="E327" s="162"/>
      <c r="F327" s="162"/>
      <c r="G327" s="162"/>
      <c r="H327" s="162"/>
      <c r="I327" s="162"/>
      <c r="J327" s="162"/>
      <c r="K327" s="162"/>
      <c r="L327" s="162"/>
      <c r="M327" s="162"/>
      <c r="N327" s="162"/>
      <c r="O327" s="162"/>
      <c r="P327" s="416"/>
    </row>
    <row r="328" spans="1:16" s="1" customFormat="1" x14ac:dyDescent="0.2">
      <c r="A328" s="162"/>
      <c r="B328" s="162"/>
      <c r="C328" s="162"/>
      <c r="D328" s="162"/>
      <c r="E328" s="162"/>
      <c r="F328" s="162"/>
      <c r="G328" s="162"/>
      <c r="H328" s="162"/>
      <c r="I328" s="162"/>
      <c r="J328" s="162"/>
      <c r="K328" s="162"/>
      <c r="L328" s="162"/>
      <c r="M328" s="162"/>
      <c r="N328" s="162"/>
      <c r="O328" s="162"/>
      <c r="P328" s="416"/>
    </row>
    <row r="329" spans="1:16" s="1" customFormat="1" x14ac:dyDescent="0.2">
      <c r="A329" s="162"/>
      <c r="B329" s="162"/>
      <c r="C329" s="162"/>
      <c r="D329" s="162"/>
      <c r="E329" s="162"/>
      <c r="F329" s="162"/>
      <c r="G329" s="162"/>
      <c r="H329" s="162"/>
      <c r="I329" s="162"/>
      <c r="J329" s="162"/>
      <c r="K329" s="162"/>
      <c r="L329" s="162"/>
      <c r="M329" s="162"/>
      <c r="N329" s="162"/>
      <c r="O329" s="162"/>
      <c r="P329" s="416"/>
    </row>
    <row r="330" spans="1:16" s="1" customFormat="1" x14ac:dyDescent="0.2">
      <c r="A330" s="162"/>
      <c r="B330" s="162"/>
      <c r="C330" s="162"/>
      <c r="D330" s="162"/>
      <c r="E330" s="162"/>
      <c r="F330" s="162"/>
      <c r="G330" s="162"/>
      <c r="H330" s="162"/>
      <c r="I330" s="162"/>
      <c r="J330" s="162"/>
      <c r="K330" s="162"/>
      <c r="L330" s="162"/>
      <c r="M330" s="162"/>
      <c r="N330" s="162"/>
      <c r="O330" s="162"/>
      <c r="P330" s="416"/>
    </row>
    <row r="331" spans="1:16" s="1" customFormat="1" x14ac:dyDescent="0.2">
      <c r="A331" s="162"/>
      <c r="B331" s="162"/>
      <c r="C331" s="162"/>
      <c r="D331" s="162"/>
      <c r="E331" s="162"/>
      <c r="F331" s="162"/>
      <c r="G331" s="162"/>
      <c r="H331" s="162"/>
      <c r="I331" s="162"/>
      <c r="J331" s="162"/>
      <c r="K331" s="162"/>
      <c r="L331" s="162"/>
      <c r="M331" s="162"/>
      <c r="N331" s="162"/>
      <c r="O331" s="162"/>
      <c r="P331" s="416"/>
    </row>
    <row r="332" spans="1:16" s="1" customFormat="1" x14ac:dyDescent="0.2">
      <c r="A332" s="162"/>
      <c r="B332" s="162"/>
      <c r="C332" s="162"/>
      <c r="D332" s="162"/>
      <c r="E332" s="162"/>
      <c r="F332" s="162"/>
      <c r="G332" s="162"/>
      <c r="H332" s="162"/>
      <c r="I332" s="162"/>
      <c r="J332" s="162"/>
      <c r="K332" s="162"/>
      <c r="L332" s="162"/>
      <c r="M332" s="162"/>
      <c r="N332" s="162"/>
      <c r="O332" s="162"/>
      <c r="P332" s="416"/>
    </row>
    <row r="333" spans="1:16" s="1" customFormat="1" x14ac:dyDescent="0.2">
      <c r="A333" s="162"/>
      <c r="B333" s="162"/>
      <c r="C333" s="162"/>
      <c r="D333" s="162"/>
      <c r="E333" s="162"/>
      <c r="F333" s="162"/>
      <c r="G333" s="162"/>
      <c r="H333" s="162"/>
      <c r="I333" s="162"/>
      <c r="J333" s="162"/>
      <c r="K333" s="162"/>
      <c r="L333" s="162"/>
      <c r="M333" s="162"/>
      <c r="N333" s="162"/>
      <c r="O333" s="162"/>
      <c r="P333" s="416"/>
    </row>
    <row r="334" spans="1:16" s="1" customFormat="1" x14ac:dyDescent="0.2">
      <c r="A334" s="162"/>
      <c r="B334" s="162"/>
      <c r="C334" s="162"/>
      <c r="D334" s="162"/>
      <c r="E334" s="162"/>
      <c r="F334" s="162"/>
      <c r="G334" s="162"/>
      <c r="H334" s="162"/>
      <c r="I334" s="162"/>
      <c r="J334" s="162"/>
      <c r="K334" s="162"/>
      <c r="L334" s="162"/>
      <c r="M334" s="162"/>
      <c r="N334" s="162"/>
      <c r="O334" s="162"/>
      <c r="P334" s="416"/>
    </row>
    <row r="335" spans="1:16" s="1" customFormat="1" x14ac:dyDescent="0.2">
      <c r="A335" s="162"/>
      <c r="B335" s="162"/>
      <c r="C335" s="162"/>
      <c r="D335" s="162"/>
      <c r="E335" s="162"/>
      <c r="F335" s="162"/>
      <c r="G335" s="162"/>
      <c r="H335" s="162"/>
      <c r="I335" s="162"/>
      <c r="J335" s="162"/>
      <c r="K335" s="162"/>
      <c r="L335" s="162"/>
      <c r="M335" s="162"/>
      <c r="N335" s="162"/>
      <c r="O335" s="162"/>
      <c r="P335" s="416"/>
    </row>
    <row r="336" spans="1:16" s="1" customFormat="1" x14ac:dyDescent="0.2">
      <c r="A336" s="162"/>
      <c r="B336" s="162"/>
      <c r="C336" s="162"/>
      <c r="D336" s="162"/>
      <c r="E336" s="162"/>
      <c r="F336" s="162"/>
      <c r="G336" s="162"/>
      <c r="H336" s="162"/>
      <c r="I336" s="162"/>
      <c r="J336" s="162"/>
      <c r="K336" s="162"/>
      <c r="L336" s="162"/>
      <c r="M336" s="162"/>
      <c r="N336" s="162"/>
      <c r="O336" s="162"/>
      <c r="P336" s="416"/>
    </row>
    <row r="337" spans="1:16" s="1" customFormat="1" x14ac:dyDescent="0.2">
      <c r="A337" s="162"/>
      <c r="B337" s="162"/>
      <c r="C337" s="162"/>
      <c r="D337" s="162"/>
      <c r="E337" s="162"/>
      <c r="F337" s="162"/>
      <c r="G337" s="162"/>
      <c r="H337" s="162"/>
      <c r="I337" s="162"/>
      <c r="J337" s="162"/>
      <c r="K337" s="162"/>
      <c r="L337" s="162"/>
      <c r="M337" s="162"/>
      <c r="N337" s="162"/>
      <c r="O337" s="162"/>
      <c r="P337" s="416"/>
    </row>
    <row r="338" spans="1:16" s="1" customFormat="1" x14ac:dyDescent="0.2">
      <c r="A338" s="162"/>
      <c r="B338" s="162"/>
      <c r="C338" s="162"/>
      <c r="D338" s="162"/>
      <c r="E338" s="162"/>
      <c r="F338" s="162"/>
      <c r="G338" s="162"/>
      <c r="H338" s="162"/>
      <c r="I338" s="162"/>
      <c r="J338" s="162"/>
      <c r="K338" s="162"/>
      <c r="L338" s="162"/>
      <c r="M338" s="162"/>
      <c r="N338" s="162"/>
      <c r="O338" s="162"/>
      <c r="P338" s="416"/>
    </row>
    <row r="339" spans="1:16" s="1" customFormat="1" x14ac:dyDescent="0.2">
      <c r="A339" s="162"/>
      <c r="B339" s="162"/>
      <c r="C339" s="162"/>
      <c r="D339" s="162"/>
      <c r="E339" s="162"/>
      <c r="F339" s="162"/>
      <c r="G339" s="162"/>
      <c r="H339" s="162"/>
      <c r="I339" s="162"/>
      <c r="J339" s="162"/>
      <c r="K339" s="162"/>
      <c r="L339" s="162"/>
      <c r="M339" s="162"/>
      <c r="N339" s="162"/>
      <c r="O339" s="162"/>
      <c r="P339" s="416"/>
    </row>
    <row r="340" spans="1:16" s="1" customFormat="1" x14ac:dyDescent="0.2">
      <c r="A340" s="162"/>
      <c r="B340" s="162"/>
      <c r="C340" s="162"/>
      <c r="D340" s="162"/>
      <c r="E340" s="162"/>
      <c r="F340" s="162"/>
      <c r="G340" s="162"/>
      <c r="H340" s="162"/>
      <c r="I340" s="162"/>
      <c r="J340" s="162"/>
      <c r="K340" s="162"/>
      <c r="L340" s="162"/>
      <c r="M340" s="162"/>
      <c r="N340" s="162"/>
      <c r="O340" s="162"/>
      <c r="P340" s="416"/>
    </row>
    <row r="341" spans="1:16" s="1" customFormat="1" x14ac:dyDescent="0.2">
      <c r="A341" s="162"/>
      <c r="B341" s="162"/>
      <c r="C341" s="162"/>
      <c r="D341" s="162"/>
      <c r="E341" s="162"/>
      <c r="F341" s="162"/>
      <c r="G341" s="162"/>
      <c r="H341" s="162"/>
      <c r="I341" s="162"/>
      <c r="J341" s="162"/>
      <c r="K341" s="162"/>
      <c r="L341" s="162"/>
      <c r="M341" s="162"/>
      <c r="N341" s="162"/>
      <c r="O341" s="162"/>
      <c r="P341" s="416"/>
    </row>
    <row r="342" spans="1:16" s="1" customFormat="1" x14ac:dyDescent="0.2">
      <c r="A342" s="162"/>
      <c r="B342" s="162"/>
      <c r="C342" s="162"/>
      <c r="D342" s="162"/>
      <c r="E342" s="162"/>
      <c r="F342" s="162"/>
      <c r="G342" s="162"/>
      <c r="H342" s="162"/>
      <c r="I342" s="162"/>
      <c r="J342" s="162"/>
      <c r="K342" s="162"/>
      <c r="L342" s="162"/>
      <c r="M342" s="162"/>
      <c r="N342" s="162"/>
      <c r="O342" s="162"/>
      <c r="P342" s="416"/>
    </row>
    <row r="343" spans="1:16" s="1" customFormat="1" x14ac:dyDescent="0.2">
      <c r="A343" s="162"/>
      <c r="B343" s="162"/>
      <c r="C343" s="162"/>
      <c r="D343" s="162"/>
      <c r="E343" s="162"/>
      <c r="F343" s="162"/>
      <c r="G343" s="162"/>
      <c r="H343" s="162"/>
      <c r="I343" s="162"/>
      <c r="J343" s="162"/>
      <c r="K343" s="162"/>
      <c r="L343" s="162"/>
      <c r="M343" s="162"/>
      <c r="N343" s="162"/>
      <c r="O343" s="162"/>
      <c r="P343" s="416"/>
    </row>
    <row r="344" spans="1:16" s="1" customFormat="1" x14ac:dyDescent="0.2">
      <c r="A344" s="162"/>
      <c r="B344" s="162"/>
      <c r="C344" s="162"/>
      <c r="D344" s="162"/>
      <c r="E344" s="162"/>
      <c r="F344" s="162"/>
      <c r="G344" s="162"/>
      <c r="H344" s="162"/>
      <c r="I344" s="162"/>
      <c r="J344" s="162"/>
      <c r="K344" s="162"/>
      <c r="L344" s="162"/>
      <c r="M344" s="162"/>
      <c r="N344" s="162"/>
      <c r="O344" s="162"/>
      <c r="P344" s="416"/>
    </row>
    <row r="345" spans="1:16" s="1" customFormat="1" x14ac:dyDescent="0.2">
      <c r="A345" s="162"/>
      <c r="B345" s="162"/>
      <c r="C345" s="162"/>
      <c r="D345" s="162"/>
      <c r="E345" s="162"/>
      <c r="F345" s="162"/>
      <c r="G345" s="162"/>
      <c r="H345" s="162"/>
      <c r="I345" s="162"/>
      <c r="J345" s="162"/>
      <c r="K345" s="162"/>
      <c r="L345" s="162"/>
      <c r="M345" s="162"/>
      <c r="N345" s="162"/>
      <c r="O345" s="162"/>
      <c r="P345" s="416"/>
    </row>
    <row r="346" spans="1:16" s="1" customFormat="1" x14ac:dyDescent="0.2">
      <c r="A346" s="162"/>
      <c r="B346" s="162"/>
      <c r="C346" s="162"/>
      <c r="D346" s="162"/>
      <c r="E346" s="162"/>
      <c r="F346" s="162"/>
      <c r="G346" s="162"/>
      <c r="H346" s="162"/>
      <c r="I346" s="162"/>
      <c r="J346" s="162"/>
      <c r="K346" s="162"/>
      <c r="L346" s="162"/>
      <c r="M346" s="162"/>
      <c r="N346" s="162"/>
      <c r="O346" s="162"/>
      <c r="P346" s="416"/>
    </row>
    <row r="347" spans="1:16" s="1" customFormat="1" x14ac:dyDescent="0.2">
      <c r="A347" s="162"/>
      <c r="B347" s="162"/>
      <c r="C347" s="162"/>
      <c r="D347" s="162"/>
      <c r="E347" s="162"/>
      <c r="F347" s="162"/>
      <c r="G347" s="162"/>
      <c r="H347" s="162"/>
      <c r="I347" s="162"/>
      <c r="J347" s="162"/>
      <c r="K347" s="162"/>
      <c r="L347" s="162"/>
      <c r="M347" s="162"/>
      <c r="N347" s="162"/>
      <c r="O347" s="162"/>
      <c r="P347" s="416"/>
    </row>
    <row r="348" spans="1:16" s="1" customFormat="1" x14ac:dyDescent="0.2">
      <c r="A348" s="162"/>
      <c r="B348" s="162"/>
      <c r="C348" s="162"/>
      <c r="D348" s="162"/>
      <c r="E348" s="162"/>
      <c r="F348" s="162"/>
      <c r="G348" s="162"/>
      <c r="H348" s="162"/>
      <c r="I348" s="162"/>
      <c r="J348" s="162"/>
      <c r="K348" s="162"/>
      <c r="L348" s="162"/>
      <c r="M348" s="162"/>
      <c r="N348" s="162"/>
      <c r="O348" s="162"/>
      <c r="P348" s="416"/>
    </row>
    <row r="349" spans="1:16" s="1" customFormat="1" x14ac:dyDescent="0.2">
      <c r="A349" s="162"/>
      <c r="B349" s="162"/>
      <c r="C349" s="162"/>
      <c r="D349" s="162"/>
      <c r="E349" s="162"/>
      <c r="F349" s="162"/>
      <c r="G349" s="162"/>
      <c r="H349" s="162"/>
      <c r="I349" s="162"/>
      <c r="J349" s="162"/>
      <c r="K349" s="162"/>
      <c r="L349" s="162"/>
      <c r="M349" s="162"/>
      <c r="N349" s="162"/>
      <c r="O349" s="162"/>
      <c r="P349" s="416"/>
    </row>
    <row r="350" spans="1:16" s="1" customFormat="1" x14ac:dyDescent="0.2">
      <c r="A350" s="162"/>
      <c r="B350" s="162"/>
      <c r="C350" s="162"/>
      <c r="D350" s="162"/>
      <c r="E350" s="162"/>
      <c r="F350" s="162"/>
      <c r="G350" s="162"/>
      <c r="H350" s="162"/>
      <c r="I350" s="162"/>
      <c r="J350" s="162"/>
      <c r="K350" s="162"/>
      <c r="L350" s="162"/>
      <c r="M350" s="162"/>
      <c r="N350" s="162"/>
      <c r="O350" s="162"/>
      <c r="P350" s="416"/>
    </row>
    <row r="351" spans="1:16" s="1" customFormat="1" x14ac:dyDescent="0.2">
      <c r="A351" s="162"/>
      <c r="B351" s="162"/>
      <c r="C351" s="162"/>
      <c r="D351" s="162"/>
      <c r="E351" s="162"/>
      <c r="F351" s="162"/>
      <c r="G351" s="162"/>
      <c r="H351" s="162"/>
      <c r="I351" s="162"/>
      <c r="J351" s="162"/>
      <c r="K351" s="162"/>
      <c r="L351" s="162"/>
      <c r="M351" s="162"/>
      <c r="N351" s="162"/>
      <c r="O351" s="162"/>
      <c r="P351" s="416"/>
    </row>
    <row r="352" spans="1:16" s="1" customFormat="1" x14ac:dyDescent="0.2">
      <c r="A352" s="162"/>
      <c r="B352" s="162"/>
      <c r="C352" s="162"/>
      <c r="D352" s="162"/>
      <c r="E352" s="162"/>
      <c r="F352" s="162"/>
      <c r="G352" s="162"/>
      <c r="H352" s="162"/>
      <c r="I352" s="162"/>
      <c r="J352" s="162"/>
      <c r="K352" s="162"/>
      <c r="L352" s="162"/>
      <c r="M352" s="162"/>
      <c r="N352" s="162"/>
      <c r="O352" s="162"/>
      <c r="P352" s="416"/>
    </row>
    <row r="353" spans="1:16" s="1" customFormat="1" x14ac:dyDescent="0.2">
      <c r="A353" s="162"/>
      <c r="B353" s="162"/>
      <c r="C353" s="162"/>
      <c r="D353" s="162"/>
      <c r="E353" s="162"/>
      <c r="F353" s="162"/>
      <c r="G353" s="162"/>
      <c r="H353" s="162"/>
      <c r="I353" s="162"/>
      <c r="J353" s="162"/>
      <c r="K353" s="162"/>
      <c r="L353" s="162"/>
      <c r="M353" s="162"/>
      <c r="N353" s="162"/>
      <c r="O353" s="162"/>
      <c r="P353" s="416"/>
    </row>
    <row r="354" spans="1:16" s="1" customFormat="1" x14ac:dyDescent="0.2">
      <c r="A354" s="162"/>
      <c r="B354" s="162"/>
      <c r="C354" s="162"/>
      <c r="D354" s="162"/>
      <c r="E354" s="162"/>
      <c r="F354" s="162"/>
      <c r="G354" s="162"/>
      <c r="H354" s="162"/>
      <c r="I354" s="162"/>
      <c r="J354" s="162"/>
      <c r="K354" s="162"/>
      <c r="L354" s="162"/>
      <c r="M354" s="162"/>
      <c r="N354" s="162"/>
      <c r="O354" s="162"/>
      <c r="P354" s="416"/>
    </row>
    <row r="355" spans="1:16" s="1" customFormat="1" x14ac:dyDescent="0.2">
      <c r="A355" s="162"/>
      <c r="B355" s="162"/>
      <c r="C355" s="162"/>
      <c r="D355" s="162"/>
      <c r="E355" s="162"/>
      <c r="F355" s="162"/>
      <c r="G355" s="162"/>
      <c r="H355" s="162"/>
      <c r="I355" s="162"/>
      <c r="J355" s="162"/>
      <c r="K355" s="162"/>
      <c r="L355" s="162"/>
      <c r="M355" s="162"/>
      <c r="N355" s="162"/>
      <c r="O355" s="162"/>
      <c r="P355" s="416"/>
    </row>
    <row r="356" spans="1:16" s="1" customFormat="1" x14ac:dyDescent="0.2">
      <c r="A356" s="162"/>
      <c r="B356" s="162"/>
      <c r="C356" s="162"/>
      <c r="D356" s="162"/>
      <c r="E356" s="162"/>
      <c r="F356" s="162"/>
      <c r="G356" s="162"/>
      <c r="H356" s="162"/>
      <c r="I356" s="162"/>
      <c r="J356" s="162"/>
      <c r="K356" s="162"/>
      <c r="L356" s="162"/>
      <c r="M356" s="162"/>
      <c r="N356" s="162"/>
      <c r="O356" s="162"/>
      <c r="P356" s="416"/>
    </row>
    <row r="357" spans="1:16" s="1" customFormat="1" x14ac:dyDescent="0.2">
      <c r="A357" s="162"/>
      <c r="B357" s="162"/>
      <c r="C357" s="162"/>
      <c r="D357" s="162"/>
      <c r="E357" s="162"/>
      <c r="F357" s="162"/>
      <c r="G357" s="162"/>
      <c r="H357" s="162"/>
      <c r="I357" s="162"/>
      <c r="J357" s="162"/>
      <c r="K357" s="162"/>
      <c r="L357" s="162"/>
      <c r="M357" s="162"/>
      <c r="N357" s="162"/>
      <c r="O357" s="162"/>
      <c r="P357" s="416"/>
    </row>
    <row r="358" spans="1:16" s="1" customFormat="1" x14ac:dyDescent="0.2">
      <c r="A358" s="162"/>
      <c r="B358" s="162"/>
      <c r="C358" s="162"/>
      <c r="D358" s="162"/>
      <c r="E358" s="162"/>
      <c r="F358" s="162"/>
      <c r="G358" s="162"/>
      <c r="H358" s="162"/>
      <c r="I358" s="162"/>
      <c r="J358" s="162"/>
      <c r="K358" s="162"/>
      <c r="L358" s="162"/>
      <c r="M358" s="162"/>
      <c r="N358" s="162"/>
      <c r="O358" s="162"/>
      <c r="P358" s="416"/>
    </row>
    <row r="359" spans="1:16" s="1" customFormat="1" x14ac:dyDescent="0.2">
      <c r="A359" s="162"/>
      <c r="B359" s="162"/>
      <c r="C359" s="162"/>
      <c r="D359" s="162"/>
      <c r="E359" s="162"/>
      <c r="F359" s="162"/>
      <c r="G359" s="162"/>
      <c r="H359" s="162"/>
      <c r="I359" s="162"/>
      <c r="J359" s="162"/>
      <c r="K359" s="162"/>
      <c r="L359" s="162"/>
      <c r="M359" s="162"/>
      <c r="N359" s="162"/>
      <c r="O359" s="162"/>
      <c r="P359" s="416"/>
    </row>
    <row r="360" spans="1:16" s="1" customFormat="1" x14ac:dyDescent="0.2">
      <c r="A360" s="162"/>
      <c r="B360" s="162"/>
      <c r="C360" s="162"/>
      <c r="D360" s="162"/>
      <c r="E360" s="162"/>
      <c r="F360" s="162"/>
      <c r="G360" s="162"/>
      <c r="H360" s="162"/>
      <c r="I360" s="162"/>
      <c r="J360" s="162"/>
      <c r="K360" s="162"/>
      <c r="L360" s="162"/>
      <c r="M360" s="162"/>
      <c r="N360" s="162"/>
      <c r="O360" s="162"/>
      <c r="P360" s="416"/>
    </row>
    <row r="361" spans="1:16" s="1" customFormat="1" x14ac:dyDescent="0.2">
      <c r="A361" s="162"/>
      <c r="B361" s="162"/>
      <c r="C361" s="162"/>
      <c r="D361" s="162"/>
      <c r="E361" s="162"/>
      <c r="F361" s="162"/>
      <c r="G361" s="162"/>
      <c r="H361" s="162"/>
      <c r="I361" s="162"/>
      <c r="J361" s="162"/>
      <c r="K361" s="162"/>
      <c r="L361" s="162"/>
      <c r="M361" s="162"/>
      <c r="N361" s="162"/>
      <c r="O361" s="162"/>
      <c r="P361" s="416"/>
    </row>
    <row r="362" spans="1:16" s="1" customFormat="1" x14ac:dyDescent="0.2">
      <c r="A362" s="162"/>
      <c r="B362" s="162"/>
      <c r="C362" s="162"/>
      <c r="D362" s="162"/>
      <c r="E362" s="162"/>
      <c r="F362" s="162"/>
      <c r="G362" s="162"/>
      <c r="H362" s="162"/>
      <c r="I362" s="162"/>
      <c r="J362" s="162"/>
      <c r="K362" s="162"/>
      <c r="L362" s="162"/>
      <c r="M362" s="162"/>
      <c r="N362" s="162"/>
      <c r="O362" s="162"/>
      <c r="P362" s="416"/>
    </row>
    <row r="363" spans="1:16" s="1" customFormat="1" x14ac:dyDescent="0.2">
      <c r="A363" s="162"/>
      <c r="B363" s="162"/>
      <c r="C363" s="162"/>
      <c r="D363" s="162"/>
      <c r="E363" s="162"/>
      <c r="F363" s="162"/>
      <c r="G363" s="162"/>
      <c r="H363" s="162"/>
      <c r="I363" s="162"/>
      <c r="J363" s="162"/>
      <c r="K363" s="162"/>
      <c r="L363" s="162"/>
      <c r="M363" s="162"/>
      <c r="N363" s="162"/>
      <c r="O363" s="162"/>
      <c r="P363" s="416"/>
    </row>
    <row r="364" spans="1:16" s="1" customFormat="1" x14ac:dyDescent="0.2">
      <c r="A364" s="162"/>
      <c r="B364" s="162"/>
      <c r="C364" s="162"/>
      <c r="D364" s="162"/>
      <c r="E364" s="162"/>
      <c r="F364" s="162"/>
      <c r="G364" s="162"/>
      <c r="H364" s="162"/>
      <c r="I364" s="162"/>
      <c r="J364" s="162"/>
      <c r="K364" s="162"/>
      <c r="L364" s="162"/>
      <c r="M364" s="162"/>
      <c r="N364" s="162"/>
      <c r="O364" s="162"/>
      <c r="P364" s="416"/>
    </row>
    <row r="365" spans="1:16" s="1" customFormat="1" x14ac:dyDescent="0.2">
      <c r="A365" s="162"/>
      <c r="B365" s="162"/>
      <c r="C365" s="162"/>
      <c r="D365" s="162"/>
      <c r="E365" s="162"/>
      <c r="F365" s="162"/>
      <c r="G365" s="162"/>
      <c r="H365" s="162"/>
      <c r="I365" s="162"/>
      <c r="J365" s="162"/>
      <c r="K365" s="162"/>
      <c r="L365" s="162"/>
      <c r="M365" s="162"/>
      <c r="N365" s="162"/>
      <c r="O365" s="162"/>
      <c r="P365" s="416"/>
    </row>
    <row r="366" spans="1:16" s="1" customFormat="1" x14ac:dyDescent="0.2">
      <c r="A366" s="162"/>
      <c r="B366" s="162"/>
      <c r="C366" s="162"/>
      <c r="D366" s="162"/>
      <c r="E366" s="162"/>
      <c r="F366" s="162"/>
      <c r="G366" s="162"/>
      <c r="H366" s="162"/>
      <c r="I366" s="162"/>
      <c r="J366" s="162"/>
      <c r="K366" s="162"/>
      <c r="L366" s="162"/>
      <c r="M366" s="162"/>
      <c r="N366" s="162"/>
      <c r="O366" s="162"/>
      <c r="P366" s="416"/>
    </row>
    <row r="367" spans="1:16" s="1" customFormat="1" x14ac:dyDescent="0.2">
      <c r="A367" s="162"/>
      <c r="B367" s="162"/>
      <c r="C367" s="162"/>
      <c r="D367" s="162"/>
      <c r="E367" s="162"/>
      <c r="F367" s="162"/>
      <c r="G367" s="162"/>
      <c r="H367" s="162"/>
      <c r="I367" s="162"/>
      <c r="J367" s="162"/>
      <c r="K367" s="162"/>
      <c r="L367" s="162"/>
      <c r="M367" s="162"/>
      <c r="N367" s="162"/>
      <c r="O367" s="162"/>
      <c r="P367" s="416"/>
    </row>
    <row r="368" spans="1:16" s="1" customFormat="1" x14ac:dyDescent="0.2">
      <c r="A368" s="162"/>
      <c r="B368" s="162"/>
      <c r="C368" s="162"/>
      <c r="D368" s="162"/>
      <c r="E368" s="162"/>
      <c r="F368" s="162"/>
      <c r="G368" s="162"/>
      <c r="H368" s="162"/>
      <c r="I368" s="162"/>
      <c r="J368" s="162"/>
      <c r="K368" s="162"/>
      <c r="L368" s="162"/>
      <c r="M368" s="162"/>
      <c r="N368" s="162"/>
      <c r="O368" s="162"/>
      <c r="P368" s="416"/>
    </row>
    <row r="369" spans="1:16" s="1" customFormat="1" x14ac:dyDescent="0.2">
      <c r="A369" s="162"/>
      <c r="B369" s="162"/>
      <c r="C369" s="162"/>
      <c r="D369" s="162"/>
      <c r="E369" s="162"/>
      <c r="F369" s="162"/>
      <c r="G369" s="162"/>
      <c r="H369" s="162"/>
      <c r="I369" s="162"/>
      <c r="J369" s="162"/>
      <c r="K369" s="162"/>
      <c r="L369" s="162"/>
      <c r="M369" s="162"/>
      <c r="N369" s="162"/>
      <c r="O369" s="162"/>
      <c r="P369" s="416"/>
    </row>
    <row r="370" spans="1:16" s="1" customFormat="1" x14ac:dyDescent="0.2">
      <c r="A370" s="162"/>
      <c r="B370" s="162"/>
      <c r="C370" s="162"/>
      <c r="D370" s="162"/>
      <c r="E370" s="162"/>
      <c r="F370" s="162"/>
      <c r="G370" s="162"/>
      <c r="H370" s="162"/>
      <c r="I370" s="162"/>
      <c r="J370" s="162"/>
      <c r="K370" s="162"/>
      <c r="L370" s="162"/>
      <c r="M370" s="162"/>
      <c r="N370" s="162"/>
      <c r="O370" s="162"/>
      <c r="P370" s="416"/>
    </row>
    <row r="371" spans="1:16" s="1" customFormat="1" x14ac:dyDescent="0.2">
      <c r="A371" s="162"/>
      <c r="B371" s="162"/>
      <c r="C371" s="162"/>
      <c r="D371" s="162"/>
      <c r="E371" s="162"/>
      <c r="F371" s="162"/>
      <c r="G371" s="162"/>
      <c r="H371" s="162"/>
      <c r="I371" s="162"/>
      <c r="J371" s="162"/>
      <c r="K371" s="162"/>
      <c r="L371" s="162"/>
      <c r="M371" s="162"/>
      <c r="N371" s="162"/>
      <c r="O371" s="162"/>
      <c r="P371" s="416"/>
    </row>
    <row r="372" spans="1:16" s="1" customFormat="1" x14ac:dyDescent="0.2">
      <c r="A372" s="162"/>
      <c r="B372" s="162"/>
      <c r="C372" s="162"/>
      <c r="D372" s="162"/>
      <c r="E372" s="162"/>
      <c r="F372" s="162"/>
      <c r="G372" s="162"/>
      <c r="H372" s="162"/>
      <c r="I372" s="162"/>
      <c r="J372" s="162"/>
      <c r="K372" s="162"/>
      <c r="L372" s="162"/>
      <c r="M372" s="162"/>
      <c r="N372" s="162"/>
      <c r="O372" s="162"/>
      <c r="P372" s="416"/>
    </row>
    <row r="373" spans="1:16" s="1" customFormat="1" x14ac:dyDescent="0.2">
      <c r="A373" s="162"/>
      <c r="B373" s="162"/>
      <c r="C373" s="162"/>
      <c r="D373" s="162"/>
      <c r="E373" s="162"/>
      <c r="F373" s="162"/>
      <c r="G373" s="162"/>
      <c r="H373" s="162"/>
      <c r="I373" s="162"/>
      <c r="J373" s="162"/>
      <c r="K373" s="162"/>
      <c r="L373" s="162"/>
      <c r="M373" s="162"/>
      <c r="N373" s="162"/>
      <c r="O373" s="162"/>
      <c r="P373" s="416"/>
    </row>
    <row r="374" spans="1:16" s="1" customFormat="1" x14ac:dyDescent="0.2">
      <c r="A374" s="162"/>
      <c r="B374" s="162"/>
      <c r="C374" s="162"/>
      <c r="D374" s="162"/>
      <c r="E374" s="162"/>
      <c r="F374" s="162"/>
      <c r="G374" s="162"/>
      <c r="H374" s="162"/>
      <c r="I374" s="162"/>
      <c r="J374" s="162"/>
      <c r="K374" s="162"/>
      <c r="L374" s="162"/>
      <c r="M374" s="162"/>
      <c r="N374" s="162"/>
      <c r="O374" s="162"/>
      <c r="P374" s="416"/>
    </row>
    <row r="375" spans="1:16" s="1" customFormat="1" x14ac:dyDescent="0.2">
      <c r="A375" s="162"/>
      <c r="B375" s="162"/>
      <c r="C375" s="162"/>
      <c r="D375" s="162"/>
      <c r="E375" s="162"/>
      <c r="F375" s="162"/>
      <c r="G375" s="162"/>
      <c r="H375" s="162"/>
      <c r="I375" s="162"/>
      <c r="J375" s="162"/>
      <c r="K375" s="162"/>
      <c r="L375" s="162"/>
      <c r="M375" s="162"/>
      <c r="N375" s="162"/>
      <c r="O375" s="162"/>
      <c r="P375" s="416"/>
    </row>
    <row r="376" spans="1:16" s="1" customFormat="1" x14ac:dyDescent="0.2">
      <c r="A376" s="162"/>
      <c r="B376" s="162"/>
      <c r="C376" s="162"/>
      <c r="D376" s="162"/>
      <c r="E376" s="162"/>
      <c r="F376" s="162"/>
      <c r="G376" s="162"/>
      <c r="H376" s="162"/>
      <c r="I376" s="162"/>
      <c r="J376" s="162"/>
      <c r="K376" s="162"/>
      <c r="L376" s="162"/>
      <c r="M376" s="162"/>
      <c r="N376" s="162"/>
      <c r="O376" s="162"/>
      <c r="P376" s="416"/>
    </row>
    <row r="377" spans="1:16" s="1" customFormat="1" x14ac:dyDescent="0.2">
      <c r="A377" s="162"/>
      <c r="B377" s="162"/>
      <c r="C377" s="162"/>
      <c r="D377" s="162"/>
      <c r="E377" s="162"/>
      <c r="F377" s="162"/>
      <c r="G377" s="162"/>
      <c r="H377" s="162"/>
      <c r="I377" s="162"/>
      <c r="J377" s="162"/>
      <c r="K377" s="162"/>
      <c r="L377" s="162"/>
      <c r="M377" s="162"/>
      <c r="N377" s="162"/>
      <c r="O377" s="162"/>
      <c r="P377" s="416"/>
    </row>
    <row r="378" spans="1:16" s="1" customFormat="1" x14ac:dyDescent="0.2">
      <c r="A378" s="162"/>
      <c r="B378" s="162"/>
      <c r="C378" s="162"/>
      <c r="D378" s="162"/>
      <c r="E378" s="162"/>
      <c r="F378" s="162"/>
      <c r="G378" s="162"/>
      <c r="H378" s="162"/>
      <c r="I378" s="162"/>
      <c r="J378" s="162"/>
      <c r="K378" s="162"/>
      <c r="L378" s="162"/>
      <c r="M378" s="162"/>
      <c r="N378" s="162"/>
      <c r="O378" s="162"/>
      <c r="P378" s="416"/>
    </row>
    <row r="379" spans="1:16" s="1" customFormat="1" x14ac:dyDescent="0.2">
      <c r="A379" s="162"/>
      <c r="B379" s="162"/>
      <c r="C379" s="162"/>
      <c r="D379" s="162"/>
      <c r="E379" s="162"/>
      <c r="F379" s="162"/>
      <c r="G379" s="162"/>
      <c r="H379" s="162"/>
      <c r="I379" s="162"/>
      <c r="J379" s="162"/>
      <c r="K379" s="162"/>
      <c r="L379" s="162"/>
      <c r="M379" s="162"/>
      <c r="N379" s="162"/>
      <c r="O379" s="162"/>
      <c r="P379" s="416"/>
    </row>
    <row r="380" spans="1:16" s="1" customFormat="1" x14ac:dyDescent="0.2">
      <c r="A380" s="162"/>
      <c r="B380" s="162"/>
      <c r="C380" s="162"/>
      <c r="D380" s="162"/>
      <c r="E380" s="162"/>
      <c r="F380" s="162"/>
      <c r="G380" s="162"/>
      <c r="H380" s="162"/>
      <c r="I380" s="162"/>
      <c r="J380" s="162"/>
      <c r="K380" s="162"/>
      <c r="L380" s="162"/>
      <c r="M380" s="162"/>
      <c r="N380" s="162"/>
      <c r="O380" s="162"/>
      <c r="P380" s="416"/>
    </row>
    <row r="381" spans="1:16" s="1" customFormat="1" x14ac:dyDescent="0.2">
      <c r="A381" s="162"/>
      <c r="B381" s="162"/>
      <c r="C381" s="162"/>
      <c r="D381" s="162"/>
      <c r="E381" s="162"/>
      <c r="F381" s="162"/>
      <c r="G381" s="162"/>
      <c r="H381" s="162"/>
      <c r="I381" s="162"/>
      <c r="J381" s="162"/>
      <c r="K381" s="162"/>
      <c r="L381" s="162"/>
      <c r="M381" s="162"/>
      <c r="N381" s="162"/>
      <c r="O381" s="162"/>
      <c r="P381" s="416"/>
    </row>
    <row r="382" spans="1:16" s="1" customFormat="1" x14ac:dyDescent="0.2">
      <c r="A382" s="162"/>
      <c r="B382" s="162"/>
      <c r="C382" s="162"/>
      <c r="D382" s="162"/>
      <c r="E382" s="162"/>
      <c r="F382" s="162"/>
      <c r="G382" s="162"/>
      <c r="H382" s="162"/>
      <c r="I382" s="162"/>
      <c r="J382" s="162"/>
      <c r="K382" s="162"/>
      <c r="L382" s="162"/>
      <c r="M382" s="162"/>
      <c r="N382" s="162"/>
      <c r="O382" s="162"/>
      <c r="P382" s="416"/>
    </row>
    <row r="383" spans="1:16" s="1" customFormat="1" x14ac:dyDescent="0.2">
      <c r="A383" s="162"/>
      <c r="B383" s="162"/>
      <c r="C383" s="162"/>
      <c r="D383" s="162"/>
      <c r="E383" s="162"/>
      <c r="F383" s="162"/>
      <c r="G383" s="162"/>
      <c r="H383" s="162"/>
      <c r="I383" s="162"/>
      <c r="J383" s="162"/>
      <c r="K383" s="162"/>
      <c r="L383" s="162"/>
      <c r="M383" s="162"/>
      <c r="N383" s="162"/>
      <c r="O383" s="162"/>
      <c r="P383" s="416"/>
    </row>
    <row r="384" spans="1:16" s="1" customFormat="1" x14ac:dyDescent="0.2">
      <c r="A384" s="162"/>
      <c r="B384" s="162"/>
      <c r="C384" s="162"/>
      <c r="D384" s="162"/>
      <c r="E384" s="162"/>
      <c r="F384" s="162"/>
      <c r="G384" s="162"/>
      <c r="H384" s="162"/>
      <c r="I384" s="162"/>
      <c r="J384" s="162"/>
      <c r="K384" s="162"/>
      <c r="L384" s="162"/>
      <c r="M384" s="162"/>
      <c r="N384" s="162"/>
      <c r="O384" s="162"/>
      <c r="P384" s="416"/>
    </row>
    <row r="385" spans="1:16" s="1" customFormat="1" x14ac:dyDescent="0.2">
      <c r="A385" s="162"/>
      <c r="B385" s="162"/>
      <c r="C385" s="162"/>
      <c r="D385" s="162"/>
      <c r="E385" s="162"/>
      <c r="F385" s="162"/>
      <c r="G385" s="162"/>
      <c r="H385" s="162"/>
      <c r="I385" s="162"/>
      <c r="J385" s="162"/>
      <c r="K385" s="162"/>
      <c r="L385" s="162"/>
      <c r="M385" s="162"/>
      <c r="N385" s="162"/>
      <c r="O385" s="162"/>
      <c r="P385" s="416"/>
    </row>
    <row r="386" spans="1:16" s="1" customFormat="1" x14ac:dyDescent="0.2">
      <c r="A386" s="162"/>
      <c r="B386" s="162"/>
      <c r="C386" s="162"/>
      <c r="D386" s="162"/>
      <c r="E386" s="162"/>
      <c r="F386" s="162"/>
      <c r="G386" s="162"/>
      <c r="H386" s="162"/>
      <c r="I386" s="162"/>
      <c r="J386" s="162"/>
      <c r="K386" s="162"/>
      <c r="L386" s="162"/>
      <c r="M386" s="162"/>
      <c r="N386" s="162"/>
      <c r="O386" s="162"/>
      <c r="P386" s="416"/>
    </row>
    <row r="387" spans="1:16" s="1" customFormat="1" x14ac:dyDescent="0.2">
      <c r="A387" s="162"/>
      <c r="B387" s="162"/>
      <c r="C387" s="162"/>
      <c r="D387" s="162"/>
      <c r="E387" s="162"/>
      <c r="F387" s="162"/>
      <c r="G387" s="162"/>
      <c r="H387" s="162"/>
      <c r="I387" s="162"/>
      <c r="J387" s="162"/>
      <c r="K387" s="162"/>
      <c r="L387" s="162"/>
      <c r="M387" s="162"/>
      <c r="N387" s="162"/>
      <c r="O387" s="162"/>
      <c r="P387" s="416"/>
    </row>
    <row r="388" spans="1:16" s="1" customFormat="1" x14ac:dyDescent="0.2">
      <c r="A388" s="162"/>
      <c r="B388" s="162"/>
      <c r="C388" s="162"/>
      <c r="D388" s="162"/>
      <c r="E388" s="162"/>
      <c r="F388" s="162"/>
      <c r="G388" s="162"/>
      <c r="H388" s="162"/>
      <c r="I388" s="162"/>
      <c r="J388" s="162"/>
      <c r="K388" s="162"/>
      <c r="L388" s="162"/>
      <c r="M388" s="162"/>
      <c r="N388" s="162"/>
      <c r="O388" s="162"/>
      <c r="P388" s="416"/>
    </row>
    <row r="389" spans="1:16" s="1" customFormat="1" x14ac:dyDescent="0.2">
      <c r="A389" s="162"/>
      <c r="B389" s="162"/>
      <c r="C389" s="162"/>
      <c r="D389" s="162"/>
      <c r="E389" s="162"/>
      <c r="F389" s="162"/>
      <c r="G389" s="162"/>
      <c r="H389" s="162"/>
      <c r="I389" s="162"/>
      <c r="J389" s="162"/>
      <c r="K389" s="162"/>
      <c r="L389" s="162"/>
      <c r="M389" s="162"/>
      <c r="N389" s="162"/>
      <c r="O389" s="162"/>
      <c r="P389" s="416"/>
    </row>
    <row r="390" spans="1:16" s="1" customFormat="1" x14ac:dyDescent="0.2">
      <c r="A390" s="162"/>
      <c r="B390" s="162"/>
      <c r="C390" s="162"/>
      <c r="D390" s="162"/>
      <c r="E390" s="162"/>
      <c r="F390" s="162"/>
      <c r="G390" s="162"/>
      <c r="H390" s="162"/>
      <c r="I390" s="162"/>
      <c r="J390" s="162"/>
      <c r="K390" s="162"/>
      <c r="L390" s="162"/>
      <c r="M390" s="162"/>
      <c r="N390" s="162"/>
      <c r="O390" s="162"/>
      <c r="P390" s="416"/>
    </row>
    <row r="391" spans="1:16" s="1" customFormat="1" x14ac:dyDescent="0.2">
      <c r="A391" s="162"/>
      <c r="B391" s="162"/>
      <c r="C391" s="162"/>
      <c r="D391" s="162"/>
      <c r="E391" s="162"/>
      <c r="F391" s="162"/>
      <c r="G391" s="162"/>
      <c r="H391" s="162"/>
      <c r="I391" s="162"/>
      <c r="J391" s="162"/>
      <c r="K391" s="162"/>
      <c r="L391" s="162"/>
      <c r="M391" s="162"/>
      <c r="N391" s="162"/>
      <c r="O391" s="162"/>
      <c r="P391" s="416"/>
    </row>
    <row r="392" spans="1:16" s="1" customFormat="1" x14ac:dyDescent="0.2">
      <c r="A392" s="162"/>
      <c r="B392" s="162"/>
      <c r="C392" s="162"/>
      <c r="D392" s="162"/>
      <c r="E392" s="162"/>
      <c r="F392" s="162"/>
      <c r="G392" s="162"/>
      <c r="H392" s="162"/>
      <c r="I392" s="162"/>
      <c r="J392" s="162"/>
      <c r="K392" s="162"/>
      <c r="L392" s="162"/>
      <c r="M392" s="162"/>
      <c r="N392" s="162"/>
      <c r="O392" s="162"/>
      <c r="P392" s="416"/>
    </row>
    <row r="393" spans="1:16" s="1" customFormat="1" x14ac:dyDescent="0.2">
      <c r="A393" s="162"/>
      <c r="B393" s="162"/>
      <c r="C393" s="162"/>
      <c r="D393" s="162"/>
      <c r="E393" s="162"/>
      <c r="F393" s="162"/>
      <c r="G393" s="162"/>
      <c r="H393" s="162"/>
      <c r="I393" s="162"/>
      <c r="J393" s="162"/>
      <c r="K393" s="162"/>
      <c r="L393" s="162"/>
      <c r="M393" s="162"/>
      <c r="N393" s="162"/>
      <c r="O393" s="162"/>
      <c r="P393" s="416"/>
    </row>
    <row r="394" spans="1:16" s="1" customFormat="1" x14ac:dyDescent="0.2">
      <c r="A394" s="162"/>
      <c r="B394" s="162"/>
      <c r="C394" s="162"/>
      <c r="D394" s="162"/>
      <c r="E394" s="162"/>
      <c r="F394" s="162"/>
      <c r="G394" s="162"/>
      <c r="H394" s="162"/>
      <c r="I394" s="162"/>
      <c r="J394" s="162"/>
      <c r="K394" s="162"/>
      <c r="L394" s="162"/>
      <c r="M394" s="162"/>
      <c r="N394" s="162"/>
      <c r="O394" s="162"/>
      <c r="P394" s="416"/>
    </row>
    <row r="395" spans="1:16" s="1" customFormat="1" x14ac:dyDescent="0.2">
      <c r="A395" s="162"/>
      <c r="B395" s="162"/>
      <c r="C395" s="162"/>
      <c r="D395" s="162"/>
      <c r="E395" s="162"/>
      <c r="F395" s="162"/>
      <c r="G395" s="162"/>
      <c r="H395" s="162"/>
      <c r="I395" s="162"/>
      <c r="J395" s="162"/>
      <c r="K395" s="162"/>
      <c r="L395" s="162"/>
      <c r="M395" s="162"/>
      <c r="N395" s="162"/>
      <c r="O395" s="162"/>
      <c r="P395" s="416"/>
    </row>
    <row r="396" spans="1:16" s="1" customFormat="1" x14ac:dyDescent="0.2">
      <c r="A396" s="162"/>
      <c r="B396" s="162"/>
      <c r="C396" s="162"/>
      <c r="D396" s="162"/>
      <c r="E396" s="162"/>
      <c r="F396" s="162"/>
      <c r="G396" s="162"/>
      <c r="H396" s="162"/>
      <c r="I396" s="162"/>
      <c r="J396" s="162"/>
      <c r="K396" s="162"/>
      <c r="L396" s="162"/>
      <c r="M396" s="162"/>
      <c r="N396" s="162"/>
      <c r="O396" s="162"/>
      <c r="P396" s="416"/>
    </row>
    <row r="397" spans="1:16" s="1" customFormat="1" x14ac:dyDescent="0.2">
      <c r="A397" s="162"/>
      <c r="B397" s="162"/>
      <c r="C397" s="162"/>
      <c r="D397" s="162"/>
      <c r="E397" s="162"/>
      <c r="F397" s="162"/>
      <c r="G397" s="162"/>
      <c r="H397" s="162"/>
      <c r="I397" s="162"/>
      <c r="J397" s="162"/>
      <c r="K397" s="162"/>
      <c r="L397" s="162"/>
      <c r="M397" s="162"/>
      <c r="N397" s="162"/>
      <c r="O397" s="162"/>
      <c r="P397" s="416"/>
    </row>
    <row r="398" spans="1:16" s="1" customFormat="1" x14ac:dyDescent="0.2">
      <c r="A398" s="162"/>
      <c r="B398" s="162"/>
      <c r="C398" s="162"/>
      <c r="D398" s="162"/>
      <c r="E398" s="162"/>
      <c r="F398" s="162"/>
      <c r="G398" s="162"/>
      <c r="H398" s="162"/>
      <c r="I398" s="162"/>
      <c r="J398" s="162"/>
      <c r="K398" s="162"/>
      <c r="L398" s="162"/>
      <c r="M398" s="162"/>
      <c r="N398" s="162"/>
      <c r="O398" s="162"/>
      <c r="P398" s="416"/>
    </row>
    <row r="399" spans="1:16" s="1" customFormat="1" x14ac:dyDescent="0.2">
      <c r="A399" s="162"/>
      <c r="B399" s="162"/>
      <c r="C399" s="162"/>
      <c r="D399" s="162"/>
      <c r="E399" s="162"/>
      <c r="F399" s="162"/>
      <c r="G399" s="162"/>
      <c r="H399" s="162"/>
      <c r="I399" s="162"/>
      <c r="J399" s="162"/>
      <c r="K399" s="162"/>
      <c r="L399" s="162"/>
      <c r="M399" s="162"/>
      <c r="N399" s="162"/>
      <c r="O399" s="162"/>
      <c r="P399" s="416"/>
    </row>
    <row r="400" spans="1:16" s="1" customFormat="1" x14ac:dyDescent="0.2">
      <c r="A400" s="162"/>
      <c r="B400" s="162"/>
      <c r="C400" s="162"/>
      <c r="D400" s="162"/>
      <c r="E400" s="162"/>
      <c r="F400" s="162"/>
      <c r="G400" s="162"/>
      <c r="H400" s="162"/>
      <c r="I400" s="162"/>
      <c r="J400" s="162"/>
      <c r="K400" s="162"/>
      <c r="L400" s="162"/>
      <c r="M400" s="162"/>
      <c r="N400" s="162"/>
      <c r="O400" s="162"/>
      <c r="P400" s="416"/>
    </row>
    <row r="401" spans="1:16" s="1" customFormat="1" x14ac:dyDescent="0.2">
      <c r="A401" s="162"/>
      <c r="B401" s="162"/>
      <c r="C401" s="162"/>
      <c r="D401" s="162"/>
      <c r="E401" s="162"/>
      <c r="F401" s="162"/>
      <c r="G401" s="162"/>
      <c r="H401" s="162"/>
      <c r="I401" s="162"/>
      <c r="J401" s="162"/>
      <c r="K401" s="162"/>
      <c r="L401" s="162"/>
      <c r="M401" s="162"/>
      <c r="N401" s="162"/>
      <c r="O401" s="162"/>
      <c r="P401" s="416"/>
    </row>
    <row r="402" spans="1:16" s="1" customFormat="1" x14ac:dyDescent="0.2">
      <c r="A402" s="162"/>
      <c r="B402" s="162"/>
      <c r="C402" s="162"/>
      <c r="D402" s="162"/>
      <c r="E402" s="162"/>
      <c r="F402" s="162"/>
      <c r="G402" s="162"/>
      <c r="H402" s="162"/>
      <c r="I402" s="162"/>
      <c r="J402" s="162"/>
      <c r="K402" s="162"/>
      <c r="L402" s="162"/>
      <c r="M402" s="162"/>
      <c r="N402" s="162"/>
      <c r="O402" s="162"/>
      <c r="P402" s="416"/>
    </row>
    <row r="403" spans="1:16" s="1" customFormat="1" x14ac:dyDescent="0.2">
      <c r="A403" s="162"/>
      <c r="B403" s="162"/>
      <c r="C403" s="162"/>
      <c r="D403" s="162"/>
      <c r="E403" s="162"/>
      <c r="F403" s="162"/>
      <c r="G403" s="162"/>
      <c r="H403" s="162"/>
      <c r="I403" s="162"/>
      <c r="J403" s="162"/>
      <c r="K403" s="162"/>
      <c r="L403" s="162"/>
      <c r="M403" s="162"/>
      <c r="N403" s="162"/>
      <c r="O403" s="162"/>
      <c r="P403" s="416"/>
    </row>
    <row r="404" spans="1:16" s="1" customFormat="1" x14ac:dyDescent="0.2">
      <c r="A404" s="162"/>
      <c r="B404" s="162"/>
      <c r="C404" s="162"/>
      <c r="D404" s="162"/>
      <c r="E404" s="162"/>
      <c r="F404" s="162"/>
      <c r="G404" s="162"/>
      <c r="H404" s="162"/>
      <c r="I404" s="162"/>
      <c r="J404" s="162"/>
      <c r="K404" s="162"/>
      <c r="L404" s="162"/>
      <c r="M404" s="162"/>
      <c r="N404" s="162"/>
      <c r="O404" s="162"/>
      <c r="P404" s="416"/>
    </row>
    <row r="405" spans="1:16" s="1" customFormat="1" x14ac:dyDescent="0.2">
      <c r="A405" s="162"/>
      <c r="B405" s="162"/>
      <c r="C405" s="162"/>
      <c r="D405" s="162"/>
      <c r="E405" s="162"/>
      <c r="F405" s="162"/>
      <c r="G405" s="162"/>
      <c r="H405" s="162"/>
      <c r="I405" s="162"/>
      <c r="J405" s="162"/>
      <c r="K405" s="162"/>
      <c r="L405" s="162"/>
      <c r="M405" s="162"/>
      <c r="N405" s="162"/>
      <c r="O405" s="162"/>
      <c r="P405" s="416"/>
    </row>
    <row r="406" spans="1:16" s="1" customFormat="1" x14ac:dyDescent="0.2">
      <c r="A406" s="162"/>
      <c r="B406" s="162"/>
      <c r="C406" s="162"/>
      <c r="D406" s="162"/>
      <c r="E406" s="162"/>
      <c r="F406" s="162"/>
      <c r="G406" s="162"/>
      <c r="H406" s="162"/>
      <c r="I406" s="162"/>
      <c r="J406" s="162"/>
      <c r="K406" s="162"/>
      <c r="L406" s="162"/>
      <c r="M406" s="162"/>
      <c r="N406" s="162"/>
      <c r="O406" s="162"/>
      <c r="P406" s="416"/>
    </row>
    <row r="407" spans="1:16" s="1" customFormat="1" x14ac:dyDescent="0.2">
      <c r="A407" s="162"/>
      <c r="B407" s="162"/>
      <c r="C407" s="162"/>
      <c r="D407" s="162"/>
      <c r="E407" s="162"/>
      <c r="F407" s="162"/>
      <c r="G407" s="162"/>
      <c r="H407" s="162"/>
      <c r="I407" s="162"/>
      <c r="J407" s="162"/>
      <c r="K407" s="162"/>
      <c r="L407" s="162"/>
      <c r="M407" s="162"/>
      <c r="N407" s="162"/>
      <c r="O407" s="162"/>
      <c r="P407" s="416"/>
    </row>
    <row r="408" spans="1:16" s="1" customFormat="1" x14ac:dyDescent="0.2">
      <c r="A408" s="162"/>
      <c r="B408" s="162"/>
      <c r="C408" s="162"/>
      <c r="D408" s="162"/>
      <c r="E408" s="162"/>
      <c r="F408" s="162"/>
      <c r="G408" s="162"/>
      <c r="H408" s="162"/>
      <c r="I408" s="162"/>
      <c r="J408" s="162"/>
      <c r="K408" s="162"/>
      <c r="L408" s="162"/>
      <c r="M408" s="162"/>
      <c r="N408" s="162"/>
      <c r="O408" s="162"/>
      <c r="P408" s="416"/>
    </row>
    <row r="409" spans="1:16" s="1" customFormat="1" x14ac:dyDescent="0.2">
      <c r="A409" s="162"/>
      <c r="B409" s="162"/>
      <c r="C409" s="162"/>
      <c r="D409" s="162"/>
      <c r="E409" s="162"/>
      <c r="F409" s="162"/>
      <c r="G409" s="162"/>
      <c r="H409" s="162"/>
      <c r="I409" s="162"/>
      <c r="J409" s="162"/>
      <c r="K409" s="162"/>
      <c r="L409" s="162"/>
      <c r="M409" s="162"/>
      <c r="N409" s="162"/>
      <c r="O409" s="162"/>
      <c r="P409" s="416"/>
    </row>
    <row r="410" spans="1:16" s="1" customFormat="1" x14ac:dyDescent="0.2">
      <c r="A410" s="162"/>
      <c r="B410" s="162"/>
      <c r="C410" s="162"/>
      <c r="D410" s="162"/>
      <c r="E410" s="162"/>
      <c r="F410" s="162"/>
      <c r="G410" s="162"/>
      <c r="H410" s="162"/>
      <c r="I410" s="162"/>
      <c r="J410" s="162"/>
      <c r="K410" s="162"/>
      <c r="L410" s="162"/>
      <c r="M410" s="162"/>
      <c r="N410" s="162"/>
      <c r="O410" s="162"/>
      <c r="P410" s="416"/>
    </row>
    <row r="411" spans="1:16" s="1" customFormat="1" x14ac:dyDescent="0.2">
      <c r="A411" s="162"/>
      <c r="B411" s="162"/>
      <c r="C411" s="162"/>
      <c r="D411" s="162"/>
      <c r="E411" s="162"/>
      <c r="F411" s="162"/>
      <c r="G411" s="162"/>
      <c r="H411" s="162"/>
      <c r="I411" s="162"/>
      <c r="J411" s="162"/>
      <c r="K411" s="162"/>
      <c r="L411" s="162"/>
      <c r="M411" s="162"/>
      <c r="N411" s="162"/>
      <c r="O411" s="162"/>
      <c r="P411" s="416"/>
    </row>
    <row r="412" spans="1:16" s="1" customFormat="1" x14ac:dyDescent="0.2">
      <c r="A412" s="162"/>
      <c r="B412" s="162"/>
      <c r="C412" s="162"/>
      <c r="D412" s="162"/>
      <c r="E412" s="162"/>
      <c r="F412" s="162"/>
      <c r="G412" s="162"/>
      <c r="H412" s="162"/>
      <c r="I412" s="162"/>
      <c r="J412" s="162"/>
      <c r="K412" s="162"/>
      <c r="L412" s="162"/>
      <c r="M412" s="162"/>
      <c r="N412" s="162"/>
      <c r="O412" s="162"/>
      <c r="P412" s="416"/>
    </row>
    <row r="413" spans="1:16" s="1" customFormat="1" x14ac:dyDescent="0.2">
      <c r="A413" s="162"/>
      <c r="B413" s="162"/>
      <c r="C413" s="162"/>
      <c r="D413" s="162"/>
      <c r="E413" s="162"/>
      <c r="F413" s="162"/>
      <c r="G413" s="162"/>
      <c r="H413" s="162"/>
      <c r="I413" s="162"/>
      <c r="J413" s="162"/>
      <c r="K413" s="162"/>
      <c r="L413" s="162"/>
      <c r="M413" s="162"/>
      <c r="N413" s="162"/>
      <c r="O413" s="162"/>
      <c r="P413" s="416"/>
    </row>
    <row r="414" spans="1:16" s="1" customFormat="1" x14ac:dyDescent="0.2">
      <c r="A414" s="162"/>
      <c r="B414" s="162"/>
      <c r="C414" s="162"/>
      <c r="D414" s="162"/>
      <c r="E414" s="162"/>
      <c r="F414" s="162"/>
      <c r="G414" s="162"/>
      <c r="H414" s="162"/>
      <c r="I414" s="162"/>
      <c r="J414" s="162"/>
      <c r="K414" s="162"/>
      <c r="L414" s="162"/>
      <c r="M414" s="162"/>
      <c r="N414" s="162"/>
      <c r="O414" s="162"/>
      <c r="P414" s="416"/>
    </row>
    <row r="415" spans="1:16" s="1" customFormat="1" x14ac:dyDescent="0.2">
      <c r="A415" s="162"/>
      <c r="B415" s="162"/>
      <c r="C415" s="162"/>
      <c r="D415" s="162"/>
      <c r="E415" s="162"/>
      <c r="F415" s="162"/>
      <c r="G415" s="162"/>
      <c r="H415" s="162"/>
      <c r="I415" s="162"/>
      <c r="J415" s="162"/>
      <c r="K415" s="162"/>
      <c r="L415" s="162"/>
      <c r="M415" s="162"/>
      <c r="N415" s="162"/>
      <c r="O415" s="162"/>
      <c r="P415" s="416"/>
    </row>
    <row r="416" spans="1:16" s="1" customFormat="1" x14ac:dyDescent="0.2">
      <c r="A416" s="162"/>
      <c r="B416" s="162"/>
      <c r="C416" s="162"/>
      <c r="D416" s="162"/>
      <c r="E416" s="162"/>
      <c r="F416" s="162"/>
      <c r="G416" s="162"/>
      <c r="H416" s="162"/>
      <c r="I416" s="162"/>
      <c r="J416" s="162"/>
      <c r="K416" s="162"/>
      <c r="L416" s="162"/>
      <c r="M416" s="162"/>
      <c r="N416" s="162"/>
      <c r="O416" s="162"/>
      <c r="P416" s="416"/>
    </row>
    <row r="417" spans="1:16" s="1" customFormat="1" x14ac:dyDescent="0.2">
      <c r="A417" s="162"/>
      <c r="B417" s="162"/>
      <c r="C417" s="162"/>
      <c r="D417" s="162"/>
      <c r="E417" s="162"/>
      <c r="F417" s="162"/>
      <c r="G417" s="162"/>
      <c r="H417" s="162"/>
      <c r="I417" s="162"/>
      <c r="J417" s="162"/>
      <c r="K417" s="162"/>
      <c r="L417" s="162"/>
      <c r="M417" s="162"/>
      <c r="N417" s="162"/>
      <c r="O417" s="162"/>
      <c r="P417" s="416"/>
    </row>
    <row r="418" spans="1:16" s="1" customFormat="1" x14ac:dyDescent="0.2">
      <c r="A418" s="162"/>
      <c r="B418" s="162"/>
      <c r="C418" s="162"/>
      <c r="D418" s="162"/>
      <c r="E418" s="162"/>
      <c r="F418" s="162"/>
      <c r="G418" s="162"/>
      <c r="H418" s="162"/>
      <c r="I418" s="162"/>
      <c r="J418" s="162"/>
      <c r="K418" s="162"/>
      <c r="L418" s="162"/>
      <c r="M418" s="162"/>
      <c r="N418" s="162"/>
      <c r="O418" s="162"/>
      <c r="P418" s="416"/>
    </row>
    <row r="419" spans="1:16" s="1" customFormat="1" x14ac:dyDescent="0.2">
      <c r="A419" s="162"/>
      <c r="B419" s="162"/>
      <c r="C419" s="162"/>
      <c r="D419" s="162"/>
      <c r="E419" s="162"/>
      <c r="F419" s="162"/>
      <c r="G419" s="162"/>
      <c r="H419" s="162"/>
      <c r="I419" s="162"/>
      <c r="J419" s="162"/>
      <c r="K419" s="162"/>
      <c r="L419" s="162"/>
      <c r="M419" s="162"/>
      <c r="N419" s="162"/>
      <c r="O419" s="162"/>
      <c r="P419" s="416"/>
    </row>
    <row r="420" spans="1:16" s="1" customFormat="1" x14ac:dyDescent="0.2">
      <c r="A420" s="162"/>
      <c r="B420" s="162"/>
      <c r="C420" s="162"/>
      <c r="D420" s="162"/>
      <c r="E420" s="162"/>
      <c r="F420" s="162"/>
      <c r="G420" s="162"/>
      <c r="H420" s="162"/>
      <c r="I420" s="162"/>
      <c r="J420" s="162"/>
      <c r="K420" s="162"/>
      <c r="L420" s="162"/>
      <c r="M420" s="162"/>
      <c r="N420" s="162"/>
      <c r="O420" s="162"/>
      <c r="P420" s="416"/>
    </row>
    <row r="421" spans="1:16" s="1" customFormat="1" x14ac:dyDescent="0.2">
      <c r="A421" s="162"/>
      <c r="B421" s="162"/>
      <c r="C421" s="162"/>
      <c r="D421" s="162"/>
      <c r="E421" s="162"/>
      <c r="F421" s="162"/>
      <c r="G421" s="162"/>
      <c r="H421" s="162"/>
      <c r="I421" s="162"/>
      <c r="J421" s="162"/>
      <c r="K421" s="162"/>
      <c r="L421" s="162"/>
      <c r="M421" s="162"/>
      <c r="N421" s="162"/>
      <c r="O421" s="162"/>
      <c r="P421" s="416"/>
    </row>
    <row r="422" spans="1:16" s="1" customFormat="1" x14ac:dyDescent="0.2">
      <c r="A422" s="162"/>
      <c r="B422" s="162"/>
      <c r="C422" s="162"/>
      <c r="D422" s="162"/>
      <c r="E422" s="162"/>
      <c r="F422" s="162"/>
      <c r="G422" s="162"/>
      <c r="H422" s="162"/>
      <c r="I422" s="162"/>
      <c r="J422" s="162"/>
      <c r="K422" s="162"/>
      <c r="L422" s="162"/>
      <c r="M422" s="162"/>
      <c r="N422" s="162"/>
      <c r="O422" s="162"/>
      <c r="P422" s="416"/>
    </row>
    <row r="423" spans="1:16" s="1" customFormat="1" x14ac:dyDescent="0.2">
      <c r="A423" s="162"/>
      <c r="B423" s="162"/>
      <c r="C423" s="162"/>
      <c r="D423" s="162"/>
      <c r="E423" s="162"/>
      <c r="F423" s="162"/>
      <c r="G423" s="162"/>
      <c r="H423" s="162"/>
      <c r="I423" s="162"/>
      <c r="J423" s="162"/>
      <c r="K423" s="162"/>
      <c r="L423" s="162"/>
      <c r="M423" s="162"/>
      <c r="N423" s="162"/>
      <c r="O423" s="162"/>
      <c r="P423" s="416"/>
    </row>
    <row r="424" spans="1:16" s="1" customFormat="1" x14ac:dyDescent="0.2">
      <c r="A424" s="162"/>
      <c r="B424" s="162"/>
      <c r="C424" s="162"/>
      <c r="D424" s="162"/>
      <c r="E424" s="162"/>
      <c r="F424" s="162"/>
      <c r="G424" s="162"/>
      <c r="H424" s="162"/>
      <c r="I424" s="162"/>
      <c r="J424" s="162"/>
      <c r="K424" s="162"/>
      <c r="L424" s="162"/>
      <c r="M424" s="162"/>
      <c r="N424" s="162"/>
      <c r="O424" s="162"/>
      <c r="P424" s="416"/>
    </row>
    <row r="425" spans="1:16" s="1" customFormat="1" x14ac:dyDescent="0.2">
      <c r="A425" s="162"/>
      <c r="B425" s="162"/>
      <c r="C425" s="162"/>
      <c r="D425" s="162"/>
      <c r="E425" s="162"/>
      <c r="F425" s="162"/>
      <c r="G425" s="162"/>
      <c r="H425" s="162"/>
      <c r="I425" s="162"/>
      <c r="J425" s="162"/>
      <c r="K425" s="162"/>
      <c r="L425" s="162"/>
      <c r="M425" s="162"/>
      <c r="N425" s="162"/>
      <c r="O425" s="162"/>
      <c r="P425" s="416"/>
    </row>
    <row r="426" spans="1:16" s="1" customFormat="1" x14ac:dyDescent="0.2">
      <c r="A426" s="162"/>
      <c r="B426" s="162"/>
      <c r="C426" s="162"/>
      <c r="D426" s="162"/>
      <c r="E426" s="162"/>
      <c r="F426" s="162"/>
      <c r="G426" s="162"/>
      <c r="H426" s="162"/>
      <c r="I426" s="162"/>
      <c r="J426" s="162"/>
      <c r="K426" s="162"/>
      <c r="L426" s="162"/>
      <c r="M426" s="162"/>
      <c r="N426" s="162"/>
      <c r="O426" s="162"/>
      <c r="P426" s="416"/>
    </row>
    <row r="427" spans="1:16" s="1" customFormat="1" x14ac:dyDescent="0.2">
      <c r="A427" s="162"/>
      <c r="B427" s="162"/>
      <c r="C427" s="162"/>
      <c r="D427" s="162"/>
      <c r="E427" s="162"/>
      <c r="F427" s="162"/>
      <c r="G427" s="162"/>
      <c r="H427" s="162"/>
      <c r="I427" s="162"/>
      <c r="J427" s="162"/>
      <c r="K427" s="162"/>
      <c r="L427" s="162"/>
      <c r="M427" s="162"/>
      <c r="N427" s="162"/>
      <c r="O427" s="162"/>
      <c r="P427" s="416"/>
    </row>
    <row r="428" spans="1:16" s="1" customFormat="1" x14ac:dyDescent="0.2">
      <c r="A428" s="162"/>
      <c r="B428" s="162"/>
      <c r="C428" s="162"/>
      <c r="D428" s="162"/>
      <c r="E428" s="162"/>
      <c r="F428" s="162"/>
      <c r="G428" s="162"/>
      <c r="H428" s="162"/>
      <c r="I428" s="162"/>
      <c r="J428" s="162"/>
      <c r="K428" s="162"/>
      <c r="L428" s="162"/>
      <c r="M428" s="162"/>
      <c r="N428" s="162"/>
      <c r="O428" s="162"/>
      <c r="P428" s="416"/>
    </row>
    <row r="429" spans="1:16" s="1" customFormat="1" x14ac:dyDescent="0.2">
      <c r="A429" s="162"/>
      <c r="B429" s="162"/>
      <c r="C429" s="162"/>
      <c r="D429" s="162"/>
      <c r="E429" s="162"/>
      <c r="F429" s="162"/>
      <c r="G429" s="162"/>
      <c r="H429" s="162"/>
      <c r="I429" s="162"/>
      <c r="J429" s="162"/>
      <c r="K429" s="162"/>
      <c r="L429" s="162"/>
      <c r="M429" s="162"/>
      <c r="N429" s="162"/>
      <c r="O429" s="162"/>
      <c r="P429" s="416"/>
    </row>
    <row r="430" spans="1:16" s="1" customFormat="1" x14ac:dyDescent="0.2">
      <c r="A430" s="162"/>
      <c r="B430" s="162"/>
      <c r="C430" s="162"/>
      <c r="D430" s="162"/>
      <c r="E430" s="162"/>
      <c r="F430" s="162"/>
      <c r="G430" s="162"/>
      <c r="H430" s="162"/>
      <c r="I430" s="162"/>
      <c r="J430" s="162"/>
      <c r="K430" s="162"/>
      <c r="L430" s="162"/>
      <c r="M430" s="162"/>
      <c r="N430" s="162"/>
      <c r="O430" s="162"/>
      <c r="P430" s="416"/>
    </row>
    <row r="431" spans="1:16" s="1" customFormat="1" x14ac:dyDescent="0.2">
      <c r="A431" s="162"/>
      <c r="B431" s="162"/>
      <c r="C431" s="162"/>
      <c r="D431" s="162"/>
      <c r="E431" s="162"/>
      <c r="F431" s="162"/>
      <c r="G431" s="162"/>
      <c r="H431" s="162"/>
      <c r="I431" s="162"/>
      <c r="J431" s="162"/>
      <c r="K431" s="162"/>
      <c r="L431" s="162"/>
      <c r="M431" s="162"/>
      <c r="N431" s="162"/>
      <c r="O431" s="162"/>
      <c r="P431" s="416"/>
    </row>
    <row r="432" spans="1:16" s="1" customFormat="1" x14ac:dyDescent="0.2">
      <c r="A432" s="162"/>
      <c r="B432" s="162"/>
      <c r="C432" s="162"/>
      <c r="D432" s="162"/>
      <c r="E432" s="162"/>
      <c r="F432" s="162"/>
      <c r="G432" s="162"/>
      <c r="H432" s="162"/>
      <c r="I432" s="162"/>
      <c r="J432" s="162"/>
      <c r="K432" s="162"/>
      <c r="L432" s="162"/>
      <c r="M432" s="162"/>
      <c r="N432" s="162"/>
      <c r="O432" s="162"/>
      <c r="P432" s="416"/>
    </row>
    <row r="433" spans="1:16" s="1" customFormat="1" x14ac:dyDescent="0.2">
      <c r="A433" s="162"/>
      <c r="B433" s="162"/>
      <c r="C433" s="162"/>
      <c r="D433" s="162"/>
      <c r="E433" s="162"/>
      <c r="F433" s="162"/>
      <c r="G433" s="162"/>
      <c r="H433" s="162"/>
      <c r="I433" s="162"/>
      <c r="J433" s="162"/>
      <c r="K433" s="162"/>
      <c r="L433" s="162"/>
      <c r="M433" s="162"/>
      <c r="N433" s="162"/>
      <c r="O433" s="162"/>
      <c r="P433" s="416"/>
    </row>
    <row r="434" spans="1:16" s="1" customFormat="1" x14ac:dyDescent="0.2">
      <c r="A434" s="162"/>
      <c r="B434" s="162"/>
      <c r="C434" s="162"/>
      <c r="D434" s="162"/>
      <c r="E434" s="162"/>
      <c r="F434" s="162"/>
      <c r="G434" s="162"/>
      <c r="H434" s="162"/>
      <c r="I434" s="162"/>
      <c r="J434" s="162"/>
      <c r="K434" s="162"/>
      <c r="L434" s="162"/>
      <c r="M434" s="162"/>
      <c r="N434" s="162"/>
      <c r="O434" s="162"/>
      <c r="P434" s="416"/>
    </row>
    <row r="435" spans="1:16" s="1" customFormat="1" x14ac:dyDescent="0.2">
      <c r="A435" s="162"/>
      <c r="B435" s="162"/>
      <c r="C435" s="162"/>
      <c r="D435" s="162"/>
      <c r="E435" s="162"/>
      <c r="F435" s="162"/>
      <c r="G435" s="162"/>
      <c r="H435" s="162"/>
      <c r="I435" s="162"/>
      <c r="J435" s="162"/>
      <c r="K435" s="162"/>
      <c r="L435" s="162"/>
      <c r="M435" s="162"/>
      <c r="N435" s="162"/>
      <c r="O435" s="162"/>
      <c r="P435" s="416"/>
    </row>
    <row r="436" spans="1:16" s="1" customFormat="1" x14ac:dyDescent="0.2">
      <c r="A436" s="162"/>
      <c r="B436" s="162"/>
      <c r="C436" s="162"/>
      <c r="D436" s="162"/>
      <c r="E436" s="162"/>
      <c r="F436" s="162"/>
      <c r="G436" s="162"/>
      <c r="H436" s="162"/>
      <c r="I436" s="162"/>
      <c r="J436" s="162"/>
      <c r="K436" s="162"/>
      <c r="L436" s="162"/>
      <c r="M436" s="162"/>
      <c r="N436" s="162"/>
      <c r="O436" s="162"/>
      <c r="P436" s="416"/>
    </row>
    <row r="437" spans="1:16" s="1" customFormat="1" x14ac:dyDescent="0.2">
      <c r="A437" s="162"/>
      <c r="B437" s="162"/>
      <c r="C437" s="162"/>
      <c r="D437" s="162"/>
      <c r="E437" s="162"/>
      <c r="F437" s="162"/>
      <c r="G437" s="162"/>
      <c r="H437" s="162"/>
      <c r="I437" s="162"/>
      <c r="J437" s="162"/>
      <c r="K437" s="162"/>
      <c r="L437" s="162"/>
      <c r="M437" s="162"/>
      <c r="N437" s="162"/>
      <c r="O437" s="162"/>
      <c r="P437" s="416"/>
    </row>
    <row r="438" spans="1:16" s="1" customFormat="1" x14ac:dyDescent="0.2">
      <c r="A438" s="162"/>
      <c r="B438" s="162"/>
      <c r="C438" s="162"/>
      <c r="D438" s="162"/>
      <c r="E438" s="162"/>
      <c r="F438" s="162"/>
      <c r="G438" s="162"/>
      <c r="H438" s="162"/>
      <c r="I438" s="162"/>
      <c r="J438" s="162"/>
      <c r="K438" s="162"/>
      <c r="L438" s="162"/>
      <c r="M438" s="162"/>
      <c r="N438" s="162"/>
      <c r="O438" s="162"/>
      <c r="P438" s="416"/>
    </row>
    <row r="439" spans="1:16" s="1" customFormat="1" x14ac:dyDescent="0.2">
      <c r="A439" s="162"/>
      <c r="B439" s="162"/>
      <c r="C439" s="162"/>
      <c r="D439" s="162"/>
      <c r="E439" s="162"/>
      <c r="F439" s="162"/>
      <c r="G439" s="162"/>
      <c r="H439" s="162"/>
      <c r="I439" s="162"/>
      <c r="J439" s="162"/>
      <c r="K439" s="162"/>
      <c r="L439" s="162"/>
      <c r="M439" s="162"/>
      <c r="N439" s="162"/>
      <c r="O439" s="162"/>
      <c r="P439" s="416"/>
    </row>
    <row r="440" spans="1:16" s="1" customFormat="1" x14ac:dyDescent="0.2">
      <c r="A440" s="162"/>
      <c r="B440" s="162"/>
      <c r="C440" s="162"/>
      <c r="D440" s="162"/>
      <c r="E440" s="162"/>
      <c r="F440" s="162"/>
      <c r="G440" s="162"/>
      <c r="H440" s="162"/>
      <c r="I440" s="162"/>
      <c r="J440" s="162"/>
      <c r="K440" s="162"/>
      <c r="L440" s="162"/>
      <c r="M440" s="162"/>
      <c r="N440" s="162"/>
      <c r="O440" s="162"/>
      <c r="P440" s="416"/>
    </row>
    <row r="441" spans="1:16" s="1" customFormat="1" x14ac:dyDescent="0.2">
      <c r="A441" s="162"/>
      <c r="B441" s="162"/>
      <c r="C441" s="162"/>
      <c r="D441" s="162"/>
      <c r="E441" s="162"/>
      <c r="F441" s="162"/>
      <c r="G441" s="162"/>
      <c r="H441" s="162"/>
      <c r="I441" s="162"/>
      <c r="J441" s="162"/>
      <c r="K441" s="162"/>
      <c r="L441" s="162"/>
      <c r="M441" s="162"/>
      <c r="N441" s="162"/>
      <c r="O441" s="162"/>
      <c r="P441" s="416"/>
    </row>
    <row r="442" spans="1:16" s="1" customFormat="1" x14ac:dyDescent="0.2">
      <c r="A442" s="162"/>
      <c r="B442" s="162"/>
      <c r="C442" s="162"/>
      <c r="D442" s="162"/>
      <c r="E442" s="162"/>
      <c r="F442" s="162"/>
      <c r="G442" s="162"/>
      <c r="H442" s="162"/>
      <c r="I442" s="162"/>
      <c r="J442" s="162"/>
      <c r="K442" s="162"/>
      <c r="L442" s="162"/>
      <c r="M442" s="162"/>
      <c r="N442" s="162"/>
      <c r="O442" s="162"/>
      <c r="P442" s="416"/>
    </row>
    <row r="443" spans="1:16" s="1" customFormat="1" x14ac:dyDescent="0.2">
      <c r="A443" s="162"/>
      <c r="B443" s="162"/>
      <c r="C443" s="162"/>
      <c r="D443" s="162"/>
      <c r="E443" s="162"/>
      <c r="F443" s="162"/>
      <c r="G443" s="162"/>
      <c r="H443" s="162"/>
      <c r="I443" s="162"/>
      <c r="J443" s="162"/>
      <c r="K443" s="162"/>
      <c r="L443" s="162"/>
      <c r="M443" s="162"/>
      <c r="N443" s="162"/>
      <c r="O443" s="162"/>
      <c r="P443" s="416"/>
    </row>
    <row r="444" spans="1:16" s="1" customFormat="1" x14ac:dyDescent="0.2">
      <c r="A444" s="162"/>
      <c r="B444" s="162"/>
      <c r="C444" s="162"/>
      <c r="D444" s="162"/>
      <c r="E444" s="162"/>
      <c r="F444" s="162"/>
      <c r="G444" s="162"/>
      <c r="H444" s="162"/>
      <c r="I444" s="162"/>
      <c r="J444" s="162"/>
      <c r="K444" s="162"/>
      <c r="L444" s="162"/>
      <c r="M444" s="162"/>
      <c r="N444" s="162"/>
      <c r="O444" s="162"/>
      <c r="P444" s="416"/>
    </row>
    <row r="445" spans="1:16" s="1" customFormat="1" x14ac:dyDescent="0.2">
      <c r="A445" s="162"/>
      <c r="B445" s="162"/>
      <c r="C445" s="162"/>
      <c r="D445" s="162"/>
      <c r="E445" s="162"/>
      <c r="F445" s="162"/>
      <c r="G445" s="162"/>
      <c r="H445" s="162"/>
      <c r="I445" s="162"/>
      <c r="J445" s="162"/>
      <c r="K445" s="162"/>
      <c r="L445" s="162"/>
      <c r="M445" s="162"/>
      <c r="N445" s="162"/>
      <c r="O445" s="162"/>
      <c r="P445" s="416"/>
    </row>
    <row r="446" spans="1:16" s="1" customFormat="1" x14ac:dyDescent="0.2">
      <c r="A446" s="162"/>
      <c r="B446" s="162"/>
      <c r="C446" s="162"/>
      <c r="D446" s="162"/>
      <c r="E446" s="162"/>
      <c r="F446" s="162"/>
      <c r="G446" s="162"/>
      <c r="H446" s="162"/>
      <c r="I446" s="162"/>
      <c r="J446" s="162"/>
      <c r="K446" s="162"/>
      <c r="L446" s="162"/>
      <c r="M446" s="162"/>
      <c r="N446" s="162"/>
      <c r="O446" s="162"/>
      <c r="P446" s="416"/>
    </row>
    <row r="447" spans="1:16" s="1" customFormat="1" x14ac:dyDescent="0.2">
      <c r="A447" s="162"/>
      <c r="B447" s="162"/>
      <c r="C447" s="162"/>
      <c r="D447" s="162"/>
      <c r="E447" s="162"/>
      <c r="F447" s="162"/>
      <c r="G447" s="162"/>
      <c r="H447" s="162"/>
      <c r="I447" s="162"/>
      <c r="J447" s="162"/>
      <c r="K447" s="162"/>
      <c r="L447" s="162"/>
      <c r="M447" s="162"/>
      <c r="N447" s="162"/>
      <c r="O447" s="162"/>
      <c r="P447" s="416"/>
    </row>
    <row r="448" spans="1:16" s="1" customFormat="1" x14ac:dyDescent="0.2">
      <c r="A448" s="162"/>
      <c r="B448" s="162"/>
      <c r="C448" s="162"/>
      <c r="D448" s="162"/>
      <c r="E448" s="162"/>
      <c r="F448" s="162"/>
      <c r="G448" s="162"/>
      <c r="H448" s="162"/>
      <c r="I448" s="162"/>
      <c r="J448" s="162"/>
      <c r="K448" s="162"/>
      <c r="L448" s="162"/>
      <c r="M448" s="162"/>
      <c r="N448" s="162"/>
      <c r="O448" s="162"/>
      <c r="P448" s="416"/>
    </row>
    <row r="449" spans="1:16" s="1" customFormat="1" x14ac:dyDescent="0.2">
      <c r="A449" s="162"/>
      <c r="B449" s="162"/>
      <c r="C449" s="162"/>
      <c r="D449" s="162"/>
      <c r="E449" s="162"/>
      <c r="F449" s="162"/>
      <c r="G449" s="162"/>
      <c r="H449" s="162"/>
      <c r="I449" s="162"/>
      <c r="J449" s="162"/>
      <c r="K449" s="162"/>
      <c r="L449" s="162"/>
      <c r="M449" s="162"/>
      <c r="N449" s="162"/>
      <c r="O449" s="162"/>
      <c r="P449" s="416"/>
    </row>
    <row r="450" spans="1:16" s="1" customFormat="1" x14ac:dyDescent="0.2">
      <c r="A450" s="162"/>
      <c r="B450" s="162"/>
      <c r="C450" s="162"/>
      <c r="D450" s="162"/>
      <c r="E450" s="162"/>
      <c r="F450" s="162"/>
      <c r="G450" s="162"/>
      <c r="H450" s="162"/>
      <c r="I450" s="162"/>
      <c r="J450" s="162"/>
      <c r="K450" s="162"/>
      <c r="L450" s="162"/>
      <c r="M450" s="162"/>
      <c r="N450" s="162"/>
      <c r="O450" s="162"/>
      <c r="P450" s="416"/>
    </row>
    <row r="451" spans="1:16" s="1" customFormat="1" x14ac:dyDescent="0.2">
      <c r="A451" s="162"/>
      <c r="B451" s="162"/>
      <c r="C451" s="162"/>
      <c r="D451" s="162"/>
      <c r="E451" s="162"/>
      <c r="F451" s="162"/>
      <c r="G451" s="162"/>
      <c r="H451" s="162"/>
      <c r="I451" s="162"/>
      <c r="J451" s="162"/>
      <c r="K451" s="162"/>
      <c r="L451" s="162"/>
      <c r="M451" s="162"/>
      <c r="N451" s="162"/>
      <c r="O451" s="162"/>
      <c r="P451" s="416"/>
    </row>
    <row r="452" spans="1:16" s="1" customFormat="1" x14ac:dyDescent="0.2">
      <c r="A452" s="162"/>
      <c r="B452" s="162"/>
      <c r="C452" s="162"/>
      <c r="D452" s="162"/>
      <c r="E452" s="162"/>
      <c r="F452" s="162"/>
      <c r="G452" s="162"/>
      <c r="H452" s="162"/>
      <c r="I452" s="162"/>
      <c r="J452" s="162"/>
      <c r="K452" s="162"/>
      <c r="L452" s="162"/>
      <c r="M452" s="162"/>
      <c r="N452" s="162"/>
      <c r="O452" s="162"/>
      <c r="P452" s="416"/>
    </row>
    <row r="453" spans="1:16" s="1" customFormat="1" x14ac:dyDescent="0.2">
      <c r="A453" s="162"/>
      <c r="B453" s="162"/>
      <c r="C453" s="162"/>
      <c r="D453" s="162"/>
      <c r="E453" s="162"/>
      <c r="F453" s="162"/>
      <c r="G453" s="162"/>
      <c r="H453" s="162"/>
      <c r="I453" s="162"/>
      <c r="J453" s="162"/>
      <c r="K453" s="162"/>
      <c r="L453" s="162"/>
      <c r="M453" s="162"/>
      <c r="N453" s="162"/>
      <c r="O453" s="162"/>
      <c r="P453" s="416"/>
    </row>
    <row r="454" spans="1:16" s="1" customFormat="1" x14ac:dyDescent="0.2">
      <c r="A454" s="162"/>
      <c r="B454" s="162"/>
      <c r="C454" s="162"/>
      <c r="D454" s="162"/>
      <c r="E454" s="162"/>
      <c r="F454" s="162"/>
      <c r="G454" s="162"/>
      <c r="H454" s="162"/>
      <c r="I454" s="162"/>
      <c r="J454" s="162"/>
      <c r="K454" s="162"/>
      <c r="L454" s="162"/>
      <c r="M454" s="162"/>
      <c r="N454" s="162"/>
      <c r="O454" s="162"/>
      <c r="P454" s="416"/>
    </row>
    <row r="455" spans="1:16" s="1" customFormat="1" x14ac:dyDescent="0.2">
      <c r="A455" s="162"/>
      <c r="B455" s="162"/>
      <c r="C455" s="162"/>
      <c r="D455" s="162"/>
      <c r="E455" s="162"/>
      <c r="F455" s="162"/>
      <c r="G455" s="162"/>
      <c r="H455" s="162"/>
      <c r="I455" s="162"/>
      <c r="J455" s="162"/>
      <c r="K455" s="162"/>
      <c r="L455" s="162"/>
      <c r="M455" s="162"/>
      <c r="N455" s="162"/>
      <c r="O455" s="162"/>
      <c r="P455" s="416"/>
    </row>
    <row r="456" spans="1:16" s="1" customFormat="1" x14ac:dyDescent="0.2">
      <c r="A456" s="162"/>
      <c r="B456" s="162"/>
      <c r="C456" s="162"/>
      <c r="D456" s="162"/>
      <c r="E456" s="162"/>
      <c r="F456" s="162"/>
      <c r="G456" s="162"/>
      <c r="H456" s="162"/>
      <c r="I456" s="162"/>
      <c r="J456" s="162"/>
      <c r="K456" s="162"/>
      <c r="L456" s="162"/>
      <c r="M456" s="162"/>
      <c r="N456" s="162"/>
      <c r="O456" s="162"/>
      <c r="P456" s="416"/>
    </row>
    <row r="457" spans="1:16" s="1" customFormat="1" x14ac:dyDescent="0.2">
      <c r="A457" s="162"/>
      <c r="B457" s="162"/>
      <c r="C457" s="162"/>
      <c r="D457" s="162"/>
      <c r="E457" s="162"/>
      <c r="F457" s="162"/>
      <c r="G457" s="162"/>
      <c r="H457" s="162"/>
      <c r="I457" s="162"/>
      <c r="J457" s="162"/>
      <c r="K457" s="162"/>
      <c r="L457" s="162"/>
      <c r="M457" s="162"/>
      <c r="N457" s="162"/>
      <c r="O457" s="162"/>
      <c r="P457" s="416"/>
    </row>
    <row r="458" spans="1:16" s="1" customFormat="1" x14ac:dyDescent="0.2">
      <c r="A458" s="162"/>
      <c r="B458" s="162"/>
      <c r="C458" s="162"/>
      <c r="D458" s="162"/>
      <c r="E458" s="162"/>
      <c r="F458" s="162"/>
      <c r="G458" s="162"/>
      <c r="H458" s="162"/>
      <c r="I458" s="162"/>
      <c r="J458" s="162"/>
      <c r="K458" s="162"/>
      <c r="L458" s="162"/>
      <c r="M458" s="162"/>
      <c r="N458" s="162"/>
      <c r="O458" s="162"/>
      <c r="P458" s="416"/>
    </row>
    <row r="459" spans="1:16" s="1" customFormat="1" x14ac:dyDescent="0.2">
      <c r="A459" s="162"/>
      <c r="B459" s="162"/>
      <c r="C459" s="162"/>
      <c r="D459" s="162"/>
      <c r="E459" s="162"/>
      <c r="F459" s="162"/>
      <c r="G459" s="162"/>
      <c r="H459" s="162"/>
      <c r="I459" s="162"/>
      <c r="J459" s="162"/>
      <c r="K459" s="162"/>
      <c r="L459" s="162"/>
      <c r="M459" s="162"/>
      <c r="N459" s="162"/>
      <c r="O459" s="162"/>
      <c r="P459" s="416"/>
    </row>
    <row r="460" spans="1:16" s="1" customFormat="1" x14ac:dyDescent="0.2">
      <c r="A460" s="162"/>
      <c r="B460" s="162"/>
      <c r="C460" s="162"/>
      <c r="D460" s="162"/>
      <c r="E460" s="162"/>
      <c r="F460" s="162"/>
      <c r="G460" s="162"/>
      <c r="H460" s="162"/>
      <c r="I460" s="162"/>
      <c r="J460" s="162"/>
      <c r="K460" s="162"/>
      <c r="L460" s="162"/>
      <c r="M460" s="162"/>
      <c r="N460" s="162"/>
      <c r="O460" s="162"/>
      <c r="P460" s="416"/>
    </row>
    <row r="461" spans="1:16" s="1" customFormat="1" x14ac:dyDescent="0.2">
      <c r="A461" s="162"/>
      <c r="B461" s="162"/>
      <c r="C461" s="162"/>
      <c r="D461" s="162"/>
      <c r="E461" s="162"/>
      <c r="F461" s="162"/>
      <c r="G461" s="162"/>
      <c r="H461" s="162"/>
      <c r="I461" s="162"/>
      <c r="J461" s="162"/>
      <c r="K461" s="162"/>
      <c r="L461" s="162"/>
      <c r="M461" s="162"/>
      <c r="N461" s="162"/>
      <c r="O461" s="162"/>
      <c r="P461" s="416"/>
    </row>
    <row r="462" spans="1:16" s="1" customFormat="1" x14ac:dyDescent="0.2">
      <c r="A462" s="162"/>
      <c r="B462" s="162"/>
      <c r="C462" s="162"/>
      <c r="D462" s="162"/>
      <c r="E462" s="162"/>
      <c r="F462" s="162"/>
      <c r="G462" s="162"/>
      <c r="H462" s="162"/>
      <c r="I462" s="162"/>
      <c r="J462" s="162"/>
      <c r="K462" s="162"/>
      <c r="L462" s="162"/>
      <c r="M462" s="162"/>
      <c r="N462" s="162"/>
      <c r="O462" s="162"/>
      <c r="P462" s="416"/>
    </row>
    <row r="463" spans="1:16" s="1" customFormat="1" x14ac:dyDescent="0.2">
      <c r="A463" s="162"/>
      <c r="B463" s="162"/>
      <c r="C463" s="162"/>
      <c r="D463" s="162"/>
      <c r="E463" s="162"/>
      <c r="F463" s="162"/>
      <c r="G463" s="162"/>
      <c r="H463" s="162"/>
      <c r="I463" s="162"/>
      <c r="J463" s="162"/>
      <c r="K463" s="162"/>
      <c r="L463" s="162"/>
      <c r="M463" s="162"/>
      <c r="N463" s="162"/>
      <c r="O463" s="162"/>
      <c r="P463" s="416"/>
    </row>
    <row r="464" spans="1:16" s="1" customFormat="1" x14ac:dyDescent="0.2">
      <c r="A464" s="162"/>
      <c r="B464" s="162"/>
      <c r="C464" s="162"/>
      <c r="D464" s="162"/>
      <c r="E464" s="162"/>
      <c r="F464" s="162"/>
      <c r="G464" s="162"/>
      <c r="H464" s="162"/>
      <c r="I464" s="162"/>
      <c r="J464" s="162"/>
      <c r="K464" s="162"/>
      <c r="L464" s="162"/>
      <c r="M464" s="162"/>
      <c r="N464" s="162"/>
      <c r="O464" s="162"/>
      <c r="P464" s="416"/>
    </row>
    <row r="465" spans="1:16" s="1" customFormat="1" x14ac:dyDescent="0.2">
      <c r="A465" s="162"/>
      <c r="B465" s="162"/>
      <c r="C465" s="162"/>
      <c r="D465" s="162"/>
      <c r="E465" s="162"/>
      <c r="F465" s="162"/>
      <c r="G465" s="162"/>
      <c r="H465" s="162"/>
      <c r="I465" s="162"/>
      <c r="J465" s="162"/>
      <c r="K465" s="162"/>
      <c r="L465" s="162"/>
      <c r="M465" s="162"/>
      <c r="N465" s="162"/>
      <c r="O465" s="162"/>
      <c r="P465" s="416"/>
    </row>
    <row r="466" spans="1:16" s="1" customFormat="1" x14ac:dyDescent="0.2">
      <c r="A466" s="162"/>
      <c r="B466" s="162"/>
      <c r="C466" s="162"/>
      <c r="D466" s="162"/>
      <c r="E466" s="162"/>
      <c r="F466" s="162"/>
      <c r="G466" s="162"/>
      <c r="H466" s="162"/>
      <c r="I466" s="162"/>
      <c r="J466" s="162"/>
      <c r="K466" s="162"/>
      <c r="L466" s="162"/>
      <c r="M466" s="162"/>
      <c r="N466" s="162"/>
      <c r="O466" s="162"/>
      <c r="P466" s="416"/>
    </row>
    <row r="467" spans="1:16" s="1" customFormat="1" x14ac:dyDescent="0.2">
      <c r="A467" s="162"/>
      <c r="B467" s="162"/>
      <c r="C467" s="162"/>
      <c r="D467" s="162"/>
      <c r="E467" s="162"/>
      <c r="F467" s="162"/>
      <c r="G467" s="162"/>
      <c r="H467" s="162"/>
      <c r="I467" s="162"/>
      <c r="J467" s="162"/>
      <c r="K467" s="162"/>
      <c r="L467" s="162"/>
      <c r="M467" s="162"/>
      <c r="N467" s="162"/>
      <c r="O467" s="162"/>
      <c r="P467" s="416"/>
    </row>
    <row r="468" spans="1:16" s="1" customFormat="1" x14ac:dyDescent="0.2">
      <c r="A468" s="162"/>
      <c r="B468" s="162"/>
      <c r="C468" s="162"/>
      <c r="D468" s="162"/>
      <c r="E468" s="162"/>
      <c r="F468" s="162"/>
      <c r="G468" s="162"/>
      <c r="H468" s="162"/>
      <c r="I468" s="162"/>
      <c r="J468" s="162"/>
      <c r="K468" s="162"/>
      <c r="L468" s="162"/>
      <c r="M468" s="162"/>
      <c r="N468" s="162"/>
      <c r="O468" s="162"/>
      <c r="P468" s="416"/>
    </row>
    <row r="469" spans="1:16" s="1" customFormat="1" x14ac:dyDescent="0.2">
      <c r="A469" s="162"/>
      <c r="B469" s="162"/>
      <c r="C469" s="162"/>
      <c r="D469" s="162"/>
      <c r="E469" s="162"/>
      <c r="F469" s="162"/>
      <c r="G469" s="162"/>
      <c r="H469" s="162"/>
      <c r="I469" s="162"/>
      <c r="J469" s="162"/>
      <c r="K469" s="162"/>
      <c r="L469" s="162"/>
      <c r="M469" s="162"/>
      <c r="N469" s="162"/>
      <c r="O469" s="162"/>
      <c r="P469" s="416"/>
    </row>
    <row r="470" spans="1:16" s="1" customFormat="1" x14ac:dyDescent="0.2">
      <c r="A470" s="162"/>
      <c r="B470" s="162"/>
      <c r="C470" s="162"/>
      <c r="D470" s="162"/>
      <c r="E470" s="162"/>
      <c r="F470" s="162"/>
      <c r="G470" s="162"/>
      <c r="H470" s="162"/>
      <c r="I470" s="162"/>
      <c r="J470" s="162"/>
      <c r="K470" s="162"/>
      <c r="L470" s="162"/>
      <c r="M470" s="162"/>
      <c r="N470" s="162"/>
      <c r="O470" s="162"/>
      <c r="P470" s="416"/>
    </row>
    <row r="471" spans="1:16" s="1" customFormat="1" x14ac:dyDescent="0.2">
      <c r="A471" s="162"/>
      <c r="B471" s="162"/>
      <c r="C471" s="162"/>
      <c r="D471" s="162"/>
      <c r="E471" s="162"/>
      <c r="F471" s="162"/>
      <c r="G471" s="162"/>
      <c r="H471" s="162"/>
      <c r="I471" s="162"/>
      <c r="J471" s="162"/>
      <c r="K471" s="162"/>
      <c r="L471" s="162"/>
      <c r="M471" s="162"/>
      <c r="N471" s="162"/>
      <c r="O471" s="162"/>
      <c r="P471" s="416"/>
    </row>
    <row r="472" spans="1:16" s="1" customFormat="1" x14ac:dyDescent="0.2">
      <c r="A472" s="162"/>
      <c r="B472" s="162"/>
      <c r="C472" s="162"/>
      <c r="D472" s="162"/>
      <c r="E472" s="162"/>
      <c r="F472" s="162"/>
      <c r="G472" s="162"/>
      <c r="H472" s="162"/>
      <c r="I472" s="162"/>
      <c r="J472" s="162"/>
      <c r="K472" s="162"/>
      <c r="L472" s="162"/>
      <c r="M472" s="162"/>
      <c r="N472" s="162"/>
      <c r="O472" s="162"/>
      <c r="P472" s="416"/>
    </row>
    <row r="473" spans="1:16" s="1" customFormat="1" x14ac:dyDescent="0.2">
      <c r="A473" s="162"/>
      <c r="B473" s="162"/>
      <c r="C473" s="162"/>
      <c r="D473" s="162"/>
      <c r="E473" s="162"/>
      <c r="F473" s="162"/>
      <c r="G473" s="162"/>
      <c r="H473" s="162"/>
      <c r="I473" s="162"/>
      <c r="J473" s="162"/>
      <c r="K473" s="162"/>
      <c r="L473" s="162"/>
      <c r="M473" s="162"/>
      <c r="N473" s="162"/>
      <c r="O473" s="162"/>
      <c r="P473" s="416"/>
    </row>
    <row r="474" spans="1:16" s="1" customFormat="1" x14ac:dyDescent="0.2">
      <c r="A474" s="162"/>
      <c r="B474" s="162"/>
      <c r="C474" s="162"/>
      <c r="D474" s="162"/>
      <c r="E474" s="162"/>
      <c r="F474" s="162"/>
      <c r="G474" s="162"/>
      <c r="H474" s="162"/>
      <c r="I474" s="162"/>
      <c r="J474" s="162"/>
      <c r="K474" s="162"/>
      <c r="L474" s="162"/>
      <c r="M474" s="162"/>
      <c r="N474" s="162"/>
      <c r="O474" s="162"/>
      <c r="P474" s="416"/>
    </row>
    <row r="475" spans="1:16" s="1" customFormat="1" x14ac:dyDescent="0.2">
      <c r="A475" s="162"/>
      <c r="B475" s="162"/>
      <c r="C475" s="162"/>
      <c r="D475" s="162"/>
      <c r="E475" s="162"/>
      <c r="F475" s="162"/>
      <c r="G475" s="162"/>
      <c r="H475" s="162"/>
      <c r="I475" s="162"/>
      <c r="J475" s="162"/>
      <c r="K475" s="162"/>
      <c r="L475" s="162"/>
      <c r="M475" s="162"/>
      <c r="N475" s="162"/>
      <c r="O475" s="162"/>
      <c r="P475" s="416"/>
    </row>
    <row r="476" spans="1:16" s="1" customFormat="1" x14ac:dyDescent="0.2">
      <c r="A476" s="162"/>
      <c r="B476" s="162"/>
      <c r="C476" s="162"/>
      <c r="D476" s="162"/>
      <c r="E476" s="162"/>
      <c r="F476" s="162"/>
      <c r="G476" s="162"/>
      <c r="H476" s="162"/>
      <c r="I476" s="162"/>
      <c r="J476" s="162"/>
      <c r="K476" s="162"/>
      <c r="L476" s="162"/>
      <c r="M476" s="162"/>
      <c r="N476" s="162"/>
      <c r="O476" s="162"/>
      <c r="P476" s="416"/>
    </row>
    <row r="477" spans="1:16" s="1" customFormat="1" x14ac:dyDescent="0.2">
      <c r="A477" s="162"/>
      <c r="B477" s="162"/>
      <c r="C477" s="162"/>
      <c r="D477" s="162"/>
      <c r="E477" s="162"/>
      <c r="F477" s="162"/>
      <c r="G477" s="162"/>
      <c r="H477" s="162"/>
      <c r="I477" s="162"/>
      <c r="J477" s="162"/>
      <c r="K477" s="162"/>
      <c r="L477" s="162"/>
      <c r="M477" s="162"/>
      <c r="N477" s="162"/>
      <c r="O477" s="162"/>
      <c r="P477" s="416"/>
    </row>
    <row r="478" spans="1:16" s="1" customFormat="1" x14ac:dyDescent="0.2">
      <c r="A478" s="162"/>
      <c r="B478" s="162"/>
      <c r="C478" s="162"/>
      <c r="D478" s="162"/>
      <c r="E478" s="162"/>
      <c r="F478" s="162"/>
      <c r="G478" s="162"/>
      <c r="H478" s="162"/>
      <c r="I478" s="162"/>
      <c r="J478" s="162"/>
      <c r="K478" s="162"/>
      <c r="L478" s="162"/>
      <c r="M478" s="162"/>
      <c r="N478" s="162"/>
      <c r="O478" s="162"/>
      <c r="P478" s="416"/>
    </row>
    <row r="479" spans="1:16" s="1" customFormat="1" x14ac:dyDescent="0.2">
      <c r="A479" s="162"/>
      <c r="B479" s="162"/>
      <c r="C479" s="162"/>
      <c r="D479" s="162"/>
      <c r="E479" s="162"/>
      <c r="F479" s="162"/>
      <c r="G479" s="162"/>
      <c r="H479" s="162"/>
      <c r="I479" s="162"/>
      <c r="J479" s="162"/>
      <c r="K479" s="162"/>
      <c r="L479" s="162"/>
      <c r="M479" s="162"/>
      <c r="N479" s="162"/>
      <c r="O479" s="162"/>
      <c r="P479" s="416"/>
    </row>
    <row r="480" spans="1:16" s="1" customFormat="1" x14ac:dyDescent="0.2">
      <c r="A480" s="162"/>
      <c r="B480" s="162"/>
      <c r="C480" s="162"/>
      <c r="D480" s="162"/>
      <c r="E480" s="162"/>
      <c r="F480" s="162"/>
      <c r="G480" s="162"/>
      <c r="H480" s="162"/>
      <c r="I480" s="162"/>
      <c r="J480" s="162"/>
      <c r="K480" s="162"/>
      <c r="L480" s="162"/>
      <c r="M480" s="162"/>
      <c r="N480" s="162"/>
      <c r="O480" s="162"/>
      <c r="P480" s="416"/>
    </row>
    <row r="481" spans="1:16" s="1" customFormat="1" x14ac:dyDescent="0.2">
      <c r="A481" s="162"/>
      <c r="B481" s="162"/>
      <c r="C481" s="162"/>
      <c r="D481" s="162"/>
      <c r="E481" s="162"/>
      <c r="F481" s="162"/>
      <c r="G481" s="162"/>
      <c r="H481" s="162"/>
      <c r="I481" s="162"/>
      <c r="J481" s="162"/>
      <c r="K481" s="162"/>
      <c r="L481" s="162"/>
      <c r="M481" s="162"/>
      <c r="N481" s="162"/>
      <c r="O481" s="162"/>
      <c r="P481" s="416"/>
    </row>
    <row r="482" spans="1:16" s="1" customFormat="1" x14ac:dyDescent="0.2">
      <c r="A482" s="162"/>
      <c r="B482" s="162"/>
      <c r="C482" s="162"/>
      <c r="D482" s="162"/>
      <c r="E482" s="162"/>
      <c r="F482" s="162"/>
      <c r="G482" s="162"/>
      <c r="H482" s="162"/>
      <c r="I482" s="162"/>
      <c r="J482" s="162"/>
      <c r="K482" s="162"/>
      <c r="L482" s="162"/>
      <c r="M482" s="162"/>
      <c r="N482" s="162"/>
      <c r="O482" s="162"/>
      <c r="P482" s="416"/>
    </row>
    <row r="483" spans="1:16" s="1" customFormat="1" x14ac:dyDescent="0.2">
      <c r="A483" s="162"/>
      <c r="B483" s="162"/>
      <c r="C483" s="162"/>
      <c r="D483" s="162"/>
      <c r="E483" s="162"/>
      <c r="F483" s="162"/>
      <c r="G483" s="162"/>
      <c r="H483" s="162"/>
      <c r="I483" s="162"/>
      <c r="J483" s="162"/>
      <c r="K483" s="162"/>
      <c r="L483" s="162"/>
      <c r="M483" s="162"/>
      <c r="N483" s="162"/>
      <c r="O483" s="162"/>
      <c r="P483" s="416"/>
    </row>
    <row r="484" spans="1:16" s="1" customFormat="1" x14ac:dyDescent="0.2">
      <c r="A484" s="162"/>
      <c r="B484" s="162"/>
      <c r="C484" s="162"/>
      <c r="D484" s="162"/>
      <c r="E484" s="162"/>
      <c r="F484" s="162"/>
      <c r="G484" s="162"/>
      <c r="H484" s="162"/>
      <c r="I484" s="162"/>
      <c r="J484" s="162"/>
      <c r="K484" s="162"/>
      <c r="L484" s="162"/>
      <c r="M484" s="162"/>
      <c r="N484" s="162"/>
      <c r="O484" s="162"/>
      <c r="P484" s="416"/>
    </row>
    <row r="485" spans="1:16" s="1" customFormat="1" x14ac:dyDescent="0.2">
      <c r="A485" s="162"/>
      <c r="B485" s="162"/>
      <c r="C485" s="162"/>
      <c r="D485" s="162"/>
      <c r="E485" s="162"/>
      <c r="F485" s="162"/>
      <c r="G485" s="162"/>
      <c r="H485" s="162"/>
      <c r="I485" s="162"/>
      <c r="J485" s="162"/>
      <c r="K485" s="162"/>
      <c r="L485" s="162"/>
      <c r="M485" s="162"/>
      <c r="N485" s="162"/>
      <c r="O485" s="162"/>
      <c r="P485" s="416"/>
    </row>
    <row r="486" spans="1:16" s="1" customFormat="1" x14ac:dyDescent="0.2">
      <c r="A486" s="162"/>
      <c r="B486" s="162"/>
      <c r="C486" s="162"/>
      <c r="D486" s="162"/>
      <c r="E486" s="162"/>
      <c r="F486" s="162"/>
      <c r="G486" s="162"/>
      <c r="H486" s="162"/>
      <c r="I486" s="162"/>
      <c r="J486" s="162"/>
      <c r="K486" s="162"/>
      <c r="L486" s="162"/>
      <c r="M486" s="162"/>
      <c r="N486" s="162"/>
      <c r="O486" s="162"/>
      <c r="P486" s="416"/>
    </row>
    <row r="487" spans="1:16" s="1" customFormat="1" x14ac:dyDescent="0.2">
      <c r="A487" s="162"/>
      <c r="B487" s="162"/>
      <c r="C487" s="162"/>
      <c r="D487" s="162"/>
      <c r="E487" s="162"/>
      <c r="F487" s="162"/>
      <c r="G487" s="162"/>
      <c r="H487" s="162"/>
      <c r="I487" s="162"/>
      <c r="J487" s="162"/>
      <c r="K487" s="162"/>
      <c r="L487" s="162"/>
      <c r="M487" s="162"/>
      <c r="N487" s="162"/>
      <c r="O487" s="162"/>
      <c r="P487" s="416"/>
    </row>
    <row r="488" spans="1:16" s="1" customFormat="1" x14ac:dyDescent="0.2">
      <c r="A488" s="162"/>
      <c r="B488" s="162"/>
      <c r="C488" s="162"/>
      <c r="D488" s="162"/>
      <c r="E488" s="162"/>
      <c r="F488" s="162"/>
      <c r="G488" s="162"/>
      <c r="H488" s="162"/>
      <c r="I488" s="162"/>
      <c r="J488" s="162"/>
      <c r="K488" s="162"/>
      <c r="L488" s="162"/>
      <c r="M488" s="162"/>
      <c r="N488" s="162"/>
      <c r="O488" s="162"/>
      <c r="P488" s="416"/>
    </row>
    <row r="489" spans="1:16" s="1" customFormat="1" x14ac:dyDescent="0.2">
      <c r="A489" s="162"/>
      <c r="B489" s="162"/>
      <c r="C489" s="162"/>
      <c r="D489" s="162"/>
      <c r="E489" s="162"/>
      <c r="F489" s="162"/>
      <c r="G489" s="162"/>
      <c r="H489" s="162"/>
      <c r="I489" s="162"/>
      <c r="J489" s="162"/>
      <c r="K489" s="162"/>
      <c r="L489" s="162"/>
      <c r="M489" s="162"/>
      <c r="N489" s="162"/>
      <c r="O489" s="162"/>
      <c r="P489" s="416"/>
    </row>
    <row r="490" spans="1:16" s="1" customFormat="1" x14ac:dyDescent="0.2">
      <c r="A490" s="162"/>
      <c r="B490" s="162"/>
      <c r="C490" s="162"/>
      <c r="D490" s="162"/>
      <c r="E490" s="162"/>
      <c r="F490" s="162"/>
      <c r="G490" s="162"/>
      <c r="H490" s="162"/>
      <c r="I490" s="162"/>
      <c r="J490" s="162"/>
      <c r="K490" s="162"/>
      <c r="L490" s="162"/>
      <c r="M490" s="162"/>
      <c r="N490" s="162"/>
      <c r="O490" s="162"/>
      <c r="P490" s="416"/>
    </row>
    <row r="491" spans="1:16" s="1" customFormat="1" x14ac:dyDescent="0.2">
      <c r="A491" s="162"/>
      <c r="B491" s="162"/>
      <c r="C491" s="162"/>
      <c r="D491" s="162"/>
      <c r="E491" s="162"/>
      <c r="F491" s="162"/>
      <c r="G491" s="162"/>
      <c r="H491" s="162"/>
      <c r="I491" s="162"/>
      <c r="J491" s="162"/>
      <c r="K491" s="162"/>
      <c r="L491" s="162"/>
      <c r="M491" s="162"/>
      <c r="N491" s="162"/>
      <c r="O491" s="162"/>
      <c r="P491" s="416"/>
    </row>
    <row r="492" spans="1:16" s="1" customFormat="1" x14ac:dyDescent="0.2">
      <c r="A492" s="162"/>
      <c r="B492" s="162"/>
      <c r="C492" s="162"/>
      <c r="D492" s="162"/>
      <c r="E492" s="162"/>
      <c r="F492" s="162"/>
      <c r="G492" s="162"/>
      <c r="H492" s="162"/>
      <c r="I492" s="162"/>
      <c r="J492" s="162"/>
      <c r="K492" s="162"/>
      <c r="L492" s="162"/>
      <c r="M492" s="162"/>
      <c r="N492" s="162"/>
      <c r="O492" s="162"/>
      <c r="P492" s="416"/>
    </row>
    <row r="493" spans="1:16" s="1" customFormat="1" x14ac:dyDescent="0.2">
      <c r="A493" s="162"/>
      <c r="B493" s="162"/>
      <c r="C493" s="162"/>
      <c r="D493" s="162"/>
      <c r="E493" s="162"/>
      <c r="F493" s="162"/>
      <c r="G493" s="162"/>
      <c r="H493" s="162"/>
      <c r="I493" s="162"/>
      <c r="J493" s="162"/>
      <c r="K493" s="162"/>
      <c r="L493" s="162"/>
      <c r="M493" s="162"/>
      <c r="N493" s="162"/>
      <c r="O493" s="162"/>
      <c r="P493" s="416"/>
    </row>
    <row r="494" spans="1:16" s="1" customFormat="1" x14ac:dyDescent="0.2">
      <c r="A494" s="162"/>
      <c r="B494" s="162"/>
      <c r="C494" s="162"/>
      <c r="D494" s="162"/>
      <c r="E494" s="162"/>
      <c r="F494" s="162"/>
      <c r="G494" s="162"/>
      <c r="H494" s="162"/>
      <c r="I494" s="162"/>
      <c r="J494" s="162"/>
      <c r="K494" s="162"/>
      <c r="L494" s="162"/>
      <c r="M494" s="162"/>
      <c r="N494" s="162"/>
      <c r="O494" s="162"/>
      <c r="P494" s="416"/>
    </row>
    <row r="495" spans="1:16" s="1" customFormat="1" x14ac:dyDescent="0.2">
      <c r="A495" s="162"/>
      <c r="B495" s="162"/>
      <c r="C495" s="162"/>
      <c r="D495" s="162"/>
      <c r="E495" s="162"/>
      <c r="F495" s="162"/>
      <c r="G495" s="162"/>
      <c r="H495" s="162"/>
      <c r="I495" s="162"/>
      <c r="J495" s="162"/>
      <c r="K495" s="162"/>
      <c r="L495" s="162"/>
      <c r="M495" s="162"/>
      <c r="N495" s="162"/>
      <c r="O495" s="162"/>
      <c r="P495" s="416"/>
    </row>
    <row r="496" spans="1:16" s="1" customFormat="1" x14ac:dyDescent="0.2">
      <c r="A496" s="162"/>
      <c r="B496" s="162"/>
      <c r="C496" s="162"/>
      <c r="D496" s="162"/>
      <c r="E496" s="162"/>
      <c r="F496" s="162"/>
      <c r="G496" s="162"/>
      <c r="H496" s="162"/>
      <c r="I496" s="162"/>
      <c r="J496" s="162"/>
      <c r="K496" s="162"/>
      <c r="L496" s="162"/>
      <c r="M496" s="162"/>
      <c r="N496" s="162"/>
      <c r="O496" s="162"/>
      <c r="P496" s="416"/>
    </row>
    <row r="497" spans="1:16" s="1" customFormat="1" x14ac:dyDescent="0.2">
      <c r="A497" s="162"/>
      <c r="B497" s="162"/>
      <c r="C497" s="162"/>
      <c r="D497" s="162"/>
      <c r="E497" s="162"/>
      <c r="F497" s="162"/>
      <c r="G497" s="162"/>
      <c r="H497" s="162"/>
      <c r="I497" s="162"/>
      <c r="J497" s="162"/>
      <c r="K497" s="162"/>
      <c r="L497" s="162"/>
      <c r="M497" s="162"/>
      <c r="N497" s="162"/>
      <c r="O497" s="162"/>
      <c r="P497" s="416"/>
    </row>
    <row r="498" spans="1:16" s="1" customFormat="1" x14ac:dyDescent="0.2">
      <c r="A498" s="162"/>
      <c r="B498" s="162"/>
      <c r="C498" s="162"/>
      <c r="D498" s="162"/>
      <c r="E498" s="162"/>
      <c r="F498" s="162"/>
      <c r="G498" s="162"/>
      <c r="H498" s="162"/>
      <c r="I498" s="162"/>
      <c r="J498" s="162"/>
      <c r="K498" s="162"/>
      <c r="L498" s="162"/>
      <c r="M498" s="162"/>
      <c r="N498" s="162"/>
      <c r="O498" s="162"/>
      <c r="P498" s="416"/>
    </row>
    <row r="499" spans="1:16" s="1" customFormat="1" x14ac:dyDescent="0.2">
      <c r="A499" s="162"/>
      <c r="B499" s="162"/>
      <c r="C499" s="162"/>
      <c r="D499" s="162"/>
      <c r="E499" s="162"/>
      <c r="F499" s="162"/>
      <c r="G499" s="162"/>
      <c r="H499" s="162"/>
      <c r="I499" s="162"/>
      <c r="J499" s="162"/>
      <c r="K499" s="162"/>
      <c r="L499" s="162"/>
      <c r="M499" s="162"/>
      <c r="N499" s="162"/>
      <c r="O499" s="162"/>
      <c r="P499" s="416"/>
    </row>
    <row r="500" spans="1:16" s="1" customFormat="1" x14ac:dyDescent="0.2">
      <c r="A500" s="162"/>
      <c r="B500" s="162"/>
      <c r="C500" s="162"/>
      <c r="D500" s="162"/>
      <c r="E500" s="162"/>
      <c r="F500" s="162"/>
      <c r="G500" s="162"/>
      <c r="H500" s="162"/>
      <c r="I500" s="162"/>
      <c r="J500" s="162"/>
      <c r="K500" s="162"/>
      <c r="L500" s="162"/>
      <c r="M500" s="162"/>
      <c r="N500" s="162"/>
      <c r="O500" s="162"/>
      <c r="P500" s="416"/>
    </row>
    <row r="501" spans="1:16" s="1" customFormat="1" x14ac:dyDescent="0.2">
      <c r="A501" s="162"/>
      <c r="B501" s="162"/>
      <c r="C501" s="162"/>
      <c r="D501" s="162"/>
      <c r="E501" s="162"/>
      <c r="F501" s="162"/>
      <c r="G501" s="162"/>
      <c r="H501" s="162"/>
      <c r="I501" s="162"/>
      <c r="J501" s="162"/>
      <c r="K501" s="162"/>
      <c r="L501" s="162"/>
      <c r="M501" s="162"/>
      <c r="N501" s="162"/>
      <c r="O501" s="162"/>
      <c r="P501" s="416"/>
    </row>
    <row r="502" spans="1:16" s="1" customFormat="1" x14ac:dyDescent="0.2">
      <c r="A502" s="162"/>
      <c r="B502" s="162"/>
      <c r="C502" s="162"/>
      <c r="D502" s="162"/>
      <c r="E502" s="162"/>
      <c r="F502" s="162"/>
      <c r="G502" s="162"/>
      <c r="H502" s="162"/>
      <c r="I502" s="162"/>
      <c r="J502" s="162"/>
      <c r="K502" s="162"/>
      <c r="L502" s="162"/>
      <c r="M502" s="162"/>
      <c r="N502" s="162"/>
      <c r="O502" s="162"/>
      <c r="P502" s="416"/>
    </row>
    <row r="503" spans="1:16" s="1" customFormat="1" x14ac:dyDescent="0.2">
      <c r="A503" s="162"/>
      <c r="B503" s="162"/>
      <c r="C503" s="162"/>
      <c r="D503" s="162"/>
      <c r="E503" s="162"/>
      <c r="F503" s="162"/>
      <c r="G503" s="162"/>
      <c r="H503" s="162"/>
      <c r="I503" s="162"/>
      <c r="J503" s="162"/>
      <c r="K503" s="162"/>
      <c r="L503" s="162"/>
      <c r="M503" s="162"/>
      <c r="N503" s="162"/>
      <c r="O503" s="162"/>
      <c r="P503" s="416"/>
    </row>
    <row r="504" spans="1:16" s="1" customFormat="1" x14ac:dyDescent="0.2">
      <c r="A504" s="162"/>
      <c r="B504" s="162"/>
      <c r="C504" s="162"/>
      <c r="D504" s="162"/>
      <c r="E504" s="162"/>
      <c r="F504" s="162"/>
      <c r="G504" s="162"/>
      <c r="H504" s="162"/>
      <c r="I504" s="162"/>
      <c r="J504" s="162"/>
      <c r="K504" s="162"/>
      <c r="L504" s="162"/>
      <c r="M504" s="162"/>
      <c r="N504" s="162"/>
      <c r="O504" s="162"/>
      <c r="P504" s="416"/>
    </row>
    <row r="505" spans="1:16" s="1" customFormat="1" x14ac:dyDescent="0.2">
      <c r="A505" s="162"/>
      <c r="B505" s="162"/>
      <c r="C505" s="162"/>
      <c r="D505" s="162"/>
      <c r="E505" s="162"/>
      <c r="F505" s="162"/>
      <c r="G505" s="162"/>
      <c r="H505" s="162"/>
      <c r="I505" s="162"/>
      <c r="J505" s="162"/>
      <c r="K505" s="162"/>
      <c r="L505" s="162"/>
      <c r="M505" s="162"/>
      <c r="N505" s="162"/>
      <c r="O505" s="162"/>
      <c r="P505" s="416"/>
    </row>
    <row r="506" spans="1:16" s="1" customFormat="1" x14ac:dyDescent="0.2">
      <c r="A506" s="162"/>
      <c r="B506" s="162"/>
      <c r="C506" s="162"/>
      <c r="D506" s="162"/>
      <c r="E506" s="162"/>
      <c r="F506" s="162"/>
      <c r="G506" s="162"/>
      <c r="H506" s="162"/>
      <c r="I506" s="162"/>
      <c r="J506" s="162"/>
      <c r="K506" s="162"/>
      <c r="L506" s="162"/>
      <c r="M506" s="162"/>
      <c r="N506" s="162"/>
      <c r="O506" s="162"/>
      <c r="P506" s="416"/>
    </row>
    <row r="507" spans="1:16" s="1" customFormat="1" x14ac:dyDescent="0.2">
      <c r="A507" s="162"/>
      <c r="B507" s="162"/>
      <c r="C507" s="162"/>
      <c r="D507" s="162"/>
      <c r="E507" s="162"/>
      <c r="F507" s="162"/>
      <c r="G507" s="162"/>
      <c r="H507" s="162"/>
      <c r="I507" s="162"/>
      <c r="J507" s="162"/>
      <c r="K507" s="162"/>
      <c r="L507" s="162"/>
      <c r="M507" s="162"/>
      <c r="N507" s="162"/>
      <c r="O507" s="162"/>
      <c r="P507" s="416"/>
    </row>
    <row r="508" spans="1:16" s="1" customFormat="1" x14ac:dyDescent="0.2">
      <c r="A508" s="162"/>
      <c r="B508" s="162"/>
      <c r="C508" s="162"/>
      <c r="D508" s="162"/>
      <c r="E508" s="162"/>
      <c r="F508" s="162"/>
      <c r="G508" s="162"/>
      <c r="H508" s="162"/>
      <c r="I508" s="162"/>
      <c r="J508" s="162"/>
      <c r="K508" s="162"/>
      <c r="L508" s="162"/>
      <c r="M508" s="162"/>
      <c r="N508" s="162"/>
      <c r="O508" s="162"/>
      <c r="P508" s="416"/>
    </row>
    <row r="509" spans="1:16" s="1" customFormat="1" x14ac:dyDescent="0.2">
      <c r="A509" s="162"/>
      <c r="B509" s="162"/>
      <c r="C509" s="162"/>
      <c r="D509" s="162"/>
      <c r="E509" s="162"/>
      <c r="F509" s="162"/>
      <c r="G509" s="162"/>
      <c r="H509" s="162"/>
      <c r="I509" s="162"/>
      <c r="J509" s="162"/>
      <c r="K509" s="162"/>
      <c r="L509" s="162"/>
      <c r="M509" s="162"/>
      <c r="N509" s="162"/>
      <c r="O509" s="162"/>
      <c r="P509" s="416"/>
    </row>
    <row r="510" spans="1:16" s="1" customFormat="1" x14ac:dyDescent="0.2">
      <c r="A510" s="162"/>
      <c r="B510" s="162"/>
      <c r="C510" s="162"/>
      <c r="D510" s="162"/>
      <c r="E510" s="162"/>
      <c r="F510" s="162"/>
      <c r="G510" s="162"/>
      <c r="H510" s="162"/>
      <c r="I510" s="162"/>
      <c r="J510" s="162"/>
      <c r="K510" s="162"/>
      <c r="L510" s="162"/>
      <c r="M510" s="162"/>
      <c r="N510" s="162"/>
      <c r="O510" s="162"/>
      <c r="P510" s="416"/>
    </row>
    <row r="511" spans="1:16" s="1" customFormat="1" x14ac:dyDescent="0.2">
      <c r="A511" s="162"/>
      <c r="B511" s="162"/>
      <c r="C511" s="162"/>
      <c r="D511" s="162"/>
      <c r="E511" s="162"/>
      <c r="F511" s="162"/>
      <c r="G511" s="162"/>
      <c r="H511" s="162"/>
      <c r="I511" s="162"/>
      <c r="J511" s="162"/>
      <c r="K511" s="162"/>
      <c r="L511" s="162"/>
      <c r="M511" s="162"/>
      <c r="N511" s="162"/>
      <c r="O511" s="162"/>
      <c r="P511" s="416"/>
    </row>
    <row r="512" spans="1:16" s="1" customFormat="1" x14ac:dyDescent="0.2">
      <c r="A512" s="162"/>
      <c r="B512" s="162"/>
      <c r="C512" s="162"/>
      <c r="D512" s="162"/>
      <c r="E512" s="162"/>
      <c r="F512" s="162"/>
      <c r="G512" s="162"/>
      <c r="H512" s="162"/>
      <c r="I512" s="162"/>
      <c r="J512" s="162"/>
      <c r="K512" s="162"/>
      <c r="L512" s="162"/>
      <c r="M512" s="162"/>
      <c r="N512" s="162"/>
      <c r="O512" s="162"/>
      <c r="P512" s="416"/>
    </row>
    <row r="513" spans="1:16" s="1" customFormat="1" x14ac:dyDescent="0.2">
      <c r="A513" s="162"/>
      <c r="B513" s="162"/>
      <c r="C513" s="162"/>
      <c r="D513" s="162"/>
      <c r="E513" s="162"/>
      <c r="F513" s="162"/>
      <c r="G513" s="162"/>
      <c r="H513" s="162"/>
      <c r="I513" s="162"/>
      <c r="J513" s="162"/>
      <c r="K513" s="162"/>
      <c r="L513" s="162"/>
      <c r="M513" s="162"/>
      <c r="N513" s="162"/>
      <c r="O513" s="162"/>
      <c r="P513" s="416"/>
    </row>
    <row r="514" spans="1:16" s="1" customFormat="1" x14ac:dyDescent="0.2">
      <c r="A514" s="162"/>
      <c r="B514" s="162"/>
      <c r="C514" s="162"/>
      <c r="D514" s="162"/>
      <c r="E514" s="162"/>
      <c r="F514" s="162"/>
      <c r="G514" s="162"/>
      <c r="H514" s="162"/>
      <c r="I514" s="162"/>
      <c r="J514" s="162"/>
      <c r="K514" s="162"/>
      <c r="L514" s="162"/>
      <c r="M514" s="162"/>
      <c r="N514" s="162"/>
      <c r="O514" s="162"/>
      <c r="P514" s="416"/>
    </row>
    <row r="515" spans="1:16" s="1" customFormat="1" x14ac:dyDescent="0.2">
      <c r="A515" s="162"/>
      <c r="B515" s="162"/>
      <c r="C515" s="162"/>
      <c r="D515" s="162"/>
      <c r="E515" s="162"/>
      <c r="F515" s="162"/>
      <c r="G515" s="162"/>
      <c r="H515" s="162"/>
      <c r="I515" s="162"/>
      <c r="J515" s="162"/>
      <c r="K515" s="162"/>
      <c r="L515" s="162"/>
      <c r="M515" s="162"/>
      <c r="N515" s="162"/>
      <c r="O515" s="162"/>
      <c r="P515" s="416"/>
    </row>
    <row r="516" spans="1:16" s="1" customFormat="1" x14ac:dyDescent="0.2">
      <c r="A516" s="162"/>
      <c r="B516" s="162"/>
      <c r="C516" s="162"/>
      <c r="D516" s="162"/>
      <c r="E516" s="162"/>
      <c r="F516" s="162"/>
      <c r="G516" s="162"/>
      <c r="H516" s="162"/>
      <c r="I516" s="162"/>
      <c r="J516" s="162"/>
      <c r="K516" s="162"/>
      <c r="L516" s="162"/>
      <c r="M516" s="162"/>
      <c r="N516" s="162"/>
      <c r="O516" s="162"/>
      <c r="P516" s="416"/>
    </row>
    <row r="517" spans="1:16" s="1" customFormat="1" x14ac:dyDescent="0.2">
      <c r="A517" s="162"/>
      <c r="B517" s="162"/>
      <c r="C517" s="162"/>
      <c r="D517" s="162"/>
      <c r="E517" s="162"/>
      <c r="F517" s="162"/>
      <c r="G517" s="162"/>
      <c r="H517" s="162"/>
      <c r="I517" s="162"/>
      <c r="J517" s="162"/>
      <c r="K517" s="162"/>
      <c r="L517" s="162"/>
      <c r="M517" s="162"/>
      <c r="N517" s="162"/>
      <c r="O517" s="162"/>
      <c r="P517" s="416"/>
    </row>
    <row r="518" spans="1:16" s="1" customFormat="1" x14ac:dyDescent="0.2">
      <c r="A518" s="162"/>
      <c r="B518" s="162"/>
      <c r="C518" s="162"/>
      <c r="D518" s="162"/>
      <c r="E518" s="162"/>
      <c r="F518" s="162"/>
      <c r="G518" s="162"/>
      <c r="H518" s="162"/>
      <c r="I518" s="162"/>
      <c r="J518" s="162"/>
      <c r="K518" s="162"/>
      <c r="L518" s="162"/>
      <c r="M518" s="162"/>
      <c r="N518" s="162"/>
      <c r="O518" s="162"/>
      <c r="P518" s="416"/>
    </row>
    <row r="519" spans="1:16" s="1" customFormat="1" x14ac:dyDescent="0.2">
      <c r="A519" s="162"/>
      <c r="B519" s="162"/>
      <c r="C519" s="162"/>
      <c r="D519" s="162"/>
      <c r="E519" s="162"/>
      <c r="F519" s="162"/>
      <c r="G519" s="162"/>
      <c r="H519" s="162"/>
      <c r="I519" s="162"/>
      <c r="J519" s="162"/>
      <c r="K519" s="162"/>
      <c r="L519" s="162"/>
      <c r="M519" s="162"/>
      <c r="N519" s="162"/>
      <c r="O519" s="162"/>
      <c r="P519" s="416"/>
    </row>
    <row r="520" spans="1:16" s="1" customFormat="1" x14ac:dyDescent="0.2">
      <c r="A520" s="162"/>
      <c r="B520" s="162"/>
      <c r="C520" s="162"/>
      <c r="D520" s="162"/>
      <c r="E520" s="162"/>
      <c r="F520" s="162"/>
      <c r="G520" s="162"/>
      <c r="H520" s="162"/>
      <c r="I520" s="162"/>
      <c r="J520" s="162"/>
      <c r="K520" s="162"/>
      <c r="L520" s="162"/>
      <c r="M520" s="162"/>
      <c r="N520" s="162"/>
      <c r="O520" s="162"/>
      <c r="P520" s="416"/>
    </row>
    <row r="521" spans="1:16" s="1" customFormat="1" x14ac:dyDescent="0.2">
      <c r="A521" s="162"/>
      <c r="B521" s="162"/>
      <c r="C521" s="162"/>
      <c r="D521" s="162"/>
      <c r="E521" s="162"/>
      <c r="F521" s="162"/>
      <c r="G521" s="162"/>
      <c r="H521" s="162"/>
      <c r="I521" s="162"/>
      <c r="J521" s="162"/>
      <c r="K521" s="162"/>
      <c r="L521" s="162"/>
      <c r="M521" s="162"/>
      <c r="N521" s="162"/>
      <c r="O521" s="162"/>
      <c r="P521" s="416"/>
    </row>
    <row r="522" spans="1:16" s="1" customFormat="1" x14ac:dyDescent="0.2">
      <c r="A522" s="162"/>
      <c r="B522" s="162"/>
      <c r="C522" s="162"/>
      <c r="D522" s="162"/>
      <c r="E522" s="162"/>
      <c r="F522" s="162"/>
      <c r="G522" s="162"/>
      <c r="H522" s="162"/>
      <c r="I522" s="162"/>
      <c r="J522" s="162"/>
      <c r="K522" s="162"/>
      <c r="L522" s="162"/>
      <c r="M522" s="162"/>
      <c r="N522" s="162"/>
      <c r="O522" s="162"/>
      <c r="P522" s="416"/>
    </row>
    <row r="523" spans="1:16" s="1" customFormat="1" x14ac:dyDescent="0.2">
      <c r="A523" s="162"/>
      <c r="B523" s="162"/>
      <c r="C523" s="162"/>
      <c r="D523" s="162"/>
      <c r="E523" s="162"/>
      <c r="F523" s="162"/>
      <c r="G523" s="162"/>
      <c r="H523" s="162"/>
      <c r="I523" s="162"/>
      <c r="J523" s="162"/>
      <c r="K523" s="162"/>
      <c r="L523" s="162"/>
      <c r="M523" s="162"/>
      <c r="N523" s="162"/>
      <c r="O523" s="162"/>
      <c r="P523" s="416"/>
    </row>
    <row r="524" spans="1:16" s="1" customFormat="1" x14ac:dyDescent="0.2">
      <c r="A524" s="162"/>
      <c r="B524" s="162"/>
      <c r="C524" s="162"/>
      <c r="D524" s="162"/>
      <c r="E524" s="162"/>
      <c r="F524" s="162"/>
      <c r="G524" s="162"/>
      <c r="H524" s="162"/>
      <c r="I524" s="162"/>
      <c r="J524" s="162"/>
      <c r="K524" s="162"/>
      <c r="L524" s="162"/>
      <c r="M524" s="162"/>
      <c r="N524" s="162"/>
      <c r="O524" s="162"/>
      <c r="P524" s="416"/>
    </row>
    <row r="525" spans="1:16" s="1" customFormat="1" x14ac:dyDescent="0.2">
      <c r="A525" s="162"/>
      <c r="B525" s="162"/>
      <c r="C525" s="162"/>
      <c r="D525" s="162"/>
      <c r="E525" s="162"/>
      <c r="F525" s="162"/>
      <c r="G525" s="162"/>
      <c r="H525" s="162"/>
      <c r="I525" s="162"/>
      <c r="J525" s="162"/>
      <c r="K525" s="162"/>
      <c r="L525" s="162"/>
      <c r="M525" s="162"/>
      <c r="N525" s="162"/>
      <c r="O525" s="162"/>
      <c r="P525" s="416"/>
    </row>
    <row r="526" spans="1:16" s="1" customFormat="1" x14ac:dyDescent="0.2">
      <c r="A526" s="162"/>
      <c r="B526" s="162"/>
      <c r="C526" s="162"/>
      <c r="D526" s="162"/>
      <c r="E526" s="162"/>
      <c r="F526" s="162"/>
      <c r="G526" s="162"/>
      <c r="H526" s="162"/>
      <c r="I526" s="162"/>
      <c r="J526" s="162"/>
      <c r="K526" s="162"/>
      <c r="L526" s="162"/>
      <c r="M526" s="162"/>
      <c r="N526" s="162"/>
      <c r="O526" s="162"/>
      <c r="P526" s="416"/>
    </row>
    <row r="527" spans="1:16" s="1" customFormat="1" x14ac:dyDescent="0.2">
      <c r="A527" s="162"/>
      <c r="B527" s="162"/>
      <c r="C527" s="162"/>
      <c r="D527" s="162"/>
      <c r="E527" s="162"/>
      <c r="F527" s="162"/>
      <c r="G527" s="162"/>
      <c r="H527" s="162"/>
      <c r="I527" s="162"/>
      <c r="J527" s="162"/>
      <c r="K527" s="162"/>
      <c r="L527" s="162"/>
      <c r="M527" s="162"/>
      <c r="N527" s="162"/>
      <c r="O527" s="162"/>
      <c r="P527" s="416"/>
    </row>
    <row r="528" spans="1:16" s="1" customFormat="1" x14ac:dyDescent="0.2">
      <c r="A528" s="162"/>
      <c r="B528" s="162"/>
      <c r="C528" s="162"/>
      <c r="D528" s="162"/>
      <c r="E528" s="162"/>
      <c r="F528" s="162"/>
      <c r="G528" s="162"/>
      <c r="H528" s="162"/>
      <c r="I528" s="162"/>
      <c r="J528" s="162"/>
      <c r="K528" s="162"/>
      <c r="L528" s="162"/>
      <c r="M528" s="162"/>
      <c r="N528" s="162"/>
      <c r="O528" s="162"/>
      <c r="P528" s="416"/>
    </row>
    <row r="529" spans="1:16" s="1" customFormat="1" x14ac:dyDescent="0.2">
      <c r="A529" s="162"/>
      <c r="B529" s="162"/>
      <c r="C529" s="162"/>
      <c r="D529" s="162"/>
      <c r="E529" s="162"/>
      <c r="F529" s="162"/>
      <c r="G529" s="162"/>
      <c r="H529" s="162"/>
      <c r="I529" s="162"/>
      <c r="J529" s="162"/>
      <c r="K529" s="162"/>
      <c r="L529" s="162"/>
      <c r="M529" s="162"/>
      <c r="N529" s="162"/>
      <c r="O529" s="162"/>
      <c r="P529" s="416"/>
    </row>
    <row r="530" spans="1:16" s="1" customFormat="1" x14ac:dyDescent="0.2">
      <c r="A530" s="162"/>
      <c r="B530" s="162"/>
      <c r="C530" s="162"/>
      <c r="D530" s="162"/>
      <c r="E530" s="162"/>
      <c r="F530" s="162"/>
      <c r="G530" s="162"/>
      <c r="H530" s="162"/>
      <c r="I530" s="162"/>
      <c r="J530" s="162"/>
      <c r="K530" s="162"/>
      <c r="L530" s="162"/>
      <c r="M530" s="162"/>
      <c r="N530" s="162"/>
      <c r="O530" s="162"/>
      <c r="P530" s="416"/>
    </row>
    <row r="531" spans="1:16" s="1" customFormat="1" x14ac:dyDescent="0.2">
      <c r="A531" s="162"/>
      <c r="B531" s="162"/>
      <c r="C531" s="162"/>
      <c r="D531" s="162"/>
      <c r="E531" s="162"/>
      <c r="F531" s="162"/>
      <c r="G531" s="162"/>
      <c r="H531" s="162"/>
      <c r="I531" s="162"/>
      <c r="J531" s="162"/>
      <c r="K531" s="162"/>
      <c r="L531" s="162"/>
      <c r="M531" s="162"/>
      <c r="N531" s="162"/>
      <c r="O531" s="162"/>
      <c r="P531" s="416"/>
    </row>
    <row r="532" spans="1:16" s="1" customFormat="1" x14ac:dyDescent="0.2">
      <c r="A532" s="162"/>
      <c r="B532" s="162"/>
      <c r="C532" s="162"/>
      <c r="D532" s="162"/>
      <c r="E532" s="162"/>
      <c r="F532" s="162"/>
      <c r="G532" s="162"/>
      <c r="H532" s="162"/>
      <c r="I532" s="162"/>
      <c r="J532" s="162"/>
      <c r="K532" s="162"/>
      <c r="L532" s="162"/>
      <c r="M532" s="162"/>
      <c r="N532" s="162"/>
      <c r="O532" s="162"/>
      <c r="P532" s="416"/>
    </row>
    <row r="533" spans="1:16" s="1" customFormat="1" x14ac:dyDescent="0.2">
      <c r="A533" s="162"/>
      <c r="B533" s="162"/>
      <c r="C533" s="162"/>
      <c r="D533" s="162"/>
      <c r="E533" s="162"/>
      <c r="F533" s="162"/>
      <c r="G533" s="162"/>
      <c r="H533" s="162"/>
      <c r="I533" s="162"/>
      <c r="J533" s="162"/>
      <c r="K533" s="162"/>
      <c r="L533" s="162"/>
      <c r="M533" s="162"/>
      <c r="N533" s="162"/>
      <c r="O533" s="162"/>
      <c r="P533" s="416"/>
    </row>
    <row r="534" spans="1:16" s="1" customFormat="1" x14ac:dyDescent="0.2">
      <c r="A534" s="162"/>
      <c r="B534" s="162"/>
      <c r="C534" s="162"/>
      <c r="D534" s="162"/>
      <c r="E534" s="162"/>
      <c r="F534" s="162"/>
      <c r="G534" s="162"/>
      <c r="H534" s="162"/>
      <c r="I534" s="162"/>
      <c r="J534" s="162"/>
      <c r="K534" s="162"/>
      <c r="L534" s="162"/>
      <c r="M534" s="162"/>
      <c r="N534" s="162"/>
      <c r="O534" s="162"/>
      <c r="P534" s="416"/>
    </row>
    <row r="535" spans="1:16" s="1" customFormat="1" x14ac:dyDescent="0.2">
      <c r="A535" s="162"/>
      <c r="B535" s="162"/>
      <c r="C535" s="162"/>
      <c r="D535" s="162"/>
      <c r="E535" s="162"/>
      <c r="F535" s="162"/>
      <c r="G535" s="162"/>
      <c r="H535" s="162"/>
      <c r="I535" s="162"/>
      <c r="J535" s="162"/>
      <c r="K535" s="162"/>
      <c r="L535" s="162"/>
      <c r="M535" s="162"/>
      <c r="N535" s="162"/>
      <c r="O535" s="162"/>
      <c r="P535" s="416"/>
    </row>
    <row r="536" spans="1:16" s="1" customFormat="1" x14ac:dyDescent="0.2">
      <c r="A536" s="162"/>
      <c r="B536" s="162"/>
      <c r="C536" s="162"/>
      <c r="D536" s="162"/>
      <c r="E536" s="162"/>
      <c r="F536" s="162"/>
      <c r="G536" s="162"/>
      <c r="H536" s="162"/>
      <c r="I536" s="162"/>
      <c r="J536" s="162"/>
      <c r="K536" s="162"/>
      <c r="L536" s="162"/>
      <c r="M536" s="162"/>
      <c r="N536" s="162"/>
      <c r="O536" s="162"/>
      <c r="P536" s="416"/>
    </row>
    <row r="537" spans="1:16" s="1" customFormat="1" x14ac:dyDescent="0.2">
      <c r="A537" s="162"/>
      <c r="B537" s="162"/>
      <c r="C537" s="162"/>
      <c r="D537" s="162"/>
      <c r="E537" s="162"/>
      <c r="F537" s="162"/>
      <c r="G537" s="162"/>
      <c r="H537" s="162"/>
      <c r="I537" s="162"/>
      <c r="J537" s="162"/>
      <c r="K537" s="162"/>
      <c r="L537" s="162"/>
      <c r="M537" s="162"/>
      <c r="N537" s="162"/>
      <c r="O537" s="162"/>
      <c r="P537" s="416"/>
    </row>
    <row r="538" spans="1:16" s="1" customFormat="1" x14ac:dyDescent="0.2">
      <c r="A538" s="162"/>
      <c r="B538" s="162"/>
      <c r="C538" s="162"/>
      <c r="D538" s="162"/>
      <c r="E538" s="162"/>
      <c r="F538" s="162"/>
      <c r="G538" s="162"/>
      <c r="H538" s="162"/>
      <c r="I538" s="162"/>
      <c r="J538" s="162"/>
      <c r="K538" s="162"/>
      <c r="L538" s="162"/>
      <c r="M538" s="162"/>
      <c r="N538" s="162"/>
      <c r="O538" s="162"/>
      <c r="P538" s="416"/>
    </row>
    <row r="539" spans="1:16" s="1" customFormat="1" x14ac:dyDescent="0.2">
      <c r="A539" s="162"/>
      <c r="B539" s="162"/>
      <c r="C539" s="162"/>
      <c r="D539" s="162"/>
      <c r="E539" s="162"/>
      <c r="F539" s="162"/>
      <c r="G539" s="162"/>
      <c r="H539" s="162"/>
      <c r="I539" s="162"/>
      <c r="J539" s="162"/>
      <c r="K539" s="162"/>
      <c r="L539" s="162"/>
      <c r="M539" s="162"/>
      <c r="N539" s="162"/>
      <c r="O539" s="162"/>
      <c r="P539" s="416"/>
    </row>
    <row r="540" spans="1:16" s="1" customFormat="1" x14ac:dyDescent="0.2">
      <c r="A540" s="162"/>
      <c r="B540" s="162"/>
      <c r="C540" s="162"/>
      <c r="D540" s="162"/>
      <c r="E540" s="162"/>
      <c r="F540" s="162"/>
      <c r="G540" s="162"/>
      <c r="H540" s="162"/>
      <c r="I540" s="162"/>
      <c r="J540" s="162"/>
      <c r="K540" s="162"/>
      <c r="L540" s="162"/>
      <c r="M540" s="162"/>
      <c r="N540" s="162"/>
      <c r="O540" s="162"/>
      <c r="P540" s="416"/>
    </row>
    <row r="541" spans="1:16" s="1" customFormat="1" x14ac:dyDescent="0.2">
      <c r="A541" s="162"/>
      <c r="B541" s="162"/>
      <c r="C541" s="162"/>
      <c r="D541" s="162"/>
      <c r="E541" s="162"/>
      <c r="F541" s="162"/>
      <c r="G541" s="162"/>
      <c r="H541" s="162"/>
      <c r="I541" s="162"/>
      <c r="J541" s="162"/>
      <c r="K541" s="162"/>
      <c r="L541" s="162"/>
      <c r="M541" s="162"/>
      <c r="N541" s="162"/>
      <c r="O541" s="162"/>
      <c r="P541" s="416"/>
    </row>
    <row r="542" spans="1:16" s="1" customFormat="1" x14ac:dyDescent="0.2">
      <c r="A542" s="162"/>
      <c r="B542" s="162"/>
      <c r="C542" s="162"/>
      <c r="D542" s="162"/>
      <c r="E542" s="162"/>
      <c r="F542" s="162"/>
      <c r="G542" s="162"/>
      <c r="H542" s="162"/>
      <c r="I542" s="162"/>
      <c r="J542" s="162"/>
      <c r="K542" s="162"/>
      <c r="L542" s="162"/>
      <c r="M542" s="162"/>
      <c r="N542" s="162"/>
      <c r="O542" s="162"/>
      <c r="P542" s="416"/>
    </row>
    <row r="543" spans="1:16" s="1" customFormat="1" x14ac:dyDescent="0.2">
      <c r="A543" s="162"/>
      <c r="B543" s="162"/>
      <c r="C543" s="162"/>
      <c r="D543" s="162"/>
      <c r="E543" s="162"/>
      <c r="F543" s="162"/>
      <c r="G543" s="162"/>
      <c r="H543" s="162"/>
      <c r="I543" s="162"/>
      <c r="J543" s="162"/>
      <c r="K543" s="162"/>
      <c r="L543" s="162"/>
      <c r="M543" s="162"/>
      <c r="N543" s="162"/>
      <c r="O543" s="162"/>
      <c r="P543" s="416"/>
    </row>
    <row r="544" spans="1:16" s="1" customFormat="1" x14ac:dyDescent="0.2">
      <c r="A544" s="162"/>
      <c r="B544" s="162"/>
      <c r="C544" s="162"/>
      <c r="D544" s="162"/>
      <c r="E544" s="162"/>
      <c r="F544" s="162"/>
      <c r="G544" s="162"/>
      <c r="H544" s="162"/>
      <c r="I544" s="162"/>
      <c r="J544" s="162"/>
      <c r="K544" s="162"/>
      <c r="L544" s="162"/>
      <c r="M544" s="162"/>
      <c r="N544" s="162"/>
      <c r="O544" s="162"/>
      <c r="P544" s="416"/>
    </row>
    <row r="545" spans="1:16" s="1" customFormat="1" x14ac:dyDescent="0.2">
      <c r="A545" s="162"/>
      <c r="B545" s="162"/>
      <c r="C545" s="162"/>
      <c r="D545" s="162"/>
      <c r="E545" s="162"/>
      <c r="F545" s="162"/>
      <c r="G545" s="162"/>
      <c r="H545" s="162"/>
      <c r="I545" s="162"/>
      <c r="J545" s="162"/>
      <c r="K545" s="162"/>
      <c r="L545" s="162"/>
      <c r="M545" s="162"/>
      <c r="N545" s="162"/>
      <c r="O545" s="162"/>
      <c r="P545" s="416"/>
    </row>
    <row r="546" spans="1:16" s="1" customFormat="1" x14ac:dyDescent="0.2">
      <c r="A546" s="162"/>
      <c r="B546" s="162"/>
      <c r="C546" s="162"/>
      <c r="D546" s="162"/>
      <c r="E546" s="162"/>
      <c r="F546" s="162"/>
      <c r="G546" s="162"/>
      <c r="H546" s="162"/>
      <c r="I546" s="162"/>
      <c r="J546" s="162"/>
      <c r="K546" s="162"/>
      <c r="L546" s="162"/>
      <c r="M546" s="162"/>
      <c r="N546" s="162"/>
      <c r="O546" s="162"/>
      <c r="P546" s="416"/>
    </row>
    <row r="547" spans="1:16" s="1" customFormat="1" x14ac:dyDescent="0.2">
      <c r="A547" s="162"/>
      <c r="B547" s="162"/>
      <c r="C547" s="162"/>
      <c r="D547" s="162"/>
      <c r="E547" s="162"/>
      <c r="F547" s="162"/>
      <c r="G547" s="162"/>
      <c r="H547" s="162"/>
      <c r="I547" s="162"/>
      <c r="J547" s="162"/>
      <c r="K547" s="162"/>
      <c r="L547" s="162"/>
      <c r="M547" s="162"/>
      <c r="N547" s="162"/>
      <c r="O547" s="162"/>
      <c r="P547" s="416"/>
    </row>
    <row r="548" spans="1:16" s="1" customFormat="1" x14ac:dyDescent="0.2">
      <c r="A548" s="162"/>
      <c r="B548" s="162"/>
      <c r="C548" s="162"/>
      <c r="D548" s="162"/>
      <c r="E548" s="162"/>
      <c r="F548" s="162"/>
      <c r="G548" s="162"/>
      <c r="H548" s="162"/>
      <c r="I548" s="162"/>
      <c r="J548" s="162"/>
      <c r="K548" s="162"/>
      <c r="L548" s="162"/>
      <c r="M548" s="162"/>
      <c r="N548" s="162"/>
      <c r="O548" s="162"/>
      <c r="P548" s="416"/>
    </row>
    <row r="549" spans="1:16" s="1" customFormat="1" x14ac:dyDescent="0.2">
      <c r="A549" s="162"/>
      <c r="B549" s="162"/>
      <c r="C549" s="162"/>
      <c r="D549" s="162"/>
      <c r="E549" s="162"/>
      <c r="F549" s="162"/>
      <c r="G549" s="162"/>
      <c r="H549" s="162"/>
      <c r="I549" s="162"/>
      <c r="J549" s="162"/>
      <c r="K549" s="162"/>
      <c r="L549" s="162"/>
      <c r="M549" s="162"/>
      <c r="N549" s="162"/>
      <c r="O549" s="162"/>
      <c r="P549" s="416"/>
    </row>
    <row r="550" spans="1:16" s="1" customFormat="1" x14ac:dyDescent="0.2">
      <c r="A550" s="162"/>
      <c r="B550" s="162"/>
      <c r="C550" s="162"/>
      <c r="D550" s="162"/>
      <c r="E550" s="162"/>
      <c r="F550" s="162"/>
      <c r="G550" s="162"/>
      <c r="H550" s="162"/>
      <c r="I550" s="162"/>
      <c r="J550" s="162"/>
      <c r="K550" s="162"/>
      <c r="L550" s="162"/>
      <c r="M550" s="162"/>
      <c r="N550" s="162"/>
      <c r="O550" s="162"/>
      <c r="P550" s="416"/>
    </row>
    <row r="551" spans="1:16" s="1" customFormat="1" x14ac:dyDescent="0.2">
      <c r="A551" s="162"/>
      <c r="B551" s="162"/>
      <c r="C551" s="162"/>
      <c r="D551" s="162"/>
      <c r="E551" s="162"/>
      <c r="F551" s="162"/>
      <c r="G551" s="162"/>
      <c r="H551" s="162"/>
      <c r="I551" s="162"/>
      <c r="J551" s="162"/>
      <c r="K551" s="162"/>
      <c r="L551" s="162"/>
      <c r="M551" s="162"/>
      <c r="N551" s="162"/>
      <c r="O551" s="162"/>
      <c r="P551" s="416"/>
    </row>
    <row r="552" spans="1:16" s="1" customFormat="1" x14ac:dyDescent="0.2">
      <c r="A552" s="162"/>
      <c r="B552" s="162"/>
      <c r="C552" s="162"/>
      <c r="D552" s="162"/>
      <c r="E552" s="162"/>
      <c r="F552" s="162"/>
      <c r="G552" s="162"/>
      <c r="H552" s="162"/>
      <c r="I552" s="162"/>
      <c r="J552" s="162"/>
      <c r="K552" s="162"/>
      <c r="L552" s="162"/>
      <c r="M552" s="162"/>
      <c r="N552" s="162"/>
      <c r="O552" s="162"/>
      <c r="P552" s="416"/>
    </row>
    <row r="553" spans="1:16" s="1" customFormat="1" x14ac:dyDescent="0.2">
      <c r="A553" s="162"/>
      <c r="B553" s="162"/>
      <c r="C553" s="162"/>
      <c r="D553" s="162"/>
      <c r="E553" s="162"/>
      <c r="F553" s="162"/>
      <c r="G553" s="162"/>
      <c r="H553" s="162"/>
      <c r="I553" s="162"/>
      <c r="J553" s="162"/>
      <c r="K553" s="162"/>
      <c r="L553" s="162"/>
      <c r="M553" s="162"/>
      <c r="N553" s="162"/>
      <c r="O553" s="162"/>
      <c r="P553" s="416"/>
    </row>
    <row r="554" spans="1:16" s="1" customFormat="1" x14ac:dyDescent="0.2">
      <c r="A554" s="162"/>
      <c r="B554" s="162"/>
      <c r="C554" s="162"/>
      <c r="D554" s="162"/>
      <c r="E554" s="162"/>
      <c r="F554" s="162"/>
      <c r="G554" s="162"/>
      <c r="H554" s="162"/>
      <c r="I554" s="162"/>
      <c r="J554" s="162"/>
      <c r="K554" s="162"/>
      <c r="L554" s="162"/>
      <c r="M554" s="162"/>
      <c r="N554" s="162"/>
      <c r="O554" s="162"/>
      <c r="P554" s="416"/>
    </row>
    <row r="555" spans="1:16" s="1" customFormat="1" x14ac:dyDescent="0.2">
      <c r="A555" s="162"/>
      <c r="B555" s="162"/>
      <c r="C555" s="162"/>
      <c r="D555" s="162"/>
      <c r="E555" s="162"/>
      <c r="F555" s="162"/>
      <c r="G555" s="162"/>
      <c r="H555" s="162"/>
      <c r="I555" s="162"/>
      <c r="J555" s="162"/>
      <c r="K555" s="162"/>
      <c r="L555" s="162"/>
      <c r="M555" s="162"/>
      <c r="N555" s="162"/>
      <c r="O555" s="162"/>
      <c r="P555" s="416"/>
    </row>
    <row r="556" spans="1:16" s="1" customFormat="1" x14ac:dyDescent="0.2">
      <c r="A556" s="162"/>
      <c r="B556" s="162"/>
      <c r="C556" s="162"/>
      <c r="D556" s="162"/>
      <c r="E556" s="162"/>
      <c r="F556" s="162"/>
      <c r="G556" s="162"/>
      <c r="H556" s="162"/>
      <c r="I556" s="162"/>
      <c r="J556" s="162"/>
      <c r="K556" s="162"/>
      <c r="L556" s="162"/>
      <c r="M556" s="162"/>
      <c r="N556" s="162"/>
      <c r="O556" s="162"/>
      <c r="P556" s="416"/>
    </row>
    <row r="557" spans="1:16" s="1" customFormat="1" x14ac:dyDescent="0.2">
      <c r="A557" s="162"/>
      <c r="B557" s="162"/>
      <c r="C557" s="162"/>
      <c r="D557" s="162"/>
      <c r="E557" s="162"/>
      <c r="F557" s="162"/>
      <c r="G557" s="162"/>
      <c r="H557" s="162"/>
      <c r="I557" s="162"/>
      <c r="J557" s="162"/>
      <c r="K557" s="162"/>
      <c r="L557" s="162"/>
      <c r="M557" s="162"/>
      <c r="N557" s="162"/>
      <c r="O557" s="162"/>
      <c r="P557" s="416"/>
    </row>
    <row r="558" spans="1:16" s="1" customFormat="1" x14ac:dyDescent="0.2">
      <c r="A558" s="162"/>
      <c r="B558" s="162"/>
      <c r="C558" s="162"/>
      <c r="D558" s="162"/>
      <c r="E558" s="162"/>
      <c r="F558" s="162"/>
      <c r="G558" s="162"/>
      <c r="H558" s="162"/>
      <c r="I558" s="162"/>
      <c r="J558" s="162"/>
      <c r="K558" s="162"/>
      <c r="L558" s="162"/>
      <c r="M558" s="162"/>
      <c r="N558" s="162"/>
      <c r="O558" s="162"/>
      <c r="P558" s="416"/>
    </row>
    <row r="559" spans="1:16" s="1" customFormat="1" x14ac:dyDescent="0.2">
      <c r="A559" s="162"/>
      <c r="B559" s="162"/>
      <c r="C559" s="162"/>
      <c r="D559" s="162"/>
      <c r="E559" s="162"/>
      <c r="F559" s="162"/>
      <c r="G559" s="162"/>
      <c r="H559" s="162"/>
      <c r="I559" s="162"/>
      <c r="J559" s="162"/>
      <c r="K559" s="162"/>
      <c r="L559" s="162"/>
      <c r="M559" s="162"/>
      <c r="N559" s="162"/>
      <c r="O559" s="162"/>
      <c r="P559" s="416"/>
    </row>
    <row r="560" spans="1:16" s="1" customFormat="1" x14ac:dyDescent="0.2">
      <c r="A560" s="162"/>
      <c r="B560" s="162"/>
      <c r="C560" s="162"/>
      <c r="D560" s="162"/>
      <c r="E560" s="162"/>
      <c r="F560" s="162"/>
      <c r="G560" s="162"/>
      <c r="H560" s="162"/>
      <c r="I560" s="162"/>
      <c r="J560" s="162"/>
      <c r="K560" s="162"/>
      <c r="L560" s="162"/>
      <c r="M560" s="162"/>
      <c r="N560" s="162"/>
      <c r="O560" s="162"/>
      <c r="P560" s="416"/>
    </row>
    <row r="561" spans="1:16" s="1" customFormat="1" x14ac:dyDescent="0.2">
      <c r="A561" s="162"/>
      <c r="B561" s="162"/>
      <c r="C561" s="162"/>
      <c r="D561" s="162"/>
      <c r="E561" s="162"/>
      <c r="F561" s="162"/>
      <c r="G561" s="162"/>
      <c r="H561" s="162"/>
      <c r="I561" s="162"/>
      <c r="J561" s="162"/>
      <c r="K561" s="162"/>
      <c r="L561" s="162"/>
      <c r="M561" s="162"/>
      <c r="N561" s="162"/>
      <c r="O561" s="162"/>
      <c r="P561" s="416"/>
    </row>
    <row r="562" spans="1:16" s="1" customFormat="1" x14ac:dyDescent="0.2">
      <c r="A562" s="162"/>
      <c r="B562" s="162"/>
      <c r="C562" s="162"/>
      <c r="D562" s="162"/>
      <c r="E562" s="162"/>
      <c r="F562" s="162"/>
      <c r="G562" s="162"/>
      <c r="H562" s="162"/>
      <c r="I562" s="162"/>
      <c r="J562" s="162"/>
      <c r="K562" s="162"/>
      <c r="L562" s="162"/>
      <c r="M562" s="162"/>
      <c r="N562" s="162"/>
      <c r="O562" s="162"/>
      <c r="P562" s="416"/>
    </row>
    <row r="563" spans="1:16" s="1" customFormat="1" x14ac:dyDescent="0.2">
      <c r="A563" s="162"/>
      <c r="B563" s="162"/>
      <c r="C563" s="162"/>
      <c r="D563" s="162"/>
      <c r="E563" s="162"/>
      <c r="F563" s="162"/>
      <c r="G563" s="162"/>
      <c r="H563" s="162"/>
      <c r="I563" s="162"/>
      <c r="J563" s="162"/>
      <c r="K563" s="162"/>
      <c r="L563" s="162"/>
      <c r="M563" s="162"/>
      <c r="N563" s="162"/>
      <c r="O563" s="162"/>
      <c r="P563" s="416"/>
    </row>
    <row r="564" spans="1:16" s="1" customFormat="1" x14ac:dyDescent="0.2">
      <c r="A564" s="162"/>
      <c r="B564" s="162"/>
      <c r="C564" s="162"/>
      <c r="D564" s="162"/>
      <c r="E564" s="162"/>
      <c r="F564" s="162"/>
      <c r="G564" s="162"/>
      <c r="H564" s="162"/>
      <c r="I564" s="162"/>
      <c r="J564" s="162"/>
      <c r="K564" s="162"/>
      <c r="L564" s="162"/>
      <c r="M564" s="162"/>
      <c r="N564" s="162"/>
      <c r="O564" s="162"/>
      <c r="P564" s="416"/>
    </row>
    <row r="565" spans="1:16" s="1" customFormat="1" x14ac:dyDescent="0.2">
      <c r="A565" s="162"/>
      <c r="B565" s="162"/>
      <c r="C565" s="162"/>
      <c r="D565" s="162"/>
      <c r="E565" s="162"/>
      <c r="F565" s="162"/>
      <c r="G565" s="162"/>
      <c r="H565" s="162"/>
      <c r="I565" s="162"/>
      <c r="J565" s="162"/>
      <c r="K565" s="162"/>
      <c r="L565" s="162"/>
      <c r="M565" s="162"/>
      <c r="N565" s="162"/>
      <c r="O565" s="162"/>
      <c r="P565" s="416"/>
    </row>
    <row r="566" spans="1:16" s="1" customFormat="1" x14ac:dyDescent="0.2">
      <c r="A566" s="162"/>
      <c r="B566" s="162"/>
      <c r="C566" s="162"/>
      <c r="D566" s="162"/>
      <c r="E566" s="162"/>
      <c r="F566" s="162"/>
      <c r="G566" s="162"/>
      <c r="H566" s="162"/>
      <c r="I566" s="162"/>
      <c r="J566" s="162"/>
      <c r="K566" s="162"/>
      <c r="L566" s="162"/>
      <c r="M566" s="162"/>
      <c r="N566" s="162"/>
      <c r="O566" s="162"/>
      <c r="P566" s="416"/>
    </row>
    <row r="567" spans="1:16" s="1" customFormat="1" x14ac:dyDescent="0.2">
      <c r="A567" s="162"/>
      <c r="B567" s="162"/>
      <c r="C567" s="162"/>
      <c r="D567" s="162"/>
      <c r="E567" s="162"/>
      <c r="F567" s="162"/>
      <c r="G567" s="162"/>
      <c r="H567" s="162"/>
      <c r="I567" s="162"/>
      <c r="J567" s="162"/>
      <c r="K567" s="162"/>
      <c r="L567" s="162"/>
      <c r="M567" s="162"/>
      <c r="N567" s="162"/>
      <c r="O567" s="162"/>
      <c r="P567" s="416"/>
    </row>
    <row r="568" spans="1:16" s="1" customFormat="1" x14ac:dyDescent="0.2">
      <c r="A568" s="162"/>
      <c r="B568" s="162"/>
      <c r="C568" s="162"/>
      <c r="D568" s="162"/>
      <c r="E568" s="162"/>
      <c r="F568" s="162"/>
      <c r="G568" s="162"/>
      <c r="H568" s="162"/>
      <c r="I568" s="162"/>
      <c r="J568" s="162"/>
      <c r="K568" s="162"/>
      <c r="L568" s="162"/>
      <c r="M568" s="162"/>
      <c r="N568" s="162"/>
      <c r="O568" s="162"/>
      <c r="P568" s="416"/>
    </row>
    <row r="569" spans="1:16" s="1" customFormat="1" x14ac:dyDescent="0.2">
      <c r="A569" s="162"/>
      <c r="B569" s="162"/>
      <c r="C569" s="162"/>
      <c r="D569" s="162"/>
      <c r="E569" s="162"/>
      <c r="F569" s="162"/>
      <c r="G569" s="162"/>
      <c r="H569" s="162"/>
      <c r="I569" s="162"/>
      <c r="J569" s="162"/>
      <c r="K569" s="162"/>
      <c r="L569" s="162"/>
      <c r="M569" s="162"/>
      <c r="N569" s="162"/>
      <c r="O569" s="162"/>
      <c r="P569" s="416"/>
    </row>
    <row r="570" spans="1:16" s="1" customFormat="1" x14ac:dyDescent="0.2">
      <c r="A570" s="162"/>
      <c r="B570" s="162"/>
      <c r="C570" s="162"/>
      <c r="D570" s="162"/>
      <c r="E570" s="162"/>
      <c r="F570" s="162"/>
      <c r="G570" s="162"/>
      <c r="H570" s="162"/>
      <c r="I570" s="162"/>
      <c r="J570" s="162"/>
      <c r="K570" s="162"/>
      <c r="L570" s="162"/>
      <c r="M570" s="162"/>
      <c r="N570" s="162"/>
      <c r="O570" s="162"/>
      <c r="P570" s="416"/>
    </row>
    <row r="571" spans="1:16" s="1" customFormat="1" x14ac:dyDescent="0.2">
      <c r="A571" s="162"/>
      <c r="B571" s="162"/>
      <c r="C571" s="162"/>
      <c r="D571" s="162"/>
      <c r="E571" s="162"/>
      <c r="F571" s="162"/>
      <c r="G571" s="162"/>
      <c r="H571" s="162"/>
      <c r="I571" s="162"/>
      <c r="J571" s="162"/>
      <c r="K571" s="162"/>
      <c r="L571" s="162"/>
      <c r="M571" s="162"/>
      <c r="N571" s="162"/>
      <c r="O571" s="162"/>
      <c r="P571" s="416"/>
    </row>
    <row r="572" spans="1:16" s="1" customFormat="1" x14ac:dyDescent="0.2">
      <c r="A572" s="162"/>
      <c r="B572" s="162"/>
      <c r="C572" s="162"/>
      <c r="D572" s="162"/>
      <c r="E572" s="162"/>
      <c r="F572" s="162"/>
      <c r="G572" s="162"/>
      <c r="H572" s="162"/>
      <c r="I572" s="162"/>
      <c r="J572" s="162"/>
      <c r="K572" s="162"/>
      <c r="L572" s="162"/>
      <c r="M572" s="162"/>
      <c r="N572" s="162"/>
      <c r="O572" s="162"/>
      <c r="P572" s="416"/>
    </row>
    <row r="573" spans="1:16" s="1" customFormat="1" x14ac:dyDescent="0.2">
      <c r="A573" s="162"/>
      <c r="B573" s="162"/>
      <c r="C573" s="162"/>
      <c r="D573" s="162"/>
      <c r="E573" s="162"/>
      <c r="F573" s="162"/>
      <c r="G573" s="162"/>
      <c r="H573" s="162"/>
      <c r="I573" s="162"/>
      <c r="J573" s="162"/>
      <c r="K573" s="162"/>
      <c r="L573" s="162"/>
      <c r="M573" s="162"/>
      <c r="N573" s="162"/>
      <c r="O573" s="162"/>
      <c r="P573" s="416"/>
    </row>
    <row r="574" spans="1:16" s="1" customFormat="1" x14ac:dyDescent="0.2">
      <c r="A574" s="162"/>
      <c r="B574" s="162"/>
      <c r="C574" s="162"/>
      <c r="D574" s="162"/>
      <c r="E574" s="162"/>
      <c r="F574" s="162"/>
      <c r="G574" s="162"/>
      <c r="H574" s="162"/>
      <c r="I574" s="162"/>
      <c r="J574" s="162"/>
      <c r="K574" s="162"/>
      <c r="L574" s="162"/>
      <c r="M574" s="162"/>
      <c r="N574" s="162"/>
      <c r="O574" s="162"/>
      <c r="P574" s="416"/>
    </row>
    <row r="575" spans="1:16" s="1" customFormat="1" x14ac:dyDescent="0.2">
      <c r="A575" s="162"/>
      <c r="B575" s="162"/>
      <c r="C575" s="162"/>
      <c r="D575" s="162"/>
      <c r="E575" s="162"/>
      <c r="F575" s="162"/>
      <c r="G575" s="162"/>
      <c r="H575" s="162"/>
      <c r="I575" s="162"/>
      <c r="J575" s="162"/>
      <c r="K575" s="162"/>
      <c r="L575" s="162"/>
      <c r="M575" s="162"/>
      <c r="N575" s="162"/>
      <c r="O575" s="162"/>
      <c r="P575" s="416"/>
    </row>
    <row r="576" spans="1:16" s="1" customFormat="1" x14ac:dyDescent="0.2">
      <c r="A576" s="162"/>
      <c r="B576" s="162"/>
      <c r="C576" s="162"/>
      <c r="D576" s="162"/>
      <c r="E576" s="162"/>
      <c r="F576" s="162"/>
      <c r="G576" s="162"/>
      <c r="H576" s="162"/>
      <c r="I576" s="162"/>
      <c r="J576" s="162"/>
      <c r="K576" s="162"/>
      <c r="L576" s="162"/>
      <c r="M576" s="162"/>
      <c r="N576" s="162"/>
      <c r="O576" s="162"/>
      <c r="P576" s="416"/>
    </row>
    <row r="577" spans="1:16" s="1" customFormat="1" x14ac:dyDescent="0.2">
      <c r="A577" s="162"/>
      <c r="B577" s="162"/>
      <c r="C577" s="162"/>
      <c r="D577" s="162"/>
      <c r="E577" s="162"/>
      <c r="F577" s="162"/>
      <c r="G577" s="162"/>
      <c r="H577" s="162"/>
      <c r="I577" s="162"/>
      <c r="J577" s="162"/>
      <c r="K577" s="162"/>
      <c r="L577" s="162"/>
      <c r="M577" s="162"/>
      <c r="N577" s="162"/>
      <c r="O577" s="162"/>
      <c r="P577" s="416"/>
    </row>
    <row r="578" spans="1:16" s="1" customFormat="1" x14ac:dyDescent="0.2">
      <c r="A578" s="162"/>
      <c r="B578" s="162"/>
      <c r="C578" s="162"/>
      <c r="D578" s="162"/>
      <c r="E578" s="162"/>
      <c r="F578" s="162"/>
      <c r="G578" s="162"/>
      <c r="H578" s="162"/>
      <c r="I578" s="162"/>
      <c r="J578" s="162"/>
      <c r="K578" s="162"/>
      <c r="L578" s="162"/>
      <c r="M578" s="162"/>
      <c r="N578" s="162"/>
      <c r="O578" s="162"/>
      <c r="P578" s="416"/>
    </row>
    <row r="579" spans="1:16" s="1" customFormat="1" x14ac:dyDescent="0.2">
      <c r="A579" s="162"/>
      <c r="B579" s="162"/>
      <c r="C579" s="162"/>
      <c r="D579" s="162"/>
      <c r="E579" s="162"/>
      <c r="F579" s="162"/>
      <c r="G579" s="162"/>
      <c r="H579" s="162"/>
      <c r="I579" s="162"/>
      <c r="J579" s="162"/>
      <c r="K579" s="162"/>
      <c r="L579" s="162"/>
      <c r="M579" s="162"/>
      <c r="N579" s="162"/>
      <c r="O579" s="162"/>
      <c r="P579" s="416"/>
    </row>
    <row r="580" spans="1:16" s="1" customFormat="1" x14ac:dyDescent="0.2">
      <c r="A580" s="162"/>
      <c r="B580" s="162"/>
      <c r="C580" s="162"/>
      <c r="D580" s="162"/>
      <c r="E580" s="162"/>
      <c r="F580" s="162"/>
      <c r="G580" s="162"/>
      <c r="H580" s="162"/>
      <c r="I580" s="162"/>
      <c r="J580" s="162"/>
      <c r="K580" s="162"/>
      <c r="L580" s="162"/>
      <c r="M580" s="162"/>
      <c r="N580" s="162"/>
      <c r="O580" s="162"/>
      <c r="P580" s="416"/>
    </row>
    <row r="581" spans="1:16" s="1" customFormat="1" x14ac:dyDescent="0.2">
      <c r="A581" s="162"/>
      <c r="B581" s="162"/>
      <c r="C581" s="162"/>
      <c r="D581" s="162"/>
      <c r="E581" s="162"/>
      <c r="F581" s="162"/>
      <c r="G581" s="162"/>
      <c r="H581" s="162"/>
      <c r="I581" s="162"/>
      <c r="J581" s="162"/>
      <c r="K581" s="162"/>
      <c r="L581" s="162"/>
      <c r="M581" s="162"/>
      <c r="N581" s="162"/>
      <c r="O581" s="162"/>
      <c r="P581" s="416"/>
    </row>
    <row r="582" spans="1:16" s="1" customFormat="1" x14ac:dyDescent="0.2">
      <c r="A582" s="162"/>
      <c r="B582" s="162"/>
      <c r="C582" s="162"/>
      <c r="D582" s="162"/>
      <c r="E582" s="162"/>
      <c r="F582" s="162"/>
      <c r="G582" s="162"/>
      <c r="H582" s="162"/>
      <c r="I582" s="162"/>
      <c r="J582" s="162"/>
      <c r="K582" s="162"/>
      <c r="L582" s="162"/>
      <c r="M582" s="162"/>
      <c r="N582" s="162"/>
      <c r="O582" s="162"/>
      <c r="P582" s="416"/>
    </row>
    <row r="583" spans="1:16" s="1" customFormat="1" x14ac:dyDescent="0.2">
      <c r="A583" s="162"/>
      <c r="B583" s="162"/>
      <c r="C583" s="162"/>
      <c r="D583" s="162"/>
      <c r="E583" s="162"/>
      <c r="F583" s="162"/>
      <c r="G583" s="162"/>
      <c r="H583" s="162"/>
      <c r="I583" s="162"/>
      <c r="J583" s="162"/>
      <c r="K583" s="162"/>
      <c r="L583" s="162"/>
      <c r="M583" s="162"/>
      <c r="N583" s="162"/>
      <c r="O583" s="162"/>
      <c r="P583" s="416"/>
    </row>
    <row r="584" spans="1:16" s="1" customFormat="1" x14ac:dyDescent="0.2">
      <c r="A584" s="162"/>
      <c r="B584" s="162"/>
      <c r="C584" s="162"/>
      <c r="D584" s="162"/>
      <c r="E584" s="162"/>
      <c r="F584" s="162"/>
      <c r="G584" s="162"/>
      <c r="H584" s="162"/>
      <c r="I584" s="162"/>
      <c r="J584" s="162"/>
      <c r="K584" s="162"/>
      <c r="L584" s="162"/>
      <c r="M584" s="162"/>
      <c r="N584" s="162"/>
      <c r="O584" s="162"/>
      <c r="P584" s="416"/>
    </row>
    <row r="585" spans="1:16" s="1" customFormat="1" x14ac:dyDescent="0.2">
      <c r="A585" s="162"/>
      <c r="B585" s="162"/>
      <c r="C585" s="162"/>
      <c r="D585" s="162"/>
      <c r="E585" s="162"/>
      <c r="F585" s="162"/>
      <c r="G585" s="162"/>
      <c r="H585" s="162"/>
      <c r="I585" s="162"/>
      <c r="J585" s="162"/>
      <c r="K585" s="162"/>
      <c r="L585" s="162"/>
      <c r="M585" s="162"/>
      <c r="N585" s="162"/>
      <c r="O585" s="162"/>
      <c r="P585" s="416"/>
    </row>
    <row r="586" spans="1:16" s="1" customFormat="1" x14ac:dyDescent="0.2">
      <c r="A586" s="162"/>
      <c r="B586" s="162"/>
      <c r="C586" s="162"/>
      <c r="D586" s="162"/>
      <c r="E586" s="162"/>
      <c r="F586" s="162"/>
      <c r="G586" s="162"/>
      <c r="H586" s="162"/>
      <c r="I586" s="162"/>
      <c r="J586" s="162"/>
      <c r="K586" s="162"/>
      <c r="L586" s="162"/>
      <c r="M586" s="162"/>
      <c r="N586" s="162"/>
      <c r="O586" s="162"/>
      <c r="P586" s="416"/>
    </row>
    <row r="587" spans="1:16" s="1" customFormat="1" x14ac:dyDescent="0.2">
      <c r="A587" s="162"/>
      <c r="B587" s="162"/>
      <c r="C587" s="162"/>
      <c r="D587" s="162"/>
      <c r="E587" s="162"/>
      <c r="F587" s="162"/>
      <c r="G587" s="162"/>
      <c r="H587" s="162"/>
      <c r="I587" s="162"/>
      <c r="J587" s="162"/>
      <c r="K587" s="162"/>
      <c r="L587" s="162"/>
      <c r="M587" s="162"/>
      <c r="N587" s="162"/>
      <c r="O587" s="162"/>
      <c r="P587" s="416"/>
    </row>
    <row r="588" spans="1:16" s="1" customFormat="1" x14ac:dyDescent="0.2">
      <c r="A588" s="162"/>
      <c r="B588" s="162"/>
      <c r="C588" s="162"/>
      <c r="D588" s="162"/>
      <c r="E588" s="162"/>
      <c r="F588" s="162"/>
      <c r="G588" s="162"/>
      <c r="H588" s="162"/>
      <c r="I588" s="162"/>
      <c r="J588" s="162"/>
      <c r="K588" s="162"/>
      <c r="L588" s="162"/>
      <c r="M588" s="162"/>
      <c r="N588" s="162"/>
      <c r="O588" s="162"/>
      <c r="P588" s="416"/>
    </row>
    <row r="589" spans="1:16" s="1" customFormat="1" x14ac:dyDescent="0.2">
      <c r="A589" s="162"/>
      <c r="B589" s="162"/>
      <c r="C589" s="162"/>
      <c r="D589" s="162"/>
      <c r="E589" s="162"/>
      <c r="F589" s="162"/>
      <c r="G589" s="162"/>
      <c r="H589" s="162"/>
      <c r="I589" s="162"/>
      <c r="J589" s="162"/>
      <c r="K589" s="162"/>
      <c r="L589" s="162"/>
      <c r="M589" s="162"/>
      <c r="N589" s="162"/>
      <c r="O589" s="162"/>
      <c r="P589" s="416"/>
    </row>
    <row r="590" spans="1:16" s="1" customFormat="1" x14ac:dyDescent="0.2">
      <c r="A590" s="162"/>
      <c r="B590" s="162"/>
      <c r="C590" s="162"/>
      <c r="D590" s="162"/>
      <c r="E590" s="162"/>
      <c r="F590" s="162"/>
      <c r="G590" s="162"/>
      <c r="H590" s="162"/>
      <c r="I590" s="162"/>
      <c r="J590" s="162"/>
      <c r="K590" s="162"/>
      <c r="L590" s="162"/>
      <c r="M590" s="162"/>
      <c r="N590" s="162"/>
      <c r="O590" s="162"/>
      <c r="P590" s="416"/>
    </row>
    <row r="591" spans="1:16" s="1" customFormat="1" x14ac:dyDescent="0.2">
      <c r="A591" s="162"/>
      <c r="B591" s="162"/>
      <c r="C591" s="162"/>
      <c r="D591" s="162"/>
      <c r="E591" s="162"/>
      <c r="F591" s="162"/>
      <c r="G591" s="162"/>
      <c r="H591" s="162"/>
      <c r="I591" s="162"/>
      <c r="J591" s="162"/>
      <c r="K591" s="162"/>
      <c r="L591" s="162"/>
      <c r="M591" s="162"/>
      <c r="N591" s="162"/>
      <c r="O591" s="162"/>
      <c r="P591" s="416"/>
    </row>
    <row r="592" spans="1:16" s="1" customFormat="1" x14ac:dyDescent="0.2">
      <c r="A592" s="162"/>
      <c r="B592" s="162"/>
      <c r="C592" s="162"/>
      <c r="D592" s="162"/>
      <c r="E592" s="162"/>
      <c r="F592" s="162"/>
      <c r="G592" s="162"/>
      <c r="H592" s="162"/>
      <c r="I592" s="162"/>
      <c r="J592" s="162"/>
      <c r="K592" s="162"/>
      <c r="L592" s="162"/>
      <c r="M592" s="162"/>
      <c r="N592" s="162"/>
      <c r="O592" s="162"/>
      <c r="P592" s="416"/>
    </row>
    <row r="593" spans="1:16" s="1" customFormat="1" x14ac:dyDescent="0.2">
      <c r="A593" s="162"/>
      <c r="B593" s="162"/>
      <c r="C593" s="162"/>
      <c r="D593" s="162"/>
      <c r="E593" s="162"/>
      <c r="F593" s="162"/>
      <c r="G593" s="162"/>
      <c r="H593" s="162"/>
      <c r="I593" s="162"/>
      <c r="J593" s="162"/>
      <c r="K593" s="162"/>
      <c r="L593" s="162"/>
      <c r="M593" s="162"/>
      <c r="N593" s="162"/>
      <c r="O593" s="162"/>
      <c r="P593" s="416"/>
    </row>
    <row r="594" spans="1:16" s="1" customFormat="1" x14ac:dyDescent="0.2">
      <c r="A594" s="162"/>
      <c r="B594" s="162"/>
      <c r="C594" s="162"/>
      <c r="D594" s="162"/>
      <c r="E594" s="162"/>
      <c r="F594" s="162"/>
      <c r="G594" s="162"/>
      <c r="H594" s="162"/>
      <c r="I594" s="162"/>
      <c r="J594" s="162"/>
      <c r="K594" s="162"/>
      <c r="L594" s="162"/>
      <c r="M594" s="162"/>
      <c r="N594" s="162"/>
      <c r="O594" s="162"/>
      <c r="P594" s="416"/>
    </row>
    <row r="595" spans="1:16" s="1" customFormat="1" x14ac:dyDescent="0.2">
      <c r="A595" s="162"/>
      <c r="B595" s="162"/>
      <c r="C595" s="162"/>
      <c r="D595" s="162"/>
      <c r="E595" s="162"/>
      <c r="F595" s="162"/>
      <c r="G595" s="162"/>
      <c r="H595" s="162"/>
      <c r="I595" s="162"/>
      <c r="J595" s="162"/>
      <c r="K595" s="162"/>
      <c r="L595" s="162"/>
      <c r="M595" s="162"/>
      <c r="N595" s="162"/>
      <c r="O595" s="162"/>
      <c r="P595" s="416"/>
    </row>
    <row r="596" spans="1:16" s="1" customFormat="1" x14ac:dyDescent="0.2">
      <c r="A596" s="162"/>
      <c r="B596" s="162"/>
      <c r="C596" s="162"/>
      <c r="D596" s="162"/>
      <c r="E596" s="162"/>
      <c r="F596" s="162"/>
      <c r="G596" s="162"/>
      <c r="H596" s="162"/>
      <c r="I596" s="162"/>
      <c r="J596" s="162"/>
      <c r="K596" s="162"/>
      <c r="L596" s="162"/>
      <c r="M596" s="162"/>
      <c r="N596" s="162"/>
      <c r="O596" s="162"/>
      <c r="P596" s="416"/>
    </row>
    <row r="597" spans="1:16" s="1" customFormat="1" x14ac:dyDescent="0.2">
      <c r="A597" s="162"/>
      <c r="B597" s="162"/>
      <c r="C597" s="162"/>
      <c r="D597" s="162"/>
      <c r="E597" s="162"/>
      <c r="F597" s="162"/>
      <c r="G597" s="162"/>
      <c r="H597" s="162"/>
      <c r="I597" s="162"/>
      <c r="J597" s="162"/>
      <c r="K597" s="162"/>
      <c r="L597" s="162"/>
      <c r="M597" s="162"/>
      <c r="N597" s="162"/>
      <c r="O597" s="162"/>
      <c r="P597" s="416"/>
    </row>
    <row r="598" spans="1:16" s="1" customFormat="1" x14ac:dyDescent="0.2">
      <c r="A598" s="162"/>
      <c r="B598" s="162"/>
      <c r="C598" s="162"/>
      <c r="D598" s="162"/>
      <c r="E598" s="162"/>
      <c r="F598" s="162"/>
      <c r="G598" s="162"/>
      <c r="H598" s="162"/>
      <c r="I598" s="162"/>
      <c r="J598" s="162"/>
      <c r="K598" s="162"/>
      <c r="L598" s="162"/>
      <c r="M598" s="162"/>
      <c r="N598" s="162"/>
      <c r="O598" s="162"/>
      <c r="P598" s="416"/>
    </row>
    <row r="599" spans="1:16" s="1" customFormat="1" x14ac:dyDescent="0.2">
      <c r="A599" s="162"/>
      <c r="B599" s="162"/>
      <c r="C599" s="162"/>
      <c r="D599" s="162"/>
      <c r="E599" s="162"/>
      <c r="F599" s="162"/>
      <c r="G599" s="162"/>
      <c r="H599" s="162"/>
      <c r="I599" s="162"/>
      <c r="J599" s="162"/>
      <c r="K599" s="162"/>
      <c r="L599" s="162"/>
      <c r="M599" s="162"/>
      <c r="N599" s="162"/>
      <c r="O599" s="162"/>
      <c r="P599" s="416"/>
    </row>
    <row r="600" spans="1:16" s="1" customFormat="1" x14ac:dyDescent="0.2">
      <c r="A600" s="162"/>
      <c r="B600" s="162"/>
      <c r="C600" s="162"/>
      <c r="D600" s="162"/>
      <c r="E600" s="162"/>
      <c r="F600" s="162"/>
      <c r="G600" s="162"/>
      <c r="H600" s="162"/>
      <c r="I600" s="162"/>
      <c r="J600" s="162"/>
      <c r="K600" s="162"/>
      <c r="L600" s="162"/>
      <c r="M600" s="162"/>
      <c r="N600" s="162"/>
      <c r="O600" s="162"/>
      <c r="P600" s="416"/>
    </row>
    <row r="601" spans="1:16" s="1" customFormat="1" x14ac:dyDescent="0.2">
      <c r="A601" s="162"/>
      <c r="B601" s="162"/>
      <c r="C601" s="162"/>
      <c r="D601" s="162"/>
      <c r="E601" s="162"/>
      <c r="F601" s="162"/>
      <c r="G601" s="162"/>
      <c r="H601" s="162"/>
      <c r="I601" s="162"/>
      <c r="J601" s="162"/>
      <c r="K601" s="162"/>
      <c r="L601" s="162"/>
      <c r="M601" s="162"/>
      <c r="N601" s="162"/>
      <c r="O601" s="162"/>
      <c r="P601" s="416"/>
    </row>
    <row r="602" spans="1:16" s="1" customFormat="1" x14ac:dyDescent="0.2">
      <c r="A602" s="162"/>
      <c r="B602" s="162"/>
      <c r="C602" s="162"/>
      <c r="D602" s="162"/>
      <c r="E602" s="162"/>
      <c r="F602" s="162"/>
      <c r="G602" s="162"/>
      <c r="H602" s="162"/>
      <c r="I602" s="162"/>
      <c r="J602" s="162"/>
      <c r="K602" s="162"/>
      <c r="L602" s="162"/>
      <c r="M602" s="162"/>
      <c r="N602" s="162"/>
      <c r="O602" s="162"/>
      <c r="P602" s="416"/>
    </row>
    <row r="603" spans="1:16" s="1" customFormat="1" x14ac:dyDescent="0.2">
      <c r="A603" s="162"/>
      <c r="B603" s="162"/>
      <c r="C603" s="162"/>
      <c r="D603" s="162"/>
      <c r="E603" s="162"/>
      <c r="F603" s="162"/>
      <c r="G603" s="162"/>
      <c r="H603" s="162"/>
      <c r="I603" s="162"/>
      <c r="J603" s="162"/>
      <c r="K603" s="162"/>
      <c r="L603" s="162"/>
      <c r="M603" s="162"/>
      <c r="N603" s="162"/>
      <c r="O603" s="162"/>
      <c r="P603" s="416"/>
    </row>
    <row r="604" spans="1:16" s="1" customFormat="1" x14ac:dyDescent="0.2">
      <c r="A604" s="162"/>
      <c r="B604" s="162"/>
      <c r="C604" s="162"/>
      <c r="D604" s="162"/>
      <c r="E604" s="162"/>
      <c r="F604" s="162"/>
      <c r="G604" s="162"/>
      <c r="H604" s="162"/>
      <c r="I604" s="162"/>
      <c r="J604" s="162"/>
      <c r="K604" s="162"/>
      <c r="L604" s="162"/>
      <c r="M604" s="162"/>
      <c r="N604" s="162"/>
      <c r="O604" s="162"/>
      <c r="P604" s="416"/>
    </row>
    <row r="605" spans="1:16" s="1" customFormat="1" x14ac:dyDescent="0.2">
      <c r="A605" s="162"/>
      <c r="B605" s="162"/>
      <c r="C605" s="162"/>
      <c r="D605" s="162"/>
      <c r="E605" s="162"/>
      <c r="F605" s="162"/>
      <c r="G605" s="162"/>
      <c r="H605" s="162"/>
      <c r="I605" s="162"/>
      <c r="J605" s="162"/>
      <c r="K605" s="162"/>
      <c r="L605" s="162"/>
      <c r="M605" s="162"/>
      <c r="N605" s="162"/>
      <c r="O605" s="162"/>
      <c r="P605" s="416"/>
    </row>
    <row r="606" spans="1:16" s="1" customFormat="1" x14ac:dyDescent="0.2">
      <c r="A606" s="162"/>
      <c r="B606" s="162"/>
      <c r="C606" s="162"/>
      <c r="D606" s="162"/>
      <c r="E606" s="162"/>
      <c r="F606" s="162"/>
      <c r="G606" s="162"/>
      <c r="H606" s="162"/>
      <c r="I606" s="162"/>
      <c r="J606" s="162"/>
      <c r="K606" s="162"/>
      <c r="L606" s="162"/>
      <c r="M606" s="162"/>
      <c r="N606" s="162"/>
      <c r="O606" s="162"/>
      <c r="P606" s="416"/>
    </row>
    <row r="607" spans="1:16" s="1" customFormat="1" x14ac:dyDescent="0.2">
      <c r="A607" s="162"/>
      <c r="B607" s="162"/>
      <c r="C607" s="162"/>
      <c r="D607" s="162"/>
      <c r="E607" s="162"/>
      <c r="F607" s="162"/>
      <c r="G607" s="162"/>
      <c r="H607" s="162"/>
      <c r="I607" s="162"/>
      <c r="J607" s="162"/>
      <c r="K607" s="162"/>
      <c r="L607" s="162"/>
      <c r="M607" s="162"/>
      <c r="N607" s="162"/>
      <c r="O607" s="162"/>
      <c r="P607" s="416"/>
    </row>
    <row r="608" spans="1:16" s="1" customFormat="1" x14ac:dyDescent="0.2">
      <c r="A608" s="162"/>
      <c r="B608" s="162"/>
      <c r="C608" s="162"/>
      <c r="D608" s="162"/>
      <c r="E608" s="162"/>
      <c r="F608" s="162"/>
      <c r="G608" s="162"/>
      <c r="H608" s="162"/>
      <c r="I608" s="162"/>
      <c r="J608" s="162"/>
      <c r="K608" s="162"/>
      <c r="L608" s="162"/>
      <c r="M608" s="162"/>
      <c r="N608" s="162"/>
      <c r="O608" s="162"/>
      <c r="P608" s="416"/>
    </row>
    <row r="609" spans="1:16" s="1" customFormat="1" x14ac:dyDescent="0.2">
      <c r="A609" s="162"/>
      <c r="B609" s="162"/>
      <c r="C609" s="162"/>
      <c r="D609" s="162"/>
      <c r="E609" s="162"/>
      <c r="F609" s="162"/>
      <c r="G609" s="162"/>
      <c r="H609" s="162"/>
      <c r="I609" s="162"/>
      <c r="J609" s="162"/>
      <c r="K609" s="162"/>
      <c r="L609" s="162"/>
      <c r="M609" s="162"/>
      <c r="N609" s="162"/>
      <c r="O609" s="162"/>
      <c r="P609" s="416"/>
    </row>
    <row r="610" spans="1:16" s="1" customFormat="1" x14ac:dyDescent="0.2">
      <c r="A610" s="162"/>
      <c r="B610" s="162"/>
      <c r="C610" s="162"/>
      <c r="D610" s="162"/>
      <c r="E610" s="162"/>
      <c r="F610" s="162"/>
      <c r="G610" s="162"/>
      <c r="H610" s="162"/>
      <c r="I610" s="162"/>
      <c r="J610" s="162"/>
      <c r="K610" s="162"/>
      <c r="L610" s="162"/>
      <c r="M610" s="162"/>
      <c r="N610" s="162"/>
      <c r="O610" s="162"/>
      <c r="P610" s="416"/>
    </row>
    <row r="611" spans="1:16" s="1" customFormat="1" x14ac:dyDescent="0.2">
      <c r="A611" s="162"/>
      <c r="B611" s="162"/>
      <c r="C611" s="162"/>
      <c r="D611" s="162"/>
      <c r="E611" s="162"/>
      <c r="F611" s="162"/>
      <c r="G611" s="162"/>
      <c r="H611" s="162"/>
      <c r="I611" s="162"/>
      <c r="J611" s="162"/>
      <c r="K611" s="162"/>
      <c r="L611" s="162"/>
      <c r="M611" s="162"/>
      <c r="N611" s="162"/>
      <c r="O611" s="162"/>
      <c r="P611" s="416"/>
    </row>
    <row r="612" spans="1:16" s="1" customFormat="1" x14ac:dyDescent="0.2">
      <c r="A612" s="162"/>
      <c r="B612" s="162"/>
      <c r="C612" s="162"/>
      <c r="D612" s="162"/>
      <c r="E612" s="162"/>
      <c r="F612" s="162"/>
      <c r="G612" s="162"/>
      <c r="H612" s="162"/>
      <c r="I612" s="162"/>
      <c r="J612" s="162"/>
      <c r="K612" s="162"/>
      <c r="L612" s="162"/>
      <c r="M612" s="162"/>
      <c r="N612" s="162"/>
      <c r="O612" s="162"/>
      <c r="P612" s="416"/>
    </row>
    <row r="613" spans="1:16" s="1" customFormat="1" x14ac:dyDescent="0.2">
      <c r="A613" s="162"/>
      <c r="B613" s="162"/>
      <c r="C613" s="162"/>
      <c r="D613" s="162"/>
      <c r="E613" s="162"/>
      <c r="F613" s="162"/>
      <c r="G613" s="162"/>
      <c r="H613" s="162"/>
      <c r="I613" s="162"/>
      <c r="J613" s="162"/>
      <c r="K613" s="162"/>
      <c r="L613" s="162"/>
      <c r="M613" s="162"/>
      <c r="N613" s="162"/>
      <c r="O613" s="162"/>
      <c r="P613" s="416"/>
    </row>
    <row r="614" spans="1:16" s="1" customFormat="1" x14ac:dyDescent="0.2">
      <c r="A614" s="162"/>
      <c r="B614" s="162"/>
      <c r="C614" s="162"/>
      <c r="D614" s="162"/>
      <c r="E614" s="162"/>
      <c r="F614" s="162"/>
      <c r="G614" s="162"/>
      <c r="H614" s="162"/>
      <c r="I614" s="162"/>
      <c r="J614" s="162"/>
      <c r="K614" s="162"/>
      <c r="L614" s="162"/>
      <c r="M614" s="162"/>
      <c r="N614" s="162"/>
      <c r="O614" s="162"/>
      <c r="P614" s="416"/>
    </row>
    <row r="615" spans="1:16" s="1" customFormat="1" x14ac:dyDescent="0.2">
      <c r="A615" s="162"/>
      <c r="B615" s="162"/>
      <c r="C615" s="162"/>
      <c r="D615" s="162"/>
      <c r="E615" s="162"/>
      <c r="F615" s="162"/>
      <c r="G615" s="162"/>
      <c r="H615" s="162"/>
      <c r="I615" s="162"/>
      <c r="J615" s="162"/>
      <c r="K615" s="162"/>
      <c r="L615" s="162"/>
      <c r="M615" s="162"/>
      <c r="N615" s="162"/>
      <c r="O615" s="162"/>
      <c r="P615" s="416"/>
    </row>
    <row r="616" spans="1:16" s="1" customFormat="1" x14ac:dyDescent="0.2">
      <c r="A616" s="162"/>
      <c r="B616" s="162"/>
      <c r="C616" s="162"/>
      <c r="D616" s="162"/>
      <c r="E616" s="162"/>
      <c r="F616" s="162"/>
      <c r="G616" s="162"/>
      <c r="H616" s="162"/>
      <c r="I616" s="162"/>
      <c r="J616" s="162"/>
      <c r="K616" s="162"/>
      <c r="L616" s="162"/>
      <c r="M616" s="162"/>
      <c r="N616" s="162"/>
      <c r="O616" s="162"/>
      <c r="P616" s="416"/>
    </row>
    <row r="617" spans="1:16" s="1" customFormat="1" x14ac:dyDescent="0.2">
      <c r="A617" s="162"/>
      <c r="B617" s="162"/>
      <c r="C617" s="162"/>
      <c r="D617" s="162"/>
      <c r="E617" s="162"/>
      <c r="F617" s="162"/>
      <c r="G617" s="162"/>
      <c r="H617" s="162"/>
      <c r="I617" s="162"/>
      <c r="J617" s="162"/>
      <c r="K617" s="162"/>
      <c r="L617" s="162"/>
      <c r="M617" s="162"/>
      <c r="N617" s="162"/>
      <c r="O617" s="162"/>
      <c r="P617" s="416"/>
    </row>
    <row r="618" spans="1:16" s="1" customFormat="1" x14ac:dyDescent="0.2">
      <c r="A618" s="162"/>
      <c r="B618" s="162"/>
      <c r="C618" s="162"/>
      <c r="D618" s="162"/>
      <c r="E618" s="162"/>
      <c r="F618" s="162"/>
      <c r="G618" s="162"/>
      <c r="H618" s="162"/>
      <c r="I618" s="162"/>
      <c r="J618" s="162"/>
      <c r="K618" s="162"/>
      <c r="L618" s="162"/>
      <c r="M618" s="162"/>
      <c r="N618" s="162"/>
      <c r="O618" s="162"/>
      <c r="P618" s="416"/>
    </row>
    <row r="619" spans="1:16" s="1" customFormat="1" x14ac:dyDescent="0.2">
      <c r="A619" s="162"/>
      <c r="B619" s="162"/>
      <c r="C619" s="162"/>
      <c r="D619" s="162"/>
      <c r="E619" s="162"/>
      <c r="F619" s="162"/>
      <c r="G619" s="162"/>
      <c r="H619" s="162"/>
      <c r="I619" s="162"/>
      <c r="J619" s="162"/>
      <c r="K619" s="162"/>
      <c r="L619" s="162"/>
      <c r="M619" s="162"/>
      <c r="N619" s="162"/>
      <c r="O619" s="162"/>
      <c r="P619" s="416"/>
    </row>
    <row r="620" spans="1:16" s="1" customFormat="1" x14ac:dyDescent="0.2">
      <c r="A620" s="162"/>
      <c r="B620" s="162"/>
      <c r="C620" s="162"/>
      <c r="D620" s="162"/>
      <c r="E620" s="162"/>
      <c r="F620" s="162"/>
      <c r="G620" s="162"/>
      <c r="H620" s="162"/>
      <c r="I620" s="162"/>
      <c r="J620" s="162"/>
      <c r="K620" s="162"/>
      <c r="L620" s="162"/>
      <c r="M620" s="162"/>
      <c r="N620" s="162"/>
      <c r="O620" s="162"/>
      <c r="P620" s="416"/>
    </row>
    <row r="621" spans="1:16" s="1" customFormat="1" x14ac:dyDescent="0.2">
      <c r="A621" s="162"/>
      <c r="B621" s="162"/>
      <c r="C621" s="162"/>
      <c r="D621" s="162"/>
      <c r="E621" s="162"/>
      <c r="F621" s="162"/>
      <c r="G621" s="162"/>
      <c r="H621" s="162"/>
      <c r="I621" s="162"/>
      <c r="J621" s="162"/>
      <c r="K621" s="162"/>
      <c r="L621" s="162"/>
      <c r="M621" s="162"/>
      <c r="N621" s="162"/>
      <c r="O621" s="162"/>
      <c r="P621" s="416"/>
    </row>
    <row r="622" spans="1:16" s="1" customFormat="1" x14ac:dyDescent="0.2">
      <c r="A622" s="162"/>
      <c r="B622" s="162"/>
      <c r="C622" s="162"/>
      <c r="D622" s="162"/>
      <c r="E622" s="162"/>
      <c r="F622" s="162"/>
      <c r="G622" s="162"/>
      <c r="H622" s="162"/>
      <c r="I622" s="162"/>
      <c r="J622" s="162"/>
      <c r="K622" s="162"/>
      <c r="L622" s="162"/>
      <c r="M622" s="162"/>
      <c r="N622" s="162"/>
      <c r="O622" s="162"/>
      <c r="P622" s="416"/>
    </row>
    <row r="623" spans="1:16" s="1" customFormat="1" x14ac:dyDescent="0.2">
      <c r="A623" s="162"/>
      <c r="B623" s="162"/>
      <c r="C623" s="162"/>
      <c r="D623" s="162"/>
      <c r="E623" s="162"/>
      <c r="F623" s="162"/>
      <c r="G623" s="162"/>
      <c r="H623" s="162"/>
      <c r="I623" s="162"/>
      <c r="J623" s="162"/>
      <c r="K623" s="162"/>
      <c r="L623" s="162"/>
      <c r="M623" s="162"/>
      <c r="N623" s="162"/>
      <c r="O623" s="162"/>
      <c r="P623" s="416"/>
    </row>
    <row r="624" spans="1:16" s="1" customFormat="1" x14ac:dyDescent="0.2">
      <c r="A624" s="162"/>
      <c r="B624" s="162"/>
      <c r="C624" s="162"/>
      <c r="D624" s="162"/>
      <c r="E624" s="162"/>
      <c r="F624" s="162"/>
      <c r="G624" s="162"/>
      <c r="H624" s="162"/>
      <c r="I624" s="162"/>
      <c r="J624" s="162"/>
      <c r="K624" s="162"/>
      <c r="L624" s="162"/>
      <c r="M624" s="162"/>
      <c r="N624" s="162"/>
      <c r="O624" s="162"/>
      <c r="P624" s="416"/>
    </row>
    <row r="625" spans="1:16" s="1" customFormat="1" x14ac:dyDescent="0.2">
      <c r="A625" s="162"/>
      <c r="B625" s="162"/>
      <c r="C625" s="162"/>
      <c r="D625" s="162"/>
      <c r="E625" s="162"/>
      <c r="F625" s="162"/>
      <c r="G625" s="162"/>
      <c r="H625" s="162"/>
      <c r="I625" s="162"/>
      <c r="J625" s="162"/>
      <c r="K625" s="162"/>
      <c r="L625" s="162"/>
      <c r="M625" s="162"/>
      <c r="N625" s="162"/>
      <c r="O625" s="162"/>
      <c r="P625" s="416"/>
    </row>
    <row r="626" spans="1:16" s="1" customFormat="1" x14ac:dyDescent="0.2">
      <c r="A626" s="162"/>
      <c r="B626" s="162"/>
      <c r="C626" s="162"/>
      <c r="D626" s="162"/>
      <c r="E626" s="162"/>
      <c r="F626" s="162"/>
      <c r="G626" s="162"/>
      <c r="H626" s="162"/>
      <c r="I626" s="162"/>
      <c r="J626" s="162"/>
      <c r="K626" s="162"/>
      <c r="L626" s="162"/>
      <c r="M626" s="162"/>
      <c r="N626" s="162"/>
      <c r="O626" s="162"/>
      <c r="P626" s="416"/>
    </row>
    <row r="627" spans="1:16" s="1" customFormat="1" x14ac:dyDescent="0.2">
      <c r="A627" s="162"/>
      <c r="B627" s="162"/>
      <c r="C627" s="162"/>
      <c r="D627" s="162"/>
      <c r="E627" s="162"/>
      <c r="F627" s="162"/>
      <c r="G627" s="162"/>
      <c r="H627" s="162"/>
      <c r="I627" s="162"/>
      <c r="J627" s="162"/>
      <c r="K627" s="162"/>
      <c r="L627" s="162"/>
      <c r="M627" s="162"/>
      <c r="N627" s="162"/>
      <c r="O627" s="162"/>
      <c r="P627" s="416"/>
    </row>
    <row r="628" spans="1:16" s="1" customFormat="1" x14ac:dyDescent="0.2">
      <c r="A628" s="162"/>
      <c r="B628" s="162"/>
      <c r="C628" s="162"/>
      <c r="D628" s="162"/>
      <c r="E628" s="162"/>
      <c r="F628" s="162"/>
      <c r="G628" s="162"/>
      <c r="H628" s="162"/>
      <c r="I628" s="162"/>
      <c r="J628" s="162"/>
      <c r="K628" s="162"/>
      <c r="L628" s="162"/>
      <c r="M628" s="162"/>
      <c r="N628" s="162"/>
      <c r="O628" s="162"/>
      <c r="P628" s="416"/>
    </row>
    <row r="629" spans="1:16" s="1" customFormat="1" x14ac:dyDescent="0.2">
      <c r="A629" s="162"/>
      <c r="B629" s="162"/>
      <c r="C629" s="162"/>
      <c r="D629" s="162"/>
      <c r="E629" s="162"/>
      <c r="F629" s="162"/>
      <c r="G629" s="162"/>
      <c r="H629" s="162"/>
      <c r="I629" s="162"/>
      <c r="J629" s="162"/>
      <c r="K629" s="162"/>
      <c r="L629" s="162"/>
      <c r="M629" s="162"/>
      <c r="N629" s="162"/>
      <c r="O629" s="162"/>
      <c r="P629" s="416"/>
    </row>
    <row r="630" spans="1:16" s="1" customFormat="1" x14ac:dyDescent="0.2">
      <c r="A630" s="162"/>
      <c r="B630" s="162"/>
      <c r="C630" s="162"/>
      <c r="D630" s="162"/>
      <c r="E630" s="162"/>
      <c r="F630" s="162"/>
      <c r="G630" s="162"/>
      <c r="H630" s="162"/>
      <c r="I630" s="162"/>
      <c r="J630" s="162"/>
      <c r="K630" s="162"/>
      <c r="L630" s="162"/>
      <c r="M630" s="162"/>
      <c r="N630" s="162"/>
      <c r="O630" s="162"/>
      <c r="P630" s="416"/>
    </row>
    <row r="631" spans="1:16" s="1" customFormat="1" x14ac:dyDescent="0.2">
      <c r="A631" s="162"/>
      <c r="B631" s="162"/>
      <c r="C631" s="162"/>
      <c r="D631" s="162"/>
      <c r="E631" s="162"/>
      <c r="F631" s="162"/>
      <c r="G631" s="162"/>
      <c r="H631" s="162"/>
      <c r="I631" s="162"/>
      <c r="J631" s="162"/>
      <c r="K631" s="162"/>
      <c r="L631" s="162"/>
      <c r="M631" s="162"/>
      <c r="N631" s="162"/>
      <c r="O631" s="162"/>
      <c r="P631" s="416"/>
    </row>
    <row r="632" spans="1:16" s="1" customFormat="1" x14ac:dyDescent="0.2">
      <c r="A632" s="162"/>
      <c r="B632" s="162"/>
      <c r="C632" s="162"/>
      <c r="D632" s="162"/>
      <c r="E632" s="162"/>
      <c r="F632" s="162"/>
      <c r="G632" s="162"/>
      <c r="H632" s="162"/>
      <c r="I632" s="162"/>
      <c r="J632" s="162"/>
      <c r="K632" s="162"/>
      <c r="L632" s="162"/>
      <c r="M632" s="162"/>
      <c r="N632" s="162"/>
      <c r="O632" s="162"/>
      <c r="P632" s="416"/>
    </row>
    <row r="633" spans="1:16" s="1" customFormat="1" x14ac:dyDescent="0.2">
      <c r="A633" s="162"/>
      <c r="B633" s="162"/>
      <c r="C633" s="162"/>
      <c r="D633" s="162"/>
      <c r="E633" s="162"/>
      <c r="F633" s="162"/>
      <c r="G633" s="162"/>
      <c r="H633" s="162"/>
      <c r="I633" s="162"/>
      <c r="J633" s="162"/>
      <c r="K633" s="162"/>
      <c r="L633" s="162"/>
      <c r="M633" s="162"/>
      <c r="N633" s="162"/>
      <c r="O633" s="162"/>
      <c r="P633" s="416"/>
    </row>
    <row r="634" spans="1:16" s="1" customFormat="1" x14ac:dyDescent="0.2">
      <c r="A634" s="162"/>
      <c r="B634" s="162"/>
      <c r="C634" s="162"/>
      <c r="D634" s="162"/>
      <c r="E634" s="162"/>
      <c r="F634" s="162"/>
      <c r="G634" s="162"/>
      <c r="H634" s="162"/>
      <c r="I634" s="162"/>
      <c r="J634" s="162"/>
      <c r="K634" s="162"/>
      <c r="L634" s="162"/>
      <c r="M634" s="162"/>
      <c r="N634" s="162"/>
      <c r="O634" s="162"/>
      <c r="P634" s="416"/>
    </row>
    <row r="635" spans="1:16" s="1" customFormat="1" x14ac:dyDescent="0.2">
      <c r="A635" s="162"/>
      <c r="B635" s="162"/>
      <c r="C635" s="162"/>
      <c r="D635" s="162"/>
      <c r="E635" s="162"/>
      <c r="F635" s="162"/>
      <c r="G635" s="162"/>
      <c r="H635" s="162"/>
      <c r="I635" s="162"/>
      <c r="J635" s="162"/>
      <c r="K635" s="162"/>
      <c r="L635" s="162"/>
      <c r="M635" s="162"/>
      <c r="N635" s="162"/>
      <c r="O635" s="162"/>
      <c r="P635" s="416"/>
    </row>
    <row r="636" spans="1:16" s="1" customFormat="1" x14ac:dyDescent="0.2">
      <c r="A636" s="162"/>
      <c r="B636" s="162"/>
      <c r="C636" s="162"/>
      <c r="D636" s="162"/>
      <c r="E636" s="162"/>
      <c r="F636" s="162"/>
      <c r="G636" s="162"/>
      <c r="H636" s="162"/>
      <c r="I636" s="162"/>
      <c r="J636" s="162"/>
      <c r="K636" s="162"/>
      <c r="L636" s="162"/>
      <c r="M636" s="162"/>
      <c r="N636" s="162"/>
      <c r="O636" s="162"/>
      <c r="P636" s="416"/>
    </row>
    <row r="637" spans="1:16" s="1" customFormat="1" x14ac:dyDescent="0.2">
      <c r="A637" s="162"/>
      <c r="B637" s="162"/>
      <c r="C637" s="162"/>
      <c r="D637" s="162"/>
      <c r="E637" s="162"/>
      <c r="F637" s="162"/>
      <c r="G637" s="162"/>
      <c r="H637" s="162"/>
      <c r="I637" s="162"/>
      <c r="J637" s="162"/>
      <c r="K637" s="162"/>
      <c r="L637" s="162"/>
      <c r="M637" s="162"/>
      <c r="N637" s="162"/>
      <c r="O637" s="162"/>
      <c r="P637" s="416"/>
    </row>
    <row r="638" spans="1:16" s="1" customFormat="1" x14ac:dyDescent="0.2">
      <c r="A638" s="162"/>
      <c r="B638" s="162"/>
      <c r="C638" s="162"/>
      <c r="D638" s="162"/>
      <c r="E638" s="162"/>
      <c r="F638" s="162"/>
      <c r="G638" s="162"/>
      <c r="H638" s="162"/>
      <c r="I638" s="162"/>
      <c r="J638" s="162"/>
      <c r="K638" s="162"/>
      <c r="L638" s="162"/>
      <c r="M638" s="162"/>
      <c r="N638" s="162"/>
      <c r="O638" s="162"/>
      <c r="P638" s="416"/>
    </row>
    <row r="639" spans="1:16" s="1" customFormat="1" x14ac:dyDescent="0.2">
      <c r="A639" s="162"/>
      <c r="B639" s="162"/>
      <c r="C639" s="162"/>
      <c r="D639" s="162"/>
      <c r="E639" s="162"/>
      <c r="F639" s="162"/>
      <c r="G639" s="162"/>
      <c r="H639" s="162"/>
      <c r="I639" s="162"/>
      <c r="J639" s="162"/>
      <c r="K639" s="162"/>
      <c r="L639" s="162"/>
      <c r="M639" s="162"/>
      <c r="N639" s="162"/>
      <c r="O639" s="162"/>
      <c r="P639" s="416"/>
    </row>
    <row r="640" spans="1:16" s="1" customFormat="1" x14ac:dyDescent="0.2">
      <c r="A640" s="162"/>
      <c r="B640" s="162"/>
      <c r="C640" s="162"/>
      <c r="D640" s="162"/>
      <c r="E640" s="162"/>
      <c r="F640" s="162"/>
      <c r="G640" s="162"/>
      <c r="H640" s="162"/>
      <c r="I640" s="162"/>
      <c r="J640" s="162"/>
      <c r="K640" s="162"/>
      <c r="L640" s="162"/>
      <c r="M640" s="162"/>
      <c r="N640" s="162"/>
      <c r="O640" s="162"/>
      <c r="P640" s="416"/>
    </row>
    <row r="641" spans="1:16" s="1" customFormat="1" x14ac:dyDescent="0.2">
      <c r="A641" s="162"/>
      <c r="B641" s="162"/>
      <c r="C641" s="162"/>
      <c r="D641" s="162"/>
      <c r="E641" s="162"/>
      <c r="F641" s="162"/>
      <c r="G641" s="162"/>
      <c r="H641" s="162"/>
      <c r="I641" s="162"/>
      <c r="J641" s="162"/>
      <c r="K641" s="162"/>
      <c r="L641" s="162"/>
      <c r="M641" s="162"/>
      <c r="N641" s="162"/>
      <c r="O641" s="162"/>
      <c r="P641" s="416"/>
    </row>
    <row r="642" spans="1:16" s="1" customFormat="1" x14ac:dyDescent="0.2">
      <c r="A642" s="162"/>
      <c r="B642" s="162"/>
      <c r="C642" s="162"/>
      <c r="D642" s="162"/>
      <c r="E642" s="162"/>
      <c r="F642" s="162"/>
      <c r="G642" s="162"/>
      <c r="H642" s="162"/>
      <c r="I642" s="162"/>
      <c r="J642" s="162"/>
      <c r="K642" s="162"/>
      <c r="L642" s="162"/>
      <c r="M642" s="162"/>
      <c r="N642" s="162"/>
      <c r="O642" s="162"/>
      <c r="P642" s="416"/>
    </row>
    <row r="643" spans="1:16" s="1" customFormat="1" x14ac:dyDescent="0.2">
      <c r="A643" s="162"/>
      <c r="B643" s="162"/>
      <c r="C643" s="162"/>
      <c r="D643" s="162"/>
      <c r="E643" s="162"/>
      <c r="F643" s="162"/>
      <c r="G643" s="162"/>
      <c r="H643" s="162"/>
      <c r="I643" s="162"/>
      <c r="J643" s="162"/>
      <c r="K643" s="162"/>
      <c r="L643" s="162"/>
      <c r="M643" s="162"/>
      <c r="N643" s="162"/>
      <c r="O643" s="162"/>
      <c r="P643" s="416"/>
    </row>
    <row r="644" spans="1:16" s="1" customFormat="1" x14ac:dyDescent="0.2">
      <c r="A644" s="162"/>
      <c r="B644" s="162"/>
      <c r="C644" s="162"/>
      <c r="D644" s="162"/>
      <c r="E644" s="162"/>
      <c r="F644" s="162"/>
      <c r="G644" s="162"/>
      <c r="H644" s="162"/>
      <c r="I644" s="162"/>
      <c r="J644" s="162"/>
      <c r="K644" s="162"/>
      <c r="L644" s="162"/>
      <c r="M644" s="162"/>
      <c r="N644" s="162"/>
      <c r="O644" s="162"/>
      <c r="P644" s="416"/>
    </row>
    <row r="645" spans="1:16" s="1" customFormat="1" x14ac:dyDescent="0.2">
      <c r="A645" s="162"/>
      <c r="B645" s="162"/>
      <c r="C645" s="162"/>
      <c r="D645" s="162"/>
      <c r="E645" s="162"/>
      <c r="F645" s="162"/>
      <c r="G645" s="162"/>
      <c r="H645" s="162"/>
      <c r="I645" s="162"/>
      <c r="J645" s="162"/>
      <c r="K645" s="162"/>
      <c r="L645" s="162"/>
      <c r="M645" s="162"/>
      <c r="N645" s="162"/>
      <c r="O645" s="162"/>
      <c r="P645" s="416"/>
    </row>
    <row r="646" spans="1:16" s="1" customFormat="1" x14ac:dyDescent="0.2">
      <c r="A646" s="162"/>
      <c r="B646" s="162"/>
      <c r="C646" s="162"/>
      <c r="D646" s="162"/>
      <c r="E646" s="162"/>
      <c r="F646" s="162"/>
      <c r="G646" s="162"/>
      <c r="H646" s="162"/>
      <c r="I646" s="162"/>
      <c r="J646" s="162"/>
      <c r="K646" s="162"/>
      <c r="L646" s="162"/>
      <c r="M646" s="162"/>
      <c r="N646" s="162"/>
      <c r="O646" s="162"/>
      <c r="P646" s="416"/>
    </row>
    <row r="647" spans="1:16" s="1" customFormat="1" x14ac:dyDescent="0.2">
      <c r="A647" s="162"/>
      <c r="B647" s="162"/>
      <c r="C647" s="162"/>
      <c r="D647" s="162"/>
      <c r="E647" s="162"/>
      <c r="F647" s="162"/>
      <c r="G647" s="162"/>
      <c r="H647" s="162"/>
      <c r="I647" s="162"/>
      <c r="J647" s="162"/>
      <c r="K647" s="162"/>
      <c r="L647" s="162"/>
      <c r="M647" s="162"/>
      <c r="N647" s="162"/>
      <c r="O647" s="162"/>
      <c r="P647" s="416"/>
    </row>
    <row r="648" spans="1:16" s="1" customFormat="1" x14ac:dyDescent="0.2">
      <c r="A648" s="162"/>
      <c r="B648" s="162"/>
      <c r="C648" s="162"/>
      <c r="D648" s="162"/>
      <c r="E648" s="162"/>
      <c r="F648" s="162"/>
      <c r="G648" s="162"/>
      <c r="H648" s="162"/>
      <c r="I648" s="162"/>
      <c r="J648" s="162"/>
      <c r="K648" s="162"/>
      <c r="L648" s="162"/>
      <c r="M648" s="162"/>
      <c r="N648" s="162"/>
      <c r="O648" s="162"/>
      <c r="P648" s="416"/>
    </row>
    <row r="649" spans="1:16" s="1" customFormat="1" x14ac:dyDescent="0.2">
      <c r="A649" s="162"/>
      <c r="B649" s="162"/>
      <c r="C649" s="162"/>
      <c r="D649" s="162"/>
      <c r="E649" s="162"/>
      <c r="F649" s="162"/>
      <c r="G649" s="162"/>
      <c r="H649" s="162"/>
      <c r="I649" s="162"/>
      <c r="J649" s="162"/>
      <c r="K649" s="162"/>
      <c r="L649" s="162"/>
      <c r="M649" s="162"/>
      <c r="N649" s="162"/>
      <c r="O649" s="162"/>
      <c r="P649" s="416"/>
    </row>
    <row r="650" spans="1:16" s="1" customFormat="1" x14ac:dyDescent="0.2">
      <c r="A650" s="162"/>
      <c r="B650" s="162"/>
      <c r="C650" s="162"/>
      <c r="D650" s="162"/>
      <c r="E650" s="162"/>
      <c r="F650" s="162"/>
      <c r="G650" s="162"/>
      <c r="H650" s="162"/>
      <c r="I650" s="162"/>
      <c r="J650" s="162"/>
      <c r="K650" s="162"/>
      <c r="L650" s="162"/>
      <c r="M650" s="162"/>
      <c r="N650" s="162"/>
      <c r="O650" s="162"/>
      <c r="P650" s="416"/>
    </row>
    <row r="651" spans="1:16" s="1" customFormat="1" x14ac:dyDescent="0.2">
      <c r="A651" s="162"/>
      <c r="B651" s="162"/>
      <c r="C651" s="162"/>
      <c r="D651" s="162"/>
      <c r="E651" s="162"/>
      <c r="F651" s="162"/>
      <c r="G651" s="162"/>
      <c r="H651" s="162"/>
      <c r="I651" s="162"/>
      <c r="J651" s="162"/>
      <c r="K651" s="162"/>
      <c r="L651" s="162"/>
      <c r="M651" s="162"/>
      <c r="N651" s="162"/>
      <c r="O651" s="162"/>
      <c r="P651" s="416"/>
    </row>
    <row r="652" spans="1:16" s="1" customFormat="1" x14ac:dyDescent="0.2">
      <c r="A652" s="162"/>
      <c r="B652" s="162"/>
      <c r="C652" s="162"/>
      <c r="D652" s="162"/>
      <c r="E652" s="162"/>
      <c r="F652" s="162"/>
      <c r="G652" s="162"/>
      <c r="H652" s="162"/>
      <c r="I652" s="162"/>
      <c r="J652" s="162"/>
      <c r="K652" s="162"/>
      <c r="L652" s="162"/>
      <c r="M652" s="162"/>
      <c r="N652" s="162"/>
      <c r="O652" s="162"/>
      <c r="P652" s="416"/>
    </row>
    <row r="653" spans="1:16" s="1" customFormat="1" x14ac:dyDescent="0.2">
      <c r="A653" s="162"/>
      <c r="B653" s="162"/>
      <c r="C653" s="162"/>
      <c r="D653" s="162"/>
      <c r="E653" s="162"/>
      <c r="F653" s="162"/>
      <c r="G653" s="162"/>
      <c r="H653" s="162"/>
      <c r="I653" s="162"/>
      <c r="J653" s="162"/>
      <c r="K653" s="162"/>
      <c r="L653" s="162"/>
      <c r="M653" s="162"/>
      <c r="N653" s="162"/>
      <c r="O653" s="162"/>
      <c r="P653" s="416"/>
    </row>
    <row r="654" spans="1:16" s="1" customFormat="1" x14ac:dyDescent="0.2">
      <c r="A654" s="162"/>
      <c r="B654" s="162"/>
      <c r="C654" s="162"/>
      <c r="D654" s="162"/>
      <c r="E654" s="162"/>
      <c r="F654" s="162"/>
      <c r="G654" s="162"/>
      <c r="H654" s="162"/>
      <c r="I654" s="162"/>
      <c r="J654" s="162"/>
      <c r="K654" s="162"/>
      <c r="L654" s="162"/>
      <c r="M654" s="162"/>
      <c r="N654" s="162"/>
      <c r="O654" s="162"/>
      <c r="P654" s="416"/>
    </row>
    <row r="655" spans="1:16" s="1" customFormat="1" x14ac:dyDescent="0.2">
      <c r="A655" s="162"/>
      <c r="B655" s="162"/>
      <c r="C655" s="162"/>
      <c r="D655" s="162"/>
      <c r="E655" s="162"/>
      <c r="F655" s="162"/>
      <c r="G655" s="162"/>
      <c r="H655" s="162"/>
      <c r="I655" s="162"/>
      <c r="J655" s="162"/>
      <c r="K655" s="162"/>
      <c r="L655" s="162"/>
      <c r="M655" s="162"/>
      <c r="N655" s="162"/>
      <c r="O655" s="162"/>
      <c r="P655" s="416"/>
    </row>
    <row r="656" spans="1:16" s="1" customFormat="1" x14ac:dyDescent="0.2">
      <c r="A656" s="162"/>
      <c r="B656" s="162"/>
      <c r="C656" s="162"/>
      <c r="D656" s="162"/>
      <c r="E656" s="162"/>
      <c r="F656" s="162"/>
      <c r="G656" s="162"/>
      <c r="H656" s="162"/>
      <c r="I656" s="162"/>
      <c r="J656" s="162"/>
      <c r="K656" s="162"/>
      <c r="L656" s="162"/>
      <c r="M656" s="162"/>
      <c r="N656" s="162"/>
      <c r="O656" s="162"/>
      <c r="P656" s="416"/>
    </row>
    <row r="657" spans="1:16" s="1" customFormat="1" x14ac:dyDescent="0.2">
      <c r="A657" s="162"/>
      <c r="B657" s="162"/>
      <c r="C657" s="162"/>
      <c r="D657" s="162"/>
      <c r="E657" s="162"/>
      <c r="F657" s="162"/>
      <c r="G657" s="162"/>
      <c r="H657" s="162"/>
      <c r="I657" s="162"/>
      <c r="J657" s="162"/>
      <c r="K657" s="162"/>
      <c r="L657" s="162"/>
      <c r="M657" s="162"/>
      <c r="N657" s="162"/>
      <c r="O657" s="162"/>
      <c r="P657" s="416"/>
    </row>
    <row r="658" spans="1:16" s="1" customFormat="1" x14ac:dyDescent="0.2">
      <c r="A658" s="162"/>
      <c r="B658" s="162"/>
      <c r="C658" s="162"/>
      <c r="D658" s="162"/>
      <c r="E658" s="162"/>
      <c r="F658" s="162"/>
      <c r="G658" s="162"/>
      <c r="H658" s="162"/>
      <c r="I658" s="162"/>
      <c r="J658" s="162"/>
      <c r="K658" s="162"/>
      <c r="L658" s="162"/>
      <c r="M658" s="162"/>
      <c r="N658" s="162"/>
      <c r="O658" s="162"/>
      <c r="P658" s="416"/>
    </row>
    <row r="659" spans="1:16" s="1" customFormat="1" x14ac:dyDescent="0.2">
      <c r="A659" s="162"/>
      <c r="B659" s="162"/>
      <c r="C659" s="162"/>
      <c r="D659" s="162"/>
      <c r="E659" s="162"/>
      <c r="F659" s="162"/>
      <c r="G659" s="162"/>
      <c r="H659" s="162"/>
      <c r="I659" s="162"/>
      <c r="J659" s="162"/>
      <c r="K659" s="162"/>
      <c r="L659" s="162"/>
      <c r="M659" s="162"/>
      <c r="N659" s="162"/>
      <c r="O659" s="162"/>
      <c r="P659" s="416"/>
    </row>
    <row r="660" spans="1:16" s="1" customFormat="1" x14ac:dyDescent="0.2">
      <c r="A660" s="162"/>
      <c r="B660" s="162"/>
      <c r="C660" s="162"/>
      <c r="D660" s="162"/>
      <c r="E660" s="162"/>
      <c r="F660" s="162"/>
      <c r="G660" s="162"/>
      <c r="H660" s="162"/>
      <c r="I660" s="162"/>
      <c r="J660" s="162"/>
      <c r="K660" s="162"/>
      <c r="L660" s="162"/>
      <c r="M660" s="162"/>
      <c r="N660" s="162"/>
      <c r="O660" s="162"/>
      <c r="P660" s="416"/>
    </row>
    <row r="661" spans="1:16" s="1" customFormat="1" x14ac:dyDescent="0.2">
      <c r="A661" s="162"/>
      <c r="B661" s="162"/>
      <c r="C661" s="162"/>
      <c r="D661" s="162"/>
      <c r="E661" s="162"/>
      <c r="F661" s="162"/>
      <c r="G661" s="162"/>
      <c r="H661" s="162"/>
      <c r="I661" s="162"/>
      <c r="J661" s="162"/>
      <c r="K661" s="162"/>
      <c r="L661" s="162"/>
      <c r="M661" s="162"/>
      <c r="N661" s="162"/>
      <c r="O661" s="162"/>
      <c r="P661" s="416"/>
    </row>
    <row r="662" spans="1:16" s="1" customFormat="1" x14ac:dyDescent="0.2">
      <c r="A662" s="162"/>
      <c r="B662" s="162"/>
      <c r="C662" s="162"/>
      <c r="D662" s="162"/>
      <c r="E662" s="162"/>
      <c r="F662" s="162"/>
      <c r="G662" s="162"/>
      <c r="H662" s="162"/>
      <c r="I662" s="162"/>
      <c r="J662" s="162"/>
      <c r="K662" s="162"/>
      <c r="L662" s="162"/>
      <c r="M662" s="162"/>
      <c r="N662" s="162"/>
      <c r="O662" s="162"/>
      <c r="P662" s="416"/>
    </row>
    <row r="663" spans="1:16" s="1" customFormat="1" x14ac:dyDescent="0.2">
      <c r="A663" s="162"/>
      <c r="B663" s="162"/>
      <c r="C663" s="162"/>
      <c r="D663" s="162"/>
      <c r="E663" s="162"/>
      <c r="F663" s="162"/>
      <c r="G663" s="162"/>
      <c r="H663" s="162"/>
      <c r="I663" s="162"/>
      <c r="J663" s="162"/>
      <c r="K663" s="162"/>
      <c r="L663" s="162"/>
      <c r="M663" s="162"/>
      <c r="N663" s="162"/>
      <c r="O663" s="162"/>
      <c r="P663" s="416"/>
    </row>
    <row r="664" spans="1:16" s="1" customFormat="1" x14ac:dyDescent="0.2">
      <c r="A664" s="162"/>
      <c r="B664" s="162"/>
      <c r="C664" s="162"/>
      <c r="D664" s="162"/>
      <c r="E664" s="162"/>
      <c r="F664" s="162"/>
      <c r="G664" s="162"/>
      <c r="H664" s="162"/>
      <c r="I664" s="162"/>
      <c r="J664" s="162"/>
      <c r="K664" s="162"/>
      <c r="L664" s="162"/>
      <c r="M664" s="162"/>
      <c r="N664" s="162"/>
      <c r="O664" s="162"/>
      <c r="P664" s="416"/>
    </row>
    <row r="665" spans="1:16" s="1" customFormat="1" x14ac:dyDescent="0.2">
      <c r="A665" s="162"/>
      <c r="B665" s="162"/>
      <c r="C665" s="162"/>
      <c r="D665" s="162"/>
      <c r="E665" s="162"/>
      <c r="F665" s="162"/>
      <c r="G665" s="162"/>
      <c r="H665" s="162"/>
      <c r="I665" s="162"/>
      <c r="J665" s="162"/>
      <c r="K665" s="162"/>
      <c r="L665" s="162"/>
      <c r="M665" s="162"/>
      <c r="N665" s="162"/>
      <c r="O665" s="162"/>
      <c r="P665" s="416"/>
    </row>
    <row r="666" spans="1:16" s="1" customFormat="1" x14ac:dyDescent="0.2">
      <c r="A666" s="162"/>
      <c r="B666" s="162"/>
      <c r="C666" s="162"/>
      <c r="D666" s="162"/>
      <c r="E666" s="162"/>
      <c r="F666" s="162"/>
      <c r="G666" s="162"/>
      <c r="H666" s="162"/>
      <c r="I666" s="162"/>
      <c r="J666" s="162"/>
      <c r="K666" s="162"/>
      <c r="L666" s="162"/>
      <c r="M666" s="162"/>
      <c r="N666" s="162"/>
      <c r="O666" s="162"/>
      <c r="P666" s="416"/>
    </row>
    <row r="667" spans="1:16" s="1" customFormat="1" x14ac:dyDescent="0.2">
      <c r="A667" s="162"/>
      <c r="B667" s="162"/>
      <c r="C667" s="162"/>
      <c r="D667" s="162"/>
      <c r="E667" s="162"/>
      <c r="F667" s="162"/>
      <c r="G667" s="162"/>
      <c r="H667" s="162"/>
      <c r="I667" s="162"/>
      <c r="J667" s="162"/>
      <c r="K667" s="162"/>
      <c r="L667" s="162"/>
      <c r="M667" s="162"/>
      <c r="N667" s="162"/>
      <c r="O667" s="162"/>
      <c r="P667" s="416"/>
    </row>
    <row r="668" spans="1:16" s="1" customFormat="1" x14ac:dyDescent="0.2">
      <c r="A668" s="162"/>
      <c r="B668" s="162"/>
      <c r="C668" s="162"/>
      <c r="D668" s="162"/>
      <c r="E668" s="162"/>
      <c r="F668" s="162"/>
      <c r="G668" s="162"/>
      <c r="H668" s="162"/>
      <c r="I668" s="162"/>
      <c r="J668" s="162"/>
      <c r="K668" s="162"/>
      <c r="L668" s="162"/>
      <c r="M668" s="162"/>
      <c r="N668" s="162"/>
      <c r="O668" s="162"/>
      <c r="P668" s="416"/>
    </row>
    <row r="669" spans="1:16" s="1" customFormat="1" x14ac:dyDescent="0.2">
      <c r="A669" s="162"/>
      <c r="B669" s="162"/>
      <c r="C669" s="162"/>
      <c r="D669" s="162"/>
      <c r="E669" s="162"/>
      <c r="F669" s="162"/>
      <c r="G669" s="162"/>
      <c r="H669" s="162"/>
      <c r="I669" s="162"/>
      <c r="J669" s="162"/>
      <c r="K669" s="162"/>
      <c r="L669" s="162"/>
      <c r="M669" s="162"/>
      <c r="N669" s="162"/>
      <c r="O669" s="162"/>
      <c r="P669" s="416"/>
    </row>
    <row r="670" spans="1:16" s="1" customFormat="1" x14ac:dyDescent="0.2">
      <c r="A670" s="162"/>
      <c r="B670" s="162"/>
      <c r="C670" s="162"/>
      <c r="D670" s="162"/>
      <c r="E670" s="162"/>
      <c r="F670" s="162"/>
      <c r="G670" s="162"/>
      <c r="H670" s="162"/>
      <c r="I670" s="162"/>
      <c r="J670" s="162"/>
      <c r="K670" s="162"/>
      <c r="L670" s="162"/>
      <c r="M670" s="162"/>
      <c r="N670" s="162"/>
      <c r="O670" s="162"/>
      <c r="P670" s="416"/>
    </row>
    <row r="671" spans="1:16" s="1" customFormat="1" x14ac:dyDescent="0.2">
      <c r="A671" s="162"/>
      <c r="B671" s="162"/>
      <c r="C671" s="162"/>
      <c r="D671" s="162"/>
      <c r="E671" s="162"/>
      <c r="F671" s="162"/>
      <c r="G671" s="162"/>
      <c r="H671" s="162"/>
      <c r="I671" s="162"/>
      <c r="J671" s="162"/>
      <c r="K671" s="162"/>
      <c r="L671" s="162"/>
      <c r="M671" s="162"/>
      <c r="N671" s="162"/>
      <c r="O671" s="162"/>
      <c r="P671" s="416"/>
    </row>
    <row r="672" spans="1:16" s="1" customFormat="1" x14ac:dyDescent="0.2">
      <c r="A672" s="162"/>
      <c r="B672" s="162"/>
      <c r="C672" s="162"/>
      <c r="D672" s="162"/>
      <c r="E672" s="162"/>
      <c r="F672" s="162"/>
      <c r="G672" s="162"/>
      <c r="H672" s="162"/>
      <c r="I672" s="162"/>
      <c r="J672" s="162"/>
      <c r="K672" s="162"/>
      <c r="L672" s="162"/>
      <c r="M672" s="162"/>
      <c r="N672" s="162"/>
      <c r="O672" s="162"/>
      <c r="P672" s="416"/>
    </row>
    <row r="673" spans="1:16" s="1" customFormat="1" x14ac:dyDescent="0.2">
      <c r="A673" s="162"/>
      <c r="B673" s="162"/>
      <c r="C673" s="162"/>
      <c r="D673" s="162"/>
      <c r="E673" s="162"/>
      <c r="F673" s="162"/>
      <c r="G673" s="162"/>
      <c r="H673" s="162"/>
      <c r="I673" s="162"/>
      <c r="J673" s="162"/>
      <c r="K673" s="162"/>
      <c r="L673" s="162"/>
      <c r="M673" s="162"/>
      <c r="N673" s="162"/>
      <c r="O673" s="162"/>
      <c r="P673" s="416"/>
    </row>
    <row r="674" spans="1:16" s="1" customFormat="1" x14ac:dyDescent="0.2">
      <c r="A674" s="162"/>
      <c r="B674" s="162"/>
      <c r="C674" s="162"/>
      <c r="D674" s="162"/>
      <c r="E674" s="162"/>
      <c r="F674" s="162"/>
      <c r="G674" s="162"/>
      <c r="H674" s="162"/>
      <c r="I674" s="162"/>
      <c r="J674" s="162"/>
      <c r="K674" s="162"/>
      <c r="L674" s="162"/>
      <c r="M674" s="162"/>
      <c r="N674" s="162"/>
      <c r="O674" s="162"/>
      <c r="P674" s="416"/>
    </row>
    <row r="675" spans="1:16" s="1" customFormat="1" x14ac:dyDescent="0.2">
      <c r="A675" s="162"/>
      <c r="B675" s="162"/>
      <c r="C675" s="162"/>
      <c r="D675" s="162"/>
      <c r="E675" s="162"/>
      <c r="F675" s="162"/>
      <c r="G675" s="162"/>
      <c r="H675" s="162"/>
      <c r="I675" s="162"/>
      <c r="J675" s="162"/>
      <c r="K675" s="162"/>
      <c r="L675" s="162"/>
      <c r="M675" s="162"/>
      <c r="N675" s="162"/>
      <c r="O675" s="162"/>
      <c r="P675" s="416"/>
    </row>
    <row r="676" spans="1:16" s="1" customFormat="1" x14ac:dyDescent="0.2">
      <c r="A676" s="162"/>
      <c r="B676" s="162"/>
      <c r="C676" s="162"/>
      <c r="D676" s="162"/>
      <c r="E676" s="162"/>
      <c r="F676" s="162"/>
      <c r="G676" s="162"/>
      <c r="H676" s="162"/>
      <c r="I676" s="162"/>
      <c r="J676" s="162"/>
      <c r="K676" s="162"/>
      <c r="L676" s="162"/>
      <c r="M676" s="162"/>
      <c r="N676" s="162"/>
      <c r="O676" s="162"/>
      <c r="P676" s="416"/>
    </row>
    <row r="677" spans="1:16" s="1" customFormat="1" x14ac:dyDescent="0.2">
      <c r="A677" s="162"/>
      <c r="B677" s="162"/>
      <c r="C677" s="162"/>
      <c r="D677" s="162"/>
      <c r="E677" s="162"/>
      <c r="F677" s="162"/>
      <c r="G677" s="162"/>
      <c r="H677" s="162"/>
      <c r="I677" s="162"/>
      <c r="J677" s="162"/>
      <c r="K677" s="162"/>
      <c r="L677" s="162"/>
      <c r="M677" s="162"/>
      <c r="N677" s="162"/>
      <c r="O677" s="162"/>
      <c r="P677" s="416"/>
    </row>
    <row r="678" spans="1:16" s="1" customFormat="1" x14ac:dyDescent="0.2">
      <c r="A678" s="162"/>
      <c r="B678" s="162"/>
      <c r="C678" s="162"/>
      <c r="D678" s="162"/>
      <c r="E678" s="162"/>
      <c r="F678" s="162"/>
      <c r="G678" s="162"/>
      <c r="H678" s="162"/>
      <c r="I678" s="162"/>
      <c r="J678" s="162"/>
      <c r="K678" s="162"/>
      <c r="L678" s="162"/>
      <c r="M678" s="162"/>
      <c r="N678" s="162"/>
      <c r="O678" s="162"/>
      <c r="P678" s="416"/>
    </row>
    <row r="679" spans="1:16" s="1" customFormat="1" x14ac:dyDescent="0.2">
      <c r="A679" s="162"/>
      <c r="B679" s="162"/>
      <c r="C679" s="162"/>
      <c r="D679" s="162"/>
      <c r="E679" s="162"/>
      <c r="F679" s="162"/>
      <c r="G679" s="162"/>
      <c r="H679" s="162"/>
      <c r="I679" s="162"/>
      <c r="J679" s="162"/>
      <c r="K679" s="162"/>
      <c r="L679" s="162"/>
      <c r="M679" s="162"/>
      <c r="N679" s="162"/>
      <c r="O679" s="162"/>
      <c r="P679" s="416"/>
    </row>
    <row r="680" spans="1:16" s="1" customFormat="1" x14ac:dyDescent="0.2">
      <c r="A680" s="162"/>
      <c r="B680" s="162"/>
      <c r="C680" s="162"/>
      <c r="D680" s="162"/>
      <c r="E680" s="162"/>
      <c r="F680" s="162"/>
      <c r="G680" s="162"/>
      <c r="H680" s="162"/>
      <c r="I680" s="162"/>
      <c r="J680" s="162"/>
      <c r="K680" s="162"/>
      <c r="L680" s="162"/>
      <c r="M680" s="162"/>
      <c r="N680" s="162"/>
      <c r="O680" s="162"/>
      <c r="P680" s="416"/>
    </row>
    <row r="681" spans="1:16" s="1" customFormat="1" x14ac:dyDescent="0.2">
      <c r="A681" s="162"/>
      <c r="B681" s="162"/>
      <c r="C681" s="162"/>
      <c r="D681" s="162"/>
      <c r="E681" s="162"/>
      <c r="F681" s="162"/>
      <c r="G681" s="162"/>
      <c r="H681" s="162"/>
      <c r="I681" s="162"/>
      <c r="J681" s="162"/>
      <c r="K681" s="162"/>
      <c r="L681" s="162"/>
      <c r="M681" s="162"/>
      <c r="N681" s="162"/>
      <c r="O681" s="162"/>
      <c r="P681" s="416"/>
    </row>
    <row r="682" spans="1:16" s="1" customFormat="1" x14ac:dyDescent="0.2">
      <c r="A682" s="162"/>
      <c r="B682" s="162"/>
      <c r="C682" s="162"/>
      <c r="D682" s="162"/>
      <c r="E682" s="162"/>
      <c r="F682" s="162"/>
      <c r="G682" s="162"/>
      <c r="H682" s="162"/>
      <c r="I682" s="162"/>
      <c r="J682" s="162"/>
      <c r="K682" s="162"/>
      <c r="L682" s="162"/>
      <c r="M682" s="162"/>
      <c r="N682" s="162"/>
      <c r="O682" s="162"/>
      <c r="P682" s="416"/>
    </row>
    <row r="683" spans="1:16" s="1" customFormat="1" x14ac:dyDescent="0.2">
      <c r="A683" s="162"/>
      <c r="B683" s="162"/>
      <c r="C683" s="162"/>
      <c r="D683" s="162"/>
      <c r="E683" s="162"/>
      <c r="F683" s="162"/>
      <c r="G683" s="162"/>
      <c r="H683" s="162"/>
      <c r="I683" s="162"/>
      <c r="J683" s="162"/>
      <c r="K683" s="162"/>
      <c r="L683" s="162"/>
      <c r="M683" s="162"/>
      <c r="N683" s="162"/>
      <c r="O683" s="162"/>
      <c r="P683" s="416"/>
    </row>
    <row r="684" spans="1:16" s="1" customFormat="1" x14ac:dyDescent="0.2">
      <c r="A684" s="162"/>
      <c r="B684" s="162"/>
      <c r="C684" s="162"/>
      <c r="D684" s="162"/>
      <c r="E684" s="162"/>
      <c r="F684" s="162"/>
      <c r="G684" s="162"/>
      <c r="H684" s="162"/>
      <c r="I684" s="162"/>
      <c r="J684" s="162"/>
      <c r="K684" s="162"/>
      <c r="L684" s="162"/>
      <c r="M684" s="162"/>
      <c r="N684" s="162"/>
      <c r="O684" s="162"/>
      <c r="P684" s="416"/>
    </row>
    <row r="685" spans="1:16" s="1" customFormat="1" x14ac:dyDescent="0.2">
      <c r="A685" s="162"/>
      <c r="B685" s="162"/>
      <c r="C685" s="162"/>
      <c r="D685" s="162"/>
      <c r="E685" s="162"/>
      <c r="F685" s="162"/>
      <c r="G685" s="162"/>
      <c r="H685" s="162"/>
      <c r="I685" s="162"/>
      <c r="J685" s="162"/>
      <c r="K685" s="162"/>
      <c r="L685" s="162"/>
      <c r="M685" s="162"/>
      <c r="N685" s="162"/>
      <c r="O685" s="162"/>
      <c r="P685" s="416"/>
    </row>
    <row r="686" spans="1:16" s="1" customFormat="1" x14ac:dyDescent="0.2">
      <c r="A686" s="162"/>
      <c r="B686" s="162"/>
      <c r="C686" s="162"/>
      <c r="D686" s="162"/>
      <c r="E686" s="162"/>
      <c r="F686" s="162"/>
      <c r="G686" s="162"/>
      <c r="H686" s="162"/>
      <c r="I686" s="162"/>
      <c r="J686" s="162"/>
      <c r="K686" s="162"/>
      <c r="L686" s="162"/>
      <c r="M686" s="162"/>
      <c r="N686" s="162"/>
      <c r="O686" s="162"/>
      <c r="P686" s="416"/>
    </row>
    <row r="687" spans="1:16" s="1" customFormat="1" x14ac:dyDescent="0.2">
      <c r="A687" s="162"/>
      <c r="B687" s="162"/>
      <c r="C687" s="162"/>
      <c r="D687" s="162"/>
      <c r="E687" s="162"/>
      <c r="F687" s="162"/>
      <c r="G687" s="162"/>
      <c r="H687" s="162"/>
      <c r="I687" s="162"/>
      <c r="J687" s="162"/>
      <c r="K687" s="162"/>
      <c r="L687" s="162"/>
      <c r="M687" s="162"/>
      <c r="N687" s="162"/>
      <c r="O687" s="162"/>
      <c r="P687" s="416"/>
    </row>
    <row r="688" spans="1:16" s="1" customFormat="1" x14ac:dyDescent="0.2">
      <c r="A688" s="162"/>
      <c r="B688" s="162"/>
      <c r="C688" s="162"/>
      <c r="D688" s="162"/>
      <c r="E688" s="162"/>
      <c r="F688" s="162"/>
      <c r="G688" s="162"/>
      <c r="H688" s="162"/>
      <c r="I688" s="162"/>
      <c r="J688" s="162"/>
      <c r="K688" s="162"/>
      <c r="L688" s="162"/>
      <c r="M688" s="162"/>
      <c r="N688" s="162"/>
      <c r="O688" s="162"/>
      <c r="P688" s="416"/>
    </row>
    <row r="689" spans="1:16" s="1" customFormat="1" x14ac:dyDescent="0.2">
      <c r="A689" s="162"/>
      <c r="B689" s="162"/>
      <c r="C689" s="162"/>
      <c r="D689" s="162"/>
      <c r="E689" s="162"/>
      <c r="F689" s="162"/>
      <c r="G689" s="162"/>
      <c r="H689" s="162"/>
      <c r="I689" s="162"/>
      <c r="J689" s="162"/>
      <c r="K689" s="162"/>
      <c r="L689" s="162"/>
      <c r="M689" s="162"/>
      <c r="N689" s="162"/>
      <c r="O689" s="162"/>
      <c r="P689" s="416"/>
    </row>
    <row r="690" spans="1:16" s="1" customFormat="1" x14ac:dyDescent="0.2">
      <c r="A690" s="162"/>
      <c r="B690" s="162"/>
      <c r="C690" s="162"/>
      <c r="D690" s="162"/>
      <c r="E690" s="162"/>
      <c r="F690" s="162"/>
      <c r="G690" s="162"/>
      <c r="H690" s="162"/>
      <c r="I690" s="162"/>
      <c r="J690" s="162"/>
      <c r="K690" s="162"/>
      <c r="L690" s="162"/>
      <c r="M690" s="162"/>
      <c r="N690" s="162"/>
      <c r="O690" s="162"/>
      <c r="P690" s="416"/>
    </row>
    <row r="691" spans="1:16" s="1" customFormat="1" x14ac:dyDescent="0.2">
      <c r="A691" s="162"/>
      <c r="B691" s="162"/>
      <c r="C691" s="162"/>
      <c r="D691" s="162"/>
      <c r="E691" s="162"/>
      <c r="F691" s="162"/>
      <c r="G691" s="162"/>
      <c r="H691" s="162"/>
      <c r="I691" s="162"/>
      <c r="J691" s="162"/>
      <c r="K691" s="162"/>
      <c r="L691" s="162"/>
      <c r="M691" s="162"/>
      <c r="N691" s="162"/>
      <c r="O691" s="162"/>
      <c r="P691" s="416"/>
    </row>
    <row r="692" spans="1:16" s="1" customFormat="1" x14ac:dyDescent="0.2">
      <c r="A692" s="162"/>
      <c r="B692" s="162"/>
      <c r="C692" s="162"/>
      <c r="D692" s="162"/>
      <c r="E692" s="162"/>
      <c r="F692" s="162"/>
      <c r="G692" s="162"/>
      <c r="H692" s="162"/>
      <c r="I692" s="162"/>
      <c r="J692" s="162"/>
      <c r="K692" s="162"/>
      <c r="L692" s="162"/>
      <c r="M692" s="162"/>
      <c r="N692" s="162"/>
      <c r="O692" s="162"/>
      <c r="P692" s="416"/>
    </row>
    <row r="693" spans="1:16" s="1" customFormat="1" x14ac:dyDescent="0.2">
      <c r="A693" s="162"/>
      <c r="B693" s="162"/>
      <c r="C693" s="162"/>
      <c r="D693" s="162"/>
      <c r="E693" s="162"/>
      <c r="F693" s="162"/>
      <c r="G693" s="162"/>
      <c r="H693" s="162"/>
      <c r="I693" s="162"/>
      <c r="J693" s="162"/>
      <c r="K693" s="162"/>
      <c r="L693" s="162"/>
      <c r="M693" s="162"/>
      <c r="N693" s="162"/>
      <c r="O693" s="162"/>
      <c r="P693" s="416"/>
    </row>
    <row r="694" spans="1:16" s="1" customFormat="1" x14ac:dyDescent="0.2">
      <c r="A694" s="162"/>
      <c r="B694" s="162"/>
      <c r="C694" s="162"/>
      <c r="D694" s="162"/>
      <c r="E694" s="162"/>
      <c r="F694" s="162"/>
      <c r="G694" s="162"/>
      <c r="H694" s="162"/>
      <c r="I694" s="162"/>
      <c r="J694" s="162"/>
      <c r="K694" s="162"/>
      <c r="L694" s="162"/>
      <c r="M694" s="162"/>
      <c r="N694" s="162"/>
      <c r="O694" s="162"/>
      <c r="P694" s="416"/>
    </row>
    <row r="695" spans="1:16" s="1" customFormat="1" x14ac:dyDescent="0.2">
      <c r="A695" s="162"/>
      <c r="B695" s="162"/>
      <c r="C695" s="162"/>
      <c r="D695" s="162"/>
      <c r="E695" s="162"/>
      <c r="F695" s="162"/>
      <c r="G695" s="162"/>
      <c r="H695" s="162"/>
      <c r="I695" s="162"/>
      <c r="J695" s="162"/>
      <c r="K695" s="162"/>
      <c r="L695" s="162"/>
      <c r="M695" s="162"/>
      <c r="N695" s="162"/>
      <c r="O695" s="162"/>
      <c r="P695" s="416"/>
    </row>
    <row r="696" spans="1:16" s="1" customFormat="1" x14ac:dyDescent="0.2">
      <c r="A696" s="162"/>
      <c r="B696" s="162"/>
      <c r="C696" s="162"/>
      <c r="D696" s="162"/>
      <c r="E696" s="162"/>
      <c r="F696" s="162"/>
      <c r="G696" s="162"/>
      <c r="H696" s="162"/>
      <c r="I696" s="162"/>
      <c r="J696" s="162"/>
      <c r="K696" s="162"/>
      <c r="L696" s="162"/>
      <c r="M696" s="162"/>
      <c r="N696" s="162"/>
      <c r="O696" s="162"/>
      <c r="P696" s="416"/>
    </row>
    <row r="697" spans="1:16" s="1" customFormat="1" x14ac:dyDescent="0.2">
      <c r="A697" s="162"/>
      <c r="B697" s="162"/>
      <c r="C697" s="162"/>
      <c r="D697" s="162"/>
      <c r="E697" s="162"/>
      <c r="F697" s="162"/>
      <c r="G697" s="162"/>
      <c r="H697" s="162"/>
      <c r="I697" s="162"/>
      <c r="J697" s="162"/>
      <c r="K697" s="162"/>
      <c r="L697" s="162"/>
      <c r="M697" s="162"/>
      <c r="N697" s="162"/>
      <c r="O697" s="162"/>
      <c r="P697" s="416"/>
    </row>
    <row r="698" spans="1:16" s="1" customFormat="1" x14ac:dyDescent="0.2">
      <c r="A698" s="162"/>
      <c r="B698" s="162"/>
      <c r="C698" s="162"/>
      <c r="D698" s="162"/>
      <c r="E698" s="162"/>
      <c r="F698" s="162"/>
      <c r="G698" s="162"/>
      <c r="H698" s="162"/>
      <c r="I698" s="162"/>
      <c r="J698" s="162"/>
      <c r="K698" s="162"/>
      <c r="L698" s="162"/>
      <c r="M698" s="162"/>
      <c r="N698" s="162"/>
      <c r="O698" s="162"/>
      <c r="P698" s="416"/>
    </row>
    <row r="699" spans="1:16" s="1" customFormat="1" x14ac:dyDescent="0.2">
      <c r="A699" s="162"/>
      <c r="B699" s="162"/>
      <c r="C699" s="162"/>
      <c r="D699" s="162"/>
      <c r="E699" s="162"/>
      <c r="F699" s="162"/>
      <c r="G699" s="162"/>
      <c r="H699" s="162"/>
      <c r="I699" s="162"/>
      <c r="J699" s="162"/>
      <c r="K699" s="162"/>
      <c r="L699" s="162"/>
      <c r="M699" s="162"/>
      <c r="N699" s="162"/>
      <c r="O699" s="162"/>
      <c r="P699" s="416"/>
    </row>
    <row r="700" spans="1:16" s="1" customFormat="1" x14ac:dyDescent="0.2">
      <c r="A700" s="162"/>
      <c r="B700" s="162"/>
      <c r="C700" s="162"/>
      <c r="D700" s="162"/>
      <c r="E700" s="162"/>
      <c r="F700" s="162"/>
      <c r="G700" s="162"/>
      <c r="H700" s="162"/>
      <c r="I700" s="162"/>
      <c r="J700" s="162"/>
      <c r="K700" s="162"/>
      <c r="L700" s="162"/>
      <c r="M700" s="162"/>
      <c r="N700" s="162"/>
      <c r="O700" s="162"/>
      <c r="P700" s="416"/>
    </row>
    <row r="701" spans="1:16" s="1" customFormat="1" x14ac:dyDescent="0.2">
      <c r="A701" s="162"/>
      <c r="B701" s="162"/>
      <c r="C701" s="162"/>
      <c r="D701" s="162"/>
      <c r="E701" s="162"/>
      <c r="F701" s="162"/>
      <c r="G701" s="162"/>
      <c r="H701" s="162"/>
      <c r="I701" s="162"/>
      <c r="J701" s="162"/>
      <c r="K701" s="162"/>
      <c r="L701" s="162"/>
      <c r="M701" s="162"/>
      <c r="N701" s="162"/>
      <c r="O701" s="162"/>
      <c r="P701" s="416"/>
    </row>
    <row r="702" spans="1:16" s="1" customFormat="1" x14ac:dyDescent="0.2">
      <c r="A702" s="162"/>
      <c r="B702" s="162"/>
      <c r="C702" s="162"/>
      <c r="D702" s="162"/>
      <c r="E702" s="162"/>
      <c r="F702" s="162"/>
      <c r="G702" s="162"/>
      <c r="H702" s="162"/>
      <c r="I702" s="162"/>
      <c r="J702" s="162"/>
      <c r="K702" s="162"/>
      <c r="L702" s="162"/>
      <c r="M702" s="162"/>
      <c r="N702" s="162"/>
      <c r="O702" s="162"/>
      <c r="P702" s="416"/>
    </row>
    <row r="703" spans="1:16" s="1" customFormat="1" x14ac:dyDescent="0.2">
      <c r="A703" s="162"/>
      <c r="B703" s="162"/>
      <c r="C703" s="162"/>
      <c r="D703" s="162"/>
      <c r="E703" s="162"/>
      <c r="F703" s="162"/>
      <c r="G703" s="162"/>
      <c r="H703" s="162"/>
      <c r="I703" s="162"/>
      <c r="J703" s="162"/>
      <c r="K703" s="162"/>
      <c r="L703" s="162"/>
      <c r="M703" s="162"/>
      <c r="N703" s="162"/>
      <c r="O703" s="162"/>
      <c r="P703" s="416"/>
    </row>
    <row r="704" spans="1:16" s="1" customFormat="1" x14ac:dyDescent="0.2">
      <c r="A704" s="162"/>
      <c r="B704" s="162"/>
      <c r="C704" s="162"/>
      <c r="D704" s="162"/>
      <c r="E704" s="162"/>
      <c r="F704" s="162"/>
      <c r="G704" s="162"/>
      <c r="H704" s="162"/>
      <c r="I704" s="162"/>
      <c r="J704" s="162"/>
      <c r="K704" s="162"/>
      <c r="L704" s="162"/>
      <c r="M704" s="162"/>
      <c r="N704" s="162"/>
      <c r="O704" s="162"/>
      <c r="P704" s="416"/>
    </row>
    <row r="705" spans="1:16" s="1" customFormat="1" x14ac:dyDescent="0.2">
      <c r="A705" s="162"/>
      <c r="B705" s="162"/>
      <c r="C705" s="162"/>
      <c r="D705" s="162"/>
      <c r="E705" s="162"/>
      <c r="F705" s="162"/>
      <c r="G705" s="162"/>
      <c r="H705" s="162"/>
      <c r="I705" s="162"/>
      <c r="J705" s="162"/>
      <c r="K705" s="162"/>
      <c r="L705" s="162"/>
      <c r="M705" s="162"/>
      <c r="N705" s="162"/>
      <c r="O705" s="162"/>
      <c r="P705" s="416"/>
    </row>
    <row r="706" spans="1:16" s="1" customFormat="1" x14ac:dyDescent="0.2">
      <c r="A706" s="162"/>
      <c r="B706" s="162"/>
      <c r="C706" s="162"/>
      <c r="D706" s="162"/>
      <c r="E706" s="162"/>
      <c r="F706" s="162"/>
      <c r="G706" s="162"/>
      <c r="H706" s="162"/>
      <c r="I706" s="162"/>
      <c r="J706" s="162"/>
      <c r="K706" s="162"/>
      <c r="L706" s="162"/>
      <c r="M706" s="162"/>
      <c r="N706" s="162"/>
      <c r="O706" s="162"/>
      <c r="P706" s="416"/>
    </row>
    <row r="707" spans="1:16" s="1" customFormat="1" x14ac:dyDescent="0.2">
      <c r="A707" s="162"/>
      <c r="B707" s="162"/>
      <c r="C707" s="162"/>
      <c r="D707" s="162"/>
      <c r="E707" s="162"/>
      <c r="F707" s="162"/>
      <c r="G707" s="162"/>
      <c r="H707" s="162"/>
      <c r="I707" s="162"/>
      <c r="J707" s="162"/>
      <c r="K707" s="162"/>
      <c r="L707" s="162"/>
      <c r="M707" s="162"/>
      <c r="N707" s="162"/>
      <c r="O707" s="162"/>
      <c r="P707" s="416"/>
    </row>
    <row r="708" spans="1:16" s="1" customFormat="1" x14ac:dyDescent="0.2">
      <c r="A708" s="162"/>
      <c r="B708" s="162"/>
      <c r="C708" s="162"/>
      <c r="D708" s="162"/>
      <c r="E708" s="162"/>
      <c r="F708" s="162"/>
      <c r="G708" s="162"/>
      <c r="H708" s="162"/>
      <c r="I708" s="162"/>
      <c r="J708" s="162"/>
      <c r="K708" s="162"/>
      <c r="L708" s="162"/>
      <c r="M708" s="162"/>
      <c r="N708" s="162"/>
      <c r="O708" s="162"/>
      <c r="P708" s="416"/>
    </row>
    <row r="709" spans="1:16" s="1" customFormat="1" x14ac:dyDescent="0.2">
      <c r="A709" s="162"/>
      <c r="B709" s="162"/>
      <c r="C709" s="162"/>
      <c r="D709" s="162"/>
      <c r="E709" s="162"/>
      <c r="F709" s="162"/>
      <c r="G709" s="162"/>
      <c r="H709" s="162"/>
      <c r="I709" s="162"/>
      <c r="J709" s="162"/>
      <c r="K709" s="162"/>
      <c r="L709" s="162"/>
      <c r="M709" s="162"/>
      <c r="N709" s="162"/>
      <c r="O709" s="162"/>
      <c r="P709" s="416"/>
    </row>
    <row r="710" spans="1:16" s="1" customFormat="1" x14ac:dyDescent="0.2">
      <c r="A710" s="162"/>
      <c r="B710" s="162"/>
      <c r="C710" s="162"/>
      <c r="D710" s="162"/>
      <c r="E710" s="162"/>
      <c r="F710" s="162"/>
      <c r="G710" s="162"/>
      <c r="H710" s="162"/>
      <c r="I710" s="162"/>
      <c r="J710" s="162"/>
      <c r="K710" s="162"/>
      <c r="L710" s="162"/>
      <c r="M710" s="162"/>
      <c r="N710" s="162"/>
      <c r="O710" s="162"/>
      <c r="P710" s="416"/>
    </row>
    <row r="711" spans="1:16" s="1" customFormat="1" x14ac:dyDescent="0.2">
      <c r="A711" s="162"/>
      <c r="B711" s="162"/>
      <c r="C711" s="162"/>
      <c r="D711" s="162"/>
      <c r="E711" s="162"/>
      <c r="F711" s="162"/>
      <c r="G711" s="162"/>
      <c r="H711" s="162"/>
      <c r="I711" s="162"/>
      <c r="J711" s="162"/>
      <c r="K711" s="162"/>
      <c r="L711" s="162"/>
      <c r="M711" s="162"/>
      <c r="N711" s="162"/>
      <c r="O711" s="162"/>
      <c r="P711" s="416"/>
    </row>
    <row r="712" spans="1:16" s="1" customFormat="1" x14ac:dyDescent="0.2">
      <c r="A712" s="162"/>
      <c r="B712" s="162"/>
      <c r="C712" s="162"/>
      <c r="D712" s="162"/>
      <c r="E712" s="162"/>
      <c r="F712" s="162"/>
      <c r="G712" s="162"/>
      <c r="H712" s="162"/>
      <c r="I712" s="162"/>
      <c r="J712" s="162"/>
      <c r="K712" s="162"/>
      <c r="L712" s="162"/>
      <c r="M712" s="162"/>
      <c r="N712" s="162"/>
      <c r="O712" s="162"/>
      <c r="P712" s="416"/>
    </row>
    <row r="713" spans="1:16" s="1" customFormat="1" x14ac:dyDescent="0.2">
      <c r="A713" s="162"/>
      <c r="B713" s="162"/>
      <c r="C713" s="162"/>
      <c r="D713" s="162"/>
      <c r="E713" s="162"/>
      <c r="F713" s="162"/>
      <c r="G713" s="162"/>
      <c r="H713" s="162"/>
      <c r="I713" s="162"/>
      <c r="J713" s="162"/>
      <c r="K713" s="162"/>
      <c r="L713" s="162"/>
      <c r="M713" s="162"/>
      <c r="N713" s="162"/>
      <c r="O713" s="162"/>
      <c r="P713" s="416"/>
    </row>
    <row r="714" spans="1:16" s="1" customFormat="1" x14ac:dyDescent="0.2">
      <c r="A714" s="162"/>
      <c r="B714" s="162"/>
      <c r="C714" s="162"/>
      <c r="D714" s="162"/>
      <c r="E714" s="162"/>
      <c r="F714" s="162"/>
      <c r="G714" s="162"/>
      <c r="H714" s="162"/>
      <c r="I714" s="162"/>
      <c r="J714" s="162"/>
      <c r="K714" s="162"/>
      <c r="L714" s="162"/>
      <c r="M714" s="162"/>
      <c r="N714" s="162"/>
      <c r="O714" s="162"/>
      <c r="P714" s="416"/>
    </row>
    <row r="715" spans="1:16" s="1" customFormat="1" x14ac:dyDescent="0.2">
      <c r="A715" s="162"/>
      <c r="B715" s="162"/>
      <c r="C715" s="162"/>
      <c r="D715" s="162"/>
      <c r="E715" s="162"/>
      <c r="F715" s="162"/>
      <c r="G715" s="162"/>
      <c r="H715" s="162"/>
      <c r="I715" s="162"/>
      <c r="J715" s="162"/>
      <c r="K715" s="162"/>
      <c r="L715" s="162"/>
      <c r="M715" s="162"/>
      <c r="N715" s="162"/>
      <c r="O715" s="162"/>
      <c r="P715" s="416"/>
    </row>
    <row r="716" spans="1:16" s="1" customFormat="1" x14ac:dyDescent="0.2">
      <c r="A716" s="162"/>
      <c r="B716" s="162"/>
      <c r="C716" s="162"/>
      <c r="D716" s="162"/>
      <c r="E716" s="162"/>
      <c r="F716" s="162"/>
      <c r="G716" s="162"/>
      <c r="H716" s="162"/>
      <c r="I716" s="162"/>
      <c r="J716" s="162"/>
      <c r="K716" s="162"/>
      <c r="L716" s="162"/>
      <c r="M716" s="162"/>
      <c r="N716" s="162"/>
      <c r="O716" s="162"/>
      <c r="P716" s="416"/>
    </row>
    <row r="717" spans="1:16" s="1" customFormat="1" x14ac:dyDescent="0.2">
      <c r="A717" s="162"/>
      <c r="B717" s="162"/>
      <c r="C717" s="162"/>
      <c r="D717" s="162"/>
      <c r="E717" s="162"/>
      <c r="F717" s="162"/>
      <c r="G717" s="162"/>
      <c r="H717" s="162"/>
      <c r="I717" s="162"/>
      <c r="J717" s="162"/>
      <c r="K717" s="162"/>
      <c r="L717" s="162"/>
      <c r="M717" s="162"/>
      <c r="N717" s="162"/>
      <c r="O717" s="162"/>
      <c r="P717" s="416"/>
    </row>
    <row r="718" spans="1:16" s="1" customFormat="1" x14ac:dyDescent="0.2">
      <c r="A718" s="162"/>
      <c r="B718" s="162"/>
      <c r="C718" s="162"/>
      <c r="D718" s="162"/>
      <c r="E718" s="162"/>
      <c r="F718" s="162"/>
      <c r="G718" s="162"/>
      <c r="H718" s="162"/>
      <c r="I718" s="162"/>
      <c r="J718" s="162"/>
      <c r="K718" s="162"/>
      <c r="L718" s="162"/>
      <c r="M718" s="162"/>
      <c r="N718" s="162"/>
      <c r="O718" s="162"/>
      <c r="P718" s="416"/>
    </row>
    <row r="719" spans="1:16" s="1" customFormat="1" x14ac:dyDescent="0.2">
      <c r="A719" s="162"/>
      <c r="B719" s="162"/>
      <c r="C719" s="162"/>
      <c r="D719" s="162"/>
      <c r="E719" s="162"/>
      <c r="F719" s="162"/>
      <c r="G719" s="162"/>
      <c r="H719" s="162"/>
      <c r="I719" s="162"/>
      <c r="J719" s="162"/>
      <c r="K719" s="162"/>
      <c r="L719" s="162"/>
      <c r="M719" s="162"/>
      <c r="N719" s="162"/>
      <c r="O719" s="162"/>
      <c r="P719" s="416"/>
    </row>
    <row r="720" spans="1:16" s="1" customFormat="1" x14ac:dyDescent="0.2">
      <c r="A720" s="162"/>
      <c r="B720" s="162"/>
      <c r="C720" s="162"/>
      <c r="D720" s="162"/>
      <c r="E720" s="162"/>
      <c r="F720" s="162"/>
      <c r="G720" s="162"/>
      <c r="H720" s="162"/>
      <c r="I720" s="162"/>
      <c r="J720" s="162"/>
      <c r="K720" s="162"/>
      <c r="L720" s="162"/>
      <c r="M720" s="162"/>
      <c r="N720" s="162"/>
      <c r="O720" s="162"/>
      <c r="P720" s="416"/>
    </row>
    <row r="721" spans="1:16" s="1" customFormat="1" x14ac:dyDescent="0.2">
      <c r="A721" s="162"/>
      <c r="B721" s="162"/>
      <c r="C721" s="162"/>
      <c r="D721" s="162"/>
      <c r="E721" s="162"/>
      <c r="F721" s="162"/>
      <c r="G721" s="162"/>
      <c r="H721" s="162"/>
      <c r="I721" s="162"/>
      <c r="J721" s="162"/>
      <c r="K721" s="162"/>
      <c r="L721" s="162"/>
      <c r="M721" s="162"/>
      <c r="N721" s="162"/>
      <c r="O721" s="162"/>
      <c r="P721" s="416"/>
    </row>
    <row r="722" spans="1:16" s="1" customFormat="1" x14ac:dyDescent="0.2">
      <c r="A722" s="162"/>
      <c r="B722" s="162"/>
      <c r="C722" s="162"/>
      <c r="D722" s="162"/>
      <c r="E722" s="162"/>
      <c r="F722" s="162"/>
      <c r="G722" s="162"/>
      <c r="H722" s="162"/>
      <c r="I722" s="162"/>
      <c r="J722" s="162"/>
      <c r="K722" s="162"/>
      <c r="L722" s="162"/>
      <c r="M722" s="162"/>
      <c r="N722" s="162"/>
      <c r="O722" s="162"/>
      <c r="P722" s="416"/>
    </row>
    <row r="723" spans="1:16" s="1" customFormat="1" x14ac:dyDescent="0.2">
      <c r="A723" s="162"/>
      <c r="B723" s="162"/>
      <c r="C723" s="162"/>
      <c r="D723" s="162"/>
      <c r="E723" s="162"/>
      <c r="F723" s="162"/>
      <c r="G723" s="162"/>
      <c r="H723" s="162"/>
      <c r="I723" s="162"/>
      <c r="J723" s="162"/>
      <c r="K723" s="162"/>
      <c r="L723" s="162"/>
      <c r="M723" s="162"/>
      <c r="N723" s="162"/>
      <c r="O723" s="162"/>
      <c r="P723" s="416"/>
    </row>
    <row r="724" spans="1:16" s="1" customFormat="1" x14ac:dyDescent="0.2">
      <c r="A724" s="162"/>
      <c r="B724" s="162"/>
      <c r="C724" s="162"/>
      <c r="D724" s="162"/>
      <c r="E724" s="162"/>
      <c r="F724" s="162"/>
      <c r="G724" s="162"/>
      <c r="H724" s="162"/>
      <c r="I724" s="162"/>
      <c r="J724" s="162"/>
      <c r="K724" s="162"/>
      <c r="L724" s="162"/>
      <c r="M724" s="162"/>
      <c r="N724" s="162"/>
      <c r="O724" s="162"/>
      <c r="P724" s="416"/>
    </row>
    <row r="725" spans="1:16" s="1" customFormat="1" x14ac:dyDescent="0.2">
      <c r="A725" s="162"/>
      <c r="B725" s="162"/>
      <c r="C725" s="162"/>
      <c r="D725" s="162"/>
      <c r="E725" s="162"/>
      <c r="F725" s="162"/>
      <c r="G725" s="162"/>
      <c r="H725" s="162"/>
      <c r="I725" s="162"/>
      <c r="J725" s="162"/>
      <c r="K725" s="162"/>
      <c r="L725" s="162"/>
      <c r="M725" s="162"/>
      <c r="N725" s="162"/>
      <c r="O725" s="162"/>
      <c r="P725" s="416"/>
    </row>
    <row r="726" spans="1:16" s="1" customFormat="1" x14ac:dyDescent="0.2">
      <c r="A726" s="162"/>
      <c r="B726" s="162"/>
      <c r="C726" s="162"/>
      <c r="D726" s="162"/>
      <c r="E726" s="162"/>
      <c r="F726" s="162"/>
      <c r="G726" s="162"/>
      <c r="H726" s="162"/>
      <c r="I726" s="162"/>
      <c r="J726" s="162"/>
      <c r="K726" s="162"/>
      <c r="L726" s="162"/>
      <c r="M726" s="162"/>
      <c r="N726" s="162"/>
      <c r="O726" s="162"/>
      <c r="P726" s="416"/>
    </row>
    <row r="727" spans="1:16" s="1" customFormat="1" x14ac:dyDescent="0.2">
      <c r="A727" s="162"/>
      <c r="B727" s="162"/>
      <c r="C727" s="162"/>
      <c r="D727" s="162"/>
      <c r="E727" s="162"/>
      <c r="F727" s="162"/>
      <c r="G727" s="162"/>
      <c r="H727" s="162"/>
      <c r="I727" s="162"/>
      <c r="J727" s="162"/>
      <c r="K727" s="162"/>
      <c r="L727" s="162"/>
      <c r="M727" s="162"/>
      <c r="N727" s="162"/>
      <c r="O727" s="162"/>
      <c r="P727" s="416"/>
    </row>
    <row r="728" spans="1:16" s="1" customFormat="1" x14ac:dyDescent="0.2">
      <c r="A728" s="162"/>
      <c r="B728" s="162"/>
      <c r="C728" s="162"/>
      <c r="D728" s="162"/>
      <c r="E728" s="162"/>
      <c r="F728" s="162"/>
      <c r="G728" s="162"/>
      <c r="H728" s="162"/>
      <c r="I728" s="162"/>
      <c r="J728" s="162"/>
      <c r="K728" s="162"/>
      <c r="L728" s="162"/>
      <c r="M728" s="162"/>
      <c r="N728" s="162"/>
      <c r="O728" s="162"/>
      <c r="P728" s="416"/>
    </row>
    <row r="729" spans="1:16" s="1" customFormat="1" x14ac:dyDescent="0.2">
      <c r="A729" s="162"/>
      <c r="B729" s="162"/>
      <c r="C729" s="162"/>
      <c r="D729" s="162"/>
      <c r="E729" s="162"/>
      <c r="F729" s="162"/>
      <c r="G729" s="162"/>
      <c r="H729" s="162"/>
      <c r="I729" s="162"/>
      <c r="J729" s="162"/>
      <c r="K729" s="162"/>
      <c r="L729" s="162"/>
      <c r="M729" s="162"/>
      <c r="N729" s="162"/>
      <c r="O729" s="162"/>
      <c r="P729" s="416"/>
    </row>
    <row r="730" spans="1:16" s="1" customFormat="1" x14ac:dyDescent="0.2">
      <c r="A730" s="162"/>
      <c r="B730" s="162"/>
      <c r="C730" s="162"/>
      <c r="D730" s="162"/>
      <c r="E730" s="162"/>
      <c r="F730" s="162"/>
      <c r="G730" s="162"/>
      <c r="H730" s="162"/>
      <c r="I730" s="162"/>
      <c r="J730" s="162"/>
      <c r="K730" s="162"/>
      <c r="L730" s="162"/>
      <c r="M730" s="162"/>
      <c r="N730" s="162"/>
      <c r="O730" s="162"/>
      <c r="P730" s="416"/>
    </row>
    <row r="731" spans="1:16" s="1" customFormat="1" x14ac:dyDescent="0.2">
      <c r="A731" s="162"/>
      <c r="B731" s="162"/>
      <c r="C731" s="162"/>
      <c r="D731" s="162"/>
      <c r="E731" s="162"/>
      <c r="F731" s="162"/>
      <c r="G731" s="162"/>
      <c r="H731" s="162"/>
      <c r="I731" s="162"/>
      <c r="J731" s="162"/>
      <c r="K731" s="162"/>
      <c r="L731" s="162"/>
      <c r="M731" s="162"/>
      <c r="N731" s="162"/>
      <c r="O731" s="162"/>
      <c r="P731" s="416"/>
    </row>
    <row r="732" spans="1:16" s="1" customFormat="1" x14ac:dyDescent="0.2">
      <c r="A732" s="162"/>
      <c r="B732" s="162"/>
      <c r="C732" s="162"/>
      <c r="D732" s="162"/>
      <c r="E732" s="162"/>
      <c r="F732" s="162"/>
      <c r="G732" s="162"/>
      <c r="H732" s="162"/>
      <c r="I732" s="162"/>
      <c r="J732" s="162"/>
      <c r="K732" s="162"/>
      <c r="L732" s="162"/>
      <c r="M732" s="162"/>
      <c r="N732" s="162"/>
      <c r="O732" s="162"/>
      <c r="P732" s="416"/>
    </row>
    <row r="733" spans="1:16" s="1" customFormat="1" x14ac:dyDescent="0.2">
      <c r="A733" s="162"/>
      <c r="B733" s="162"/>
      <c r="C733" s="162"/>
      <c r="D733" s="162"/>
      <c r="E733" s="162"/>
      <c r="F733" s="162"/>
      <c r="G733" s="162"/>
      <c r="H733" s="162"/>
      <c r="I733" s="162"/>
      <c r="J733" s="162"/>
      <c r="K733" s="162"/>
      <c r="L733" s="162"/>
      <c r="M733" s="162"/>
      <c r="N733" s="162"/>
      <c r="O733" s="162"/>
      <c r="P733" s="416"/>
    </row>
    <row r="734" spans="1:16" s="1" customFormat="1" x14ac:dyDescent="0.2">
      <c r="A734" s="162"/>
      <c r="B734" s="162"/>
      <c r="C734" s="162"/>
      <c r="D734" s="162"/>
      <c r="E734" s="162"/>
      <c r="F734" s="162"/>
      <c r="G734" s="162"/>
      <c r="H734" s="162"/>
      <c r="I734" s="162"/>
      <c r="J734" s="162"/>
      <c r="K734" s="162"/>
      <c r="L734" s="162"/>
      <c r="M734" s="162"/>
      <c r="N734" s="162"/>
      <c r="O734" s="162"/>
      <c r="P734" s="416"/>
    </row>
    <row r="735" spans="1:16" s="1" customFormat="1" x14ac:dyDescent="0.2">
      <c r="A735" s="162"/>
      <c r="B735" s="162"/>
      <c r="C735" s="162"/>
      <c r="D735" s="162"/>
      <c r="E735" s="162"/>
      <c r="F735" s="162"/>
      <c r="G735" s="162"/>
      <c r="H735" s="162"/>
      <c r="I735" s="162"/>
      <c r="J735" s="162"/>
      <c r="K735" s="162"/>
      <c r="L735" s="162"/>
      <c r="M735" s="162"/>
      <c r="N735" s="162"/>
      <c r="O735" s="162"/>
      <c r="P735" s="416"/>
    </row>
    <row r="736" spans="1:16" s="1" customFormat="1" x14ac:dyDescent="0.2">
      <c r="A736" s="162"/>
      <c r="B736" s="162"/>
      <c r="C736" s="162"/>
      <c r="D736" s="162"/>
      <c r="E736" s="162"/>
      <c r="F736" s="162"/>
      <c r="G736" s="162"/>
      <c r="H736" s="162"/>
      <c r="I736" s="162"/>
      <c r="J736" s="162"/>
      <c r="K736" s="162"/>
      <c r="L736" s="162"/>
      <c r="M736" s="162"/>
      <c r="N736" s="162"/>
      <c r="O736" s="162"/>
      <c r="P736" s="416"/>
    </row>
    <row r="737" spans="1:16" s="1" customFormat="1" x14ac:dyDescent="0.2">
      <c r="A737" s="162"/>
      <c r="B737" s="162"/>
      <c r="C737" s="162"/>
      <c r="D737" s="162"/>
      <c r="E737" s="162"/>
      <c r="F737" s="162"/>
      <c r="G737" s="162"/>
      <c r="H737" s="162"/>
      <c r="I737" s="162"/>
      <c r="J737" s="162"/>
      <c r="K737" s="162"/>
      <c r="L737" s="162"/>
      <c r="M737" s="162"/>
      <c r="N737" s="162"/>
      <c r="O737" s="162"/>
      <c r="P737" s="416"/>
    </row>
    <row r="738" spans="1:16" s="1" customFormat="1" x14ac:dyDescent="0.2">
      <c r="A738" s="162"/>
      <c r="B738" s="162"/>
      <c r="C738" s="162"/>
      <c r="D738" s="162"/>
      <c r="E738" s="162"/>
      <c r="F738" s="162"/>
      <c r="G738" s="162"/>
      <c r="H738" s="162"/>
      <c r="I738" s="162"/>
      <c r="J738" s="162"/>
      <c r="K738" s="162"/>
      <c r="L738" s="162"/>
      <c r="M738" s="162"/>
      <c r="N738" s="162"/>
      <c r="O738" s="162"/>
      <c r="P738" s="416"/>
    </row>
    <row r="739" spans="1:16" s="1" customFormat="1" x14ac:dyDescent="0.2">
      <c r="A739" s="162"/>
      <c r="B739" s="162"/>
      <c r="C739" s="162"/>
      <c r="D739" s="162"/>
      <c r="E739" s="162"/>
      <c r="F739" s="162"/>
      <c r="G739" s="162"/>
      <c r="H739" s="162"/>
      <c r="I739" s="162"/>
      <c r="J739" s="162"/>
      <c r="K739" s="162"/>
      <c r="L739" s="162"/>
      <c r="M739" s="162"/>
      <c r="N739" s="162"/>
      <c r="O739" s="162"/>
      <c r="P739" s="416"/>
    </row>
    <row r="740" spans="1:16" s="1" customFormat="1" x14ac:dyDescent="0.2">
      <c r="A740" s="162"/>
      <c r="B740" s="162"/>
      <c r="C740" s="162"/>
      <c r="D740" s="162"/>
      <c r="E740" s="162"/>
      <c r="F740" s="162"/>
      <c r="G740" s="162"/>
      <c r="H740" s="162"/>
      <c r="I740" s="162"/>
      <c r="J740" s="162"/>
      <c r="K740" s="162"/>
      <c r="L740" s="162"/>
      <c r="M740" s="162"/>
      <c r="N740" s="162"/>
      <c r="O740" s="162"/>
      <c r="P740" s="416"/>
    </row>
    <row r="741" spans="1:16" s="1" customFormat="1" x14ac:dyDescent="0.2">
      <c r="A741" s="162"/>
      <c r="B741" s="162"/>
      <c r="C741" s="162"/>
      <c r="D741" s="162"/>
      <c r="E741" s="162"/>
      <c r="F741" s="162"/>
      <c r="G741" s="162"/>
      <c r="H741" s="162"/>
      <c r="I741" s="162"/>
      <c r="J741" s="162"/>
      <c r="K741" s="162"/>
      <c r="L741" s="162"/>
      <c r="M741" s="162"/>
      <c r="N741" s="162"/>
      <c r="O741" s="162"/>
      <c r="P741" s="416"/>
    </row>
    <row r="742" spans="1:16" s="1" customFormat="1" x14ac:dyDescent="0.2">
      <c r="A742" s="162"/>
      <c r="B742" s="162"/>
      <c r="C742" s="162"/>
      <c r="D742" s="162"/>
      <c r="E742" s="162"/>
      <c r="F742" s="162"/>
      <c r="G742" s="162"/>
      <c r="H742" s="162"/>
      <c r="I742" s="162"/>
      <c r="J742" s="162"/>
      <c r="K742" s="162"/>
      <c r="L742" s="162"/>
      <c r="M742" s="162"/>
      <c r="N742" s="162"/>
      <c r="O742" s="162"/>
      <c r="P742" s="416"/>
    </row>
    <row r="743" spans="1:16" s="1" customFormat="1" x14ac:dyDescent="0.2">
      <c r="A743" s="162"/>
      <c r="B743" s="162"/>
      <c r="C743" s="162"/>
      <c r="D743" s="162"/>
      <c r="E743" s="162"/>
      <c r="F743" s="162"/>
      <c r="G743" s="162"/>
      <c r="H743" s="162"/>
      <c r="I743" s="162"/>
      <c r="J743" s="162"/>
      <c r="K743" s="162"/>
      <c r="L743" s="162"/>
      <c r="M743" s="162"/>
      <c r="N743" s="162"/>
      <c r="O743" s="162"/>
      <c r="P743" s="416"/>
    </row>
    <row r="744" spans="1:16" s="1" customFormat="1" x14ac:dyDescent="0.2">
      <c r="A744" s="162"/>
      <c r="B744" s="162"/>
      <c r="C744" s="162"/>
      <c r="D744" s="162"/>
      <c r="E744" s="162"/>
      <c r="F744" s="162"/>
      <c r="G744" s="162"/>
      <c r="H744" s="162"/>
      <c r="I744" s="162"/>
      <c r="J744" s="162"/>
      <c r="K744" s="162"/>
      <c r="L744" s="162"/>
      <c r="M744" s="162"/>
      <c r="N744" s="162"/>
      <c r="O744" s="162"/>
      <c r="P744" s="416"/>
    </row>
    <row r="745" spans="1:16" s="1" customFormat="1" x14ac:dyDescent="0.2">
      <c r="A745" s="162"/>
      <c r="B745" s="162"/>
      <c r="C745" s="162"/>
      <c r="D745" s="162"/>
      <c r="E745" s="162"/>
      <c r="F745" s="162"/>
      <c r="G745" s="162"/>
      <c r="H745" s="162"/>
      <c r="I745" s="162"/>
      <c r="J745" s="162"/>
      <c r="K745" s="162"/>
      <c r="L745" s="162"/>
      <c r="M745" s="162"/>
      <c r="N745" s="162"/>
      <c r="O745" s="162"/>
      <c r="P745" s="416"/>
    </row>
    <row r="746" spans="1:16" s="1" customFormat="1" x14ac:dyDescent="0.2">
      <c r="A746" s="162"/>
      <c r="B746" s="162"/>
      <c r="C746" s="162"/>
      <c r="D746" s="162"/>
      <c r="E746" s="162"/>
      <c r="F746" s="162"/>
      <c r="G746" s="162"/>
      <c r="H746" s="162"/>
      <c r="I746" s="162"/>
      <c r="J746" s="162"/>
      <c r="K746" s="162"/>
      <c r="L746" s="162"/>
      <c r="M746" s="162"/>
      <c r="N746" s="162"/>
      <c r="O746" s="162"/>
      <c r="P746" s="416"/>
    </row>
    <row r="747" spans="1:16" s="1" customFormat="1" x14ac:dyDescent="0.2">
      <c r="A747" s="162"/>
      <c r="B747" s="162"/>
      <c r="C747" s="162"/>
      <c r="D747" s="162"/>
      <c r="E747" s="162"/>
      <c r="F747" s="162"/>
      <c r="G747" s="162"/>
      <c r="H747" s="162"/>
      <c r="I747" s="162"/>
      <c r="J747" s="162"/>
      <c r="K747" s="162"/>
      <c r="L747" s="162"/>
      <c r="M747" s="162"/>
      <c r="N747" s="162"/>
      <c r="O747" s="162"/>
      <c r="P747" s="416"/>
    </row>
    <row r="748" spans="1:16" s="1" customFormat="1" x14ac:dyDescent="0.2">
      <c r="A748" s="162"/>
      <c r="B748" s="162"/>
      <c r="C748" s="162"/>
      <c r="D748" s="162"/>
      <c r="E748" s="162"/>
      <c r="F748" s="162"/>
      <c r="G748" s="162"/>
      <c r="H748" s="162"/>
      <c r="I748" s="162"/>
      <c r="J748" s="162"/>
      <c r="K748" s="162"/>
      <c r="L748" s="162"/>
      <c r="M748" s="162"/>
      <c r="N748" s="162"/>
      <c r="O748" s="162"/>
      <c r="P748" s="416"/>
    </row>
    <row r="749" spans="1:16" s="1" customFormat="1" x14ac:dyDescent="0.2">
      <c r="P749" s="416"/>
    </row>
    <row r="750" spans="1:16" s="1" customFormat="1" x14ac:dyDescent="0.2">
      <c r="P750" s="416"/>
    </row>
    <row r="751" spans="1:16" s="1" customFormat="1" x14ac:dyDescent="0.2">
      <c r="P751" s="416"/>
    </row>
    <row r="752" spans="1:16" s="1" customFormat="1" x14ac:dyDescent="0.2">
      <c r="P752" s="416"/>
    </row>
    <row r="753" spans="16:16" s="1" customFormat="1" x14ac:dyDescent="0.2">
      <c r="P753" s="416"/>
    </row>
    <row r="754" spans="16:16" s="1" customFormat="1" x14ac:dyDescent="0.2">
      <c r="P754" s="416"/>
    </row>
    <row r="755" spans="16:16" s="1" customFormat="1" x14ac:dyDescent="0.2">
      <c r="P755" s="416"/>
    </row>
    <row r="756" spans="16:16" s="1" customFormat="1" x14ac:dyDescent="0.2">
      <c r="P756" s="416"/>
    </row>
    <row r="757" spans="16:16" s="1" customFormat="1" x14ac:dyDescent="0.2">
      <c r="P757" s="416"/>
    </row>
    <row r="758" spans="16:16" s="1" customFormat="1" x14ac:dyDescent="0.2">
      <c r="P758" s="416"/>
    </row>
  </sheetData>
  <sheetProtection formatRows="0" insertRows="0"/>
  <customSheetViews>
    <customSheetView guid="{21F2E024-704F-4E93-AC63-213755ECFFE0}" scale="55" showPageBreaks="1" showGridLines="0" fitToPage="1" printArea="1" view="pageBreakPreview">
      <pane ySplit="6" topLeftCell="A7" activePane="bottomLeft" state="frozen"/>
      <selection pane="bottomLeft"/>
      <colBreaks count="1" manualBreakCount="1">
        <brk id="14" max="77" man="1"/>
      </colBreaks>
      <pageMargins left="0.70866141732283472" right="0.70866141732283472" top="0.74803149606299213" bottom="0.74803149606299213" header="0.31496062992125984" footer="0.31496062992125984"/>
      <pageSetup paperSize="9" scale="51" fitToHeight="0" orientation="portrait" r:id="rId1"/>
      <headerFooter>
        <oddHeader>&amp;C&amp;"Arial"&amp;10 Commerce Commission Information Disclosure Template</oddHeader>
        <oddFooter>&amp;L&amp;"Arial"&amp;10 &amp;F&amp;C&amp;"Arial"&amp;10 &amp;A&amp;R&amp;"Arial"&amp;10 &amp;P</oddFooter>
      </headerFooter>
    </customSheetView>
  </customSheetViews>
  <mergeCells count="10">
    <mergeCell ref="L2:N2"/>
    <mergeCell ref="L3:N3"/>
    <mergeCell ref="L51:M51"/>
    <mergeCell ref="C79:N79"/>
    <mergeCell ref="A5:N5"/>
    <mergeCell ref="H76:M77"/>
    <mergeCell ref="H59:M60"/>
    <mergeCell ref="N8:N9"/>
    <mergeCell ref="C8:I9"/>
    <mergeCell ref="H67:M68"/>
  </mergeCells>
  <dataValidations count="1">
    <dataValidation allowBlank="1" showInputMessage="1" showErrorMessage="1" prompt="Please enter text" sqref="H55:H57 H59 H67 H72:H74 H63:H65 H76"/>
  </dataValidations>
  <pageMargins left="0.70866141732283472" right="0.70866141732283472" top="0.74803149606299213" bottom="0.74803149606299213" header="0.31496062992125984" footer="0.31496062992125984"/>
  <pageSetup paperSize="9" scale="51" fitToHeight="2"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749992370372631"/>
  </sheetPr>
  <dimension ref="A1:AH739"/>
  <sheetViews>
    <sheetView showGridLines="0" zoomScale="70" zoomScaleNormal="70" zoomScaleSheetLayoutView="75" workbookViewId="0">
      <selection activeCell="H110" sqref="H110"/>
    </sheetView>
  </sheetViews>
  <sheetFormatPr defaultRowHeight="12.75" x14ac:dyDescent="0.2"/>
  <cols>
    <col min="1" max="1" width="4.5703125" style="1" customWidth="1"/>
    <col min="2" max="2" width="3.140625" style="1" customWidth="1"/>
    <col min="3" max="3" width="5.5703125" style="1" customWidth="1"/>
    <col min="4" max="4" width="0.85546875" style="185" customWidth="1"/>
    <col min="5" max="5" width="1.5703125" style="1" customWidth="1"/>
    <col min="6" max="6" width="2.7109375" style="1" customWidth="1"/>
    <col min="7" max="7" width="62.42578125" style="1" customWidth="1"/>
    <col min="8" max="8" width="24.7109375" style="1" customWidth="1"/>
    <col min="9" max="9" width="9.7109375" style="1" customWidth="1"/>
    <col min="10" max="11" width="16.140625" style="1" customWidth="1"/>
    <col min="12" max="12" width="2.7109375" style="1" customWidth="1"/>
    <col min="13" max="13" width="21.140625" style="416" customWidth="1"/>
    <col min="14" max="16384" width="9.140625" style="1"/>
  </cols>
  <sheetData>
    <row r="1" spans="1:18" s="19" customFormat="1" ht="15" customHeight="1" x14ac:dyDescent="0.2">
      <c r="A1" s="74"/>
      <c r="B1" s="75"/>
      <c r="C1" s="75"/>
      <c r="D1" s="75"/>
      <c r="E1" s="75"/>
      <c r="F1" s="105"/>
      <c r="G1" s="105"/>
      <c r="H1" s="105"/>
      <c r="I1" s="105"/>
      <c r="J1" s="75"/>
      <c r="K1" s="75"/>
      <c r="L1" s="106"/>
      <c r="M1" s="413"/>
    </row>
    <row r="2" spans="1:18" s="19" customFormat="1" ht="18" customHeight="1" x14ac:dyDescent="0.3">
      <c r="A2" s="77"/>
      <c r="B2" s="78"/>
      <c r="C2" s="78"/>
      <c r="D2" s="78"/>
      <c r="E2" s="78"/>
      <c r="F2" s="343"/>
      <c r="G2" s="343"/>
      <c r="H2" s="140" t="s">
        <v>9</v>
      </c>
      <c r="I2" s="716" t="str">
        <f>IF(NOT(ISBLANK(CoverSheet!$C$8)),CoverSheet!$C$8,"")</f>
        <v/>
      </c>
      <c r="J2" s="716"/>
      <c r="K2" s="716"/>
      <c r="L2" s="107"/>
      <c r="M2" s="413"/>
    </row>
    <row r="3" spans="1:18" s="19" customFormat="1" ht="18" customHeight="1" x14ac:dyDescent="0.25">
      <c r="A3" s="77"/>
      <c r="B3" s="78"/>
      <c r="C3" s="78"/>
      <c r="D3" s="78"/>
      <c r="E3" s="78"/>
      <c r="F3" s="343"/>
      <c r="G3" s="343"/>
      <c r="H3" s="140" t="s">
        <v>436</v>
      </c>
      <c r="I3" s="717" t="str">
        <f>IF(ISNUMBER(CoverSheet!$C$12),CoverSheet!$C$12,"")</f>
        <v/>
      </c>
      <c r="J3" s="717"/>
      <c r="K3" s="717"/>
      <c r="L3" s="107"/>
      <c r="M3" s="413"/>
    </row>
    <row r="4" spans="1:18" s="19" customFormat="1" ht="20.25" customHeight="1" x14ac:dyDescent="0.35">
      <c r="A4" s="344" t="s">
        <v>582</v>
      </c>
      <c r="B4" s="93"/>
      <c r="C4" s="78"/>
      <c r="D4" s="78"/>
      <c r="E4" s="78"/>
      <c r="F4" s="108"/>
      <c r="G4" s="108"/>
      <c r="H4" s="108"/>
      <c r="I4" s="108"/>
      <c r="J4" s="78"/>
      <c r="K4" s="78"/>
      <c r="L4" s="107"/>
      <c r="M4" s="413"/>
      <c r="N4" s="41"/>
      <c r="O4" s="41"/>
      <c r="P4" s="41"/>
      <c r="Q4" s="41"/>
      <c r="R4" s="41"/>
    </row>
    <row r="5" spans="1:18" s="281" customFormat="1" ht="80.25" customHeight="1" x14ac:dyDescent="0.2">
      <c r="A5" s="714" t="s">
        <v>684</v>
      </c>
      <c r="B5" s="718"/>
      <c r="C5" s="718"/>
      <c r="D5" s="718"/>
      <c r="E5" s="718"/>
      <c r="F5" s="718"/>
      <c r="G5" s="718"/>
      <c r="H5" s="718"/>
      <c r="I5" s="718"/>
      <c r="J5" s="718"/>
      <c r="K5" s="718"/>
      <c r="L5" s="280"/>
      <c r="M5" s="412"/>
      <c r="N5" s="287"/>
      <c r="O5" s="287"/>
      <c r="P5" s="287"/>
      <c r="Q5" s="287"/>
      <c r="R5" s="287"/>
    </row>
    <row r="6" spans="1:18" s="19" customFormat="1" ht="15" customHeight="1" x14ac:dyDescent="0.2">
      <c r="A6" s="129" t="s">
        <v>680</v>
      </c>
      <c r="B6" s="173"/>
      <c r="C6" s="85"/>
      <c r="D6" s="85"/>
      <c r="E6" s="78"/>
      <c r="F6" s="108"/>
      <c r="G6" s="108"/>
      <c r="H6" s="108"/>
      <c r="I6" s="108"/>
      <c r="J6" s="78"/>
      <c r="K6" s="78"/>
      <c r="L6" s="107"/>
      <c r="M6" s="413"/>
    </row>
    <row r="7" spans="1:18" s="19" customFormat="1" ht="30" customHeight="1" x14ac:dyDescent="0.3">
      <c r="A7" s="187">
        <v>7</v>
      </c>
      <c r="B7" s="337"/>
      <c r="C7" s="251" t="s">
        <v>597</v>
      </c>
      <c r="D7" s="336"/>
      <c r="E7" s="258"/>
      <c r="F7" s="262"/>
      <c r="G7" s="262"/>
      <c r="H7" s="262"/>
      <c r="I7" s="262"/>
      <c r="J7" s="268" t="s">
        <v>130</v>
      </c>
      <c r="K7" s="268" t="s">
        <v>130</v>
      </c>
      <c r="L7" s="59"/>
      <c r="M7" s="414"/>
    </row>
    <row r="8" spans="1:18" s="19" customFormat="1" ht="15" customHeight="1" x14ac:dyDescent="0.2">
      <c r="A8" s="187">
        <v>8</v>
      </c>
      <c r="B8" s="337"/>
      <c r="C8" s="262"/>
      <c r="D8" s="262"/>
      <c r="E8" s="346"/>
      <c r="F8" s="346" t="s">
        <v>463</v>
      </c>
      <c r="G8" s="346"/>
      <c r="H8" s="346"/>
      <c r="I8" s="346"/>
      <c r="J8" s="290"/>
      <c r="K8" s="359">
        <f>K38</f>
        <v>0</v>
      </c>
      <c r="L8" s="59"/>
      <c r="M8" s="413" t="s">
        <v>670</v>
      </c>
    </row>
    <row r="9" spans="1:18" s="19" customFormat="1" ht="15" customHeight="1" x14ac:dyDescent="0.2">
      <c r="A9" s="187">
        <v>9</v>
      </c>
      <c r="B9" s="337"/>
      <c r="C9" s="262"/>
      <c r="D9" s="262"/>
      <c r="E9" s="346"/>
      <c r="F9" s="346" t="s">
        <v>114</v>
      </c>
      <c r="G9" s="346"/>
      <c r="H9" s="346"/>
      <c r="I9" s="346"/>
      <c r="J9" s="290"/>
      <c r="K9" s="359">
        <f>J52</f>
        <v>0</v>
      </c>
      <c r="L9" s="59"/>
      <c r="M9" s="413" t="s">
        <v>671</v>
      </c>
    </row>
    <row r="10" spans="1:18" s="19" customFormat="1" ht="15" customHeight="1" x14ac:dyDescent="0.2">
      <c r="A10" s="187">
        <v>10</v>
      </c>
      <c r="B10" s="337"/>
      <c r="C10" s="262"/>
      <c r="D10" s="262"/>
      <c r="E10" s="346"/>
      <c r="F10" s="346" t="s">
        <v>115</v>
      </c>
      <c r="G10" s="346"/>
      <c r="H10" s="346"/>
      <c r="I10" s="346"/>
      <c r="J10" s="290"/>
      <c r="K10" s="359">
        <f>K52</f>
        <v>0</v>
      </c>
      <c r="L10" s="59"/>
      <c r="M10" s="413" t="s">
        <v>671</v>
      </c>
    </row>
    <row r="11" spans="1:18" s="19" customFormat="1" ht="15" customHeight="1" x14ac:dyDescent="0.2">
      <c r="A11" s="187">
        <v>11</v>
      </c>
      <c r="B11" s="337"/>
      <c r="C11" s="262"/>
      <c r="D11" s="262"/>
      <c r="E11" s="346"/>
      <c r="F11" s="346" t="s">
        <v>116</v>
      </c>
      <c r="G11" s="346"/>
      <c r="H11" s="346"/>
      <c r="I11" s="346"/>
      <c r="J11" s="290"/>
      <c r="K11" s="359">
        <f>K65</f>
        <v>0</v>
      </c>
      <c r="L11" s="59"/>
      <c r="M11" s="413" t="s">
        <v>672</v>
      </c>
    </row>
    <row r="12" spans="1:18" s="41" customFormat="1" ht="15" customHeight="1" x14ac:dyDescent="0.2">
      <c r="A12" s="187">
        <v>12</v>
      </c>
      <c r="B12" s="337"/>
      <c r="C12" s="262"/>
      <c r="D12" s="262"/>
      <c r="E12" s="346"/>
      <c r="F12" s="346" t="s">
        <v>295</v>
      </c>
      <c r="G12" s="346"/>
      <c r="H12" s="346"/>
      <c r="I12" s="346"/>
      <c r="J12" s="290"/>
      <c r="K12" s="290"/>
      <c r="L12" s="59"/>
      <c r="M12" s="413"/>
    </row>
    <row r="13" spans="1:18" s="19" customFormat="1" ht="15" customHeight="1" x14ac:dyDescent="0.2">
      <c r="A13" s="187">
        <v>13</v>
      </c>
      <c r="B13" s="337"/>
      <c r="C13" s="262"/>
      <c r="D13" s="262"/>
      <c r="E13" s="346"/>
      <c r="F13" s="346"/>
      <c r="G13" s="346" t="s">
        <v>65</v>
      </c>
      <c r="H13" s="346"/>
      <c r="I13" s="346"/>
      <c r="J13" s="359">
        <f>K78</f>
        <v>0</v>
      </c>
      <c r="K13" s="290"/>
      <c r="L13" s="59"/>
      <c r="M13" s="413" t="s">
        <v>673</v>
      </c>
    </row>
    <row r="14" spans="1:18" s="19" customFormat="1" ht="15" customHeight="1" x14ac:dyDescent="0.2">
      <c r="A14" s="187">
        <v>14</v>
      </c>
      <c r="B14" s="337"/>
      <c r="C14" s="262"/>
      <c r="D14" s="262"/>
      <c r="E14" s="346"/>
      <c r="F14" s="346"/>
      <c r="G14" s="346" t="s">
        <v>117</v>
      </c>
      <c r="H14" s="346"/>
      <c r="I14" s="346"/>
      <c r="J14" s="359">
        <f>K90</f>
        <v>0</v>
      </c>
      <c r="K14" s="290"/>
      <c r="L14" s="59"/>
      <c r="M14" s="413" t="s">
        <v>674</v>
      </c>
    </row>
    <row r="15" spans="1:18" s="19" customFormat="1" ht="15" customHeight="1" thickBot="1" x14ac:dyDescent="0.25">
      <c r="A15" s="187">
        <v>15</v>
      </c>
      <c r="B15" s="337"/>
      <c r="C15" s="262"/>
      <c r="D15" s="262"/>
      <c r="E15" s="346"/>
      <c r="F15" s="346"/>
      <c r="G15" s="346" t="s">
        <v>346</v>
      </c>
      <c r="H15" s="346"/>
      <c r="I15" s="346"/>
      <c r="J15" s="359">
        <f>K102</f>
        <v>0</v>
      </c>
      <c r="K15" s="290"/>
      <c r="L15" s="59"/>
      <c r="M15" s="413" t="s">
        <v>675</v>
      </c>
    </row>
    <row r="16" spans="1:18" s="41" customFormat="1" ht="15" customHeight="1" thickBot="1" x14ac:dyDescent="0.25">
      <c r="A16" s="187">
        <v>16</v>
      </c>
      <c r="B16" s="337"/>
      <c r="C16" s="262"/>
      <c r="D16" s="262"/>
      <c r="E16" s="192"/>
      <c r="F16" s="192" t="s">
        <v>294</v>
      </c>
      <c r="G16" s="346"/>
      <c r="H16" s="346"/>
      <c r="I16" s="346"/>
      <c r="J16" s="299"/>
      <c r="K16" s="376">
        <f>SUM(J13:J15)</f>
        <v>0</v>
      </c>
      <c r="L16" s="59"/>
      <c r="M16" s="413"/>
    </row>
    <row r="17" spans="1:13" s="41" customFormat="1" ht="15" customHeight="1" thickBot="1" x14ac:dyDescent="0.25">
      <c r="A17" s="187">
        <v>17</v>
      </c>
      <c r="B17" s="337"/>
      <c r="C17" s="262"/>
      <c r="D17" s="262"/>
      <c r="E17" s="192" t="s">
        <v>616</v>
      </c>
      <c r="F17" s="346"/>
      <c r="G17" s="346"/>
      <c r="H17" s="346"/>
      <c r="I17" s="346"/>
      <c r="J17" s="290"/>
      <c r="K17" s="376">
        <f>K8+K9+K10+K11+K16</f>
        <v>0</v>
      </c>
      <c r="L17" s="59"/>
      <c r="M17" s="413"/>
    </row>
    <row r="18" spans="1:13" s="19" customFormat="1" ht="15" customHeight="1" x14ac:dyDescent="0.2">
      <c r="A18" s="187">
        <v>18</v>
      </c>
      <c r="B18" s="337"/>
      <c r="C18" s="262"/>
      <c r="D18" s="262"/>
      <c r="E18" s="346"/>
      <c r="F18" s="542" t="s">
        <v>847</v>
      </c>
      <c r="G18" s="542"/>
      <c r="H18" s="346"/>
      <c r="I18" s="346"/>
      <c r="J18" s="290"/>
      <c r="K18" s="359">
        <f>K128</f>
        <v>0</v>
      </c>
      <c r="L18" s="59"/>
      <c r="M18" s="413" t="s">
        <v>676</v>
      </c>
    </row>
    <row r="19" spans="1:13" s="41" customFormat="1" ht="15" customHeight="1" thickBot="1" x14ac:dyDescent="0.25">
      <c r="A19" s="187">
        <v>19</v>
      </c>
      <c r="B19" s="337"/>
      <c r="C19" s="262"/>
      <c r="D19" s="262"/>
      <c r="E19" s="346"/>
      <c r="F19" s="346"/>
      <c r="G19" s="346"/>
      <c r="H19" s="346"/>
      <c r="I19" s="346"/>
      <c r="J19" s="290"/>
      <c r="K19" s="290"/>
      <c r="L19" s="59"/>
      <c r="M19" s="413"/>
    </row>
    <row r="20" spans="1:13" s="19" customFormat="1" ht="15" customHeight="1" thickBot="1" x14ac:dyDescent="0.25">
      <c r="A20" s="187">
        <v>20</v>
      </c>
      <c r="B20" s="337"/>
      <c r="C20" s="262"/>
      <c r="D20" s="262"/>
      <c r="E20" s="257" t="s">
        <v>598</v>
      </c>
      <c r="F20" s="346"/>
      <c r="G20" s="346"/>
      <c r="H20" s="346"/>
      <c r="I20" s="346"/>
      <c r="J20" s="290"/>
      <c r="K20" s="376">
        <f>K17+K18</f>
        <v>0</v>
      </c>
      <c r="L20" s="59"/>
      <c r="M20" s="413"/>
    </row>
    <row r="21" spans="1:13" s="41" customFormat="1" ht="15" customHeight="1" x14ac:dyDescent="0.2">
      <c r="A21" s="187">
        <v>21</v>
      </c>
      <c r="B21" s="337"/>
      <c r="C21" s="262"/>
      <c r="D21" s="261" t="s">
        <v>7</v>
      </c>
      <c r="E21" s="257"/>
      <c r="F21" s="286" t="s">
        <v>599</v>
      </c>
      <c r="G21" s="346"/>
      <c r="H21" s="346"/>
      <c r="I21" s="346"/>
      <c r="J21" s="290"/>
      <c r="K21" s="364"/>
      <c r="L21" s="59"/>
      <c r="M21" s="413"/>
    </row>
    <row r="22" spans="1:13" s="19" customFormat="1" ht="15" customHeight="1" x14ac:dyDescent="0.2">
      <c r="A22" s="187">
        <v>22</v>
      </c>
      <c r="B22" s="337"/>
      <c r="C22" s="258"/>
      <c r="D22" s="261" t="s">
        <v>6</v>
      </c>
      <c r="E22" s="261"/>
      <c r="F22" s="346" t="s">
        <v>622</v>
      </c>
      <c r="G22" s="346"/>
      <c r="H22" s="346"/>
      <c r="I22" s="346"/>
      <c r="J22" s="290"/>
      <c r="K22" s="359">
        <f>SUM(J40+J53+K53+J66+J79+J91+J103)</f>
        <v>0</v>
      </c>
      <c r="L22" s="59"/>
      <c r="M22" s="413"/>
    </row>
    <row r="23" spans="1:13" s="19" customFormat="1" ht="15" customHeight="1" x14ac:dyDescent="0.2">
      <c r="A23" s="187">
        <v>23</v>
      </c>
      <c r="B23" s="337"/>
      <c r="C23" s="258"/>
      <c r="D23" s="261" t="s">
        <v>7</v>
      </c>
      <c r="E23" s="261"/>
      <c r="F23" s="346" t="s">
        <v>600</v>
      </c>
      <c r="G23" s="346"/>
      <c r="H23" s="346"/>
      <c r="I23" s="346"/>
      <c r="J23" s="290"/>
      <c r="K23" s="364"/>
      <c r="L23" s="59"/>
      <c r="M23" s="413"/>
    </row>
    <row r="24" spans="1:13" s="41" customFormat="1" ht="15" customHeight="1" thickBot="1" x14ac:dyDescent="0.25">
      <c r="A24" s="187">
        <v>24</v>
      </c>
      <c r="B24" s="337"/>
      <c r="C24" s="262"/>
      <c r="D24" s="262"/>
      <c r="E24" s="346"/>
      <c r="F24" s="346"/>
      <c r="G24" s="346"/>
      <c r="H24" s="346"/>
      <c r="I24" s="346"/>
      <c r="J24" s="290"/>
      <c r="K24" s="290"/>
      <c r="L24" s="59"/>
      <c r="M24" s="413"/>
    </row>
    <row r="25" spans="1:13" s="55" customFormat="1" ht="15" customHeight="1" thickBot="1" x14ac:dyDescent="0.25">
      <c r="A25" s="187">
        <v>25</v>
      </c>
      <c r="B25" s="337"/>
      <c r="C25" s="262"/>
      <c r="D25" s="262"/>
      <c r="E25" s="257" t="s">
        <v>238</v>
      </c>
      <c r="F25" s="346"/>
      <c r="G25" s="346"/>
      <c r="H25" s="346"/>
      <c r="I25" s="346"/>
      <c r="J25" s="290"/>
      <c r="K25" s="376">
        <f>K20+K21-K22+K23</f>
        <v>0</v>
      </c>
      <c r="L25" s="59"/>
      <c r="M25" s="413" t="s">
        <v>667</v>
      </c>
    </row>
    <row r="26" spans="1:13" s="55" customFormat="1" ht="30" customHeight="1" x14ac:dyDescent="0.3">
      <c r="A26" s="187">
        <v>26</v>
      </c>
      <c r="B26" s="337"/>
      <c r="C26" s="251" t="s">
        <v>602</v>
      </c>
      <c r="D26" s="336"/>
      <c r="E26" s="258"/>
      <c r="F26" s="262"/>
      <c r="G26" s="262"/>
      <c r="H26" s="262"/>
      <c r="I26" s="262"/>
      <c r="J26" s="273"/>
      <c r="K26" s="268" t="s">
        <v>130</v>
      </c>
      <c r="L26" s="59"/>
      <c r="M26" s="414"/>
    </row>
    <row r="27" spans="1:13" s="19" customFormat="1" ht="15" customHeight="1" x14ac:dyDescent="0.2">
      <c r="A27" s="187">
        <v>27</v>
      </c>
      <c r="B27" s="337"/>
      <c r="C27" s="258"/>
      <c r="D27" s="258"/>
      <c r="E27" s="346"/>
      <c r="F27" s="346"/>
      <c r="G27" s="346" t="s">
        <v>557</v>
      </c>
      <c r="H27" s="346"/>
      <c r="I27" s="346"/>
      <c r="J27" s="262"/>
      <c r="K27" s="364"/>
      <c r="L27" s="59"/>
      <c r="M27" s="413" t="s">
        <v>677</v>
      </c>
    </row>
    <row r="28" spans="1:13" s="19" customFormat="1" ht="15" customHeight="1" x14ac:dyDescent="0.2">
      <c r="A28" s="187">
        <v>28</v>
      </c>
      <c r="B28" s="337"/>
      <c r="C28" s="258"/>
      <c r="D28" s="258"/>
      <c r="E28" s="346"/>
      <c r="F28" s="346"/>
      <c r="G28" s="346" t="s">
        <v>332</v>
      </c>
      <c r="H28" s="346"/>
      <c r="I28" s="346"/>
      <c r="J28" s="262"/>
      <c r="K28" s="364"/>
      <c r="L28" s="59"/>
      <c r="M28" s="413" t="s">
        <v>677</v>
      </c>
    </row>
    <row r="29" spans="1:13" s="19" customFormat="1" ht="15" customHeight="1" x14ac:dyDescent="0.2">
      <c r="A29" s="187">
        <v>29</v>
      </c>
      <c r="B29" s="337"/>
      <c r="C29" s="258"/>
      <c r="D29" s="258"/>
      <c r="E29" s="346"/>
      <c r="F29" s="346"/>
      <c r="G29" s="346" t="s">
        <v>287</v>
      </c>
      <c r="H29" s="346"/>
      <c r="I29" s="346"/>
      <c r="J29" s="262"/>
      <c r="K29" s="364"/>
      <c r="L29" s="59"/>
      <c r="M29" s="413" t="s">
        <v>677</v>
      </c>
    </row>
    <row r="30" spans="1:13" s="55" customFormat="1" ht="30" customHeight="1" x14ac:dyDescent="0.3">
      <c r="A30" s="187">
        <v>30</v>
      </c>
      <c r="B30" s="337"/>
      <c r="C30" s="251" t="s">
        <v>583</v>
      </c>
      <c r="D30" s="336"/>
      <c r="E30" s="258"/>
      <c r="F30" s="262"/>
      <c r="G30" s="262"/>
      <c r="H30" s="262"/>
      <c r="I30" s="262"/>
      <c r="J30" s="273"/>
      <c r="K30" s="273"/>
      <c r="L30" s="59"/>
      <c r="M30" s="414"/>
    </row>
    <row r="31" spans="1:13" s="19" customFormat="1" x14ac:dyDescent="0.2">
      <c r="A31" s="187">
        <v>31</v>
      </c>
      <c r="B31" s="337"/>
      <c r="C31" s="262"/>
      <c r="D31" s="262"/>
      <c r="E31" s="346"/>
      <c r="F31" s="346"/>
      <c r="G31" s="283" t="s">
        <v>551</v>
      </c>
      <c r="H31" s="346"/>
      <c r="I31" s="346"/>
      <c r="J31" s="268" t="s">
        <v>130</v>
      </c>
      <c r="K31" s="268" t="s">
        <v>130</v>
      </c>
      <c r="L31" s="59"/>
      <c r="M31" s="414"/>
    </row>
    <row r="32" spans="1:13" s="19" customFormat="1" ht="15" customHeight="1" x14ac:dyDescent="0.2">
      <c r="A32" s="187">
        <v>32</v>
      </c>
      <c r="B32" s="337"/>
      <c r="C32" s="262"/>
      <c r="D32" s="262"/>
      <c r="E32" s="346"/>
      <c r="F32" s="346"/>
      <c r="G32" s="509" t="s">
        <v>466</v>
      </c>
      <c r="H32" s="346"/>
      <c r="I32" s="346"/>
      <c r="J32" s="364"/>
      <c r="K32" s="262"/>
      <c r="L32" s="59"/>
      <c r="M32" s="413"/>
    </row>
    <row r="33" spans="1:34" s="41" customFormat="1" ht="15" customHeight="1" x14ac:dyDescent="0.2">
      <c r="A33" s="187">
        <v>33</v>
      </c>
      <c r="B33" s="337"/>
      <c r="C33" s="262"/>
      <c r="D33" s="262"/>
      <c r="E33" s="288"/>
      <c r="F33" s="288"/>
      <c r="G33" s="509" t="s">
        <v>466</v>
      </c>
      <c r="H33" s="288"/>
      <c r="I33" s="288"/>
      <c r="J33" s="364"/>
      <c r="K33" s="262"/>
      <c r="L33" s="59"/>
      <c r="M33" s="413"/>
    </row>
    <row r="34" spans="1:34" s="41" customFormat="1" ht="15" customHeight="1" x14ac:dyDescent="0.2">
      <c r="A34" s="187">
        <v>34</v>
      </c>
      <c r="B34" s="337"/>
      <c r="C34" s="262"/>
      <c r="D34" s="262"/>
      <c r="E34" s="288"/>
      <c r="F34" s="288"/>
      <c r="G34" s="509" t="s">
        <v>466</v>
      </c>
      <c r="H34" s="288"/>
      <c r="I34" s="288"/>
      <c r="J34" s="364"/>
      <c r="K34" s="262"/>
      <c r="L34" s="59"/>
      <c r="M34" s="413"/>
    </row>
    <row r="35" spans="1:34" s="19" customFormat="1" ht="15" customHeight="1" x14ac:dyDescent="0.2">
      <c r="A35" s="187">
        <v>35</v>
      </c>
      <c r="B35" s="337"/>
      <c r="C35" s="262"/>
      <c r="D35" s="262"/>
      <c r="E35" s="288"/>
      <c r="F35" s="288"/>
      <c r="G35" s="509" t="s">
        <v>466</v>
      </c>
      <c r="H35" s="288"/>
      <c r="I35" s="288"/>
      <c r="J35" s="364"/>
      <c r="K35" s="262"/>
      <c r="L35" s="59"/>
      <c r="M35" s="413"/>
    </row>
    <row r="36" spans="1:34" s="19" customFormat="1" ht="15" customHeight="1" x14ac:dyDescent="0.2">
      <c r="A36" s="187">
        <v>36</v>
      </c>
      <c r="B36" s="337"/>
      <c r="C36" s="258"/>
      <c r="D36" s="258"/>
      <c r="E36" s="288"/>
      <c r="F36" s="288"/>
      <c r="G36" s="509" t="s">
        <v>466</v>
      </c>
      <c r="H36" s="288"/>
      <c r="I36" s="288"/>
      <c r="J36" s="364"/>
      <c r="K36" s="262"/>
      <c r="L36" s="59"/>
      <c r="M36" s="413"/>
    </row>
    <row r="37" spans="1:34" s="41" customFormat="1" ht="15" customHeight="1" x14ac:dyDescent="0.2">
      <c r="A37" s="187">
        <v>37</v>
      </c>
      <c r="B37" s="337"/>
      <c r="C37" s="258"/>
      <c r="D37" s="258"/>
      <c r="E37" s="346"/>
      <c r="F37" s="346"/>
      <c r="G37" s="233" t="s">
        <v>720</v>
      </c>
      <c r="H37" s="346"/>
      <c r="I37" s="346"/>
      <c r="J37" s="346"/>
      <c r="K37" s="262"/>
      <c r="L37" s="59"/>
      <c r="M37" s="413"/>
      <c r="N37" s="40"/>
      <c r="O37" s="40"/>
      <c r="P37" s="40"/>
      <c r="Q37" s="40"/>
      <c r="R37" s="40"/>
      <c r="S37" s="40"/>
      <c r="T37" s="40"/>
      <c r="U37" s="40"/>
      <c r="V37" s="40"/>
      <c r="W37" s="40"/>
      <c r="X37" s="40"/>
      <c r="Y37" s="40"/>
      <c r="Z37" s="40"/>
      <c r="AA37" s="40"/>
      <c r="AB37" s="40"/>
      <c r="AC37" s="40"/>
      <c r="AD37" s="40"/>
      <c r="AE37" s="40"/>
      <c r="AF37" s="40"/>
      <c r="AG37" s="40"/>
      <c r="AH37" s="40"/>
    </row>
    <row r="38" spans="1:34" s="19" customFormat="1" ht="15" customHeight="1" x14ac:dyDescent="0.2">
      <c r="A38" s="187">
        <v>38</v>
      </c>
      <c r="B38" s="337"/>
      <c r="C38" s="258"/>
      <c r="D38" s="258"/>
      <c r="E38" s="346"/>
      <c r="F38" s="257" t="s">
        <v>601</v>
      </c>
      <c r="G38" s="346"/>
      <c r="H38" s="346"/>
      <c r="I38" s="346"/>
      <c r="J38" s="262"/>
      <c r="K38" s="359">
        <f>SUM(J32:J36)</f>
        <v>0</v>
      </c>
      <c r="L38" s="59"/>
      <c r="M38" s="413" t="s">
        <v>644</v>
      </c>
    </row>
    <row r="39" spans="1:34" s="41" customFormat="1" ht="9.9499999999999993" customHeight="1" x14ac:dyDescent="0.2">
      <c r="A39" s="187">
        <v>39</v>
      </c>
      <c r="B39" s="345"/>
      <c r="C39" s="340"/>
      <c r="D39" s="340"/>
      <c r="E39" s="346"/>
      <c r="F39" s="346"/>
      <c r="G39" s="346"/>
      <c r="H39" s="346"/>
      <c r="I39" s="346"/>
      <c r="J39" s="262"/>
      <c r="K39" s="262"/>
      <c r="L39" s="59"/>
      <c r="M39" s="413"/>
      <c r="N39" s="40"/>
      <c r="O39" s="40"/>
      <c r="P39" s="40"/>
      <c r="Q39" s="40"/>
      <c r="R39" s="40"/>
      <c r="S39" s="40"/>
      <c r="T39" s="40"/>
      <c r="U39" s="40"/>
      <c r="V39" s="40"/>
      <c r="W39" s="40"/>
      <c r="X39" s="40"/>
      <c r="Y39" s="40"/>
      <c r="Z39" s="40"/>
      <c r="AA39" s="40"/>
      <c r="AB39" s="40"/>
      <c r="AC39" s="40"/>
      <c r="AD39" s="40"/>
      <c r="AE39" s="40"/>
      <c r="AF39" s="40"/>
      <c r="AG39" s="40"/>
      <c r="AH39" s="40"/>
    </row>
    <row r="40" spans="1:34" s="19" customFormat="1" ht="15" customHeight="1" thickBot="1" x14ac:dyDescent="0.25">
      <c r="A40" s="187">
        <v>40</v>
      </c>
      <c r="B40" s="337"/>
      <c r="C40" s="258"/>
      <c r="D40" s="261" t="s">
        <v>6</v>
      </c>
      <c r="E40" s="261"/>
      <c r="F40" s="346"/>
      <c r="G40" s="346" t="s">
        <v>538</v>
      </c>
      <c r="H40" s="346"/>
      <c r="I40" s="346"/>
      <c r="J40" s="364"/>
      <c r="K40" s="262"/>
      <c r="L40" s="59"/>
      <c r="M40" s="413"/>
    </row>
    <row r="41" spans="1:34" s="19" customFormat="1" ht="15" customHeight="1" thickBot="1" x14ac:dyDescent="0.25">
      <c r="A41" s="187">
        <v>41</v>
      </c>
      <c r="B41" s="337"/>
      <c r="C41" s="258"/>
      <c r="D41" s="258"/>
      <c r="E41" s="346"/>
      <c r="F41" s="257" t="s">
        <v>465</v>
      </c>
      <c r="G41" s="346"/>
      <c r="H41" s="346"/>
      <c r="I41" s="346"/>
      <c r="J41" s="262"/>
      <c r="K41" s="367">
        <f>K38-J40</f>
        <v>0</v>
      </c>
      <c r="L41" s="59"/>
      <c r="M41" s="413"/>
    </row>
    <row r="42" spans="1:34" s="19" customFormat="1" ht="30" customHeight="1" x14ac:dyDescent="0.3">
      <c r="A42" s="187">
        <v>42</v>
      </c>
      <c r="B42" s="337"/>
      <c r="C42" s="251" t="s">
        <v>584</v>
      </c>
      <c r="D42" s="336"/>
      <c r="E42" s="346"/>
      <c r="F42" s="346"/>
      <c r="G42" s="346"/>
      <c r="H42" s="346"/>
      <c r="I42" s="346"/>
      <c r="J42" s="731" t="s">
        <v>248</v>
      </c>
      <c r="K42" s="784" t="s">
        <v>247</v>
      </c>
      <c r="L42" s="59"/>
      <c r="M42" s="414"/>
    </row>
    <row r="43" spans="1:34" s="19" customFormat="1" x14ac:dyDescent="0.2">
      <c r="A43" s="187">
        <v>43</v>
      </c>
      <c r="B43" s="337"/>
      <c r="C43" s="258"/>
      <c r="D43" s="258"/>
      <c r="E43" s="346"/>
      <c r="F43" s="346"/>
      <c r="G43" s="346"/>
      <c r="H43" s="346"/>
      <c r="I43" s="346"/>
      <c r="J43" s="731"/>
      <c r="K43" s="731"/>
      <c r="L43" s="59"/>
      <c r="M43" s="414"/>
    </row>
    <row r="44" spans="1:34" s="19" customFormat="1" x14ac:dyDescent="0.2">
      <c r="A44" s="187">
        <v>44</v>
      </c>
      <c r="B44" s="337"/>
      <c r="C44" s="258"/>
      <c r="D44" s="258"/>
      <c r="E44" s="346"/>
      <c r="F44" s="346"/>
      <c r="G44" s="346"/>
      <c r="H44" s="346"/>
      <c r="I44" s="346"/>
      <c r="J44" s="341" t="s">
        <v>130</v>
      </c>
      <c r="K44" s="341" t="s">
        <v>130</v>
      </c>
      <c r="L44" s="59"/>
      <c r="M44" s="414"/>
    </row>
    <row r="45" spans="1:34" s="19" customFormat="1" ht="15" customHeight="1" x14ac:dyDescent="0.2">
      <c r="A45" s="187">
        <v>45</v>
      </c>
      <c r="B45" s="337"/>
      <c r="C45" s="258"/>
      <c r="D45" s="258"/>
      <c r="E45" s="346"/>
      <c r="F45" s="346"/>
      <c r="G45" s="346" t="s">
        <v>487</v>
      </c>
      <c r="H45" s="346"/>
      <c r="I45" s="346"/>
      <c r="J45" s="364"/>
      <c r="K45" s="364"/>
      <c r="L45" s="59"/>
      <c r="M45" s="413"/>
    </row>
    <row r="46" spans="1:34" s="19" customFormat="1" ht="15" customHeight="1" x14ac:dyDescent="0.2">
      <c r="A46" s="187">
        <v>46</v>
      </c>
      <c r="B46" s="337"/>
      <c r="C46" s="258"/>
      <c r="D46" s="258"/>
      <c r="E46" s="346"/>
      <c r="F46" s="346"/>
      <c r="G46" s="346" t="s">
        <v>66</v>
      </c>
      <c r="H46" s="346"/>
      <c r="I46" s="346"/>
      <c r="J46" s="364"/>
      <c r="K46" s="364"/>
      <c r="L46" s="59"/>
      <c r="M46" s="413"/>
    </row>
    <row r="47" spans="1:34" s="19" customFormat="1" ht="15" customHeight="1" x14ac:dyDescent="0.2">
      <c r="A47" s="187">
        <v>47</v>
      </c>
      <c r="B47" s="337"/>
      <c r="C47" s="258"/>
      <c r="D47" s="258"/>
      <c r="E47" s="346"/>
      <c r="F47" s="346"/>
      <c r="G47" s="346" t="s">
        <v>241</v>
      </c>
      <c r="H47" s="346"/>
      <c r="I47" s="346"/>
      <c r="J47" s="364"/>
      <c r="K47" s="364"/>
      <c r="L47" s="59"/>
      <c r="M47" s="413"/>
    </row>
    <row r="48" spans="1:34" s="19" customFormat="1" ht="15" customHeight="1" x14ac:dyDescent="0.2">
      <c r="A48" s="187">
        <v>48</v>
      </c>
      <c r="B48" s="337"/>
      <c r="C48" s="258"/>
      <c r="D48" s="258"/>
      <c r="E48" s="346"/>
      <c r="F48" s="346"/>
      <c r="G48" s="346" t="s">
        <v>242</v>
      </c>
      <c r="H48" s="346"/>
      <c r="I48" s="346"/>
      <c r="J48" s="364"/>
      <c r="K48" s="364"/>
      <c r="L48" s="59"/>
      <c r="M48" s="413"/>
    </row>
    <row r="49" spans="1:14" s="19" customFormat="1" ht="15" customHeight="1" x14ac:dyDescent="0.2">
      <c r="A49" s="187">
        <v>49</v>
      </c>
      <c r="B49" s="337"/>
      <c r="C49" s="258"/>
      <c r="D49" s="258"/>
      <c r="E49" s="346"/>
      <c r="F49" s="346"/>
      <c r="G49" s="346" t="s">
        <v>243</v>
      </c>
      <c r="H49" s="346"/>
      <c r="I49" s="346"/>
      <c r="J49" s="364"/>
      <c r="K49" s="364"/>
      <c r="L49" s="59"/>
      <c r="M49" s="413"/>
    </row>
    <row r="50" spans="1:14" s="19" customFormat="1" ht="15" customHeight="1" x14ac:dyDescent="0.2">
      <c r="A50" s="187">
        <v>50</v>
      </c>
      <c r="B50" s="337"/>
      <c r="C50" s="258"/>
      <c r="D50" s="258"/>
      <c r="E50" s="346"/>
      <c r="F50" s="346"/>
      <c r="G50" s="346" t="s">
        <v>98</v>
      </c>
      <c r="H50" s="346"/>
      <c r="I50" s="346"/>
      <c r="J50" s="364"/>
      <c r="K50" s="364"/>
      <c r="L50" s="59"/>
      <c r="M50" s="413"/>
    </row>
    <row r="51" spans="1:14" s="19" customFormat="1" ht="15" customHeight="1" thickBot="1" x14ac:dyDescent="0.25">
      <c r="A51" s="187">
        <v>51</v>
      </c>
      <c r="B51" s="337"/>
      <c r="C51" s="258"/>
      <c r="D51" s="258"/>
      <c r="E51" s="346"/>
      <c r="F51" s="346"/>
      <c r="G51" s="346" t="s">
        <v>459</v>
      </c>
      <c r="H51" s="346"/>
      <c r="I51" s="346"/>
      <c r="J51" s="364"/>
      <c r="K51" s="364"/>
      <c r="L51" s="59"/>
      <c r="M51" s="413"/>
    </row>
    <row r="52" spans="1:14" s="19" customFormat="1" ht="15" customHeight="1" thickBot="1" x14ac:dyDescent="0.25">
      <c r="A52" s="187">
        <v>52</v>
      </c>
      <c r="B52" s="345"/>
      <c r="C52" s="340"/>
      <c r="D52" s="340"/>
      <c r="E52" s="346"/>
      <c r="F52" s="257" t="s">
        <v>603</v>
      </c>
      <c r="G52" s="346"/>
      <c r="H52" s="346"/>
      <c r="I52" s="346"/>
      <c r="J52" s="367">
        <f>SUM(J45:J51)</f>
        <v>0</v>
      </c>
      <c r="K52" s="367">
        <f>SUM(K45:K51)</f>
        <v>0</v>
      </c>
      <c r="L52" s="59"/>
      <c r="M52" s="413" t="s">
        <v>645</v>
      </c>
      <c r="N52" s="55"/>
    </row>
    <row r="53" spans="1:14" s="55" customFormat="1" ht="15" customHeight="1" thickBot="1" x14ac:dyDescent="0.25">
      <c r="A53" s="187">
        <v>53</v>
      </c>
      <c r="B53" s="337"/>
      <c r="C53" s="258"/>
      <c r="D53" s="261" t="s">
        <v>6</v>
      </c>
      <c r="E53" s="261"/>
      <c r="F53" s="346"/>
      <c r="G53" s="346" t="s">
        <v>537</v>
      </c>
      <c r="H53" s="346"/>
      <c r="I53" s="346"/>
      <c r="J53" s="364"/>
      <c r="K53" s="661"/>
      <c r="L53" s="59"/>
      <c r="M53" s="413"/>
    </row>
    <row r="54" spans="1:14" s="55" customFormat="1" ht="15" customHeight="1" thickBot="1" x14ac:dyDescent="0.25">
      <c r="A54" s="187">
        <v>54</v>
      </c>
      <c r="B54" s="337"/>
      <c r="C54" s="258"/>
      <c r="D54" s="258"/>
      <c r="E54" s="346"/>
      <c r="F54" s="257" t="s">
        <v>541</v>
      </c>
      <c r="G54" s="346"/>
      <c r="H54" s="346"/>
      <c r="I54" s="346"/>
      <c r="J54" s="662">
        <f>J52-J53</f>
        <v>0</v>
      </c>
      <c r="K54" s="367">
        <f>K52-K53</f>
        <v>0</v>
      </c>
      <c r="L54" s="59"/>
      <c r="M54" s="413"/>
    </row>
    <row r="55" spans="1:14" ht="15" customHeight="1" x14ac:dyDescent="0.2">
      <c r="A55" s="187">
        <v>55</v>
      </c>
      <c r="B55" s="345"/>
      <c r="C55" s="289"/>
      <c r="D55" s="289"/>
      <c r="E55" s="262"/>
      <c r="F55" s="262"/>
      <c r="G55" s="262"/>
      <c r="H55" s="262"/>
      <c r="I55" s="262"/>
      <c r="J55" s="258"/>
      <c r="K55" s="262"/>
      <c r="L55" s="59"/>
      <c r="M55" s="413"/>
    </row>
    <row r="56" spans="1:14" s="55" customFormat="1" ht="30" customHeight="1" x14ac:dyDescent="0.3">
      <c r="A56" s="187">
        <v>56</v>
      </c>
      <c r="B56" s="337"/>
      <c r="C56" s="251" t="s">
        <v>585</v>
      </c>
      <c r="D56" s="336"/>
      <c r="E56" s="258"/>
      <c r="F56" s="262"/>
      <c r="G56" s="262"/>
      <c r="H56" s="262"/>
      <c r="I56" s="262"/>
      <c r="J56" s="273"/>
      <c r="K56" s="273"/>
      <c r="L56" s="59"/>
      <c r="M56" s="414"/>
    </row>
    <row r="57" spans="1:14" s="38" customFormat="1" ht="13.5" customHeight="1" x14ac:dyDescent="0.2">
      <c r="A57" s="187">
        <v>57</v>
      </c>
      <c r="B57" s="345"/>
      <c r="C57" s="340"/>
      <c r="D57" s="340"/>
      <c r="E57" s="262"/>
      <c r="F57" s="262"/>
      <c r="G57" s="283" t="s">
        <v>552</v>
      </c>
      <c r="H57" s="262"/>
      <c r="I57" s="262"/>
      <c r="J57" s="268" t="s">
        <v>130</v>
      </c>
      <c r="K57" s="268" t="s">
        <v>130</v>
      </c>
      <c r="L57" s="59"/>
      <c r="M57" s="414"/>
    </row>
    <row r="58" spans="1:14" s="38" customFormat="1" ht="15" customHeight="1" x14ac:dyDescent="0.2">
      <c r="A58" s="187">
        <v>58</v>
      </c>
      <c r="B58" s="345"/>
      <c r="C58" s="262"/>
      <c r="D58" s="262"/>
      <c r="E58" s="258"/>
      <c r="F58" s="258"/>
      <c r="G58" s="509" t="s">
        <v>288</v>
      </c>
      <c r="H58" s="258"/>
      <c r="I58" s="258"/>
      <c r="J58" s="364"/>
      <c r="K58" s="321"/>
      <c r="L58" s="59"/>
      <c r="M58" s="414"/>
    </row>
    <row r="59" spans="1:14" s="38" customFormat="1" ht="15" customHeight="1" x14ac:dyDescent="0.2">
      <c r="A59" s="187">
        <v>59</v>
      </c>
      <c r="B59" s="345"/>
      <c r="C59" s="262"/>
      <c r="D59" s="262"/>
      <c r="E59" s="258"/>
      <c r="F59" s="258"/>
      <c r="G59" s="509" t="s">
        <v>288</v>
      </c>
      <c r="H59" s="258"/>
      <c r="I59" s="258"/>
      <c r="J59" s="364"/>
      <c r="K59" s="299"/>
      <c r="L59" s="59"/>
      <c r="M59" s="413"/>
    </row>
    <row r="60" spans="1:14" s="38" customFormat="1" ht="15" customHeight="1" x14ac:dyDescent="0.2">
      <c r="A60" s="187">
        <v>60</v>
      </c>
      <c r="B60" s="345"/>
      <c r="C60" s="262"/>
      <c r="D60" s="262"/>
      <c r="E60" s="258"/>
      <c r="F60" s="258"/>
      <c r="G60" s="509" t="s">
        <v>288</v>
      </c>
      <c r="H60" s="258"/>
      <c r="I60" s="258"/>
      <c r="J60" s="364"/>
      <c r="K60" s="299"/>
      <c r="L60" s="59"/>
      <c r="M60" s="413"/>
    </row>
    <row r="61" spans="1:14" s="38" customFormat="1" ht="15" customHeight="1" x14ac:dyDescent="0.2">
      <c r="A61" s="187">
        <v>61</v>
      </c>
      <c r="B61" s="345"/>
      <c r="C61" s="274"/>
      <c r="D61" s="274"/>
      <c r="E61" s="258"/>
      <c r="F61" s="258"/>
      <c r="G61" s="509" t="s">
        <v>288</v>
      </c>
      <c r="H61" s="258"/>
      <c r="I61" s="258"/>
      <c r="J61" s="364"/>
      <c r="K61" s="321"/>
      <c r="L61" s="59"/>
      <c r="M61" s="414"/>
    </row>
    <row r="62" spans="1:14" s="38" customFormat="1" ht="15" customHeight="1" x14ac:dyDescent="0.2">
      <c r="A62" s="187">
        <v>62</v>
      </c>
      <c r="B62" s="345"/>
      <c r="C62" s="258"/>
      <c r="D62" s="258"/>
      <c r="E62" s="258"/>
      <c r="F62" s="258"/>
      <c r="G62" s="509" t="s">
        <v>288</v>
      </c>
      <c r="H62" s="258"/>
      <c r="I62" s="258"/>
      <c r="J62" s="364"/>
      <c r="K62" s="299"/>
      <c r="L62" s="59"/>
      <c r="M62" s="413"/>
    </row>
    <row r="63" spans="1:14" s="19" customFormat="1" ht="15" customHeight="1" x14ac:dyDescent="0.2">
      <c r="A63" s="187">
        <v>63</v>
      </c>
      <c r="B63" s="337"/>
      <c r="C63" s="258"/>
      <c r="D63" s="258"/>
      <c r="E63" s="340"/>
      <c r="F63" s="262"/>
      <c r="G63" s="233" t="s">
        <v>720</v>
      </c>
      <c r="H63" s="262"/>
      <c r="I63" s="262"/>
      <c r="J63" s="290"/>
      <c r="K63" s="290"/>
      <c r="L63" s="59"/>
      <c r="M63" s="413"/>
    </row>
    <row r="64" spans="1:14" s="39" customFormat="1" ht="15" customHeight="1" thickBot="1" x14ac:dyDescent="0.25">
      <c r="A64" s="187">
        <v>64</v>
      </c>
      <c r="B64" s="345"/>
      <c r="C64" s="258"/>
      <c r="D64" s="258"/>
      <c r="E64" s="783"/>
      <c r="F64" s="783"/>
      <c r="G64" s="544" t="s">
        <v>779</v>
      </c>
      <c r="H64" s="340"/>
      <c r="I64" s="262"/>
      <c r="J64" s="364"/>
      <c r="K64" s="299"/>
      <c r="L64" s="59"/>
      <c r="M64" s="413"/>
    </row>
    <row r="65" spans="1:13" s="38" customFormat="1" ht="15" customHeight="1" thickBot="1" x14ac:dyDescent="0.25">
      <c r="A65" s="187">
        <v>65</v>
      </c>
      <c r="B65" s="345"/>
      <c r="C65" s="262"/>
      <c r="D65" s="262"/>
      <c r="E65" s="340"/>
      <c r="F65" s="257" t="s">
        <v>604</v>
      </c>
      <c r="G65" s="262"/>
      <c r="H65" s="262"/>
      <c r="I65" s="262"/>
      <c r="J65" s="290"/>
      <c r="K65" s="367">
        <f>SUM(J58:J62)+J64</f>
        <v>0</v>
      </c>
      <c r="L65" s="59"/>
      <c r="M65" s="413" t="s">
        <v>646</v>
      </c>
    </row>
    <row r="66" spans="1:13" s="38" customFormat="1" ht="15" customHeight="1" x14ac:dyDescent="0.2">
      <c r="A66" s="187">
        <v>66</v>
      </c>
      <c r="B66" s="345"/>
      <c r="C66" s="258"/>
      <c r="D66" s="261" t="s">
        <v>6</v>
      </c>
      <c r="E66" s="261"/>
      <c r="F66" s="257"/>
      <c r="G66" s="630" t="s">
        <v>717</v>
      </c>
      <c r="H66" s="262"/>
      <c r="I66" s="262"/>
      <c r="J66" s="364"/>
      <c r="K66" s="299"/>
      <c r="L66" s="59"/>
      <c r="M66" s="413"/>
    </row>
    <row r="67" spans="1:13" s="38" customFormat="1" ht="15" customHeight="1" x14ac:dyDescent="0.2">
      <c r="A67" s="187">
        <v>67</v>
      </c>
      <c r="B67" s="345"/>
      <c r="C67" s="262"/>
      <c r="D67" s="262"/>
      <c r="E67" s="340"/>
      <c r="F67" s="257" t="s">
        <v>290</v>
      </c>
      <c r="G67" s="262"/>
      <c r="H67" s="262"/>
      <c r="I67" s="262"/>
      <c r="J67" s="290"/>
      <c r="K67" s="359">
        <f>K65-J66</f>
        <v>0</v>
      </c>
      <c r="L67" s="59"/>
      <c r="M67" s="413"/>
    </row>
    <row r="68" spans="1:13" s="213" customFormat="1" ht="15" customHeight="1" x14ac:dyDescent="0.2">
      <c r="A68" s="187"/>
      <c r="B68" s="345"/>
      <c r="C68" s="262"/>
      <c r="D68" s="262"/>
      <c r="E68" s="340"/>
      <c r="F68" s="257"/>
      <c r="G68" s="262"/>
      <c r="H68" s="262"/>
      <c r="I68" s="262"/>
      <c r="J68" s="262"/>
      <c r="K68" s="314"/>
      <c r="L68" s="59"/>
      <c r="M68" s="413"/>
    </row>
    <row r="69" spans="1:13" s="55" customFormat="1" ht="30" customHeight="1" x14ac:dyDescent="0.3">
      <c r="A69" s="187">
        <v>75</v>
      </c>
      <c r="B69" s="333"/>
      <c r="C69" s="251" t="s">
        <v>586</v>
      </c>
      <c r="D69" s="336"/>
      <c r="E69" s="258"/>
      <c r="F69" s="262"/>
      <c r="G69" s="262"/>
      <c r="H69" s="262"/>
      <c r="I69" s="262"/>
      <c r="J69" s="273"/>
      <c r="K69" s="273"/>
      <c r="L69" s="59"/>
      <c r="M69" s="414"/>
    </row>
    <row r="70" spans="1:13" s="50" customFormat="1" ht="18" customHeight="1" x14ac:dyDescent="0.2">
      <c r="A70" s="187">
        <v>76</v>
      </c>
      <c r="B70" s="258"/>
      <c r="C70" s="340"/>
      <c r="D70" s="340"/>
      <c r="E70" s="262"/>
      <c r="F70" s="262"/>
      <c r="G70" s="283" t="s">
        <v>552</v>
      </c>
      <c r="H70" s="262"/>
      <c r="I70" s="262"/>
      <c r="J70" s="268" t="s">
        <v>130</v>
      </c>
      <c r="K70" s="268" t="s">
        <v>130</v>
      </c>
      <c r="L70" s="59"/>
      <c r="M70" s="414"/>
    </row>
    <row r="71" spans="1:13" s="50" customFormat="1" ht="15" customHeight="1" x14ac:dyDescent="0.2">
      <c r="A71" s="187">
        <v>77</v>
      </c>
      <c r="B71" s="258"/>
      <c r="C71" s="262"/>
      <c r="D71" s="262"/>
      <c r="E71" s="258"/>
      <c r="F71" s="258"/>
      <c r="G71" s="509" t="s">
        <v>288</v>
      </c>
      <c r="H71" s="258"/>
      <c r="I71" s="258"/>
      <c r="J71" s="364"/>
      <c r="K71" s="321"/>
      <c r="L71" s="59"/>
      <c r="M71" s="414"/>
    </row>
    <row r="72" spans="1:13" s="50" customFormat="1" ht="15" customHeight="1" x14ac:dyDescent="0.2">
      <c r="A72" s="187">
        <v>78</v>
      </c>
      <c r="B72" s="258"/>
      <c r="C72" s="262"/>
      <c r="D72" s="262"/>
      <c r="E72" s="258"/>
      <c r="F72" s="258"/>
      <c r="G72" s="509" t="s">
        <v>288</v>
      </c>
      <c r="H72" s="258"/>
      <c r="I72" s="258"/>
      <c r="J72" s="364"/>
      <c r="K72" s="299"/>
      <c r="L72" s="59"/>
      <c r="M72" s="413"/>
    </row>
    <row r="73" spans="1:13" s="50" customFormat="1" ht="15" customHeight="1" x14ac:dyDescent="0.2">
      <c r="A73" s="187">
        <v>79</v>
      </c>
      <c r="B73" s="258"/>
      <c r="C73" s="262"/>
      <c r="D73" s="262"/>
      <c r="E73" s="258"/>
      <c r="F73" s="258"/>
      <c r="G73" s="509" t="s">
        <v>288</v>
      </c>
      <c r="H73" s="258"/>
      <c r="I73" s="258"/>
      <c r="J73" s="364"/>
      <c r="K73" s="299"/>
      <c r="L73" s="59"/>
      <c r="M73" s="413"/>
    </row>
    <row r="74" spans="1:13" s="50" customFormat="1" ht="15" customHeight="1" x14ac:dyDescent="0.2">
      <c r="A74" s="187">
        <v>80</v>
      </c>
      <c r="B74" s="258"/>
      <c r="C74" s="274"/>
      <c r="D74" s="274"/>
      <c r="E74" s="258"/>
      <c r="F74" s="258"/>
      <c r="G74" s="509" t="s">
        <v>288</v>
      </c>
      <c r="H74" s="258"/>
      <c r="I74" s="258"/>
      <c r="J74" s="364"/>
      <c r="K74" s="321"/>
      <c r="L74" s="59"/>
      <c r="M74" s="414"/>
    </row>
    <row r="75" spans="1:13" s="50" customFormat="1" ht="15" customHeight="1" x14ac:dyDescent="0.2">
      <c r="A75" s="187">
        <v>81</v>
      </c>
      <c r="B75" s="258"/>
      <c r="C75" s="258"/>
      <c r="D75" s="258"/>
      <c r="E75" s="258"/>
      <c r="F75" s="258"/>
      <c r="G75" s="509" t="s">
        <v>288</v>
      </c>
      <c r="H75" s="258"/>
      <c r="I75" s="258"/>
      <c r="J75" s="364"/>
      <c r="K75" s="299"/>
      <c r="L75" s="59"/>
      <c r="M75" s="413"/>
    </row>
    <row r="76" spans="1:13" s="55" customFormat="1" ht="15" customHeight="1" x14ac:dyDescent="0.2">
      <c r="A76" s="187">
        <v>82</v>
      </c>
      <c r="B76" s="333"/>
      <c r="C76" s="258"/>
      <c r="D76" s="258"/>
      <c r="E76" s="340"/>
      <c r="F76" s="262"/>
      <c r="G76" s="233" t="s">
        <v>720</v>
      </c>
      <c r="H76" s="262"/>
      <c r="I76" s="262"/>
      <c r="J76" s="290"/>
      <c r="K76" s="290"/>
      <c r="L76" s="59"/>
      <c r="M76" s="413"/>
    </row>
    <row r="77" spans="1:13" s="39" customFormat="1" ht="15" customHeight="1" thickBot="1" x14ac:dyDescent="0.25">
      <c r="A77" s="187">
        <v>83</v>
      </c>
      <c r="B77" s="258"/>
      <c r="C77" s="258"/>
      <c r="D77" s="258"/>
      <c r="E77" s="783"/>
      <c r="F77" s="783"/>
      <c r="G77" s="544" t="s">
        <v>780</v>
      </c>
      <c r="H77" s="340"/>
      <c r="I77" s="262"/>
      <c r="J77" s="364"/>
      <c r="K77" s="299"/>
      <c r="L77" s="59"/>
      <c r="M77" s="413"/>
    </row>
    <row r="78" spans="1:13" s="50" customFormat="1" ht="15" customHeight="1" thickBot="1" x14ac:dyDescent="0.25">
      <c r="A78" s="187">
        <v>84</v>
      </c>
      <c r="B78" s="258"/>
      <c r="C78" s="262"/>
      <c r="D78" s="262"/>
      <c r="E78" s="340"/>
      <c r="F78" s="257" t="s">
        <v>605</v>
      </c>
      <c r="G78" s="262"/>
      <c r="H78" s="262"/>
      <c r="I78" s="262"/>
      <c r="J78" s="290"/>
      <c r="K78" s="367">
        <f>SUM(J71:J75)+J77</f>
        <v>0</v>
      </c>
      <c r="L78" s="59"/>
      <c r="M78" s="413" t="s">
        <v>647</v>
      </c>
    </row>
    <row r="79" spans="1:13" s="55" customFormat="1" ht="15" customHeight="1" thickBot="1" x14ac:dyDescent="0.25">
      <c r="A79" s="187">
        <v>85</v>
      </c>
      <c r="B79" s="333"/>
      <c r="C79" s="258"/>
      <c r="D79" s="261" t="s">
        <v>6</v>
      </c>
      <c r="E79" s="261"/>
      <c r="F79" s="346"/>
      <c r="G79" s="346" t="s">
        <v>468</v>
      </c>
      <c r="H79" s="346"/>
      <c r="I79" s="346"/>
      <c r="J79" s="364"/>
      <c r="K79" s="290"/>
      <c r="L79" s="59"/>
      <c r="M79" s="413"/>
    </row>
    <row r="80" spans="1:13" s="55" customFormat="1" ht="15" customHeight="1" thickBot="1" x14ac:dyDescent="0.25">
      <c r="A80" s="187">
        <v>86</v>
      </c>
      <c r="B80" s="333"/>
      <c r="C80" s="258"/>
      <c r="D80" s="258"/>
      <c r="E80" s="346"/>
      <c r="F80" s="257" t="s">
        <v>470</v>
      </c>
      <c r="G80" s="346"/>
      <c r="H80" s="346"/>
      <c r="I80" s="346"/>
      <c r="J80" s="290"/>
      <c r="K80" s="367">
        <f>K78-J79</f>
        <v>0</v>
      </c>
      <c r="L80" s="59"/>
      <c r="M80" s="413"/>
    </row>
    <row r="81" spans="1:13" s="55" customFormat="1" ht="30" customHeight="1" x14ac:dyDescent="0.3">
      <c r="A81" s="187">
        <v>87</v>
      </c>
      <c r="B81" s="333"/>
      <c r="C81" s="251" t="s">
        <v>587</v>
      </c>
      <c r="D81" s="336"/>
      <c r="E81" s="258"/>
      <c r="F81" s="262"/>
      <c r="G81" s="262"/>
      <c r="H81" s="262"/>
      <c r="I81" s="262"/>
      <c r="J81" s="273"/>
      <c r="K81" s="273"/>
      <c r="L81" s="59"/>
      <c r="M81" s="414"/>
    </row>
    <row r="82" spans="1:13" s="50" customFormat="1" ht="12.75" customHeight="1" x14ac:dyDescent="0.2">
      <c r="A82" s="187">
        <v>88</v>
      </c>
      <c r="B82" s="258"/>
      <c r="C82" s="340"/>
      <c r="D82" s="340"/>
      <c r="E82" s="262"/>
      <c r="F82" s="262"/>
      <c r="G82" s="283" t="s">
        <v>552</v>
      </c>
      <c r="H82" s="262"/>
      <c r="I82" s="262"/>
      <c r="J82" s="268" t="s">
        <v>130</v>
      </c>
      <c r="K82" s="268" t="s">
        <v>130</v>
      </c>
      <c r="L82" s="59"/>
      <c r="M82" s="414"/>
    </row>
    <row r="83" spans="1:13" s="50" customFormat="1" ht="15" customHeight="1" x14ac:dyDescent="0.2">
      <c r="A83" s="187">
        <v>89</v>
      </c>
      <c r="B83" s="258"/>
      <c r="C83" s="262"/>
      <c r="D83" s="262"/>
      <c r="E83" s="258"/>
      <c r="F83" s="258"/>
      <c r="G83" s="509" t="s">
        <v>288</v>
      </c>
      <c r="H83" s="258"/>
      <c r="I83" s="258"/>
      <c r="J83" s="364"/>
      <c r="K83" s="321"/>
      <c r="L83" s="59"/>
      <c r="M83" s="414"/>
    </row>
    <row r="84" spans="1:13" s="50" customFormat="1" ht="15" customHeight="1" x14ac:dyDescent="0.2">
      <c r="A84" s="187">
        <v>90</v>
      </c>
      <c r="B84" s="258"/>
      <c r="C84" s="262"/>
      <c r="D84" s="262"/>
      <c r="E84" s="258"/>
      <c r="F84" s="258"/>
      <c r="G84" s="509" t="s">
        <v>288</v>
      </c>
      <c r="H84" s="258"/>
      <c r="I84" s="258"/>
      <c r="J84" s="364"/>
      <c r="K84" s="299"/>
      <c r="L84" s="59"/>
      <c r="M84" s="413"/>
    </row>
    <row r="85" spans="1:13" s="50" customFormat="1" ht="15" customHeight="1" x14ac:dyDescent="0.2">
      <c r="A85" s="187">
        <v>91</v>
      </c>
      <c r="B85" s="258"/>
      <c r="C85" s="262"/>
      <c r="D85" s="262"/>
      <c r="E85" s="258"/>
      <c r="F85" s="258"/>
      <c r="G85" s="509" t="s">
        <v>288</v>
      </c>
      <c r="H85" s="258"/>
      <c r="I85" s="258"/>
      <c r="J85" s="364"/>
      <c r="K85" s="299"/>
      <c r="L85" s="59"/>
      <c r="M85" s="413"/>
    </row>
    <row r="86" spans="1:13" s="50" customFormat="1" ht="15" customHeight="1" x14ac:dyDescent="0.2">
      <c r="A86" s="187">
        <v>92</v>
      </c>
      <c r="B86" s="258"/>
      <c r="C86" s="274"/>
      <c r="D86" s="274"/>
      <c r="E86" s="258"/>
      <c r="F86" s="258"/>
      <c r="G86" s="509" t="s">
        <v>288</v>
      </c>
      <c r="H86" s="258"/>
      <c r="I86" s="258"/>
      <c r="J86" s="364"/>
      <c r="K86" s="321"/>
      <c r="L86" s="59"/>
      <c r="M86" s="414"/>
    </row>
    <row r="87" spans="1:13" s="50" customFormat="1" ht="15" customHeight="1" x14ac:dyDescent="0.2">
      <c r="A87" s="187">
        <v>93</v>
      </c>
      <c r="B87" s="258"/>
      <c r="C87" s="258"/>
      <c r="D87" s="258"/>
      <c r="E87" s="258"/>
      <c r="F87" s="258"/>
      <c r="G87" s="509" t="s">
        <v>288</v>
      </c>
      <c r="H87" s="258"/>
      <c r="I87" s="258"/>
      <c r="J87" s="364"/>
      <c r="K87" s="299"/>
      <c r="L87" s="59"/>
      <c r="M87" s="413"/>
    </row>
    <row r="88" spans="1:13" s="55" customFormat="1" ht="15" customHeight="1" x14ac:dyDescent="0.2">
      <c r="A88" s="187">
        <v>94</v>
      </c>
      <c r="B88" s="333"/>
      <c r="C88" s="258"/>
      <c r="D88" s="258"/>
      <c r="E88" s="340"/>
      <c r="F88" s="262"/>
      <c r="G88" s="233" t="s">
        <v>720</v>
      </c>
      <c r="H88" s="262"/>
      <c r="I88" s="262"/>
      <c r="J88" s="290"/>
      <c r="K88" s="290"/>
      <c r="L88" s="59"/>
      <c r="M88" s="413"/>
    </row>
    <row r="89" spans="1:13" s="39" customFormat="1" ht="15" customHeight="1" thickBot="1" x14ac:dyDescent="0.25">
      <c r="A89" s="187">
        <v>95</v>
      </c>
      <c r="B89" s="258"/>
      <c r="C89" s="258"/>
      <c r="D89" s="258"/>
      <c r="E89" s="783"/>
      <c r="F89" s="783"/>
      <c r="G89" s="544" t="s">
        <v>781</v>
      </c>
      <c r="H89" s="340"/>
      <c r="I89" s="262"/>
      <c r="J89" s="364"/>
      <c r="K89" s="299"/>
      <c r="L89" s="59"/>
      <c r="M89" s="413"/>
    </row>
    <row r="90" spans="1:13" s="50" customFormat="1" ht="15" customHeight="1" thickBot="1" x14ac:dyDescent="0.25">
      <c r="A90" s="187">
        <v>96</v>
      </c>
      <c r="B90" s="258"/>
      <c r="C90" s="262"/>
      <c r="D90" s="262"/>
      <c r="E90" s="340"/>
      <c r="F90" s="257" t="s">
        <v>606</v>
      </c>
      <c r="G90" s="262"/>
      <c r="H90" s="262"/>
      <c r="I90" s="262"/>
      <c r="J90" s="290"/>
      <c r="K90" s="367">
        <f>SUM(J83:J87)+J89</f>
        <v>0</v>
      </c>
      <c r="L90" s="59"/>
      <c r="M90" s="413" t="s">
        <v>648</v>
      </c>
    </row>
    <row r="91" spans="1:13" s="55" customFormat="1" ht="15" customHeight="1" thickBot="1" x14ac:dyDescent="0.25">
      <c r="A91" s="187">
        <v>97</v>
      </c>
      <c r="B91" s="333"/>
      <c r="C91" s="258"/>
      <c r="D91" s="261" t="s">
        <v>6</v>
      </c>
      <c r="E91" s="261"/>
      <c r="F91" s="346"/>
      <c r="G91" s="346" t="s">
        <v>477</v>
      </c>
      <c r="H91" s="346"/>
      <c r="I91" s="346"/>
      <c r="J91" s="364"/>
      <c r="K91" s="290"/>
      <c r="L91" s="59"/>
      <c r="M91" s="413"/>
    </row>
    <row r="92" spans="1:13" s="55" customFormat="1" ht="15" customHeight="1" thickBot="1" x14ac:dyDescent="0.25">
      <c r="A92" s="187">
        <v>98</v>
      </c>
      <c r="B92" s="333"/>
      <c r="C92" s="258"/>
      <c r="D92" s="258"/>
      <c r="E92" s="346"/>
      <c r="F92" s="257" t="s">
        <v>471</v>
      </c>
      <c r="G92" s="346"/>
      <c r="H92" s="346"/>
      <c r="I92" s="346"/>
      <c r="J92" s="290"/>
      <c r="K92" s="367">
        <f>K90-J91</f>
        <v>0</v>
      </c>
      <c r="L92" s="59"/>
      <c r="M92" s="413"/>
    </row>
    <row r="93" spans="1:13" s="55" customFormat="1" ht="30" customHeight="1" x14ac:dyDescent="0.3">
      <c r="A93" s="187">
        <v>99</v>
      </c>
      <c r="B93" s="333"/>
      <c r="C93" s="251" t="s">
        <v>588</v>
      </c>
      <c r="D93" s="336"/>
      <c r="E93" s="258"/>
      <c r="F93" s="262"/>
      <c r="G93" s="262"/>
      <c r="H93" s="262"/>
      <c r="I93" s="262"/>
      <c r="J93" s="273"/>
      <c r="K93" s="273"/>
      <c r="L93" s="59"/>
      <c r="M93" s="414"/>
    </row>
    <row r="94" spans="1:13" s="50" customFormat="1" ht="12.75" customHeight="1" x14ac:dyDescent="0.2">
      <c r="A94" s="187">
        <v>100</v>
      </c>
      <c r="B94" s="258"/>
      <c r="C94" s="340"/>
      <c r="D94" s="340"/>
      <c r="E94" s="262"/>
      <c r="F94" s="262"/>
      <c r="G94" s="283" t="s">
        <v>552</v>
      </c>
      <c r="H94" s="262"/>
      <c r="I94" s="262"/>
      <c r="J94" s="268" t="s">
        <v>130</v>
      </c>
      <c r="K94" s="268" t="s">
        <v>130</v>
      </c>
      <c r="L94" s="59"/>
      <c r="M94" s="414"/>
    </row>
    <row r="95" spans="1:13" s="50" customFormat="1" ht="15" customHeight="1" x14ac:dyDescent="0.2">
      <c r="A95" s="187">
        <v>101</v>
      </c>
      <c r="B95" s="258"/>
      <c r="C95" s="262"/>
      <c r="D95" s="262"/>
      <c r="E95" s="258"/>
      <c r="F95" s="258"/>
      <c r="G95" s="509" t="s">
        <v>288</v>
      </c>
      <c r="H95" s="258"/>
      <c r="I95" s="258"/>
      <c r="J95" s="364"/>
      <c r="K95" s="321"/>
      <c r="L95" s="59"/>
      <c r="M95" s="414"/>
    </row>
    <row r="96" spans="1:13" s="50" customFormat="1" ht="15" customHeight="1" x14ac:dyDescent="0.2">
      <c r="A96" s="187">
        <v>102</v>
      </c>
      <c r="B96" s="258"/>
      <c r="C96" s="262"/>
      <c r="D96" s="262"/>
      <c r="E96" s="258"/>
      <c r="F96" s="258"/>
      <c r="G96" s="509" t="s">
        <v>288</v>
      </c>
      <c r="H96" s="258"/>
      <c r="I96" s="258"/>
      <c r="J96" s="364"/>
      <c r="K96" s="299"/>
      <c r="L96" s="59"/>
      <c r="M96" s="413"/>
    </row>
    <row r="97" spans="1:13" s="50" customFormat="1" ht="15" customHeight="1" x14ac:dyDescent="0.2">
      <c r="A97" s="187">
        <v>103</v>
      </c>
      <c r="B97" s="258"/>
      <c r="C97" s="262"/>
      <c r="D97" s="262"/>
      <c r="E97" s="258"/>
      <c r="F97" s="258"/>
      <c r="G97" s="509" t="s">
        <v>288</v>
      </c>
      <c r="H97" s="258"/>
      <c r="I97" s="258"/>
      <c r="J97" s="364"/>
      <c r="K97" s="299"/>
      <c r="L97" s="59"/>
      <c r="M97" s="413"/>
    </row>
    <row r="98" spans="1:13" s="50" customFormat="1" ht="15" customHeight="1" x14ac:dyDescent="0.2">
      <c r="A98" s="187">
        <v>104</v>
      </c>
      <c r="B98" s="258"/>
      <c r="C98" s="274"/>
      <c r="D98" s="274"/>
      <c r="E98" s="258"/>
      <c r="F98" s="258"/>
      <c r="G98" s="509" t="s">
        <v>288</v>
      </c>
      <c r="H98" s="258"/>
      <c r="I98" s="258"/>
      <c r="J98" s="364"/>
      <c r="K98" s="321"/>
      <c r="L98" s="59"/>
      <c r="M98" s="414"/>
    </row>
    <row r="99" spans="1:13" s="50" customFormat="1" ht="15" customHeight="1" x14ac:dyDescent="0.2">
      <c r="A99" s="187">
        <v>105</v>
      </c>
      <c r="B99" s="258"/>
      <c r="C99" s="258"/>
      <c r="D99" s="258"/>
      <c r="E99" s="258"/>
      <c r="F99" s="258"/>
      <c r="G99" s="509" t="s">
        <v>288</v>
      </c>
      <c r="H99" s="258"/>
      <c r="I99" s="258"/>
      <c r="J99" s="364"/>
      <c r="K99" s="299"/>
      <c r="L99" s="59"/>
      <c r="M99" s="413"/>
    </row>
    <row r="100" spans="1:13" s="55" customFormat="1" ht="15" customHeight="1" x14ac:dyDescent="0.2">
      <c r="A100" s="187">
        <v>106</v>
      </c>
      <c r="B100" s="333"/>
      <c r="C100" s="258"/>
      <c r="D100" s="258"/>
      <c r="E100" s="340"/>
      <c r="F100" s="262"/>
      <c r="G100" s="233" t="s">
        <v>720</v>
      </c>
      <c r="H100" s="262"/>
      <c r="I100" s="262"/>
      <c r="J100" s="290"/>
      <c r="K100" s="290"/>
      <c r="L100" s="59"/>
      <c r="M100" s="413"/>
    </row>
    <row r="101" spans="1:13" s="39" customFormat="1" ht="15" customHeight="1" thickBot="1" x14ac:dyDescent="0.25">
      <c r="A101" s="187">
        <v>107</v>
      </c>
      <c r="B101" s="258"/>
      <c r="C101" s="258"/>
      <c r="D101" s="258"/>
      <c r="E101" s="783"/>
      <c r="F101" s="783"/>
      <c r="G101" s="544" t="s">
        <v>782</v>
      </c>
      <c r="H101" s="340"/>
      <c r="I101" s="262"/>
      <c r="J101" s="364"/>
      <c r="K101" s="299"/>
      <c r="L101" s="59"/>
      <c r="M101" s="413"/>
    </row>
    <row r="102" spans="1:13" s="50" customFormat="1" ht="15" customHeight="1" thickBot="1" x14ac:dyDescent="0.25">
      <c r="A102" s="187">
        <v>108</v>
      </c>
      <c r="B102" s="258"/>
      <c r="C102" s="262"/>
      <c r="D102" s="262"/>
      <c r="E102" s="340"/>
      <c r="F102" s="257" t="s">
        <v>607</v>
      </c>
      <c r="G102" s="262"/>
      <c r="H102" s="262"/>
      <c r="I102" s="262"/>
      <c r="J102" s="290"/>
      <c r="K102" s="367">
        <f>SUM(J95:J99)+J101</f>
        <v>0</v>
      </c>
      <c r="L102" s="59"/>
      <c r="M102" s="413" t="s">
        <v>649</v>
      </c>
    </row>
    <row r="103" spans="1:13" s="55" customFormat="1" ht="15" customHeight="1" thickBot="1" x14ac:dyDescent="0.25">
      <c r="A103" s="187">
        <v>109</v>
      </c>
      <c r="B103" s="333"/>
      <c r="C103" s="258"/>
      <c r="D103" s="261" t="s">
        <v>6</v>
      </c>
      <c r="E103" s="261"/>
      <c r="F103" s="346"/>
      <c r="G103" s="346" t="s">
        <v>469</v>
      </c>
      <c r="H103" s="346"/>
      <c r="I103" s="346"/>
      <c r="J103" s="364"/>
      <c r="K103" s="290"/>
      <c r="L103" s="59"/>
      <c r="M103" s="413"/>
    </row>
    <row r="104" spans="1:13" s="55" customFormat="1" ht="15" customHeight="1" thickBot="1" x14ac:dyDescent="0.25">
      <c r="A104" s="187">
        <v>110</v>
      </c>
      <c r="B104" s="333"/>
      <c r="C104" s="258"/>
      <c r="D104" s="258"/>
      <c r="E104" s="346"/>
      <c r="F104" s="257" t="s">
        <v>472</v>
      </c>
      <c r="G104" s="346"/>
      <c r="H104" s="346"/>
      <c r="I104" s="346"/>
      <c r="J104" s="290"/>
      <c r="K104" s="367">
        <f>K102-J103</f>
        <v>0</v>
      </c>
      <c r="L104" s="59"/>
      <c r="M104" s="413"/>
    </row>
    <row r="105" spans="1:13" s="38" customFormat="1" ht="15" customHeight="1" x14ac:dyDescent="0.2">
      <c r="A105" s="187">
        <v>111</v>
      </c>
      <c r="B105" s="258"/>
      <c r="C105" s="262"/>
      <c r="D105" s="262"/>
      <c r="E105" s="262"/>
      <c r="F105" s="262"/>
      <c r="G105" s="262"/>
      <c r="H105" s="262"/>
      <c r="I105" s="262"/>
      <c r="J105" s="262"/>
      <c r="K105" s="258"/>
      <c r="L105" s="59"/>
      <c r="M105" s="413"/>
    </row>
    <row r="106" spans="1:13" s="55" customFormat="1" ht="30" customHeight="1" x14ac:dyDescent="0.3">
      <c r="A106" s="187">
        <v>112</v>
      </c>
      <c r="B106" s="333"/>
      <c r="C106" s="251" t="s">
        <v>608</v>
      </c>
      <c r="D106" s="336"/>
      <c r="E106" s="258"/>
      <c r="F106" s="262"/>
      <c r="G106" s="262"/>
      <c r="H106" s="262"/>
      <c r="I106" s="262"/>
      <c r="J106" s="273"/>
      <c r="K106" s="273"/>
      <c r="L106" s="59"/>
      <c r="M106" s="414"/>
    </row>
    <row r="107" spans="1:13" s="38" customFormat="1" ht="15" customHeight="1" x14ac:dyDescent="0.25">
      <c r="A107" s="187">
        <v>113</v>
      </c>
      <c r="B107" s="258"/>
      <c r="C107" s="262"/>
      <c r="D107" s="262"/>
      <c r="E107" s="253" t="s">
        <v>67</v>
      </c>
      <c r="F107" s="291"/>
      <c r="G107" s="258"/>
      <c r="H107" s="340"/>
      <c r="I107" s="262"/>
      <c r="J107" s="258"/>
      <c r="K107" s="258"/>
      <c r="L107" s="59"/>
      <c r="M107" s="413"/>
    </row>
    <row r="108" spans="1:13" s="50" customFormat="1" ht="12.75" customHeight="1" x14ac:dyDescent="0.2">
      <c r="A108" s="187">
        <v>114</v>
      </c>
      <c r="B108" s="258"/>
      <c r="C108" s="340"/>
      <c r="D108" s="340"/>
      <c r="E108" s="262"/>
      <c r="F108" s="262"/>
      <c r="G108" s="283" t="s">
        <v>552</v>
      </c>
      <c r="H108" s="262"/>
      <c r="I108" s="262"/>
      <c r="J108" s="268" t="s">
        <v>130</v>
      </c>
      <c r="K108" s="268" t="s">
        <v>130</v>
      </c>
      <c r="L108" s="59"/>
      <c r="M108" s="414"/>
    </row>
    <row r="109" spans="1:13" s="50" customFormat="1" ht="15" customHeight="1" x14ac:dyDescent="0.2">
      <c r="A109" s="187">
        <v>115</v>
      </c>
      <c r="B109" s="258"/>
      <c r="C109" s="262"/>
      <c r="D109" s="262"/>
      <c r="E109" s="258"/>
      <c r="F109" s="258"/>
      <c r="G109" s="509" t="s">
        <v>288</v>
      </c>
      <c r="H109" s="258"/>
      <c r="I109" s="258"/>
      <c r="J109" s="364"/>
      <c r="K109" s="321"/>
      <c r="L109" s="59"/>
      <c r="M109" s="414"/>
    </row>
    <row r="110" spans="1:13" s="50" customFormat="1" ht="15" customHeight="1" x14ac:dyDescent="0.2">
      <c r="A110" s="187">
        <v>116</v>
      </c>
      <c r="B110" s="258"/>
      <c r="C110" s="262"/>
      <c r="D110" s="262"/>
      <c r="E110" s="258"/>
      <c r="F110" s="258"/>
      <c r="G110" s="509" t="s">
        <v>288</v>
      </c>
      <c r="H110" s="258"/>
      <c r="I110" s="258"/>
      <c r="J110" s="364"/>
      <c r="K110" s="299"/>
      <c r="L110" s="59"/>
      <c r="M110" s="413"/>
    </row>
    <row r="111" spans="1:13" s="50" customFormat="1" ht="15" customHeight="1" x14ac:dyDescent="0.2">
      <c r="A111" s="187">
        <v>117</v>
      </c>
      <c r="B111" s="258"/>
      <c r="C111" s="262"/>
      <c r="D111" s="262"/>
      <c r="E111" s="258"/>
      <c r="F111" s="258"/>
      <c r="G111" s="509" t="s">
        <v>288</v>
      </c>
      <c r="H111" s="258"/>
      <c r="I111" s="258"/>
      <c r="J111" s="364"/>
      <c r="K111" s="299"/>
      <c r="L111" s="59"/>
      <c r="M111" s="413"/>
    </row>
    <row r="112" spans="1:13" s="50" customFormat="1" ht="15" customHeight="1" x14ac:dyDescent="0.2">
      <c r="A112" s="187">
        <v>118</v>
      </c>
      <c r="B112" s="258"/>
      <c r="C112" s="274"/>
      <c r="D112" s="274"/>
      <c r="E112" s="258"/>
      <c r="F112" s="258"/>
      <c r="G112" s="509" t="s">
        <v>288</v>
      </c>
      <c r="H112" s="258"/>
      <c r="I112" s="258"/>
      <c r="J112" s="364"/>
      <c r="K112" s="321"/>
      <c r="L112" s="59"/>
      <c r="M112" s="414"/>
    </row>
    <row r="113" spans="1:13" s="50" customFormat="1" ht="15" customHeight="1" x14ac:dyDescent="0.2">
      <c r="A113" s="187">
        <v>119</v>
      </c>
      <c r="B113" s="258"/>
      <c r="C113" s="258"/>
      <c r="D113" s="258"/>
      <c r="E113" s="258"/>
      <c r="F113" s="258"/>
      <c r="G113" s="509" t="s">
        <v>288</v>
      </c>
      <c r="H113" s="258"/>
      <c r="I113" s="258"/>
      <c r="J113" s="364"/>
      <c r="K113" s="299"/>
      <c r="L113" s="59"/>
      <c r="M113" s="413"/>
    </row>
    <row r="114" spans="1:13" s="55" customFormat="1" ht="15" customHeight="1" x14ac:dyDescent="0.2">
      <c r="A114" s="187">
        <v>120</v>
      </c>
      <c r="B114" s="333"/>
      <c r="C114" s="258"/>
      <c r="D114" s="258"/>
      <c r="E114" s="340"/>
      <c r="F114" s="262"/>
      <c r="G114" s="233" t="s">
        <v>720</v>
      </c>
      <c r="H114" s="262"/>
      <c r="I114" s="262"/>
      <c r="J114" s="290"/>
      <c r="K114" s="290"/>
      <c r="L114" s="59"/>
      <c r="M114" s="413"/>
    </row>
    <row r="115" spans="1:13" s="39" customFormat="1" ht="15" customHeight="1" thickBot="1" x14ac:dyDescent="0.25">
      <c r="A115" s="187">
        <v>121</v>
      </c>
      <c r="B115" s="258"/>
      <c r="C115" s="258"/>
      <c r="D115" s="258"/>
      <c r="E115" s="783"/>
      <c r="F115" s="783"/>
      <c r="G115" s="544" t="s">
        <v>785</v>
      </c>
      <c r="H115" s="340"/>
      <c r="I115" s="262"/>
      <c r="J115" s="364"/>
      <c r="K115" s="299"/>
      <c r="L115" s="59"/>
      <c r="M115" s="413"/>
    </row>
    <row r="116" spans="1:13" s="50" customFormat="1" ht="15" customHeight="1" thickBot="1" x14ac:dyDescent="0.25">
      <c r="A116" s="187">
        <v>122</v>
      </c>
      <c r="B116" s="258"/>
      <c r="C116" s="262"/>
      <c r="D116" s="262"/>
      <c r="E116" s="340"/>
      <c r="F116" s="257" t="s">
        <v>67</v>
      </c>
      <c r="G116" s="262"/>
      <c r="H116" s="262"/>
      <c r="I116" s="262"/>
      <c r="J116" s="290"/>
      <c r="K116" s="367">
        <f>SUM(J109:J113)+J115</f>
        <v>0</v>
      </c>
      <c r="L116" s="59"/>
      <c r="M116" s="413"/>
    </row>
    <row r="117" spans="1:13" s="50" customFormat="1" ht="24" customHeight="1" x14ac:dyDescent="0.25">
      <c r="A117" s="187">
        <v>123</v>
      </c>
      <c r="B117" s="258"/>
      <c r="C117" s="262"/>
      <c r="D117" s="262"/>
      <c r="E117" s="253" t="s">
        <v>68</v>
      </c>
      <c r="F117" s="291"/>
      <c r="G117" s="258"/>
      <c r="H117" s="340"/>
      <c r="I117" s="262"/>
      <c r="J117" s="258"/>
      <c r="K117" s="258"/>
      <c r="L117" s="59"/>
      <c r="M117" s="413"/>
    </row>
    <row r="118" spans="1:13" s="50" customFormat="1" ht="12.75" customHeight="1" x14ac:dyDescent="0.2">
      <c r="A118" s="187">
        <v>124</v>
      </c>
      <c r="B118" s="258"/>
      <c r="C118" s="340"/>
      <c r="D118" s="340"/>
      <c r="E118" s="262"/>
      <c r="F118" s="262"/>
      <c r="G118" s="283" t="s">
        <v>552</v>
      </c>
      <c r="H118" s="262"/>
      <c r="I118" s="262"/>
      <c r="J118" s="268" t="s">
        <v>130</v>
      </c>
      <c r="K118" s="268" t="s">
        <v>130</v>
      </c>
      <c r="L118" s="59"/>
      <c r="M118" s="414"/>
    </row>
    <row r="119" spans="1:13" s="50" customFormat="1" ht="15" customHeight="1" x14ac:dyDescent="0.2">
      <c r="A119" s="187">
        <v>125</v>
      </c>
      <c r="B119" s="258"/>
      <c r="C119" s="262"/>
      <c r="D119" s="262"/>
      <c r="E119" s="258"/>
      <c r="F119" s="258"/>
      <c r="G119" s="509" t="s">
        <v>288</v>
      </c>
      <c r="H119" s="258"/>
      <c r="I119" s="258"/>
      <c r="J119" s="364"/>
      <c r="K119" s="321"/>
      <c r="L119" s="59"/>
      <c r="M119" s="414"/>
    </row>
    <row r="120" spans="1:13" s="50" customFormat="1" ht="15" customHeight="1" x14ac:dyDescent="0.2">
      <c r="A120" s="187">
        <v>126</v>
      </c>
      <c r="B120" s="258"/>
      <c r="C120" s="262"/>
      <c r="D120" s="262"/>
      <c r="E120" s="258"/>
      <c r="F120" s="258"/>
      <c r="G120" s="509" t="s">
        <v>288</v>
      </c>
      <c r="H120" s="258"/>
      <c r="I120" s="258"/>
      <c r="J120" s="364"/>
      <c r="K120" s="299"/>
      <c r="L120" s="59"/>
      <c r="M120" s="413"/>
    </row>
    <row r="121" spans="1:13" s="50" customFormat="1" ht="15" customHeight="1" x14ac:dyDescent="0.2">
      <c r="A121" s="187">
        <v>127</v>
      </c>
      <c r="B121" s="258"/>
      <c r="C121" s="262"/>
      <c r="D121" s="262"/>
      <c r="E121" s="258"/>
      <c r="F121" s="258"/>
      <c r="G121" s="509" t="s">
        <v>288</v>
      </c>
      <c r="H121" s="258"/>
      <c r="I121" s="258"/>
      <c r="J121" s="364"/>
      <c r="K121" s="299"/>
      <c r="L121" s="59"/>
      <c r="M121" s="413"/>
    </row>
    <row r="122" spans="1:13" s="50" customFormat="1" ht="15" customHeight="1" x14ac:dyDescent="0.2">
      <c r="A122" s="187">
        <v>128</v>
      </c>
      <c r="B122" s="258"/>
      <c r="C122" s="274"/>
      <c r="D122" s="274"/>
      <c r="E122" s="258"/>
      <c r="F122" s="258"/>
      <c r="G122" s="509" t="s">
        <v>288</v>
      </c>
      <c r="H122" s="258"/>
      <c r="I122" s="258"/>
      <c r="J122" s="364"/>
      <c r="K122" s="321"/>
      <c r="L122" s="59"/>
      <c r="M122" s="414"/>
    </row>
    <row r="123" spans="1:13" s="50" customFormat="1" ht="15" customHeight="1" x14ac:dyDescent="0.2">
      <c r="A123" s="187">
        <v>129</v>
      </c>
      <c r="B123" s="258"/>
      <c r="C123" s="258"/>
      <c r="D123" s="258"/>
      <c r="E123" s="258"/>
      <c r="F123" s="258"/>
      <c r="G123" s="509" t="s">
        <v>288</v>
      </c>
      <c r="H123" s="258"/>
      <c r="I123" s="258"/>
      <c r="J123" s="364"/>
      <c r="K123" s="299"/>
      <c r="L123" s="59"/>
      <c r="M123" s="413"/>
    </row>
    <row r="124" spans="1:13" s="55" customFormat="1" ht="15" customHeight="1" x14ac:dyDescent="0.2">
      <c r="A124" s="187">
        <v>130</v>
      </c>
      <c r="B124" s="333"/>
      <c r="C124" s="258"/>
      <c r="D124" s="258"/>
      <c r="E124" s="340"/>
      <c r="F124" s="262"/>
      <c r="G124" s="233" t="s">
        <v>720</v>
      </c>
      <c r="H124" s="262"/>
      <c r="I124" s="262"/>
      <c r="J124" s="290"/>
      <c r="K124" s="290"/>
      <c r="L124" s="59"/>
      <c r="M124" s="413"/>
    </row>
    <row r="125" spans="1:13" s="39" customFormat="1" ht="15" customHeight="1" thickBot="1" x14ac:dyDescent="0.25">
      <c r="A125" s="187">
        <v>131</v>
      </c>
      <c r="B125" s="258"/>
      <c r="C125" s="258"/>
      <c r="D125" s="258"/>
      <c r="E125" s="783"/>
      <c r="F125" s="783"/>
      <c r="G125" s="544" t="s">
        <v>784</v>
      </c>
      <c r="H125" s="340"/>
      <c r="I125" s="262"/>
      <c r="J125" s="364"/>
      <c r="K125" s="299"/>
      <c r="L125" s="59"/>
      <c r="M125" s="413"/>
    </row>
    <row r="126" spans="1:13" s="50" customFormat="1" ht="15" customHeight="1" thickBot="1" x14ac:dyDescent="0.25">
      <c r="A126" s="187">
        <v>132</v>
      </c>
      <c r="B126" s="258"/>
      <c r="C126" s="262"/>
      <c r="D126" s="262"/>
      <c r="E126" s="340"/>
      <c r="F126" s="257" t="s">
        <v>68</v>
      </c>
      <c r="G126" s="262"/>
      <c r="H126" s="262"/>
      <c r="I126" s="262"/>
      <c r="J126" s="290"/>
      <c r="K126" s="367">
        <f>SUM(J119:J123)+J125</f>
        <v>0</v>
      </c>
      <c r="L126" s="59"/>
      <c r="M126" s="413"/>
    </row>
    <row r="127" spans="1:13" s="40" customFormat="1" ht="15" customHeight="1" thickBot="1" x14ac:dyDescent="0.25">
      <c r="A127" s="187">
        <v>133</v>
      </c>
      <c r="B127" s="262"/>
      <c r="C127" s="262"/>
      <c r="D127" s="262"/>
      <c r="E127" s="346"/>
      <c r="F127" s="346"/>
      <c r="G127" s="262"/>
      <c r="H127" s="262"/>
      <c r="I127" s="262"/>
      <c r="J127" s="290"/>
      <c r="K127" s="290"/>
      <c r="L127" s="59"/>
      <c r="M127" s="413"/>
    </row>
    <row r="128" spans="1:13" s="38" customFormat="1" ht="15" customHeight="1" thickBot="1" x14ac:dyDescent="0.25">
      <c r="A128" s="187">
        <v>134</v>
      </c>
      <c r="B128" s="258"/>
      <c r="C128" s="262"/>
      <c r="D128" s="262"/>
      <c r="E128" s="292"/>
      <c r="F128" s="543" t="s">
        <v>847</v>
      </c>
      <c r="G128" s="543"/>
      <c r="H128" s="340"/>
      <c r="I128" s="262"/>
      <c r="J128" s="290"/>
      <c r="K128" s="367">
        <f>K116+K126</f>
        <v>0</v>
      </c>
      <c r="L128" s="59"/>
      <c r="M128" s="413" t="s">
        <v>650</v>
      </c>
    </row>
    <row r="129" spans="1:13" s="38" customFormat="1" ht="15.75" x14ac:dyDescent="0.25">
      <c r="A129" s="64"/>
      <c r="B129" s="65"/>
      <c r="C129" s="252"/>
      <c r="D129" s="252"/>
      <c r="E129" s="252"/>
      <c r="F129" s="242"/>
      <c r="G129" s="242"/>
      <c r="H129" s="242"/>
      <c r="I129" s="242"/>
      <c r="J129" s="242"/>
      <c r="K129" s="242"/>
      <c r="L129" s="73"/>
      <c r="M129" s="413"/>
    </row>
    <row r="130" spans="1:13" x14ac:dyDescent="0.2">
      <c r="A130" s="162"/>
      <c r="B130" s="162"/>
      <c r="C130" s="162"/>
      <c r="D130" s="162"/>
      <c r="E130" s="162"/>
      <c r="F130" s="162"/>
      <c r="G130" s="162"/>
      <c r="H130" s="162"/>
      <c r="I130" s="162"/>
      <c r="J130" s="162"/>
      <c r="K130" s="162"/>
      <c r="L130" s="162"/>
    </row>
    <row r="131" spans="1:13" x14ac:dyDescent="0.2">
      <c r="A131" s="162"/>
      <c r="B131" s="162"/>
      <c r="C131" s="162"/>
      <c r="D131" s="162"/>
      <c r="E131" s="162"/>
      <c r="F131" s="162"/>
      <c r="G131" s="162"/>
      <c r="H131" s="162"/>
      <c r="I131" s="162"/>
      <c r="J131" s="162"/>
      <c r="K131" s="162"/>
      <c r="L131" s="162"/>
    </row>
    <row r="132" spans="1:13" x14ac:dyDescent="0.2">
      <c r="A132" s="162"/>
      <c r="B132" s="162"/>
      <c r="C132" s="162"/>
      <c r="D132" s="162"/>
      <c r="E132" s="162"/>
      <c r="F132" s="162"/>
      <c r="G132" s="162"/>
      <c r="H132" s="162"/>
      <c r="I132" s="162"/>
      <c r="J132" s="162"/>
      <c r="K132" s="162"/>
      <c r="L132" s="162"/>
    </row>
    <row r="133" spans="1:13" x14ac:dyDescent="0.2">
      <c r="A133" s="162"/>
      <c r="B133" s="162"/>
      <c r="C133" s="162"/>
      <c r="D133" s="162"/>
      <c r="E133" s="162"/>
      <c r="F133" s="162"/>
      <c r="G133" s="162"/>
      <c r="H133" s="162"/>
      <c r="I133" s="162"/>
      <c r="J133" s="162"/>
      <c r="K133" s="162"/>
      <c r="L133" s="162"/>
    </row>
    <row r="134" spans="1:13" x14ac:dyDescent="0.2">
      <c r="A134" s="162"/>
      <c r="B134" s="162"/>
      <c r="C134" s="162"/>
      <c r="D134" s="162"/>
      <c r="E134" s="162"/>
      <c r="F134" s="162"/>
      <c r="G134" s="162"/>
      <c r="H134" s="162"/>
      <c r="I134" s="162"/>
      <c r="J134" s="162"/>
      <c r="K134" s="162"/>
      <c r="L134" s="162"/>
    </row>
    <row r="135" spans="1:13" x14ac:dyDescent="0.2">
      <c r="A135" s="162"/>
      <c r="B135" s="162"/>
      <c r="C135" s="162"/>
      <c r="D135" s="162"/>
      <c r="E135" s="162"/>
      <c r="F135" s="162"/>
      <c r="G135" s="162"/>
      <c r="H135" s="162"/>
      <c r="I135" s="162"/>
      <c r="J135" s="162"/>
      <c r="K135" s="162"/>
      <c r="L135" s="162"/>
    </row>
    <row r="136" spans="1:13" x14ac:dyDescent="0.2">
      <c r="A136" s="162"/>
      <c r="B136" s="162"/>
      <c r="C136" s="162"/>
      <c r="D136" s="162"/>
      <c r="E136" s="162"/>
      <c r="F136" s="162"/>
      <c r="G136" s="162"/>
      <c r="H136" s="162"/>
      <c r="I136" s="162"/>
      <c r="J136" s="162"/>
      <c r="K136" s="162"/>
      <c r="L136" s="162"/>
    </row>
    <row r="137" spans="1:13" x14ac:dyDescent="0.2">
      <c r="A137" s="162"/>
      <c r="B137" s="162"/>
      <c r="C137" s="162"/>
      <c r="D137" s="162"/>
      <c r="E137" s="162"/>
      <c r="F137" s="162"/>
      <c r="G137" s="162"/>
      <c r="H137" s="162"/>
      <c r="I137" s="162"/>
      <c r="J137" s="162"/>
      <c r="K137" s="162"/>
      <c r="L137" s="162"/>
    </row>
    <row r="138" spans="1:13" x14ac:dyDescent="0.2">
      <c r="A138" s="162"/>
      <c r="B138" s="162"/>
      <c r="C138" s="162"/>
      <c r="D138" s="162"/>
      <c r="E138" s="162"/>
      <c r="F138" s="162"/>
      <c r="G138" s="162"/>
      <c r="H138" s="162"/>
      <c r="I138" s="162"/>
      <c r="J138" s="162"/>
      <c r="K138" s="162"/>
      <c r="L138" s="162"/>
    </row>
    <row r="139" spans="1:13" x14ac:dyDescent="0.2">
      <c r="A139" s="162"/>
      <c r="B139" s="162"/>
      <c r="C139" s="162"/>
      <c r="D139" s="162"/>
      <c r="E139" s="162"/>
      <c r="F139" s="162"/>
      <c r="G139" s="162"/>
      <c r="H139" s="162"/>
      <c r="I139" s="162"/>
      <c r="J139" s="162"/>
      <c r="K139" s="162"/>
      <c r="L139" s="162"/>
    </row>
    <row r="140" spans="1:13" x14ac:dyDescent="0.2">
      <c r="A140" s="162"/>
      <c r="B140" s="162"/>
      <c r="C140" s="162"/>
      <c r="D140" s="162"/>
      <c r="E140" s="162"/>
      <c r="F140" s="162"/>
      <c r="G140" s="162"/>
      <c r="H140" s="162"/>
      <c r="I140" s="162"/>
      <c r="J140" s="162"/>
      <c r="K140" s="162"/>
      <c r="L140" s="162"/>
    </row>
    <row r="141" spans="1:13" x14ac:dyDescent="0.2">
      <c r="A141" s="162"/>
      <c r="B141" s="162"/>
      <c r="C141" s="162"/>
      <c r="D141" s="162"/>
      <c r="E141" s="162"/>
      <c r="F141" s="162"/>
      <c r="G141" s="162"/>
      <c r="H141" s="162"/>
      <c r="I141" s="162"/>
      <c r="J141" s="162"/>
      <c r="K141" s="162"/>
      <c r="L141" s="162"/>
    </row>
    <row r="142" spans="1:13" x14ac:dyDescent="0.2">
      <c r="A142" s="162"/>
      <c r="B142" s="162"/>
      <c r="C142" s="162"/>
      <c r="D142" s="162"/>
      <c r="E142" s="162"/>
      <c r="F142" s="162"/>
      <c r="G142" s="162"/>
      <c r="H142" s="162"/>
      <c r="I142" s="162"/>
      <c r="J142" s="162"/>
      <c r="K142" s="162"/>
      <c r="L142" s="162"/>
    </row>
    <row r="143" spans="1:13" x14ac:dyDescent="0.2">
      <c r="A143" s="162"/>
      <c r="B143" s="162"/>
      <c r="C143" s="162"/>
      <c r="D143" s="162"/>
      <c r="E143" s="162"/>
      <c r="F143" s="162"/>
      <c r="G143" s="162"/>
      <c r="H143" s="162"/>
      <c r="I143" s="162"/>
      <c r="J143" s="162"/>
      <c r="K143" s="162"/>
      <c r="L143" s="162"/>
    </row>
    <row r="144" spans="1:13" x14ac:dyDescent="0.2">
      <c r="A144" s="162"/>
      <c r="B144" s="162"/>
      <c r="C144" s="162"/>
      <c r="D144" s="162"/>
      <c r="E144" s="162"/>
      <c r="F144" s="162"/>
      <c r="G144" s="162"/>
      <c r="H144" s="162"/>
      <c r="I144" s="162"/>
      <c r="J144" s="162"/>
      <c r="K144" s="162"/>
      <c r="L144" s="162"/>
    </row>
    <row r="145" spans="1:12" x14ac:dyDescent="0.2">
      <c r="A145" s="162"/>
      <c r="B145" s="162"/>
      <c r="C145" s="162"/>
      <c r="D145" s="162"/>
      <c r="E145" s="162"/>
      <c r="F145" s="162"/>
      <c r="G145" s="162"/>
      <c r="H145" s="162"/>
      <c r="I145" s="162"/>
      <c r="J145" s="162"/>
      <c r="K145" s="162"/>
      <c r="L145" s="162"/>
    </row>
    <row r="146" spans="1:12" x14ac:dyDescent="0.2">
      <c r="A146" s="162"/>
      <c r="B146" s="162"/>
      <c r="C146" s="162"/>
      <c r="D146" s="162"/>
      <c r="E146" s="162"/>
      <c r="F146" s="162"/>
      <c r="G146" s="162"/>
      <c r="H146" s="162"/>
      <c r="I146" s="162"/>
      <c r="J146" s="162"/>
      <c r="K146" s="162"/>
      <c r="L146" s="162"/>
    </row>
    <row r="147" spans="1:12" x14ac:dyDescent="0.2">
      <c r="A147" s="162"/>
      <c r="B147" s="162"/>
      <c r="C147" s="162"/>
      <c r="D147" s="162"/>
      <c r="E147" s="162"/>
      <c r="F147" s="162"/>
      <c r="G147" s="162"/>
      <c r="H147" s="162"/>
      <c r="I147" s="162"/>
      <c r="J147" s="162"/>
      <c r="K147" s="162"/>
      <c r="L147" s="162"/>
    </row>
    <row r="148" spans="1:12" x14ac:dyDescent="0.2">
      <c r="A148" s="162"/>
      <c r="B148" s="162"/>
      <c r="C148" s="162"/>
      <c r="D148" s="162"/>
      <c r="E148" s="162"/>
      <c r="F148" s="162"/>
      <c r="G148" s="162"/>
      <c r="H148" s="162"/>
      <c r="I148" s="162"/>
      <c r="J148" s="162"/>
      <c r="K148" s="162"/>
      <c r="L148" s="162"/>
    </row>
    <row r="149" spans="1:12" x14ac:dyDescent="0.2">
      <c r="A149" s="162"/>
      <c r="B149" s="162"/>
      <c r="C149" s="162"/>
      <c r="D149" s="162"/>
      <c r="E149" s="162"/>
      <c r="F149" s="162"/>
      <c r="G149" s="162"/>
      <c r="H149" s="162"/>
      <c r="I149" s="162"/>
      <c r="J149" s="162"/>
      <c r="K149" s="162"/>
      <c r="L149" s="162"/>
    </row>
    <row r="150" spans="1:12" x14ac:dyDescent="0.2">
      <c r="A150" s="162"/>
      <c r="B150" s="162"/>
      <c r="C150" s="162"/>
      <c r="D150" s="162"/>
      <c r="E150" s="162"/>
      <c r="F150" s="162"/>
      <c r="G150" s="162"/>
      <c r="H150" s="162"/>
      <c r="I150" s="162"/>
      <c r="J150" s="162"/>
      <c r="K150" s="162"/>
      <c r="L150" s="162"/>
    </row>
    <row r="151" spans="1:12" x14ac:dyDescent="0.2">
      <c r="A151" s="162"/>
      <c r="B151" s="162"/>
      <c r="C151" s="162"/>
      <c r="D151" s="162"/>
      <c r="E151" s="162"/>
      <c r="F151" s="162"/>
      <c r="G151" s="162"/>
      <c r="H151" s="162"/>
      <c r="I151" s="162"/>
      <c r="J151" s="162"/>
      <c r="K151" s="162"/>
      <c r="L151" s="162"/>
    </row>
    <row r="152" spans="1:12" x14ac:dyDescent="0.2">
      <c r="A152" s="162"/>
      <c r="B152" s="162"/>
      <c r="C152" s="162"/>
      <c r="D152" s="162"/>
      <c r="E152" s="162"/>
      <c r="F152" s="162"/>
      <c r="G152" s="162"/>
      <c r="H152" s="162"/>
      <c r="I152" s="162"/>
      <c r="J152" s="162"/>
      <c r="K152" s="162"/>
      <c r="L152" s="162"/>
    </row>
    <row r="153" spans="1:12" x14ac:dyDescent="0.2">
      <c r="A153" s="162"/>
      <c r="B153" s="162"/>
      <c r="C153" s="162"/>
      <c r="D153" s="162"/>
      <c r="E153" s="162"/>
      <c r="F153" s="162"/>
      <c r="G153" s="162"/>
      <c r="H153" s="162"/>
      <c r="I153" s="162"/>
      <c r="J153" s="162"/>
      <c r="K153" s="162"/>
      <c r="L153" s="162"/>
    </row>
    <row r="154" spans="1:12" x14ac:dyDescent="0.2">
      <c r="A154" s="162"/>
      <c r="B154" s="162"/>
      <c r="C154" s="162"/>
      <c r="D154" s="162"/>
      <c r="E154" s="162"/>
      <c r="F154" s="162"/>
      <c r="G154" s="162"/>
      <c r="H154" s="162"/>
      <c r="I154" s="162"/>
      <c r="J154" s="162"/>
      <c r="K154" s="162"/>
      <c r="L154" s="162"/>
    </row>
    <row r="155" spans="1:12" x14ac:dyDescent="0.2">
      <c r="A155" s="162"/>
      <c r="B155" s="162"/>
      <c r="C155" s="162"/>
      <c r="D155" s="162"/>
      <c r="E155" s="162"/>
      <c r="F155" s="162"/>
      <c r="G155" s="162"/>
      <c r="H155" s="162"/>
      <c r="I155" s="162"/>
      <c r="J155" s="162"/>
      <c r="K155" s="162"/>
      <c r="L155" s="162"/>
    </row>
    <row r="156" spans="1:12" x14ac:dyDescent="0.2">
      <c r="A156" s="162"/>
      <c r="B156" s="162"/>
      <c r="C156" s="162"/>
      <c r="D156" s="162"/>
      <c r="E156" s="162"/>
      <c r="F156" s="162"/>
      <c r="G156" s="162"/>
      <c r="H156" s="162"/>
      <c r="I156" s="162"/>
      <c r="J156" s="162"/>
      <c r="K156" s="162"/>
      <c r="L156" s="162"/>
    </row>
    <row r="157" spans="1:12" x14ac:dyDescent="0.2">
      <c r="A157" s="162"/>
      <c r="B157" s="162"/>
      <c r="C157" s="162"/>
      <c r="D157" s="162"/>
      <c r="E157" s="162"/>
      <c r="F157" s="162"/>
      <c r="G157" s="162"/>
      <c r="H157" s="162"/>
      <c r="I157" s="162"/>
      <c r="J157" s="162"/>
      <c r="K157" s="162"/>
      <c r="L157" s="162"/>
    </row>
    <row r="158" spans="1:12" x14ac:dyDescent="0.2">
      <c r="A158" s="162"/>
      <c r="B158" s="162"/>
      <c r="C158" s="162"/>
      <c r="D158" s="162"/>
      <c r="E158" s="162"/>
      <c r="F158" s="162"/>
      <c r="G158" s="162"/>
      <c r="H158" s="162"/>
      <c r="I158" s="162"/>
      <c r="J158" s="162"/>
      <c r="K158" s="162"/>
      <c r="L158" s="162"/>
    </row>
    <row r="159" spans="1:12" x14ac:dyDescent="0.2">
      <c r="A159" s="162"/>
      <c r="B159" s="162"/>
      <c r="C159" s="162"/>
      <c r="D159" s="162"/>
      <c r="E159" s="162"/>
      <c r="F159" s="162"/>
      <c r="G159" s="162"/>
      <c r="H159" s="162"/>
      <c r="I159" s="162"/>
      <c r="J159" s="162"/>
      <c r="K159" s="162"/>
      <c r="L159" s="162"/>
    </row>
    <row r="160" spans="1:12" x14ac:dyDescent="0.2">
      <c r="A160" s="162"/>
      <c r="B160" s="162"/>
      <c r="C160" s="162"/>
      <c r="D160" s="162"/>
      <c r="E160" s="162"/>
      <c r="F160" s="162"/>
      <c r="G160" s="162"/>
      <c r="H160" s="162"/>
      <c r="I160" s="162"/>
      <c r="J160" s="162"/>
      <c r="K160" s="162"/>
      <c r="L160" s="162"/>
    </row>
    <row r="161" spans="1:12" x14ac:dyDescent="0.2">
      <c r="A161" s="162"/>
      <c r="B161" s="162"/>
      <c r="C161" s="162"/>
      <c r="D161" s="162"/>
      <c r="E161" s="162"/>
      <c r="F161" s="162"/>
      <c r="G161" s="162"/>
      <c r="H161" s="162"/>
      <c r="I161" s="162"/>
      <c r="J161" s="162"/>
      <c r="K161" s="162"/>
      <c r="L161" s="162"/>
    </row>
    <row r="162" spans="1:12" x14ac:dyDescent="0.2">
      <c r="A162" s="162"/>
      <c r="B162" s="162"/>
      <c r="C162" s="162"/>
      <c r="D162" s="162"/>
      <c r="E162" s="162"/>
      <c r="F162" s="162"/>
      <c r="G162" s="162"/>
      <c r="H162" s="162"/>
      <c r="I162" s="162"/>
      <c r="J162" s="162"/>
      <c r="K162" s="162"/>
      <c r="L162" s="162"/>
    </row>
    <row r="163" spans="1:12" x14ac:dyDescent="0.2">
      <c r="A163" s="162"/>
      <c r="B163" s="162"/>
      <c r="C163" s="162"/>
      <c r="D163" s="162"/>
      <c r="E163" s="162"/>
      <c r="F163" s="162"/>
      <c r="G163" s="162"/>
      <c r="H163" s="162"/>
      <c r="I163" s="162"/>
      <c r="J163" s="162"/>
      <c r="K163" s="162"/>
      <c r="L163" s="162"/>
    </row>
    <row r="164" spans="1:12" x14ac:dyDescent="0.2">
      <c r="A164" s="162"/>
      <c r="B164" s="162"/>
      <c r="C164" s="162"/>
      <c r="D164" s="162"/>
      <c r="E164" s="162"/>
      <c r="F164" s="162"/>
      <c r="G164" s="162"/>
      <c r="H164" s="162"/>
      <c r="I164" s="162"/>
      <c r="J164" s="162"/>
      <c r="K164" s="162"/>
      <c r="L164" s="162"/>
    </row>
    <row r="165" spans="1:12" x14ac:dyDescent="0.2">
      <c r="A165" s="162"/>
      <c r="B165" s="162"/>
      <c r="C165" s="162"/>
      <c r="D165" s="162"/>
      <c r="E165" s="162"/>
      <c r="F165" s="162"/>
      <c r="G165" s="162"/>
      <c r="H165" s="162"/>
      <c r="I165" s="162"/>
      <c r="J165" s="162"/>
      <c r="K165" s="162"/>
      <c r="L165" s="162"/>
    </row>
    <row r="166" spans="1:12" x14ac:dyDescent="0.2">
      <c r="A166" s="162"/>
      <c r="B166" s="162"/>
      <c r="C166" s="162"/>
      <c r="D166" s="162"/>
      <c r="E166" s="162"/>
      <c r="F166" s="162"/>
      <c r="G166" s="162"/>
      <c r="H166" s="162"/>
      <c r="I166" s="162"/>
      <c r="J166" s="162"/>
      <c r="K166" s="162"/>
      <c r="L166" s="162"/>
    </row>
    <row r="167" spans="1:12" x14ac:dyDescent="0.2">
      <c r="A167" s="162"/>
      <c r="B167" s="162"/>
      <c r="C167" s="162"/>
      <c r="D167" s="162"/>
      <c r="E167" s="162"/>
      <c r="F167" s="162"/>
      <c r="G167" s="162"/>
      <c r="H167" s="162"/>
      <c r="I167" s="162"/>
      <c r="J167" s="162"/>
      <c r="K167" s="162"/>
      <c r="L167" s="162"/>
    </row>
    <row r="168" spans="1:12" x14ac:dyDescent="0.2">
      <c r="A168" s="162"/>
      <c r="B168" s="162"/>
      <c r="C168" s="162"/>
      <c r="D168" s="162"/>
      <c r="E168" s="162"/>
      <c r="F168" s="162"/>
      <c r="G168" s="162"/>
      <c r="H168" s="162"/>
      <c r="I168" s="162"/>
      <c r="J168" s="162"/>
      <c r="K168" s="162"/>
      <c r="L168" s="162"/>
    </row>
    <row r="169" spans="1:12" x14ac:dyDescent="0.2">
      <c r="A169" s="162"/>
      <c r="B169" s="162"/>
      <c r="C169" s="162"/>
      <c r="D169" s="162"/>
      <c r="E169" s="162"/>
      <c r="F169" s="162"/>
      <c r="G169" s="162"/>
      <c r="H169" s="162"/>
      <c r="I169" s="162"/>
      <c r="J169" s="162"/>
      <c r="K169" s="162"/>
      <c r="L169" s="162"/>
    </row>
    <row r="170" spans="1:12" x14ac:dyDescent="0.2">
      <c r="A170" s="162"/>
      <c r="B170" s="162"/>
      <c r="C170" s="162"/>
      <c r="D170" s="162"/>
      <c r="E170" s="162"/>
      <c r="F170" s="162"/>
      <c r="G170" s="162"/>
      <c r="H170" s="162"/>
      <c r="I170" s="162"/>
      <c r="J170" s="162"/>
      <c r="K170" s="162"/>
      <c r="L170" s="162"/>
    </row>
    <row r="171" spans="1:12" x14ac:dyDescent="0.2">
      <c r="A171" s="162"/>
      <c r="B171" s="162"/>
      <c r="C171" s="162"/>
      <c r="D171" s="162"/>
      <c r="E171" s="162"/>
      <c r="F171" s="162"/>
      <c r="G171" s="162"/>
      <c r="H171" s="162"/>
      <c r="I171" s="162"/>
      <c r="J171" s="162"/>
      <c r="K171" s="162"/>
      <c r="L171" s="162"/>
    </row>
    <row r="172" spans="1:12" x14ac:dyDescent="0.2">
      <c r="A172" s="162"/>
      <c r="B172" s="162"/>
      <c r="C172" s="162"/>
      <c r="D172" s="162"/>
      <c r="E172" s="162"/>
      <c r="F172" s="162"/>
      <c r="G172" s="162"/>
      <c r="H172" s="162"/>
      <c r="I172" s="162"/>
      <c r="J172" s="162"/>
      <c r="K172" s="162"/>
      <c r="L172" s="162"/>
    </row>
    <row r="173" spans="1:12" x14ac:dyDescent="0.2">
      <c r="A173" s="162"/>
      <c r="B173" s="162"/>
      <c r="C173" s="162"/>
      <c r="D173" s="162"/>
      <c r="E173" s="162"/>
      <c r="F173" s="162"/>
      <c r="G173" s="162"/>
      <c r="H173" s="162"/>
      <c r="I173" s="162"/>
      <c r="J173" s="162"/>
      <c r="K173" s="162"/>
      <c r="L173" s="162"/>
    </row>
    <row r="174" spans="1:12" x14ac:dyDescent="0.2">
      <c r="A174" s="162"/>
      <c r="B174" s="162"/>
      <c r="C174" s="162"/>
      <c r="D174" s="162"/>
      <c r="E174" s="162"/>
      <c r="F174" s="162"/>
      <c r="G174" s="162"/>
      <c r="H174" s="162"/>
      <c r="I174" s="162"/>
      <c r="J174" s="162"/>
      <c r="K174" s="162"/>
      <c r="L174" s="162"/>
    </row>
    <row r="175" spans="1:12" x14ac:dyDescent="0.2">
      <c r="A175" s="162"/>
      <c r="B175" s="162"/>
      <c r="C175" s="162"/>
      <c r="D175" s="162"/>
      <c r="E175" s="162"/>
      <c r="F175" s="162"/>
      <c r="G175" s="162"/>
      <c r="H175" s="162"/>
      <c r="I175" s="162"/>
      <c r="J175" s="162"/>
      <c r="K175" s="162"/>
      <c r="L175" s="162"/>
    </row>
    <row r="176" spans="1:12" x14ac:dyDescent="0.2">
      <c r="A176" s="162"/>
      <c r="B176" s="162"/>
      <c r="C176" s="162"/>
      <c r="D176" s="162"/>
      <c r="E176" s="162"/>
      <c r="F176" s="162"/>
      <c r="G176" s="162"/>
      <c r="H176" s="162"/>
      <c r="I176" s="162"/>
      <c r="J176" s="162"/>
      <c r="K176" s="162"/>
      <c r="L176" s="162"/>
    </row>
    <row r="177" spans="1:12" x14ac:dyDescent="0.2">
      <c r="A177" s="162"/>
      <c r="B177" s="162"/>
      <c r="C177" s="162"/>
      <c r="D177" s="162"/>
      <c r="E177" s="162"/>
      <c r="F177" s="162"/>
      <c r="G177" s="162"/>
      <c r="H177" s="162"/>
      <c r="I177" s="162"/>
      <c r="J177" s="162"/>
      <c r="K177" s="162"/>
      <c r="L177" s="162"/>
    </row>
    <row r="178" spans="1:12" x14ac:dyDescent="0.2">
      <c r="A178" s="162"/>
      <c r="B178" s="162"/>
      <c r="C178" s="162"/>
      <c r="D178" s="162"/>
      <c r="E178" s="162"/>
      <c r="F178" s="162"/>
      <c r="G178" s="162"/>
      <c r="H178" s="162"/>
      <c r="I178" s="162"/>
      <c r="J178" s="162"/>
      <c r="K178" s="162"/>
      <c r="L178" s="162"/>
    </row>
    <row r="179" spans="1:12" x14ac:dyDescent="0.2">
      <c r="A179" s="162"/>
      <c r="B179" s="162"/>
      <c r="C179" s="162"/>
      <c r="D179" s="162"/>
      <c r="E179" s="162"/>
      <c r="F179" s="162"/>
      <c r="G179" s="162"/>
      <c r="H179" s="162"/>
      <c r="I179" s="162"/>
      <c r="J179" s="162"/>
      <c r="K179" s="162"/>
      <c r="L179" s="162"/>
    </row>
    <row r="180" spans="1:12" x14ac:dyDescent="0.2">
      <c r="A180" s="162"/>
      <c r="B180" s="162"/>
      <c r="C180" s="162"/>
      <c r="D180" s="162"/>
      <c r="E180" s="162"/>
      <c r="F180" s="162"/>
      <c r="G180" s="162"/>
      <c r="H180" s="162"/>
      <c r="I180" s="162"/>
      <c r="J180" s="162"/>
      <c r="K180" s="162"/>
      <c r="L180" s="162"/>
    </row>
    <row r="181" spans="1:12" x14ac:dyDescent="0.2">
      <c r="A181" s="162"/>
      <c r="B181" s="162"/>
      <c r="C181" s="162"/>
      <c r="D181" s="162"/>
      <c r="E181" s="162"/>
      <c r="F181" s="162"/>
      <c r="G181" s="162"/>
      <c r="H181" s="162"/>
      <c r="I181" s="162"/>
      <c r="J181" s="162"/>
      <c r="K181" s="162"/>
      <c r="L181" s="162"/>
    </row>
    <row r="182" spans="1:12" x14ac:dyDescent="0.2">
      <c r="A182" s="162"/>
      <c r="B182" s="162"/>
      <c r="C182" s="162"/>
      <c r="D182" s="162"/>
      <c r="E182" s="162"/>
      <c r="F182" s="162"/>
      <c r="G182" s="162"/>
      <c r="H182" s="162"/>
      <c r="I182" s="162"/>
      <c r="J182" s="162"/>
      <c r="K182" s="162"/>
      <c r="L182" s="162"/>
    </row>
    <row r="183" spans="1:12" x14ac:dyDescent="0.2">
      <c r="A183" s="162"/>
      <c r="B183" s="162"/>
      <c r="C183" s="162"/>
      <c r="D183" s="162"/>
      <c r="E183" s="162"/>
      <c r="F183" s="162"/>
      <c r="G183" s="162"/>
      <c r="H183" s="162"/>
      <c r="I183" s="162"/>
      <c r="J183" s="162"/>
      <c r="K183" s="162"/>
      <c r="L183" s="162"/>
    </row>
    <row r="184" spans="1:12" x14ac:dyDescent="0.2">
      <c r="A184" s="162"/>
      <c r="B184" s="162"/>
      <c r="C184" s="162"/>
      <c r="D184" s="162"/>
      <c r="E184" s="162"/>
      <c r="F184" s="162"/>
      <c r="G184" s="162"/>
      <c r="H184" s="162"/>
      <c r="I184" s="162"/>
      <c r="J184" s="162"/>
      <c r="K184" s="162"/>
      <c r="L184" s="162"/>
    </row>
    <row r="185" spans="1:12" x14ac:dyDescent="0.2">
      <c r="A185" s="162"/>
      <c r="B185" s="162"/>
      <c r="C185" s="162"/>
      <c r="D185" s="162"/>
      <c r="E185" s="162"/>
      <c r="F185" s="162"/>
      <c r="G185" s="162"/>
      <c r="H185" s="162"/>
      <c r="I185" s="162"/>
      <c r="J185" s="162"/>
      <c r="K185" s="162"/>
      <c r="L185" s="162"/>
    </row>
    <row r="186" spans="1:12" x14ac:dyDescent="0.2">
      <c r="A186" s="162"/>
      <c r="B186" s="162"/>
      <c r="C186" s="162"/>
      <c r="D186" s="162"/>
      <c r="E186" s="162"/>
      <c r="F186" s="162"/>
      <c r="G186" s="162"/>
      <c r="H186" s="162"/>
      <c r="I186" s="162"/>
      <c r="J186" s="162"/>
      <c r="K186" s="162"/>
      <c r="L186" s="162"/>
    </row>
    <row r="187" spans="1:12" x14ac:dyDescent="0.2">
      <c r="A187" s="162"/>
      <c r="B187" s="162"/>
      <c r="C187" s="162"/>
      <c r="D187" s="162"/>
      <c r="E187" s="162"/>
      <c r="F187" s="162"/>
      <c r="G187" s="162"/>
      <c r="H187" s="162"/>
      <c r="I187" s="162"/>
      <c r="J187" s="162"/>
      <c r="K187" s="162"/>
      <c r="L187" s="162"/>
    </row>
    <row r="188" spans="1:12" x14ac:dyDescent="0.2">
      <c r="A188" s="162"/>
      <c r="B188" s="162"/>
      <c r="C188" s="162"/>
      <c r="D188" s="162"/>
      <c r="E188" s="162"/>
      <c r="F188" s="162"/>
      <c r="G188" s="162"/>
      <c r="H188" s="162"/>
      <c r="I188" s="162"/>
      <c r="J188" s="162"/>
      <c r="K188" s="162"/>
      <c r="L188" s="162"/>
    </row>
    <row r="189" spans="1:12" x14ac:dyDescent="0.2">
      <c r="A189" s="162"/>
      <c r="B189" s="162"/>
      <c r="C189" s="162"/>
      <c r="D189" s="162"/>
      <c r="E189" s="162"/>
      <c r="F189" s="162"/>
      <c r="G189" s="162"/>
      <c r="H189" s="162"/>
      <c r="I189" s="162"/>
      <c r="J189" s="162"/>
      <c r="K189" s="162"/>
      <c r="L189" s="162"/>
    </row>
    <row r="190" spans="1:12" x14ac:dyDescent="0.2">
      <c r="A190" s="162"/>
      <c r="B190" s="162"/>
      <c r="C190" s="162"/>
      <c r="D190" s="162"/>
      <c r="E190" s="162"/>
      <c r="F190" s="162"/>
      <c r="G190" s="162"/>
      <c r="H190" s="162"/>
      <c r="I190" s="162"/>
      <c r="J190" s="162"/>
      <c r="K190" s="162"/>
      <c r="L190" s="162"/>
    </row>
    <row r="191" spans="1:12" x14ac:dyDescent="0.2">
      <c r="A191" s="162"/>
      <c r="B191" s="162"/>
      <c r="C191" s="162"/>
      <c r="D191" s="162"/>
      <c r="E191" s="162"/>
      <c r="F191" s="162"/>
      <c r="G191" s="162"/>
      <c r="H191" s="162"/>
      <c r="I191" s="162"/>
      <c r="J191" s="162"/>
      <c r="K191" s="162"/>
      <c r="L191" s="162"/>
    </row>
    <row r="192" spans="1:12" x14ac:dyDescent="0.2">
      <c r="A192" s="162"/>
      <c r="B192" s="162"/>
      <c r="C192" s="162"/>
      <c r="D192" s="162"/>
      <c r="E192" s="162"/>
      <c r="F192" s="162"/>
      <c r="G192" s="162"/>
      <c r="H192" s="162"/>
      <c r="I192" s="162"/>
      <c r="J192" s="162"/>
      <c r="K192" s="162"/>
      <c r="L192" s="162"/>
    </row>
    <row r="193" spans="1:12" x14ac:dyDescent="0.2">
      <c r="A193" s="162"/>
      <c r="B193" s="162"/>
      <c r="C193" s="162"/>
      <c r="D193" s="162"/>
      <c r="E193" s="162"/>
      <c r="F193" s="162"/>
      <c r="G193" s="162"/>
      <c r="H193" s="162"/>
      <c r="I193" s="162"/>
      <c r="J193" s="162"/>
      <c r="K193" s="162"/>
      <c r="L193" s="162"/>
    </row>
    <row r="194" spans="1:12" x14ac:dyDescent="0.2">
      <c r="A194" s="162"/>
      <c r="B194" s="162"/>
      <c r="C194" s="162"/>
      <c r="D194" s="162"/>
      <c r="E194" s="162"/>
      <c r="F194" s="162"/>
      <c r="G194" s="162"/>
      <c r="H194" s="162"/>
      <c r="I194" s="162"/>
      <c r="J194" s="162"/>
      <c r="K194" s="162"/>
      <c r="L194" s="162"/>
    </row>
    <row r="195" spans="1:12" x14ac:dyDescent="0.2">
      <c r="A195" s="162"/>
      <c r="B195" s="162"/>
      <c r="C195" s="162"/>
      <c r="D195" s="162"/>
      <c r="E195" s="162"/>
      <c r="F195" s="162"/>
      <c r="G195" s="162"/>
      <c r="H195" s="162"/>
      <c r="I195" s="162"/>
      <c r="J195" s="162"/>
      <c r="K195" s="162"/>
      <c r="L195" s="162"/>
    </row>
    <row r="196" spans="1:12" x14ac:dyDescent="0.2">
      <c r="A196" s="162"/>
      <c r="B196" s="162"/>
      <c r="C196" s="162"/>
      <c r="D196" s="162"/>
      <c r="E196" s="162"/>
      <c r="F196" s="162"/>
      <c r="G196" s="162"/>
      <c r="H196" s="162"/>
      <c r="I196" s="162"/>
      <c r="J196" s="162"/>
      <c r="K196" s="162"/>
      <c r="L196" s="162"/>
    </row>
    <row r="197" spans="1:12" x14ac:dyDescent="0.2">
      <c r="A197" s="162"/>
      <c r="B197" s="162"/>
      <c r="C197" s="162"/>
      <c r="D197" s="162"/>
      <c r="E197" s="162"/>
      <c r="F197" s="162"/>
      <c r="G197" s="162"/>
      <c r="H197" s="162"/>
      <c r="I197" s="162"/>
      <c r="J197" s="162"/>
      <c r="K197" s="162"/>
      <c r="L197" s="162"/>
    </row>
    <row r="198" spans="1:12" x14ac:dyDescent="0.2">
      <c r="A198" s="162"/>
      <c r="B198" s="162"/>
      <c r="C198" s="162"/>
      <c r="D198" s="162"/>
      <c r="E198" s="162"/>
      <c r="F198" s="162"/>
      <c r="G198" s="162"/>
      <c r="H198" s="162"/>
      <c r="I198" s="162"/>
      <c r="J198" s="162"/>
      <c r="K198" s="162"/>
      <c r="L198" s="162"/>
    </row>
    <row r="199" spans="1:12" x14ac:dyDescent="0.2">
      <c r="A199" s="162"/>
      <c r="B199" s="162"/>
      <c r="C199" s="162"/>
      <c r="D199" s="162"/>
      <c r="E199" s="162"/>
      <c r="F199" s="162"/>
      <c r="G199" s="162"/>
      <c r="H199" s="162"/>
      <c r="I199" s="162"/>
      <c r="J199" s="162"/>
      <c r="K199" s="162"/>
      <c r="L199" s="162"/>
    </row>
    <row r="200" spans="1:12" x14ac:dyDescent="0.2">
      <c r="A200" s="162"/>
      <c r="B200" s="162"/>
      <c r="C200" s="162"/>
      <c r="D200" s="162"/>
      <c r="E200" s="162"/>
      <c r="F200" s="162"/>
      <c r="G200" s="162"/>
      <c r="H200" s="162"/>
      <c r="I200" s="162"/>
      <c r="J200" s="162"/>
      <c r="K200" s="162"/>
      <c r="L200" s="162"/>
    </row>
    <row r="201" spans="1:12" x14ac:dyDescent="0.2">
      <c r="A201" s="162"/>
      <c r="B201" s="162"/>
      <c r="C201" s="162"/>
      <c r="D201" s="162"/>
      <c r="E201" s="162"/>
      <c r="F201" s="162"/>
      <c r="G201" s="162"/>
      <c r="H201" s="162"/>
      <c r="I201" s="162"/>
      <c r="J201" s="162"/>
      <c r="K201" s="162"/>
      <c r="L201" s="162"/>
    </row>
    <row r="202" spans="1:12" x14ac:dyDescent="0.2">
      <c r="A202" s="162"/>
      <c r="B202" s="162"/>
      <c r="C202" s="162"/>
      <c r="D202" s="162"/>
      <c r="E202" s="162"/>
      <c r="F202" s="162"/>
      <c r="G202" s="162"/>
      <c r="H202" s="162"/>
      <c r="I202" s="162"/>
      <c r="J202" s="162"/>
      <c r="K202" s="162"/>
      <c r="L202" s="162"/>
    </row>
    <row r="203" spans="1:12" x14ac:dyDescent="0.2">
      <c r="A203" s="162"/>
      <c r="B203" s="162"/>
      <c r="C203" s="162"/>
      <c r="D203" s="162"/>
      <c r="E203" s="162"/>
      <c r="F203" s="162"/>
      <c r="G203" s="162"/>
      <c r="H203" s="162"/>
      <c r="I203" s="162"/>
      <c r="J203" s="162"/>
      <c r="K203" s="162"/>
      <c r="L203" s="162"/>
    </row>
    <row r="204" spans="1:12" x14ac:dyDescent="0.2">
      <c r="A204" s="162"/>
      <c r="B204" s="162"/>
      <c r="C204" s="162"/>
      <c r="D204" s="162"/>
      <c r="E204" s="162"/>
      <c r="F204" s="162"/>
      <c r="G204" s="162"/>
      <c r="H204" s="162"/>
      <c r="I204" s="162"/>
      <c r="J204" s="162"/>
      <c r="K204" s="162"/>
      <c r="L204" s="162"/>
    </row>
    <row r="205" spans="1:12" x14ac:dyDescent="0.2">
      <c r="A205" s="162"/>
      <c r="B205" s="162"/>
      <c r="C205" s="162"/>
      <c r="D205" s="162"/>
      <c r="E205" s="162"/>
      <c r="F205" s="162"/>
      <c r="G205" s="162"/>
      <c r="H205" s="162"/>
      <c r="I205" s="162"/>
      <c r="J205" s="162"/>
      <c r="K205" s="162"/>
      <c r="L205" s="162"/>
    </row>
    <row r="206" spans="1:12" x14ac:dyDescent="0.2">
      <c r="A206" s="162"/>
      <c r="B206" s="162"/>
      <c r="C206" s="162"/>
      <c r="D206" s="162"/>
      <c r="E206" s="162"/>
      <c r="F206" s="162"/>
      <c r="G206" s="162"/>
      <c r="H206" s="162"/>
      <c r="I206" s="162"/>
      <c r="J206" s="162"/>
      <c r="K206" s="162"/>
      <c r="L206" s="162"/>
    </row>
    <row r="207" spans="1:12" x14ac:dyDescent="0.2">
      <c r="A207" s="162"/>
      <c r="B207" s="162"/>
      <c r="C207" s="162"/>
      <c r="D207" s="162"/>
      <c r="E207" s="162"/>
      <c r="F207" s="162"/>
      <c r="G207" s="162"/>
      <c r="H207" s="162"/>
      <c r="I207" s="162"/>
      <c r="J207" s="162"/>
      <c r="K207" s="162"/>
      <c r="L207" s="162"/>
    </row>
    <row r="208" spans="1:12" x14ac:dyDescent="0.2">
      <c r="A208" s="162"/>
      <c r="B208" s="162"/>
      <c r="C208" s="162"/>
      <c r="D208" s="162"/>
      <c r="E208" s="162"/>
      <c r="F208" s="162"/>
      <c r="G208" s="162"/>
      <c r="H208" s="162"/>
      <c r="I208" s="162"/>
      <c r="J208" s="162"/>
      <c r="K208" s="162"/>
      <c r="L208" s="162"/>
    </row>
    <row r="209" spans="1:12" x14ac:dyDescent="0.2">
      <c r="A209" s="162"/>
      <c r="B209" s="162"/>
      <c r="C209" s="162"/>
      <c r="D209" s="162"/>
      <c r="E209" s="162"/>
      <c r="F209" s="162"/>
      <c r="G209" s="162"/>
      <c r="H209" s="162"/>
      <c r="I209" s="162"/>
      <c r="J209" s="162"/>
      <c r="K209" s="162"/>
      <c r="L209" s="162"/>
    </row>
    <row r="210" spans="1:12" x14ac:dyDescent="0.2">
      <c r="A210" s="162"/>
      <c r="B210" s="162"/>
      <c r="C210" s="162"/>
      <c r="D210" s="162"/>
      <c r="E210" s="162"/>
      <c r="F210" s="162"/>
      <c r="G210" s="162"/>
      <c r="H210" s="162"/>
      <c r="I210" s="162"/>
      <c r="J210" s="162"/>
      <c r="K210" s="162"/>
      <c r="L210" s="162"/>
    </row>
    <row r="211" spans="1:12" x14ac:dyDescent="0.2">
      <c r="A211" s="162"/>
      <c r="B211" s="162"/>
      <c r="C211" s="162"/>
      <c r="D211" s="162"/>
      <c r="E211" s="162"/>
      <c r="F211" s="162"/>
      <c r="G211" s="162"/>
      <c r="H211" s="162"/>
      <c r="I211" s="162"/>
      <c r="J211" s="162"/>
      <c r="K211" s="162"/>
      <c r="L211" s="162"/>
    </row>
    <row r="212" spans="1:12" x14ac:dyDescent="0.2">
      <c r="A212" s="162"/>
      <c r="B212" s="162"/>
      <c r="C212" s="162"/>
      <c r="D212" s="162"/>
      <c r="E212" s="162"/>
      <c r="F212" s="162"/>
      <c r="G212" s="162"/>
      <c r="H212" s="162"/>
      <c r="I212" s="162"/>
      <c r="J212" s="162"/>
      <c r="K212" s="162"/>
      <c r="L212" s="162"/>
    </row>
    <row r="213" spans="1:12" x14ac:dyDescent="0.2">
      <c r="A213" s="162"/>
      <c r="B213" s="162"/>
      <c r="C213" s="162"/>
      <c r="D213" s="162"/>
      <c r="E213" s="162"/>
      <c r="F213" s="162"/>
      <c r="G213" s="162"/>
      <c r="H213" s="162"/>
      <c r="I213" s="162"/>
      <c r="J213" s="162"/>
      <c r="K213" s="162"/>
      <c r="L213" s="162"/>
    </row>
    <row r="214" spans="1:12" x14ac:dyDescent="0.2">
      <c r="A214" s="162"/>
      <c r="B214" s="162"/>
      <c r="C214" s="162"/>
      <c r="D214" s="162"/>
      <c r="E214" s="162"/>
      <c r="F214" s="162"/>
      <c r="G214" s="162"/>
      <c r="H214" s="162"/>
      <c r="I214" s="162"/>
      <c r="J214" s="162"/>
      <c r="K214" s="162"/>
      <c r="L214" s="162"/>
    </row>
    <row r="215" spans="1:12" x14ac:dyDescent="0.2">
      <c r="A215" s="162"/>
      <c r="B215" s="162"/>
      <c r="C215" s="162"/>
      <c r="D215" s="162"/>
      <c r="E215" s="162"/>
      <c r="F215" s="162"/>
      <c r="G215" s="162"/>
      <c r="H215" s="162"/>
      <c r="I215" s="162"/>
      <c r="J215" s="162"/>
      <c r="K215" s="162"/>
      <c r="L215" s="162"/>
    </row>
    <row r="216" spans="1:12" x14ac:dyDescent="0.2">
      <c r="A216" s="162"/>
      <c r="B216" s="162"/>
      <c r="C216" s="162"/>
      <c r="D216" s="162"/>
      <c r="E216" s="162"/>
      <c r="F216" s="162"/>
      <c r="G216" s="162"/>
      <c r="H216" s="162"/>
      <c r="I216" s="162"/>
      <c r="J216" s="162"/>
      <c r="K216" s="162"/>
      <c r="L216" s="162"/>
    </row>
    <row r="217" spans="1:12" x14ac:dyDescent="0.2">
      <c r="A217" s="162"/>
      <c r="B217" s="162"/>
      <c r="C217" s="162"/>
      <c r="D217" s="162"/>
      <c r="E217" s="162"/>
      <c r="F217" s="162"/>
      <c r="G217" s="162"/>
      <c r="H217" s="162"/>
      <c r="I217" s="162"/>
      <c r="J217" s="162"/>
      <c r="K217" s="162"/>
      <c r="L217" s="162"/>
    </row>
    <row r="218" spans="1:12" x14ac:dyDescent="0.2">
      <c r="A218" s="162"/>
      <c r="B218" s="162"/>
      <c r="C218" s="162"/>
      <c r="D218" s="162"/>
      <c r="E218" s="162"/>
      <c r="F218" s="162"/>
      <c r="G218" s="162"/>
      <c r="H218" s="162"/>
      <c r="I218" s="162"/>
      <c r="J218" s="162"/>
      <c r="K218" s="162"/>
      <c r="L218" s="162"/>
    </row>
    <row r="219" spans="1:12" x14ac:dyDescent="0.2">
      <c r="A219" s="162"/>
      <c r="B219" s="162"/>
      <c r="C219" s="162"/>
      <c r="D219" s="162"/>
      <c r="E219" s="162"/>
      <c r="F219" s="162"/>
      <c r="G219" s="162"/>
      <c r="H219" s="162"/>
      <c r="I219" s="162"/>
      <c r="J219" s="162"/>
      <c r="K219" s="162"/>
      <c r="L219" s="162"/>
    </row>
    <row r="220" spans="1:12" x14ac:dyDescent="0.2">
      <c r="A220" s="162"/>
      <c r="B220" s="162"/>
      <c r="C220" s="162"/>
      <c r="D220" s="162"/>
      <c r="E220" s="162"/>
      <c r="F220" s="162"/>
      <c r="G220" s="162"/>
      <c r="H220" s="162"/>
      <c r="I220" s="162"/>
      <c r="J220" s="162"/>
      <c r="K220" s="162"/>
      <c r="L220" s="162"/>
    </row>
    <row r="221" spans="1:12" x14ac:dyDescent="0.2">
      <c r="A221" s="162"/>
      <c r="B221" s="162"/>
      <c r="C221" s="162"/>
      <c r="D221" s="162"/>
      <c r="E221" s="162"/>
      <c r="F221" s="162"/>
      <c r="G221" s="162"/>
      <c r="H221" s="162"/>
      <c r="I221" s="162"/>
      <c r="J221" s="162"/>
      <c r="K221" s="162"/>
      <c r="L221" s="162"/>
    </row>
    <row r="222" spans="1:12" x14ac:dyDescent="0.2">
      <c r="A222" s="162"/>
      <c r="B222" s="162"/>
      <c r="C222" s="162"/>
      <c r="D222" s="162"/>
      <c r="E222" s="162"/>
      <c r="F222" s="162"/>
      <c r="G222" s="162"/>
      <c r="H222" s="162"/>
      <c r="I222" s="162"/>
      <c r="J222" s="162"/>
      <c r="K222" s="162"/>
      <c r="L222" s="162"/>
    </row>
    <row r="223" spans="1:12" x14ac:dyDescent="0.2">
      <c r="A223" s="162"/>
      <c r="B223" s="162"/>
      <c r="C223" s="162"/>
      <c r="D223" s="162"/>
      <c r="E223" s="162"/>
      <c r="F223" s="162"/>
      <c r="G223" s="162"/>
      <c r="H223" s="162"/>
      <c r="I223" s="162"/>
      <c r="J223" s="162"/>
      <c r="K223" s="162"/>
      <c r="L223" s="162"/>
    </row>
    <row r="224" spans="1:12" x14ac:dyDescent="0.2">
      <c r="A224" s="162"/>
      <c r="B224" s="162"/>
      <c r="C224" s="162"/>
      <c r="D224" s="162"/>
      <c r="E224" s="162"/>
      <c r="F224" s="162"/>
      <c r="G224" s="162"/>
      <c r="H224" s="162"/>
      <c r="I224" s="162"/>
      <c r="J224" s="162"/>
      <c r="K224" s="162"/>
      <c r="L224" s="162"/>
    </row>
    <row r="225" spans="1:12" x14ac:dyDescent="0.2">
      <c r="A225" s="162"/>
      <c r="B225" s="162"/>
      <c r="C225" s="162"/>
      <c r="D225" s="162"/>
      <c r="E225" s="162"/>
      <c r="F225" s="162"/>
      <c r="G225" s="162"/>
      <c r="H225" s="162"/>
      <c r="I225" s="162"/>
      <c r="J225" s="162"/>
      <c r="K225" s="162"/>
      <c r="L225" s="162"/>
    </row>
    <row r="226" spans="1:12" x14ac:dyDescent="0.2">
      <c r="A226" s="162"/>
      <c r="B226" s="162"/>
      <c r="C226" s="162"/>
      <c r="D226" s="162"/>
      <c r="E226" s="162"/>
      <c r="F226" s="162"/>
      <c r="G226" s="162"/>
      <c r="H226" s="162"/>
      <c r="I226" s="162"/>
      <c r="J226" s="162"/>
      <c r="K226" s="162"/>
      <c r="L226" s="162"/>
    </row>
    <row r="227" spans="1:12" x14ac:dyDescent="0.2">
      <c r="A227" s="162"/>
      <c r="B227" s="162"/>
      <c r="C227" s="162"/>
      <c r="D227" s="162"/>
      <c r="E227" s="162"/>
      <c r="F227" s="162"/>
      <c r="G227" s="162"/>
      <c r="H227" s="162"/>
      <c r="I227" s="162"/>
      <c r="J227" s="162"/>
      <c r="K227" s="162"/>
      <c r="L227" s="162"/>
    </row>
    <row r="228" spans="1:12" x14ac:dyDescent="0.2">
      <c r="A228" s="162"/>
      <c r="B228" s="162"/>
      <c r="C228" s="162"/>
      <c r="D228" s="162"/>
      <c r="E228" s="162"/>
      <c r="F228" s="162"/>
      <c r="G228" s="162"/>
      <c r="H228" s="162"/>
      <c r="I228" s="162"/>
      <c r="J228" s="162"/>
      <c r="K228" s="162"/>
      <c r="L228" s="162"/>
    </row>
    <row r="229" spans="1:12" x14ac:dyDescent="0.2">
      <c r="A229" s="162"/>
      <c r="B229" s="162"/>
      <c r="C229" s="162"/>
      <c r="D229" s="162"/>
      <c r="E229" s="162"/>
      <c r="F229" s="162"/>
      <c r="G229" s="162"/>
      <c r="H229" s="162"/>
      <c r="I229" s="162"/>
      <c r="J229" s="162"/>
      <c r="K229" s="162"/>
      <c r="L229" s="162"/>
    </row>
    <row r="230" spans="1:12" x14ac:dyDescent="0.2">
      <c r="A230" s="162"/>
      <c r="B230" s="162"/>
      <c r="C230" s="162"/>
      <c r="D230" s="162"/>
      <c r="E230" s="162"/>
      <c r="F230" s="162"/>
      <c r="G230" s="162"/>
      <c r="H230" s="162"/>
      <c r="I230" s="162"/>
      <c r="J230" s="162"/>
      <c r="K230" s="162"/>
      <c r="L230" s="162"/>
    </row>
    <row r="231" spans="1:12" x14ac:dyDescent="0.2">
      <c r="A231" s="162"/>
      <c r="B231" s="162"/>
      <c r="C231" s="162"/>
      <c r="D231" s="162"/>
      <c r="E231" s="162"/>
      <c r="F231" s="162"/>
      <c r="G231" s="162"/>
      <c r="H231" s="162"/>
      <c r="I231" s="162"/>
      <c r="J231" s="162"/>
      <c r="K231" s="162"/>
      <c r="L231" s="162"/>
    </row>
    <row r="232" spans="1:12" x14ac:dyDescent="0.2">
      <c r="A232" s="162"/>
      <c r="B232" s="162"/>
      <c r="C232" s="162"/>
      <c r="D232" s="162"/>
      <c r="E232" s="162"/>
      <c r="F232" s="162"/>
      <c r="G232" s="162"/>
      <c r="H232" s="162"/>
      <c r="I232" s="162"/>
      <c r="J232" s="162"/>
      <c r="K232" s="162"/>
      <c r="L232" s="162"/>
    </row>
    <row r="233" spans="1:12" x14ac:dyDescent="0.2">
      <c r="A233" s="162"/>
      <c r="B233" s="162"/>
      <c r="C233" s="162"/>
      <c r="D233" s="162"/>
      <c r="E233" s="162"/>
      <c r="F233" s="162"/>
      <c r="G233" s="162"/>
      <c r="H233" s="162"/>
      <c r="I233" s="162"/>
      <c r="J233" s="162"/>
      <c r="K233" s="162"/>
      <c r="L233" s="162"/>
    </row>
    <row r="234" spans="1:12" x14ac:dyDescent="0.2">
      <c r="A234" s="162"/>
      <c r="B234" s="162"/>
      <c r="C234" s="162"/>
      <c r="D234" s="162"/>
      <c r="E234" s="162"/>
      <c r="F234" s="162"/>
      <c r="G234" s="162"/>
      <c r="H234" s="162"/>
      <c r="I234" s="162"/>
      <c r="J234" s="162"/>
      <c r="K234" s="162"/>
      <c r="L234" s="162"/>
    </row>
    <row r="235" spans="1:12" x14ac:dyDescent="0.2">
      <c r="A235" s="162"/>
      <c r="B235" s="162"/>
      <c r="C235" s="162"/>
      <c r="D235" s="162"/>
      <c r="E235" s="162"/>
      <c r="F235" s="162"/>
      <c r="G235" s="162"/>
      <c r="H235" s="162"/>
      <c r="I235" s="162"/>
      <c r="J235" s="162"/>
      <c r="K235" s="162"/>
      <c r="L235" s="162"/>
    </row>
    <row r="236" spans="1:12" x14ac:dyDescent="0.2">
      <c r="A236" s="162"/>
      <c r="B236" s="162"/>
      <c r="C236" s="162"/>
      <c r="D236" s="162"/>
      <c r="E236" s="162"/>
      <c r="F236" s="162"/>
      <c r="G236" s="162"/>
      <c r="H236" s="162"/>
      <c r="I236" s="162"/>
      <c r="J236" s="162"/>
      <c r="K236" s="162"/>
      <c r="L236" s="162"/>
    </row>
    <row r="237" spans="1:12" x14ac:dyDescent="0.2">
      <c r="A237" s="162"/>
      <c r="B237" s="162"/>
      <c r="C237" s="162"/>
      <c r="D237" s="162"/>
      <c r="E237" s="162"/>
      <c r="F237" s="162"/>
      <c r="G237" s="162"/>
      <c r="H237" s="162"/>
      <c r="I237" s="162"/>
      <c r="J237" s="162"/>
      <c r="K237" s="162"/>
      <c r="L237" s="162"/>
    </row>
    <row r="238" spans="1:12" x14ac:dyDescent="0.2">
      <c r="A238" s="162"/>
      <c r="B238" s="162"/>
      <c r="C238" s="162"/>
      <c r="D238" s="162"/>
      <c r="E238" s="162"/>
      <c r="F238" s="162"/>
      <c r="G238" s="162"/>
      <c r="H238" s="162"/>
      <c r="I238" s="162"/>
      <c r="J238" s="162"/>
      <c r="K238" s="162"/>
      <c r="L238" s="162"/>
    </row>
    <row r="239" spans="1:12" x14ac:dyDescent="0.2">
      <c r="A239" s="162"/>
      <c r="B239" s="162"/>
      <c r="C239" s="162"/>
      <c r="D239" s="162"/>
      <c r="E239" s="162"/>
      <c r="F239" s="162"/>
      <c r="G239" s="162"/>
      <c r="H239" s="162"/>
      <c r="I239" s="162"/>
      <c r="J239" s="162"/>
      <c r="K239" s="162"/>
      <c r="L239" s="162"/>
    </row>
    <row r="240" spans="1:12" x14ac:dyDescent="0.2">
      <c r="A240" s="162"/>
      <c r="B240" s="162"/>
      <c r="C240" s="162"/>
      <c r="D240" s="162"/>
      <c r="E240" s="162"/>
      <c r="F240" s="162"/>
      <c r="G240" s="162"/>
      <c r="H240" s="162"/>
      <c r="I240" s="162"/>
      <c r="J240" s="162"/>
      <c r="K240" s="162"/>
      <c r="L240" s="162"/>
    </row>
    <row r="241" spans="1:12" x14ac:dyDescent="0.2">
      <c r="A241" s="162"/>
      <c r="B241" s="162"/>
      <c r="C241" s="162"/>
      <c r="D241" s="162"/>
      <c r="E241" s="162"/>
      <c r="F241" s="162"/>
      <c r="G241" s="162"/>
      <c r="H241" s="162"/>
      <c r="I241" s="162"/>
      <c r="J241" s="162"/>
      <c r="K241" s="162"/>
      <c r="L241" s="162"/>
    </row>
    <row r="242" spans="1:12" x14ac:dyDescent="0.2">
      <c r="A242" s="162"/>
      <c r="B242" s="162"/>
      <c r="C242" s="162"/>
      <c r="D242" s="162"/>
      <c r="E242" s="162"/>
      <c r="F242" s="162"/>
      <c r="G242" s="162"/>
      <c r="H242" s="162"/>
      <c r="I242" s="162"/>
      <c r="J242" s="162"/>
      <c r="K242" s="162"/>
      <c r="L242" s="162"/>
    </row>
    <row r="243" spans="1:12" x14ac:dyDescent="0.2">
      <c r="A243" s="162"/>
      <c r="B243" s="162"/>
      <c r="C243" s="162"/>
      <c r="D243" s="162"/>
      <c r="E243" s="162"/>
      <c r="F243" s="162"/>
      <c r="G243" s="162"/>
      <c r="H243" s="162"/>
      <c r="I243" s="162"/>
      <c r="J243" s="162"/>
      <c r="K243" s="162"/>
      <c r="L243" s="162"/>
    </row>
    <row r="244" spans="1:12" x14ac:dyDescent="0.2">
      <c r="A244" s="162"/>
      <c r="B244" s="162"/>
      <c r="C244" s="162"/>
      <c r="D244" s="162"/>
      <c r="E244" s="162"/>
      <c r="F244" s="162"/>
      <c r="G244" s="162"/>
      <c r="H244" s="162"/>
      <c r="I244" s="162"/>
      <c r="J244" s="162"/>
      <c r="K244" s="162"/>
      <c r="L244" s="162"/>
    </row>
    <row r="245" spans="1:12" x14ac:dyDescent="0.2">
      <c r="A245" s="162"/>
      <c r="B245" s="162"/>
      <c r="C245" s="162"/>
      <c r="D245" s="162"/>
      <c r="E245" s="162"/>
      <c r="F245" s="162"/>
      <c r="G245" s="162"/>
      <c r="H245" s="162"/>
      <c r="I245" s="162"/>
      <c r="J245" s="162"/>
      <c r="K245" s="162"/>
      <c r="L245" s="162"/>
    </row>
    <row r="246" spans="1:12" x14ac:dyDescent="0.2">
      <c r="A246" s="162"/>
      <c r="B246" s="162"/>
      <c r="C246" s="162"/>
      <c r="D246" s="162"/>
      <c r="E246" s="162"/>
      <c r="F246" s="162"/>
      <c r="G246" s="162"/>
      <c r="H246" s="162"/>
      <c r="I246" s="162"/>
      <c r="J246" s="162"/>
      <c r="K246" s="162"/>
      <c r="L246" s="162"/>
    </row>
    <row r="247" spans="1:12" x14ac:dyDescent="0.2">
      <c r="A247" s="162"/>
      <c r="B247" s="162"/>
      <c r="C247" s="162"/>
      <c r="D247" s="162"/>
      <c r="E247" s="162"/>
      <c r="F247" s="162"/>
      <c r="G247" s="162"/>
      <c r="H247" s="162"/>
      <c r="I247" s="162"/>
      <c r="J247" s="162"/>
      <c r="K247" s="162"/>
      <c r="L247" s="162"/>
    </row>
    <row r="248" spans="1:12" x14ac:dyDescent="0.2">
      <c r="A248" s="162"/>
      <c r="B248" s="162"/>
      <c r="C248" s="162"/>
      <c r="D248" s="162"/>
      <c r="E248" s="162"/>
      <c r="F248" s="162"/>
      <c r="G248" s="162"/>
      <c r="H248" s="162"/>
      <c r="I248" s="162"/>
      <c r="J248" s="162"/>
      <c r="K248" s="162"/>
      <c r="L248" s="162"/>
    </row>
    <row r="249" spans="1:12" x14ac:dyDescent="0.2">
      <c r="A249" s="162"/>
      <c r="B249" s="162"/>
      <c r="C249" s="162"/>
      <c r="D249" s="162"/>
      <c r="E249" s="162"/>
      <c r="F249" s="162"/>
      <c r="G249" s="162"/>
      <c r="H249" s="162"/>
      <c r="I249" s="162"/>
      <c r="J249" s="162"/>
      <c r="K249" s="162"/>
      <c r="L249" s="162"/>
    </row>
    <row r="250" spans="1:12" x14ac:dyDescent="0.2">
      <c r="A250" s="162"/>
      <c r="B250" s="162"/>
      <c r="C250" s="162"/>
      <c r="D250" s="162"/>
      <c r="E250" s="162"/>
      <c r="F250" s="162"/>
      <c r="G250" s="162"/>
      <c r="H250" s="162"/>
      <c r="I250" s="162"/>
      <c r="J250" s="162"/>
      <c r="K250" s="162"/>
      <c r="L250" s="162"/>
    </row>
    <row r="251" spans="1:12" x14ac:dyDescent="0.2">
      <c r="A251" s="162"/>
      <c r="B251" s="162"/>
      <c r="C251" s="162"/>
      <c r="D251" s="162"/>
      <c r="E251" s="162"/>
      <c r="F251" s="162"/>
      <c r="G251" s="162"/>
      <c r="H251" s="162"/>
      <c r="I251" s="162"/>
      <c r="J251" s="162"/>
      <c r="K251" s="162"/>
      <c r="L251" s="162"/>
    </row>
    <row r="252" spans="1:12" x14ac:dyDescent="0.2">
      <c r="A252" s="162"/>
      <c r="B252" s="162"/>
      <c r="C252" s="162"/>
      <c r="D252" s="162"/>
      <c r="E252" s="162"/>
      <c r="F252" s="162"/>
      <c r="G252" s="162"/>
      <c r="H252" s="162"/>
      <c r="I252" s="162"/>
      <c r="J252" s="162"/>
      <c r="K252" s="162"/>
      <c r="L252" s="162"/>
    </row>
    <row r="253" spans="1:12" x14ac:dyDescent="0.2">
      <c r="A253" s="162"/>
      <c r="B253" s="162"/>
      <c r="C253" s="162"/>
      <c r="D253" s="162"/>
      <c r="E253" s="162"/>
      <c r="F253" s="162"/>
      <c r="G253" s="162"/>
      <c r="H253" s="162"/>
      <c r="I253" s="162"/>
      <c r="J253" s="162"/>
      <c r="K253" s="162"/>
      <c r="L253" s="162"/>
    </row>
    <row r="254" spans="1:12" x14ac:dyDescent="0.2">
      <c r="A254" s="162"/>
      <c r="B254" s="162"/>
      <c r="C254" s="162"/>
      <c r="D254" s="162"/>
      <c r="E254" s="162"/>
      <c r="F254" s="162"/>
      <c r="G254" s="162"/>
      <c r="H254" s="162"/>
      <c r="I254" s="162"/>
      <c r="J254" s="162"/>
      <c r="K254" s="162"/>
      <c r="L254" s="162"/>
    </row>
    <row r="255" spans="1:12" x14ac:dyDescent="0.2">
      <c r="A255" s="162"/>
      <c r="B255" s="162"/>
      <c r="C255" s="162"/>
      <c r="D255" s="162"/>
      <c r="E255" s="162"/>
      <c r="F255" s="162"/>
      <c r="G255" s="162"/>
      <c r="H255" s="162"/>
      <c r="I255" s="162"/>
      <c r="J255" s="162"/>
      <c r="K255" s="162"/>
      <c r="L255" s="162"/>
    </row>
    <row r="256" spans="1:12" x14ac:dyDescent="0.2">
      <c r="A256" s="162"/>
      <c r="B256" s="162"/>
      <c r="C256" s="162"/>
      <c r="D256" s="162"/>
      <c r="E256" s="162"/>
      <c r="F256" s="162"/>
      <c r="G256" s="162"/>
      <c r="H256" s="162"/>
      <c r="I256" s="162"/>
      <c r="J256" s="162"/>
      <c r="K256" s="162"/>
      <c r="L256" s="162"/>
    </row>
    <row r="257" spans="1:12" x14ac:dyDescent="0.2">
      <c r="A257" s="162"/>
      <c r="B257" s="162"/>
      <c r="C257" s="162"/>
      <c r="D257" s="162"/>
      <c r="E257" s="162"/>
      <c r="F257" s="162"/>
      <c r="G257" s="162"/>
      <c r="H257" s="162"/>
      <c r="I257" s="162"/>
      <c r="J257" s="162"/>
      <c r="K257" s="162"/>
      <c r="L257" s="162"/>
    </row>
    <row r="258" spans="1:12" x14ac:dyDescent="0.2">
      <c r="A258" s="162"/>
      <c r="B258" s="162"/>
      <c r="C258" s="162"/>
      <c r="D258" s="162"/>
      <c r="E258" s="162"/>
      <c r="F258" s="162"/>
      <c r="G258" s="162"/>
      <c r="H258" s="162"/>
      <c r="I258" s="162"/>
      <c r="J258" s="162"/>
      <c r="K258" s="162"/>
      <c r="L258" s="162"/>
    </row>
    <row r="259" spans="1:12" x14ac:dyDescent="0.2">
      <c r="A259" s="162"/>
      <c r="B259" s="162"/>
      <c r="C259" s="162"/>
      <c r="D259" s="162"/>
      <c r="E259" s="162"/>
      <c r="F259" s="162"/>
      <c r="G259" s="162"/>
      <c r="H259" s="162"/>
      <c r="I259" s="162"/>
      <c r="J259" s="162"/>
      <c r="K259" s="162"/>
      <c r="L259" s="162"/>
    </row>
    <row r="260" spans="1:12" x14ac:dyDescent="0.2">
      <c r="A260" s="162"/>
      <c r="B260" s="162"/>
      <c r="C260" s="162"/>
      <c r="D260" s="162"/>
      <c r="E260" s="162"/>
      <c r="F260" s="162"/>
      <c r="G260" s="162"/>
      <c r="H260" s="162"/>
      <c r="I260" s="162"/>
      <c r="J260" s="162"/>
      <c r="K260" s="162"/>
      <c r="L260" s="162"/>
    </row>
    <row r="261" spans="1:12" x14ac:dyDescent="0.2">
      <c r="A261" s="162"/>
      <c r="B261" s="162"/>
      <c r="C261" s="162"/>
      <c r="D261" s="162"/>
      <c r="E261" s="162"/>
      <c r="F261" s="162"/>
      <c r="G261" s="162"/>
      <c r="H261" s="162"/>
      <c r="I261" s="162"/>
      <c r="J261" s="162"/>
      <c r="K261" s="162"/>
      <c r="L261" s="162"/>
    </row>
    <row r="262" spans="1:12" x14ac:dyDescent="0.2">
      <c r="A262" s="162"/>
      <c r="B262" s="162"/>
      <c r="C262" s="162"/>
      <c r="D262" s="162"/>
      <c r="E262" s="162"/>
      <c r="F262" s="162"/>
      <c r="G262" s="162"/>
      <c r="H262" s="162"/>
      <c r="I262" s="162"/>
      <c r="J262" s="162"/>
      <c r="K262" s="162"/>
      <c r="L262" s="162"/>
    </row>
    <row r="263" spans="1:12" x14ac:dyDescent="0.2">
      <c r="A263" s="162"/>
      <c r="B263" s="162"/>
      <c r="C263" s="162"/>
      <c r="D263" s="162"/>
      <c r="E263" s="162"/>
      <c r="F263" s="162"/>
      <c r="G263" s="162"/>
      <c r="H263" s="162"/>
      <c r="I263" s="162"/>
      <c r="J263" s="162"/>
      <c r="K263" s="162"/>
      <c r="L263" s="162"/>
    </row>
    <row r="264" spans="1:12" x14ac:dyDescent="0.2">
      <c r="A264" s="162"/>
      <c r="B264" s="162"/>
      <c r="C264" s="162"/>
      <c r="D264" s="162"/>
      <c r="E264" s="162"/>
      <c r="F264" s="162"/>
      <c r="G264" s="162"/>
      <c r="H264" s="162"/>
      <c r="I264" s="162"/>
      <c r="J264" s="162"/>
      <c r="K264" s="162"/>
      <c r="L264" s="162"/>
    </row>
    <row r="265" spans="1:12" x14ac:dyDescent="0.2">
      <c r="A265" s="162"/>
      <c r="B265" s="162"/>
      <c r="C265" s="162"/>
      <c r="D265" s="162"/>
      <c r="E265" s="162"/>
      <c r="F265" s="162"/>
      <c r="G265" s="162"/>
      <c r="H265" s="162"/>
      <c r="I265" s="162"/>
      <c r="J265" s="162"/>
      <c r="K265" s="162"/>
      <c r="L265" s="162"/>
    </row>
    <row r="266" spans="1:12" x14ac:dyDescent="0.2">
      <c r="A266" s="162"/>
      <c r="B266" s="162"/>
      <c r="C266" s="162"/>
      <c r="D266" s="162"/>
      <c r="E266" s="162"/>
      <c r="F266" s="162"/>
      <c r="G266" s="162"/>
      <c r="H266" s="162"/>
      <c r="I266" s="162"/>
      <c r="J266" s="162"/>
      <c r="K266" s="162"/>
      <c r="L266" s="162"/>
    </row>
    <row r="267" spans="1:12" x14ac:dyDescent="0.2">
      <c r="A267" s="162"/>
      <c r="B267" s="162"/>
      <c r="C267" s="162"/>
      <c r="D267" s="162"/>
      <c r="E267" s="162"/>
      <c r="F267" s="162"/>
      <c r="G267" s="162"/>
      <c r="H267" s="162"/>
      <c r="I267" s="162"/>
      <c r="J267" s="162"/>
      <c r="K267" s="162"/>
      <c r="L267" s="162"/>
    </row>
    <row r="268" spans="1:12" x14ac:dyDescent="0.2">
      <c r="A268" s="162"/>
      <c r="B268" s="162"/>
      <c r="C268" s="162"/>
      <c r="D268" s="162"/>
      <c r="E268" s="162"/>
      <c r="F268" s="162"/>
      <c r="G268" s="162"/>
      <c r="H268" s="162"/>
      <c r="I268" s="162"/>
      <c r="J268" s="162"/>
      <c r="K268" s="162"/>
      <c r="L268" s="162"/>
    </row>
    <row r="269" spans="1:12" x14ac:dyDescent="0.2">
      <c r="A269" s="162"/>
      <c r="B269" s="162"/>
      <c r="C269" s="162"/>
      <c r="D269" s="162"/>
      <c r="E269" s="162"/>
      <c r="F269" s="162"/>
      <c r="G269" s="162"/>
      <c r="H269" s="162"/>
      <c r="I269" s="162"/>
      <c r="J269" s="162"/>
      <c r="K269" s="162"/>
      <c r="L269" s="162"/>
    </row>
    <row r="270" spans="1:12" x14ac:dyDescent="0.2">
      <c r="A270" s="162"/>
      <c r="B270" s="162"/>
      <c r="C270" s="162"/>
      <c r="D270" s="162"/>
      <c r="E270" s="162"/>
      <c r="F270" s="162"/>
      <c r="G270" s="162"/>
      <c r="H270" s="162"/>
      <c r="I270" s="162"/>
      <c r="J270" s="162"/>
      <c r="K270" s="162"/>
      <c r="L270" s="162"/>
    </row>
    <row r="271" spans="1:12" x14ac:dyDescent="0.2">
      <c r="A271" s="162"/>
      <c r="B271" s="162"/>
      <c r="C271" s="162"/>
      <c r="D271" s="162"/>
      <c r="E271" s="162"/>
      <c r="F271" s="162"/>
      <c r="G271" s="162"/>
      <c r="H271" s="162"/>
      <c r="I271" s="162"/>
      <c r="J271" s="162"/>
      <c r="K271" s="162"/>
      <c r="L271" s="162"/>
    </row>
    <row r="272" spans="1:12" x14ac:dyDescent="0.2">
      <c r="A272" s="162"/>
      <c r="B272" s="162"/>
      <c r="C272" s="162"/>
      <c r="D272" s="162"/>
      <c r="E272" s="162"/>
      <c r="F272" s="162"/>
      <c r="G272" s="162"/>
      <c r="H272" s="162"/>
      <c r="I272" s="162"/>
      <c r="J272" s="162"/>
      <c r="K272" s="162"/>
      <c r="L272" s="162"/>
    </row>
    <row r="273" spans="1:12" x14ac:dyDescent="0.2">
      <c r="A273" s="162"/>
      <c r="B273" s="162"/>
      <c r="C273" s="162"/>
      <c r="D273" s="162"/>
      <c r="E273" s="162"/>
      <c r="F273" s="162"/>
      <c r="G273" s="162"/>
      <c r="H273" s="162"/>
      <c r="I273" s="162"/>
      <c r="J273" s="162"/>
      <c r="K273" s="162"/>
      <c r="L273" s="162"/>
    </row>
    <row r="274" spans="1:12" x14ac:dyDescent="0.2">
      <c r="A274" s="162"/>
      <c r="B274" s="162"/>
      <c r="C274" s="162"/>
      <c r="D274" s="162"/>
      <c r="E274" s="162"/>
      <c r="F274" s="162"/>
      <c r="G274" s="162"/>
      <c r="H274" s="162"/>
      <c r="I274" s="162"/>
      <c r="J274" s="162"/>
      <c r="K274" s="162"/>
      <c r="L274" s="162"/>
    </row>
    <row r="275" spans="1:12" x14ac:dyDescent="0.2">
      <c r="A275" s="162"/>
      <c r="B275" s="162"/>
      <c r="C275" s="162"/>
      <c r="D275" s="162"/>
      <c r="E275" s="162"/>
      <c r="F275" s="162"/>
      <c r="G275" s="162"/>
      <c r="H275" s="162"/>
      <c r="I275" s="162"/>
      <c r="J275" s="162"/>
      <c r="K275" s="162"/>
      <c r="L275" s="162"/>
    </row>
    <row r="276" spans="1:12" x14ac:dyDescent="0.2">
      <c r="A276" s="162"/>
      <c r="B276" s="162"/>
      <c r="C276" s="162"/>
      <c r="D276" s="162"/>
      <c r="E276" s="162"/>
      <c r="F276" s="162"/>
      <c r="G276" s="162"/>
      <c r="H276" s="162"/>
      <c r="I276" s="162"/>
      <c r="J276" s="162"/>
      <c r="K276" s="162"/>
      <c r="L276" s="162"/>
    </row>
    <row r="277" spans="1:12" x14ac:dyDescent="0.2">
      <c r="A277" s="162"/>
      <c r="B277" s="162"/>
      <c r="C277" s="162"/>
      <c r="D277" s="162"/>
      <c r="E277" s="162"/>
      <c r="F277" s="162"/>
      <c r="G277" s="162"/>
      <c r="H277" s="162"/>
      <c r="I277" s="162"/>
      <c r="J277" s="162"/>
      <c r="K277" s="162"/>
      <c r="L277" s="162"/>
    </row>
    <row r="278" spans="1:12" x14ac:dyDescent="0.2">
      <c r="A278" s="162"/>
      <c r="B278" s="162"/>
      <c r="C278" s="162"/>
      <c r="D278" s="162"/>
      <c r="E278" s="162"/>
      <c r="F278" s="162"/>
      <c r="G278" s="162"/>
      <c r="H278" s="162"/>
      <c r="I278" s="162"/>
      <c r="J278" s="162"/>
      <c r="K278" s="162"/>
      <c r="L278" s="162"/>
    </row>
    <row r="279" spans="1:12" x14ac:dyDescent="0.2">
      <c r="A279" s="162"/>
      <c r="B279" s="162"/>
      <c r="C279" s="162"/>
      <c r="D279" s="162"/>
      <c r="E279" s="162"/>
      <c r="F279" s="162"/>
      <c r="G279" s="162"/>
      <c r="H279" s="162"/>
      <c r="I279" s="162"/>
      <c r="J279" s="162"/>
      <c r="K279" s="162"/>
      <c r="L279" s="162"/>
    </row>
    <row r="280" spans="1:12" x14ac:dyDescent="0.2">
      <c r="A280" s="162"/>
      <c r="B280" s="162"/>
      <c r="C280" s="162"/>
      <c r="D280" s="162"/>
      <c r="E280" s="162"/>
      <c r="F280" s="162"/>
      <c r="G280" s="162"/>
      <c r="H280" s="162"/>
      <c r="I280" s="162"/>
      <c r="J280" s="162"/>
      <c r="K280" s="162"/>
      <c r="L280" s="162"/>
    </row>
    <row r="281" spans="1:12" x14ac:dyDescent="0.2">
      <c r="A281" s="162"/>
      <c r="B281" s="162"/>
      <c r="C281" s="162"/>
      <c r="D281" s="162"/>
      <c r="E281" s="162"/>
      <c r="F281" s="162"/>
      <c r="G281" s="162"/>
      <c r="H281" s="162"/>
      <c r="I281" s="162"/>
      <c r="J281" s="162"/>
      <c r="K281" s="162"/>
      <c r="L281" s="162"/>
    </row>
    <row r="282" spans="1:12" x14ac:dyDescent="0.2">
      <c r="A282" s="162"/>
      <c r="B282" s="162"/>
      <c r="C282" s="162"/>
      <c r="D282" s="162"/>
      <c r="E282" s="162"/>
      <c r="F282" s="162"/>
      <c r="G282" s="162"/>
      <c r="H282" s="162"/>
      <c r="I282" s="162"/>
      <c r="J282" s="162"/>
      <c r="K282" s="162"/>
      <c r="L282" s="162"/>
    </row>
    <row r="283" spans="1:12" x14ac:dyDescent="0.2">
      <c r="A283" s="162"/>
      <c r="B283" s="162"/>
      <c r="C283" s="162"/>
      <c r="D283" s="162"/>
      <c r="E283" s="162"/>
      <c r="F283" s="162"/>
      <c r="G283" s="162"/>
      <c r="H283" s="162"/>
      <c r="I283" s="162"/>
      <c r="J283" s="162"/>
      <c r="K283" s="162"/>
      <c r="L283" s="162"/>
    </row>
    <row r="284" spans="1:12" x14ac:dyDescent="0.2">
      <c r="A284" s="162"/>
      <c r="B284" s="162"/>
      <c r="C284" s="162"/>
      <c r="D284" s="162"/>
      <c r="E284" s="162"/>
      <c r="F284" s="162"/>
      <c r="G284" s="162"/>
      <c r="H284" s="162"/>
      <c r="I284" s="162"/>
      <c r="J284" s="162"/>
      <c r="K284" s="162"/>
      <c r="L284" s="162"/>
    </row>
    <row r="285" spans="1:12" x14ac:dyDescent="0.2">
      <c r="A285" s="162"/>
      <c r="B285" s="162"/>
      <c r="C285" s="162"/>
      <c r="D285" s="162"/>
      <c r="E285" s="162"/>
      <c r="F285" s="162"/>
      <c r="G285" s="162"/>
      <c r="H285" s="162"/>
      <c r="I285" s="162"/>
      <c r="J285" s="162"/>
      <c r="K285" s="162"/>
      <c r="L285" s="162"/>
    </row>
    <row r="286" spans="1:12" x14ac:dyDescent="0.2">
      <c r="A286" s="162"/>
      <c r="B286" s="162"/>
      <c r="C286" s="162"/>
      <c r="D286" s="162"/>
      <c r="E286" s="162"/>
      <c r="F286" s="162"/>
      <c r="G286" s="162"/>
      <c r="H286" s="162"/>
      <c r="I286" s="162"/>
      <c r="J286" s="162"/>
      <c r="K286" s="162"/>
      <c r="L286" s="162"/>
    </row>
    <row r="287" spans="1:12" x14ac:dyDescent="0.2">
      <c r="A287" s="162"/>
      <c r="B287" s="162"/>
      <c r="C287" s="162"/>
      <c r="D287" s="162"/>
      <c r="E287" s="162"/>
      <c r="F287" s="162"/>
      <c r="G287" s="162"/>
      <c r="H287" s="162"/>
      <c r="I287" s="162"/>
      <c r="J287" s="162"/>
      <c r="K287" s="162"/>
      <c r="L287" s="162"/>
    </row>
    <row r="288" spans="1:12" x14ac:dyDescent="0.2">
      <c r="A288" s="162"/>
      <c r="B288" s="162"/>
      <c r="C288" s="162"/>
      <c r="D288" s="162"/>
      <c r="E288" s="162"/>
      <c r="F288" s="162"/>
      <c r="G288" s="162"/>
      <c r="H288" s="162"/>
      <c r="I288" s="162"/>
      <c r="J288" s="162"/>
      <c r="K288" s="162"/>
      <c r="L288" s="162"/>
    </row>
    <row r="289" spans="1:12" x14ac:dyDescent="0.2">
      <c r="A289" s="162"/>
      <c r="B289" s="162"/>
      <c r="C289" s="162"/>
      <c r="D289" s="162"/>
      <c r="E289" s="162"/>
      <c r="F289" s="162"/>
      <c r="G289" s="162"/>
      <c r="H289" s="162"/>
      <c r="I289" s="162"/>
      <c r="J289" s="162"/>
      <c r="K289" s="162"/>
      <c r="L289" s="162"/>
    </row>
    <row r="290" spans="1:12" x14ac:dyDescent="0.2">
      <c r="A290" s="162"/>
      <c r="B290" s="162"/>
      <c r="C290" s="162"/>
      <c r="D290" s="162"/>
      <c r="E290" s="162"/>
      <c r="F290" s="162"/>
      <c r="G290" s="162"/>
      <c r="H290" s="162"/>
      <c r="I290" s="162"/>
      <c r="J290" s="162"/>
      <c r="K290" s="162"/>
      <c r="L290" s="162"/>
    </row>
    <row r="291" spans="1:12" x14ac:dyDescent="0.2">
      <c r="A291" s="162"/>
      <c r="B291" s="162"/>
      <c r="C291" s="162"/>
      <c r="D291" s="162"/>
      <c r="E291" s="162"/>
      <c r="F291" s="162"/>
      <c r="G291" s="162"/>
      <c r="H291" s="162"/>
      <c r="I291" s="162"/>
      <c r="J291" s="162"/>
      <c r="K291" s="162"/>
      <c r="L291" s="162"/>
    </row>
    <row r="292" spans="1:12" x14ac:dyDescent="0.2">
      <c r="A292" s="162"/>
      <c r="B292" s="162"/>
      <c r="C292" s="162"/>
      <c r="D292" s="162"/>
      <c r="E292" s="162"/>
      <c r="F292" s="162"/>
      <c r="G292" s="162"/>
      <c r="H292" s="162"/>
      <c r="I292" s="162"/>
      <c r="J292" s="162"/>
      <c r="K292" s="162"/>
      <c r="L292" s="162"/>
    </row>
    <row r="293" spans="1:12" x14ac:dyDescent="0.2">
      <c r="A293" s="162"/>
      <c r="B293" s="162"/>
      <c r="C293" s="162"/>
      <c r="D293" s="162"/>
      <c r="E293" s="162"/>
      <c r="F293" s="162"/>
      <c r="G293" s="162"/>
      <c r="H293" s="162"/>
      <c r="I293" s="162"/>
      <c r="J293" s="162"/>
      <c r="K293" s="162"/>
      <c r="L293" s="162"/>
    </row>
    <row r="294" spans="1:12" x14ac:dyDescent="0.2">
      <c r="A294" s="162"/>
      <c r="B294" s="162"/>
      <c r="C294" s="162"/>
      <c r="D294" s="162"/>
      <c r="E294" s="162"/>
      <c r="F294" s="162"/>
      <c r="G294" s="162"/>
      <c r="H294" s="162"/>
      <c r="I294" s="162"/>
      <c r="J294" s="162"/>
      <c r="K294" s="162"/>
      <c r="L294" s="162"/>
    </row>
    <row r="295" spans="1:12" x14ac:dyDescent="0.2">
      <c r="A295" s="162"/>
      <c r="B295" s="162"/>
      <c r="C295" s="162"/>
      <c r="D295" s="162"/>
      <c r="E295" s="162"/>
      <c r="F295" s="162"/>
      <c r="G295" s="162"/>
      <c r="H295" s="162"/>
      <c r="I295" s="162"/>
      <c r="J295" s="162"/>
      <c r="K295" s="162"/>
      <c r="L295" s="162"/>
    </row>
    <row r="296" spans="1:12" x14ac:dyDescent="0.2">
      <c r="A296" s="162"/>
      <c r="B296" s="162"/>
      <c r="C296" s="162"/>
      <c r="D296" s="162"/>
      <c r="E296" s="162"/>
      <c r="F296" s="162"/>
      <c r="G296" s="162"/>
      <c r="H296" s="162"/>
      <c r="I296" s="162"/>
      <c r="J296" s="162"/>
      <c r="K296" s="162"/>
      <c r="L296" s="162"/>
    </row>
    <row r="297" spans="1:12" x14ac:dyDescent="0.2">
      <c r="A297" s="162"/>
      <c r="B297" s="162"/>
      <c r="C297" s="162"/>
      <c r="D297" s="162"/>
      <c r="E297" s="162"/>
      <c r="F297" s="162"/>
      <c r="G297" s="162"/>
      <c r="H297" s="162"/>
      <c r="I297" s="162"/>
      <c r="J297" s="162"/>
      <c r="K297" s="162"/>
      <c r="L297" s="162"/>
    </row>
    <row r="298" spans="1:12" x14ac:dyDescent="0.2">
      <c r="A298" s="162"/>
      <c r="B298" s="162"/>
      <c r="C298" s="162"/>
      <c r="D298" s="162"/>
      <c r="E298" s="162"/>
      <c r="F298" s="162"/>
      <c r="G298" s="162"/>
      <c r="H298" s="162"/>
      <c r="I298" s="162"/>
      <c r="J298" s="162"/>
      <c r="K298" s="162"/>
      <c r="L298" s="162"/>
    </row>
    <row r="299" spans="1:12" x14ac:dyDescent="0.2">
      <c r="A299" s="162"/>
      <c r="B299" s="162"/>
      <c r="C299" s="162"/>
      <c r="D299" s="162"/>
      <c r="E299" s="162"/>
      <c r="F299" s="162"/>
      <c r="G299" s="162"/>
      <c r="H299" s="162"/>
      <c r="I299" s="162"/>
      <c r="J299" s="162"/>
      <c r="K299" s="162"/>
      <c r="L299" s="162"/>
    </row>
    <row r="300" spans="1:12" x14ac:dyDescent="0.2">
      <c r="A300" s="162"/>
      <c r="B300" s="162"/>
      <c r="C300" s="162"/>
      <c r="D300" s="162"/>
      <c r="E300" s="162"/>
      <c r="F300" s="162"/>
      <c r="G300" s="162"/>
      <c r="H300" s="162"/>
      <c r="I300" s="162"/>
      <c r="J300" s="162"/>
      <c r="K300" s="162"/>
      <c r="L300" s="162"/>
    </row>
    <row r="301" spans="1:12" x14ac:dyDescent="0.2">
      <c r="A301" s="162"/>
      <c r="B301" s="162"/>
      <c r="C301" s="162"/>
      <c r="D301" s="162"/>
      <c r="E301" s="162"/>
      <c r="F301" s="162"/>
      <c r="G301" s="162"/>
      <c r="H301" s="162"/>
      <c r="I301" s="162"/>
      <c r="J301" s="162"/>
      <c r="K301" s="162"/>
      <c r="L301" s="162"/>
    </row>
    <row r="302" spans="1:12" x14ac:dyDescent="0.2">
      <c r="A302" s="162"/>
      <c r="B302" s="162"/>
      <c r="C302" s="162"/>
      <c r="D302" s="162"/>
      <c r="E302" s="162"/>
      <c r="F302" s="162"/>
      <c r="G302" s="162"/>
      <c r="H302" s="162"/>
      <c r="I302" s="162"/>
      <c r="J302" s="162"/>
      <c r="K302" s="162"/>
      <c r="L302" s="162"/>
    </row>
    <row r="303" spans="1:12" x14ac:dyDescent="0.2">
      <c r="A303" s="162"/>
      <c r="B303" s="162"/>
      <c r="C303" s="162"/>
      <c r="D303" s="162"/>
      <c r="E303" s="162"/>
      <c r="F303" s="162"/>
      <c r="G303" s="162"/>
      <c r="H303" s="162"/>
      <c r="I303" s="162"/>
      <c r="J303" s="162"/>
      <c r="K303" s="162"/>
      <c r="L303" s="162"/>
    </row>
    <row r="304" spans="1:12" x14ac:dyDescent="0.2">
      <c r="A304" s="162"/>
      <c r="B304" s="162"/>
      <c r="C304" s="162"/>
      <c r="D304" s="162"/>
      <c r="E304" s="162"/>
      <c r="F304" s="162"/>
      <c r="G304" s="162"/>
      <c r="H304" s="162"/>
      <c r="I304" s="162"/>
      <c r="J304" s="162"/>
      <c r="K304" s="162"/>
      <c r="L304" s="162"/>
    </row>
    <row r="305" spans="1:12" x14ac:dyDescent="0.2">
      <c r="A305" s="162"/>
      <c r="B305" s="162"/>
      <c r="C305" s="162"/>
      <c r="D305" s="162"/>
      <c r="E305" s="162"/>
      <c r="F305" s="162"/>
      <c r="G305" s="162"/>
      <c r="H305" s="162"/>
      <c r="I305" s="162"/>
      <c r="J305" s="162"/>
      <c r="K305" s="162"/>
      <c r="L305" s="162"/>
    </row>
    <row r="306" spans="1:12" x14ac:dyDescent="0.2">
      <c r="A306" s="162"/>
      <c r="B306" s="162"/>
      <c r="C306" s="162"/>
      <c r="D306" s="162"/>
      <c r="E306" s="162"/>
      <c r="F306" s="162"/>
      <c r="G306" s="162"/>
      <c r="H306" s="162"/>
      <c r="I306" s="162"/>
      <c r="J306" s="162"/>
      <c r="K306" s="162"/>
      <c r="L306" s="162"/>
    </row>
    <row r="307" spans="1:12" x14ac:dyDescent="0.2">
      <c r="A307" s="162"/>
      <c r="B307" s="162"/>
      <c r="C307" s="162"/>
      <c r="D307" s="162"/>
      <c r="E307" s="162"/>
      <c r="F307" s="162"/>
      <c r="G307" s="162"/>
      <c r="H307" s="162"/>
      <c r="I307" s="162"/>
      <c r="J307" s="162"/>
      <c r="K307" s="162"/>
      <c r="L307" s="162"/>
    </row>
    <row r="308" spans="1:12" x14ac:dyDescent="0.2">
      <c r="A308" s="162"/>
      <c r="B308" s="162"/>
      <c r="C308" s="162"/>
      <c r="D308" s="162"/>
      <c r="E308" s="162"/>
      <c r="F308" s="162"/>
      <c r="G308" s="162"/>
      <c r="H308" s="162"/>
      <c r="I308" s="162"/>
      <c r="J308" s="162"/>
      <c r="K308" s="162"/>
      <c r="L308" s="162"/>
    </row>
    <row r="309" spans="1:12" x14ac:dyDescent="0.2">
      <c r="A309" s="162"/>
      <c r="B309" s="162"/>
      <c r="C309" s="162"/>
      <c r="D309" s="162"/>
      <c r="E309" s="162"/>
      <c r="F309" s="162"/>
      <c r="G309" s="162"/>
      <c r="H309" s="162"/>
      <c r="I309" s="162"/>
      <c r="J309" s="162"/>
      <c r="K309" s="162"/>
      <c r="L309" s="162"/>
    </row>
    <row r="310" spans="1:12" x14ac:dyDescent="0.2">
      <c r="A310" s="162"/>
      <c r="B310" s="162"/>
      <c r="C310" s="162"/>
      <c r="D310" s="162"/>
      <c r="E310" s="162"/>
      <c r="F310" s="162"/>
      <c r="G310" s="162"/>
      <c r="H310" s="162"/>
      <c r="I310" s="162"/>
      <c r="J310" s="162"/>
      <c r="K310" s="162"/>
      <c r="L310" s="162"/>
    </row>
    <row r="311" spans="1:12" x14ac:dyDescent="0.2">
      <c r="A311" s="162"/>
      <c r="B311" s="162"/>
      <c r="C311" s="162"/>
      <c r="D311" s="162"/>
      <c r="E311" s="162"/>
      <c r="F311" s="162"/>
      <c r="G311" s="162"/>
      <c r="H311" s="162"/>
      <c r="I311" s="162"/>
      <c r="J311" s="162"/>
      <c r="K311" s="162"/>
      <c r="L311" s="162"/>
    </row>
    <row r="312" spans="1:12" x14ac:dyDescent="0.2">
      <c r="A312" s="162"/>
      <c r="B312" s="162"/>
      <c r="C312" s="162"/>
      <c r="D312" s="162"/>
      <c r="E312" s="162"/>
      <c r="F312" s="162"/>
      <c r="G312" s="162"/>
      <c r="H312" s="162"/>
      <c r="I312" s="162"/>
      <c r="J312" s="162"/>
      <c r="K312" s="162"/>
      <c r="L312" s="162"/>
    </row>
    <row r="313" spans="1:12" x14ac:dyDescent="0.2">
      <c r="A313" s="162"/>
      <c r="B313" s="162"/>
      <c r="C313" s="162"/>
      <c r="D313" s="162"/>
      <c r="E313" s="162"/>
      <c r="F313" s="162"/>
      <c r="G313" s="162"/>
      <c r="H313" s="162"/>
      <c r="I313" s="162"/>
      <c r="J313" s="162"/>
      <c r="K313" s="162"/>
      <c r="L313" s="162"/>
    </row>
    <row r="314" spans="1:12" x14ac:dyDescent="0.2">
      <c r="A314" s="162"/>
      <c r="B314" s="162"/>
      <c r="C314" s="162"/>
      <c r="D314" s="162"/>
      <c r="E314" s="162"/>
      <c r="F314" s="162"/>
      <c r="G314" s="162"/>
      <c r="H314" s="162"/>
      <c r="I314" s="162"/>
      <c r="J314" s="162"/>
      <c r="K314" s="162"/>
      <c r="L314" s="162"/>
    </row>
    <row r="315" spans="1:12" x14ac:dyDescent="0.2">
      <c r="A315" s="162"/>
      <c r="B315" s="162"/>
      <c r="C315" s="162"/>
      <c r="D315" s="162"/>
      <c r="E315" s="162"/>
      <c r="F315" s="162"/>
      <c r="G315" s="162"/>
      <c r="H315" s="162"/>
      <c r="I315" s="162"/>
      <c r="J315" s="162"/>
      <c r="K315" s="162"/>
      <c r="L315" s="162"/>
    </row>
    <row r="316" spans="1:12" x14ac:dyDescent="0.2">
      <c r="A316" s="162"/>
      <c r="B316" s="162"/>
      <c r="C316" s="162"/>
      <c r="D316" s="162"/>
      <c r="E316" s="162"/>
      <c r="F316" s="162"/>
      <c r="G316" s="162"/>
      <c r="H316" s="162"/>
      <c r="I316" s="162"/>
      <c r="J316" s="162"/>
      <c r="K316" s="162"/>
      <c r="L316" s="162"/>
    </row>
    <row r="317" spans="1:12" x14ac:dyDescent="0.2">
      <c r="A317" s="162"/>
      <c r="B317" s="162"/>
      <c r="C317" s="162"/>
      <c r="D317" s="162"/>
      <c r="E317" s="162"/>
      <c r="F317" s="162"/>
      <c r="G317" s="162"/>
      <c r="H317" s="162"/>
      <c r="I317" s="162"/>
      <c r="J317" s="162"/>
      <c r="K317" s="162"/>
      <c r="L317" s="162"/>
    </row>
    <row r="318" spans="1:12" x14ac:dyDescent="0.2">
      <c r="A318" s="162"/>
      <c r="B318" s="162"/>
      <c r="C318" s="162"/>
      <c r="D318" s="162"/>
      <c r="E318" s="162"/>
      <c r="F318" s="162"/>
      <c r="G318" s="162"/>
      <c r="H318" s="162"/>
      <c r="I318" s="162"/>
      <c r="J318" s="162"/>
      <c r="K318" s="162"/>
      <c r="L318" s="162"/>
    </row>
    <row r="319" spans="1:12" x14ac:dyDescent="0.2">
      <c r="A319" s="162"/>
      <c r="B319" s="162"/>
      <c r="C319" s="162"/>
      <c r="D319" s="162"/>
      <c r="E319" s="162"/>
      <c r="F319" s="162"/>
      <c r="G319" s="162"/>
      <c r="H319" s="162"/>
      <c r="I319" s="162"/>
      <c r="J319" s="162"/>
      <c r="K319" s="162"/>
      <c r="L319" s="162"/>
    </row>
    <row r="320" spans="1:12" x14ac:dyDescent="0.2">
      <c r="A320" s="162"/>
      <c r="B320" s="162"/>
      <c r="C320" s="162"/>
      <c r="D320" s="162"/>
      <c r="E320" s="162"/>
      <c r="F320" s="162"/>
      <c r="G320" s="162"/>
      <c r="H320" s="162"/>
      <c r="I320" s="162"/>
      <c r="J320" s="162"/>
      <c r="K320" s="162"/>
      <c r="L320" s="162"/>
    </row>
    <row r="321" spans="1:12" x14ac:dyDescent="0.2">
      <c r="A321" s="162"/>
      <c r="B321" s="162"/>
      <c r="C321" s="162"/>
      <c r="D321" s="162"/>
      <c r="E321" s="162"/>
      <c r="F321" s="162"/>
      <c r="G321" s="162"/>
      <c r="H321" s="162"/>
      <c r="I321" s="162"/>
      <c r="J321" s="162"/>
      <c r="K321" s="162"/>
      <c r="L321" s="162"/>
    </row>
    <row r="322" spans="1:12" x14ac:dyDescent="0.2">
      <c r="A322" s="162"/>
      <c r="B322" s="162"/>
      <c r="C322" s="162"/>
      <c r="D322" s="162"/>
      <c r="E322" s="162"/>
      <c r="F322" s="162"/>
      <c r="G322" s="162"/>
      <c r="H322" s="162"/>
      <c r="I322" s="162"/>
      <c r="J322" s="162"/>
      <c r="K322" s="162"/>
      <c r="L322" s="162"/>
    </row>
    <row r="323" spans="1:12" x14ac:dyDescent="0.2">
      <c r="A323" s="162"/>
      <c r="B323" s="162"/>
      <c r="C323" s="162"/>
      <c r="D323" s="162"/>
      <c r="E323" s="162"/>
      <c r="F323" s="162"/>
      <c r="G323" s="162"/>
      <c r="H323" s="162"/>
      <c r="I323" s="162"/>
      <c r="J323" s="162"/>
      <c r="K323" s="162"/>
      <c r="L323" s="162"/>
    </row>
    <row r="324" spans="1:12" x14ac:dyDescent="0.2">
      <c r="A324" s="162"/>
      <c r="B324" s="162"/>
      <c r="C324" s="162"/>
      <c r="D324" s="162"/>
      <c r="E324" s="162"/>
      <c r="F324" s="162"/>
      <c r="G324" s="162"/>
      <c r="H324" s="162"/>
      <c r="I324" s="162"/>
      <c r="J324" s="162"/>
      <c r="K324" s="162"/>
      <c r="L324" s="162"/>
    </row>
    <row r="325" spans="1:12" x14ac:dyDescent="0.2">
      <c r="A325" s="162"/>
      <c r="B325" s="162"/>
      <c r="C325" s="162"/>
      <c r="D325" s="162"/>
      <c r="E325" s="162"/>
      <c r="F325" s="162"/>
      <c r="G325" s="162"/>
      <c r="H325" s="162"/>
      <c r="I325" s="162"/>
      <c r="J325" s="162"/>
      <c r="K325" s="162"/>
      <c r="L325" s="162"/>
    </row>
    <row r="326" spans="1:12" x14ac:dyDescent="0.2">
      <c r="A326" s="162"/>
      <c r="B326" s="162"/>
      <c r="C326" s="162"/>
      <c r="D326" s="162"/>
      <c r="E326" s="162"/>
      <c r="F326" s="162"/>
      <c r="G326" s="162"/>
      <c r="H326" s="162"/>
      <c r="I326" s="162"/>
      <c r="J326" s="162"/>
      <c r="K326" s="162"/>
      <c r="L326" s="162"/>
    </row>
    <row r="327" spans="1:12" x14ac:dyDescent="0.2">
      <c r="A327" s="162"/>
      <c r="B327" s="162"/>
      <c r="C327" s="162"/>
      <c r="D327" s="162"/>
      <c r="E327" s="162"/>
      <c r="F327" s="162"/>
      <c r="G327" s="162"/>
      <c r="H327" s="162"/>
      <c r="I327" s="162"/>
      <c r="J327" s="162"/>
      <c r="K327" s="162"/>
      <c r="L327" s="162"/>
    </row>
    <row r="328" spans="1:12" x14ac:dyDescent="0.2">
      <c r="A328" s="162"/>
      <c r="B328" s="162"/>
      <c r="C328" s="162"/>
      <c r="D328" s="162"/>
      <c r="E328" s="162"/>
      <c r="F328" s="162"/>
      <c r="G328" s="162"/>
      <c r="H328" s="162"/>
      <c r="I328" s="162"/>
      <c r="J328" s="162"/>
      <c r="K328" s="162"/>
      <c r="L328" s="162"/>
    </row>
    <row r="329" spans="1:12" x14ac:dyDescent="0.2">
      <c r="A329" s="162"/>
      <c r="B329" s="162"/>
      <c r="C329" s="162"/>
      <c r="D329" s="162"/>
      <c r="E329" s="162"/>
      <c r="F329" s="162"/>
      <c r="G329" s="162"/>
      <c r="H329" s="162"/>
      <c r="I329" s="162"/>
      <c r="J329" s="162"/>
      <c r="K329" s="162"/>
      <c r="L329" s="162"/>
    </row>
    <row r="330" spans="1:12" x14ac:dyDescent="0.2">
      <c r="A330" s="162"/>
      <c r="B330" s="162"/>
      <c r="C330" s="162"/>
      <c r="D330" s="162"/>
      <c r="E330" s="162"/>
      <c r="F330" s="162"/>
      <c r="G330" s="162"/>
      <c r="H330" s="162"/>
      <c r="I330" s="162"/>
      <c r="J330" s="162"/>
      <c r="K330" s="162"/>
      <c r="L330" s="162"/>
    </row>
    <row r="331" spans="1:12" x14ac:dyDescent="0.2">
      <c r="A331" s="162"/>
      <c r="B331" s="162"/>
      <c r="C331" s="162"/>
      <c r="D331" s="162"/>
      <c r="E331" s="162"/>
      <c r="F331" s="162"/>
      <c r="G331" s="162"/>
      <c r="H331" s="162"/>
      <c r="I331" s="162"/>
      <c r="J331" s="162"/>
      <c r="K331" s="162"/>
      <c r="L331" s="162"/>
    </row>
    <row r="332" spans="1:12" x14ac:dyDescent="0.2">
      <c r="A332" s="162"/>
      <c r="B332" s="162"/>
      <c r="C332" s="162"/>
      <c r="D332" s="162"/>
      <c r="E332" s="162"/>
      <c r="F332" s="162"/>
      <c r="G332" s="162"/>
      <c r="H332" s="162"/>
      <c r="I332" s="162"/>
      <c r="J332" s="162"/>
      <c r="K332" s="162"/>
      <c r="L332" s="162"/>
    </row>
    <row r="333" spans="1:12" x14ac:dyDescent="0.2">
      <c r="A333" s="162"/>
      <c r="B333" s="162"/>
      <c r="C333" s="162"/>
      <c r="D333" s="162"/>
      <c r="E333" s="162"/>
      <c r="F333" s="162"/>
      <c r="G333" s="162"/>
      <c r="H333" s="162"/>
      <c r="I333" s="162"/>
      <c r="J333" s="162"/>
      <c r="K333" s="162"/>
      <c r="L333" s="162"/>
    </row>
    <row r="334" spans="1:12" x14ac:dyDescent="0.2">
      <c r="A334" s="162"/>
      <c r="B334" s="162"/>
      <c r="C334" s="162"/>
      <c r="D334" s="162"/>
      <c r="E334" s="162"/>
      <c r="F334" s="162"/>
      <c r="G334" s="162"/>
      <c r="H334" s="162"/>
      <c r="I334" s="162"/>
      <c r="J334" s="162"/>
      <c r="K334" s="162"/>
      <c r="L334" s="162"/>
    </row>
    <row r="335" spans="1:12" x14ac:dyDescent="0.2">
      <c r="A335" s="162"/>
      <c r="B335" s="162"/>
      <c r="C335" s="162"/>
      <c r="D335" s="162"/>
      <c r="E335" s="162"/>
      <c r="F335" s="162"/>
      <c r="G335" s="162"/>
      <c r="H335" s="162"/>
      <c r="I335" s="162"/>
      <c r="J335" s="162"/>
      <c r="K335" s="162"/>
      <c r="L335" s="162"/>
    </row>
    <row r="336" spans="1:12" x14ac:dyDescent="0.2">
      <c r="A336" s="162"/>
      <c r="B336" s="162"/>
      <c r="C336" s="162"/>
      <c r="D336" s="162"/>
      <c r="E336" s="162"/>
      <c r="F336" s="162"/>
      <c r="G336" s="162"/>
      <c r="H336" s="162"/>
      <c r="I336" s="162"/>
      <c r="J336" s="162"/>
      <c r="K336" s="162"/>
      <c r="L336" s="162"/>
    </row>
    <row r="337" spans="1:12" x14ac:dyDescent="0.2">
      <c r="A337" s="162"/>
      <c r="B337" s="162"/>
      <c r="C337" s="162"/>
      <c r="D337" s="162"/>
      <c r="E337" s="162"/>
      <c r="F337" s="162"/>
      <c r="G337" s="162"/>
      <c r="H337" s="162"/>
      <c r="I337" s="162"/>
      <c r="J337" s="162"/>
      <c r="K337" s="162"/>
      <c r="L337" s="162"/>
    </row>
    <row r="338" spans="1:12" x14ac:dyDescent="0.2">
      <c r="A338" s="162"/>
      <c r="B338" s="162"/>
      <c r="C338" s="162"/>
      <c r="D338" s="162"/>
      <c r="E338" s="162"/>
      <c r="F338" s="162"/>
      <c r="G338" s="162"/>
      <c r="H338" s="162"/>
      <c r="I338" s="162"/>
      <c r="J338" s="162"/>
      <c r="K338" s="162"/>
      <c r="L338" s="162"/>
    </row>
    <row r="339" spans="1:12" x14ac:dyDescent="0.2">
      <c r="A339" s="162"/>
      <c r="B339" s="162"/>
      <c r="C339" s="162"/>
      <c r="D339" s="162"/>
      <c r="E339" s="162"/>
      <c r="F339" s="162"/>
      <c r="G339" s="162"/>
      <c r="H339" s="162"/>
      <c r="I339" s="162"/>
      <c r="J339" s="162"/>
      <c r="K339" s="162"/>
      <c r="L339" s="162"/>
    </row>
    <row r="340" spans="1:12" x14ac:dyDescent="0.2">
      <c r="A340" s="162"/>
      <c r="B340" s="162"/>
      <c r="C340" s="162"/>
      <c r="D340" s="162"/>
      <c r="E340" s="162"/>
      <c r="F340" s="162"/>
      <c r="G340" s="162"/>
      <c r="H340" s="162"/>
      <c r="I340" s="162"/>
      <c r="J340" s="162"/>
      <c r="K340" s="162"/>
      <c r="L340" s="162"/>
    </row>
    <row r="341" spans="1:12" x14ac:dyDescent="0.2">
      <c r="A341" s="162"/>
      <c r="B341" s="162"/>
      <c r="C341" s="162"/>
      <c r="D341" s="162"/>
      <c r="E341" s="162"/>
      <c r="F341" s="162"/>
      <c r="G341" s="162"/>
      <c r="H341" s="162"/>
      <c r="I341" s="162"/>
      <c r="J341" s="162"/>
      <c r="K341" s="162"/>
      <c r="L341" s="162"/>
    </row>
    <row r="342" spans="1:12" x14ac:dyDescent="0.2">
      <c r="A342" s="162"/>
      <c r="B342" s="162"/>
      <c r="C342" s="162"/>
      <c r="D342" s="162"/>
      <c r="E342" s="162"/>
      <c r="F342" s="162"/>
      <c r="G342" s="162"/>
      <c r="H342" s="162"/>
      <c r="I342" s="162"/>
      <c r="J342" s="162"/>
      <c r="K342" s="162"/>
      <c r="L342" s="162"/>
    </row>
    <row r="343" spans="1:12" x14ac:dyDescent="0.2">
      <c r="A343" s="162"/>
      <c r="B343" s="162"/>
      <c r="C343" s="162"/>
      <c r="D343" s="162"/>
      <c r="E343" s="162"/>
      <c r="F343" s="162"/>
      <c r="G343" s="162"/>
      <c r="H343" s="162"/>
      <c r="I343" s="162"/>
      <c r="J343" s="162"/>
      <c r="K343" s="162"/>
      <c r="L343" s="162"/>
    </row>
    <row r="344" spans="1:12" x14ac:dyDescent="0.2">
      <c r="A344" s="162"/>
      <c r="B344" s="162"/>
      <c r="C344" s="162"/>
      <c r="D344" s="162"/>
      <c r="E344" s="162"/>
      <c r="F344" s="162"/>
      <c r="G344" s="162"/>
      <c r="H344" s="162"/>
      <c r="I344" s="162"/>
      <c r="J344" s="162"/>
      <c r="K344" s="162"/>
      <c r="L344" s="162"/>
    </row>
    <row r="345" spans="1:12" x14ac:dyDescent="0.2">
      <c r="A345" s="162"/>
      <c r="B345" s="162"/>
      <c r="C345" s="162"/>
      <c r="D345" s="162"/>
      <c r="E345" s="162"/>
      <c r="F345" s="162"/>
      <c r="G345" s="162"/>
      <c r="H345" s="162"/>
      <c r="I345" s="162"/>
      <c r="J345" s="162"/>
      <c r="K345" s="162"/>
      <c r="L345" s="162"/>
    </row>
    <row r="346" spans="1:12" x14ac:dyDescent="0.2">
      <c r="A346" s="162"/>
      <c r="B346" s="162"/>
      <c r="C346" s="162"/>
      <c r="D346" s="162"/>
      <c r="E346" s="162"/>
      <c r="F346" s="162"/>
      <c r="G346" s="162"/>
      <c r="H346" s="162"/>
      <c r="I346" s="162"/>
      <c r="J346" s="162"/>
      <c r="K346" s="162"/>
      <c r="L346" s="162"/>
    </row>
    <row r="347" spans="1:12" x14ac:dyDescent="0.2">
      <c r="A347" s="162"/>
      <c r="B347" s="162"/>
      <c r="C347" s="162"/>
      <c r="D347" s="162"/>
      <c r="E347" s="162"/>
      <c r="F347" s="162"/>
      <c r="G347" s="162"/>
      <c r="H347" s="162"/>
      <c r="I347" s="162"/>
      <c r="J347" s="162"/>
      <c r="K347" s="162"/>
      <c r="L347" s="162"/>
    </row>
    <row r="348" spans="1:12" x14ac:dyDescent="0.2">
      <c r="A348" s="162"/>
      <c r="B348" s="162"/>
      <c r="C348" s="162"/>
      <c r="D348" s="162"/>
      <c r="E348" s="162"/>
      <c r="F348" s="162"/>
      <c r="G348" s="162"/>
      <c r="H348" s="162"/>
      <c r="I348" s="162"/>
      <c r="J348" s="162"/>
      <c r="K348" s="162"/>
      <c r="L348" s="162"/>
    </row>
    <row r="349" spans="1:12" x14ac:dyDescent="0.2">
      <c r="A349" s="162"/>
      <c r="B349" s="162"/>
      <c r="C349" s="162"/>
      <c r="D349" s="162"/>
      <c r="E349" s="162"/>
      <c r="F349" s="162"/>
      <c r="G349" s="162"/>
      <c r="H349" s="162"/>
      <c r="I349" s="162"/>
      <c r="J349" s="162"/>
      <c r="K349" s="162"/>
      <c r="L349" s="162"/>
    </row>
    <row r="350" spans="1:12" x14ac:dyDescent="0.2">
      <c r="A350" s="162"/>
      <c r="B350" s="162"/>
      <c r="C350" s="162"/>
      <c r="D350" s="162"/>
      <c r="E350" s="162"/>
      <c r="F350" s="162"/>
      <c r="G350" s="162"/>
      <c r="H350" s="162"/>
      <c r="I350" s="162"/>
      <c r="J350" s="162"/>
      <c r="K350" s="162"/>
      <c r="L350" s="162"/>
    </row>
    <row r="351" spans="1:12" x14ac:dyDescent="0.2">
      <c r="A351" s="162"/>
      <c r="B351" s="162"/>
      <c r="C351" s="162"/>
      <c r="D351" s="162"/>
      <c r="E351" s="162"/>
      <c r="F351" s="162"/>
      <c r="G351" s="162"/>
      <c r="H351" s="162"/>
      <c r="I351" s="162"/>
      <c r="J351" s="162"/>
      <c r="K351" s="162"/>
      <c r="L351" s="162"/>
    </row>
    <row r="352" spans="1:12" x14ac:dyDescent="0.2">
      <c r="A352" s="162"/>
      <c r="B352" s="162"/>
      <c r="C352" s="162"/>
      <c r="D352" s="162"/>
      <c r="E352" s="162"/>
      <c r="F352" s="162"/>
      <c r="G352" s="162"/>
      <c r="H352" s="162"/>
      <c r="I352" s="162"/>
      <c r="J352" s="162"/>
      <c r="K352" s="162"/>
      <c r="L352" s="162"/>
    </row>
    <row r="353" spans="1:12" x14ac:dyDescent="0.2">
      <c r="A353" s="162"/>
      <c r="B353" s="162"/>
      <c r="C353" s="162"/>
      <c r="D353" s="162"/>
      <c r="E353" s="162"/>
      <c r="F353" s="162"/>
      <c r="G353" s="162"/>
      <c r="H353" s="162"/>
      <c r="I353" s="162"/>
      <c r="J353" s="162"/>
      <c r="K353" s="162"/>
      <c r="L353" s="162"/>
    </row>
    <row r="354" spans="1:12" x14ac:dyDescent="0.2">
      <c r="A354" s="162"/>
      <c r="B354" s="162"/>
      <c r="C354" s="162"/>
      <c r="D354" s="162"/>
      <c r="E354" s="162"/>
      <c r="F354" s="162"/>
      <c r="G354" s="162"/>
      <c r="H354" s="162"/>
      <c r="I354" s="162"/>
      <c r="J354" s="162"/>
      <c r="K354" s="162"/>
      <c r="L354" s="162"/>
    </row>
    <row r="355" spans="1:12" x14ac:dyDescent="0.2">
      <c r="A355" s="162"/>
      <c r="B355" s="162"/>
      <c r="C355" s="162"/>
      <c r="D355" s="162"/>
      <c r="E355" s="162"/>
      <c r="F355" s="162"/>
      <c r="G355" s="162"/>
      <c r="H355" s="162"/>
      <c r="I355" s="162"/>
      <c r="J355" s="162"/>
      <c r="K355" s="162"/>
      <c r="L355" s="162"/>
    </row>
    <row r="356" spans="1:12" x14ac:dyDescent="0.2">
      <c r="A356" s="162"/>
      <c r="B356" s="162"/>
      <c r="C356" s="162"/>
      <c r="D356" s="162"/>
      <c r="E356" s="162"/>
      <c r="F356" s="162"/>
      <c r="G356" s="162"/>
      <c r="H356" s="162"/>
      <c r="I356" s="162"/>
      <c r="J356" s="162"/>
      <c r="K356" s="162"/>
      <c r="L356" s="162"/>
    </row>
    <row r="357" spans="1:12" x14ac:dyDescent="0.2">
      <c r="A357" s="162"/>
      <c r="B357" s="162"/>
      <c r="C357" s="162"/>
      <c r="D357" s="162"/>
      <c r="E357" s="162"/>
      <c r="F357" s="162"/>
      <c r="G357" s="162"/>
      <c r="H357" s="162"/>
      <c r="I357" s="162"/>
      <c r="J357" s="162"/>
      <c r="K357" s="162"/>
      <c r="L357" s="162"/>
    </row>
    <row r="358" spans="1:12" x14ac:dyDescent="0.2">
      <c r="A358" s="162"/>
      <c r="B358" s="162"/>
      <c r="C358" s="162"/>
      <c r="D358" s="162"/>
      <c r="E358" s="162"/>
      <c r="F358" s="162"/>
      <c r="G358" s="162"/>
      <c r="H358" s="162"/>
      <c r="I358" s="162"/>
      <c r="J358" s="162"/>
      <c r="K358" s="162"/>
      <c r="L358" s="162"/>
    </row>
    <row r="359" spans="1:12" x14ac:dyDescent="0.2">
      <c r="A359" s="162"/>
      <c r="B359" s="162"/>
      <c r="C359" s="162"/>
      <c r="D359" s="162"/>
      <c r="E359" s="162"/>
      <c r="F359" s="162"/>
      <c r="G359" s="162"/>
      <c r="H359" s="162"/>
      <c r="I359" s="162"/>
      <c r="J359" s="162"/>
      <c r="K359" s="162"/>
      <c r="L359" s="162"/>
    </row>
    <row r="360" spans="1:12" x14ac:dyDescent="0.2">
      <c r="A360" s="162"/>
      <c r="B360" s="162"/>
      <c r="C360" s="162"/>
      <c r="D360" s="162"/>
      <c r="E360" s="162"/>
      <c r="F360" s="162"/>
      <c r="G360" s="162"/>
      <c r="H360" s="162"/>
      <c r="I360" s="162"/>
      <c r="J360" s="162"/>
      <c r="K360" s="162"/>
      <c r="L360" s="162"/>
    </row>
    <row r="361" spans="1:12" x14ac:dyDescent="0.2">
      <c r="A361" s="162"/>
      <c r="B361" s="162"/>
      <c r="C361" s="162"/>
      <c r="D361" s="162"/>
      <c r="E361" s="162"/>
      <c r="F361" s="162"/>
      <c r="G361" s="162"/>
      <c r="H361" s="162"/>
      <c r="I361" s="162"/>
      <c r="J361" s="162"/>
      <c r="K361" s="162"/>
      <c r="L361" s="162"/>
    </row>
    <row r="362" spans="1:12" x14ac:dyDescent="0.2">
      <c r="A362" s="162"/>
      <c r="B362" s="162"/>
      <c r="C362" s="162"/>
      <c r="D362" s="162"/>
      <c r="E362" s="162"/>
      <c r="F362" s="162"/>
      <c r="G362" s="162"/>
      <c r="H362" s="162"/>
      <c r="I362" s="162"/>
      <c r="J362" s="162"/>
      <c r="K362" s="162"/>
      <c r="L362" s="162"/>
    </row>
    <row r="363" spans="1:12" x14ac:dyDescent="0.2">
      <c r="A363" s="162"/>
      <c r="B363" s="162"/>
      <c r="C363" s="162"/>
      <c r="D363" s="162"/>
      <c r="E363" s="162"/>
      <c r="F363" s="162"/>
      <c r="G363" s="162"/>
      <c r="H363" s="162"/>
      <c r="I363" s="162"/>
      <c r="J363" s="162"/>
      <c r="K363" s="162"/>
      <c r="L363" s="162"/>
    </row>
    <row r="364" spans="1:12" x14ac:dyDescent="0.2">
      <c r="A364" s="162"/>
      <c r="B364" s="162"/>
      <c r="C364" s="162"/>
      <c r="D364" s="162"/>
      <c r="E364" s="162"/>
      <c r="F364" s="162"/>
      <c r="G364" s="162"/>
      <c r="H364" s="162"/>
      <c r="I364" s="162"/>
      <c r="J364" s="162"/>
      <c r="K364" s="162"/>
      <c r="L364" s="162"/>
    </row>
    <row r="365" spans="1:12" x14ac:dyDescent="0.2">
      <c r="A365" s="162"/>
      <c r="B365" s="162"/>
      <c r="C365" s="162"/>
      <c r="D365" s="162"/>
      <c r="E365" s="162"/>
      <c r="F365" s="162"/>
      <c r="G365" s="162"/>
      <c r="H365" s="162"/>
      <c r="I365" s="162"/>
      <c r="J365" s="162"/>
      <c r="K365" s="162"/>
      <c r="L365" s="162"/>
    </row>
    <row r="366" spans="1:12" x14ac:dyDescent="0.2">
      <c r="A366" s="162"/>
      <c r="B366" s="162"/>
      <c r="C366" s="162"/>
      <c r="D366" s="162"/>
      <c r="E366" s="162"/>
      <c r="F366" s="162"/>
      <c r="G366" s="162"/>
      <c r="H366" s="162"/>
      <c r="I366" s="162"/>
      <c r="J366" s="162"/>
      <c r="K366" s="162"/>
      <c r="L366" s="162"/>
    </row>
    <row r="367" spans="1:12" x14ac:dyDescent="0.2">
      <c r="A367" s="162"/>
      <c r="B367" s="162"/>
      <c r="C367" s="162"/>
      <c r="D367" s="162"/>
      <c r="E367" s="162"/>
      <c r="F367" s="162"/>
      <c r="G367" s="162"/>
      <c r="H367" s="162"/>
      <c r="I367" s="162"/>
      <c r="J367" s="162"/>
      <c r="K367" s="162"/>
      <c r="L367" s="162"/>
    </row>
    <row r="368" spans="1:12" x14ac:dyDescent="0.2">
      <c r="A368" s="162"/>
      <c r="B368" s="162"/>
      <c r="C368" s="162"/>
      <c r="D368" s="162"/>
      <c r="E368" s="162"/>
      <c r="F368" s="162"/>
      <c r="G368" s="162"/>
      <c r="H368" s="162"/>
      <c r="I368" s="162"/>
      <c r="J368" s="162"/>
      <c r="K368" s="162"/>
      <c r="L368" s="162"/>
    </row>
    <row r="369" spans="1:12" x14ac:dyDescent="0.2">
      <c r="A369" s="162"/>
      <c r="B369" s="162"/>
      <c r="C369" s="162"/>
      <c r="D369" s="162"/>
      <c r="E369" s="162"/>
      <c r="F369" s="162"/>
      <c r="G369" s="162"/>
      <c r="H369" s="162"/>
      <c r="I369" s="162"/>
      <c r="J369" s="162"/>
      <c r="K369" s="162"/>
      <c r="L369" s="162"/>
    </row>
    <row r="370" spans="1:12" x14ac:dyDescent="0.2">
      <c r="A370" s="162"/>
      <c r="B370" s="162"/>
      <c r="C370" s="162"/>
      <c r="D370" s="162"/>
      <c r="E370" s="162"/>
      <c r="F370" s="162"/>
      <c r="G370" s="162"/>
      <c r="H370" s="162"/>
      <c r="I370" s="162"/>
      <c r="J370" s="162"/>
      <c r="K370" s="162"/>
      <c r="L370" s="162"/>
    </row>
    <row r="371" spans="1:12" x14ac:dyDescent="0.2">
      <c r="A371" s="162"/>
      <c r="B371" s="162"/>
      <c r="C371" s="162"/>
      <c r="D371" s="162"/>
      <c r="E371" s="162"/>
      <c r="F371" s="162"/>
      <c r="G371" s="162"/>
      <c r="H371" s="162"/>
      <c r="I371" s="162"/>
      <c r="J371" s="162"/>
      <c r="K371" s="162"/>
      <c r="L371" s="162"/>
    </row>
    <row r="372" spans="1:12" x14ac:dyDescent="0.2">
      <c r="A372" s="162"/>
      <c r="B372" s="162"/>
      <c r="C372" s="162"/>
      <c r="D372" s="162"/>
      <c r="E372" s="162"/>
      <c r="F372" s="162"/>
      <c r="G372" s="162"/>
      <c r="H372" s="162"/>
      <c r="I372" s="162"/>
      <c r="J372" s="162"/>
      <c r="K372" s="162"/>
      <c r="L372" s="162"/>
    </row>
    <row r="373" spans="1:12" x14ac:dyDescent="0.2">
      <c r="A373" s="162"/>
      <c r="B373" s="162"/>
      <c r="C373" s="162"/>
      <c r="D373" s="162"/>
      <c r="E373" s="162"/>
      <c r="F373" s="162"/>
      <c r="G373" s="162"/>
      <c r="H373" s="162"/>
      <c r="I373" s="162"/>
      <c r="J373" s="162"/>
      <c r="K373" s="162"/>
      <c r="L373" s="162"/>
    </row>
    <row r="374" spans="1:12" x14ac:dyDescent="0.2">
      <c r="A374" s="162"/>
      <c r="B374" s="162"/>
      <c r="C374" s="162"/>
      <c r="D374" s="162"/>
      <c r="E374" s="162"/>
      <c r="F374" s="162"/>
      <c r="G374" s="162"/>
      <c r="H374" s="162"/>
      <c r="I374" s="162"/>
      <c r="J374" s="162"/>
      <c r="K374" s="162"/>
      <c r="L374" s="162"/>
    </row>
    <row r="375" spans="1:12" x14ac:dyDescent="0.2">
      <c r="A375" s="162"/>
      <c r="B375" s="162"/>
      <c r="C375" s="162"/>
      <c r="D375" s="162"/>
      <c r="E375" s="162"/>
      <c r="F375" s="162"/>
      <c r="G375" s="162"/>
      <c r="H375" s="162"/>
      <c r="I375" s="162"/>
      <c r="J375" s="162"/>
      <c r="K375" s="162"/>
      <c r="L375" s="162"/>
    </row>
    <row r="376" spans="1:12" x14ac:dyDescent="0.2">
      <c r="A376" s="162"/>
      <c r="B376" s="162"/>
      <c r="C376" s="162"/>
      <c r="D376" s="162"/>
      <c r="E376" s="162"/>
      <c r="F376" s="162"/>
      <c r="G376" s="162"/>
      <c r="H376" s="162"/>
      <c r="I376" s="162"/>
      <c r="J376" s="162"/>
      <c r="K376" s="162"/>
      <c r="L376" s="162"/>
    </row>
    <row r="377" spans="1:12" x14ac:dyDescent="0.2">
      <c r="A377" s="162"/>
      <c r="B377" s="162"/>
      <c r="C377" s="162"/>
      <c r="D377" s="162"/>
      <c r="E377" s="162"/>
      <c r="F377" s="162"/>
      <c r="G377" s="162"/>
      <c r="H377" s="162"/>
      <c r="I377" s="162"/>
      <c r="J377" s="162"/>
      <c r="K377" s="162"/>
      <c r="L377" s="162"/>
    </row>
    <row r="378" spans="1:12" x14ac:dyDescent="0.2">
      <c r="A378" s="162"/>
      <c r="B378" s="162"/>
      <c r="C378" s="162"/>
      <c r="D378" s="162"/>
      <c r="E378" s="162"/>
      <c r="F378" s="162"/>
      <c r="G378" s="162"/>
      <c r="H378" s="162"/>
      <c r="I378" s="162"/>
      <c r="J378" s="162"/>
      <c r="K378" s="162"/>
      <c r="L378" s="162"/>
    </row>
    <row r="379" spans="1:12" x14ac:dyDescent="0.2">
      <c r="A379" s="162"/>
      <c r="B379" s="162"/>
      <c r="C379" s="162"/>
      <c r="D379" s="162"/>
      <c r="E379" s="162"/>
      <c r="F379" s="162"/>
      <c r="G379" s="162"/>
      <c r="H379" s="162"/>
      <c r="I379" s="162"/>
      <c r="J379" s="162"/>
      <c r="K379" s="162"/>
      <c r="L379" s="162"/>
    </row>
    <row r="380" spans="1:12" x14ac:dyDescent="0.2">
      <c r="A380" s="162"/>
      <c r="B380" s="162"/>
      <c r="C380" s="162"/>
      <c r="D380" s="162"/>
      <c r="E380" s="162"/>
      <c r="F380" s="162"/>
      <c r="G380" s="162"/>
      <c r="H380" s="162"/>
      <c r="I380" s="162"/>
      <c r="J380" s="162"/>
      <c r="K380" s="162"/>
      <c r="L380" s="162"/>
    </row>
    <row r="381" spans="1:12" x14ac:dyDescent="0.2">
      <c r="A381" s="162"/>
      <c r="B381" s="162"/>
      <c r="C381" s="162"/>
      <c r="D381" s="162"/>
      <c r="E381" s="162"/>
      <c r="F381" s="162"/>
      <c r="G381" s="162"/>
      <c r="H381" s="162"/>
      <c r="I381" s="162"/>
      <c r="J381" s="162"/>
      <c r="K381" s="162"/>
      <c r="L381" s="162"/>
    </row>
    <row r="382" spans="1:12" x14ac:dyDescent="0.2">
      <c r="A382" s="162"/>
      <c r="B382" s="162"/>
      <c r="C382" s="162"/>
      <c r="D382" s="162"/>
      <c r="E382" s="162"/>
      <c r="F382" s="162"/>
      <c r="G382" s="162"/>
      <c r="H382" s="162"/>
      <c r="I382" s="162"/>
      <c r="J382" s="162"/>
      <c r="K382" s="162"/>
      <c r="L382" s="162"/>
    </row>
    <row r="383" spans="1:12" x14ac:dyDescent="0.2">
      <c r="A383" s="162"/>
      <c r="B383" s="162"/>
      <c r="C383" s="162"/>
      <c r="D383" s="162"/>
      <c r="E383" s="162"/>
      <c r="F383" s="162"/>
      <c r="G383" s="162"/>
      <c r="H383" s="162"/>
      <c r="I383" s="162"/>
      <c r="J383" s="162"/>
      <c r="K383" s="162"/>
      <c r="L383" s="162"/>
    </row>
    <row r="384" spans="1:12" x14ac:dyDescent="0.2">
      <c r="A384" s="162"/>
      <c r="B384" s="162"/>
      <c r="C384" s="162"/>
      <c r="D384" s="162"/>
      <c r="E384" s="162"/>
      <c r="F384" s="162"/>
      <c r="G384" s="162"/>
      <c r="H384" s="162"/>
      <c r="I384" s="162"/>
      <c r="J384" s="162"/>
      <c r="K384" s="162"/>
      <c r="L384" s="162"/>
    </row>
    <row r="385" spans="1:12" x14ac:dyDescent="0.2">
      <c r="A385" s="162"/>
      <c r="B385" s="162"/>
      <c r="C385" s="162"/>
      <c r="D385" s="162"/>
      <c r="E385" s="162"/>
      <c r="F385" s="162"/>
      <c r="G385" s="162"/>
      <c r="H385" s="162"/>
      <c r="I385" s="162"/>
      <c r="J385" s="162"/>
      <c r="K385" s="162"/>
      <c r="L385" s="162"/>
    </row>
    <row r="386" spans="1:12" x14ac:dyDescent="0.2">
      <c r="A386" s="162"/>
      <c r="B386" s="162"/>
      <c r="C386" s="162"/>
      <c r="D386" s="162"/>
      <c r="E386" s="162"/>
      <c r="F386" s="162"/>
      <c r="G386" s="162"/>
      <c r="H386" s="162"/>
      <c r="I386" s="162"/>
      <c r="J386" s="162"/>
      <c r="K386" s="162"/>
      <c r="L386" s="162"/>
    </row>
    <row r="387" spans="1:12" x14ac:dyDescent="0.2">
      <c r="A387" s="162"/>
      <c r="B387" s="162"/>
      <c r="C387" s="162"/>
      <c r="D387" s="162"/>
      <c r="E387" s="162"/>
      <c r="F387" s="162"/>
      <c r="G387" s="162"/>
      <c r="H387" s="162"/>
      <c r="I387" s="162"/>
      <c r="J387" s="162"/>
      <c r="K387" s="162"/>
      <c r="L387" s="162"/>
    </row>
    <row r="388" spans="1:12" x14ac:dyDescent="0.2">
      <c r="A388" s="162"/>
      <c r="B388" s="162"/>
      <c r="C388" s="162"/>
      <c r="D388" s="162"/>
      <c r="E388" s="162"/>
      <c r="F388" s="162"/>
      <c r="G388" s="162"/>
      <c r="H388" s="162"/>
      <c r="I388" s="162"/>
      <c r="J388" s="162"/>
      <c r="K388" s="162"/>
      <c r="L388" s="162"/>
    </row>
    <row r="389" spans="1:12" x14ac:dyDescent="0.2">
      <c r="A389" s="162"/>
      <c r="B389" s="162"/>
      <c r="C389" s="162"/>
      <c r="D389" s="162"/>
      <c r="E389" s="162"/>
      <c r="F389" s="162"/>
      <c r="G389" s="162"/>
      <c r="H389" s="162"/>
      <c r="I389" s="162"/>
      <c r="J389" s="162"/>
      <c r="K389" s="162"/>
      <c r="L389" s="162"/>
    </row>
    <row r="390" spans="1:12" x14ac:dyDescent="0.2">
      <c r="A390" s="162"/>
      <c r="B390" s="162"/>
      <c r="C390" s="162"/>
      <c r="D390" s="162"/>
      <c r="E390" s="162"/>
      <c r="F390" s="162"/>
      <c r="G390" s="162"/>
      <c r="H390" s="162"/>
      <c r="I390" s="162"/>
      <c r="J390" s="162"/>
      <c r="K390" s="162"/>
      <c r="L390" s="162"/>
    </row>
    <row r="391" spans="1:12" x14ac:dyDescent="0.2">
      <c r="A391" s="162"/>
      <c r="B391" s="162"/>
      <c r="C391" s="162"/>
      <c r="D391" s="162"/>
      <c r="E391" s="162"/>
      <c r="F391" s="162"/>
      <c r="G391" s="162"/>
      <c r="H391" s="162"/>
      <c r="I391" s="162"/>
      <c r="J391" s="162"/>
      <c r="K391" s="162"/>
      <c r="L391" s="162"/>
    </row>
    <row r="392" spans="1:12" x14ac:dyDescent="0.2">
      <c r="A392" s="162"/>
      <c r="B392" s="162"/>
      <c r="C392" s="162"/>
      <c r="D392" s="162"/>
      <c r="E392" s="162"/>
      <c r="F392" s="162"/>
      <c r="G392" s="162"/>
      <c r="H392" s="162"/>
      <c r="I392" s="162"/>
      <c r="J392" s="162"/>
      <c r="K392" s="162"/>
      <c r="L392" s="162"/>
    </row>
    <row r="393" spans="1:12" x14ac:dyDescent="0.2">
      <c r="A393" s="162"/>
      <c r="B393" s="162"/>
      <c r="C393" s="162"/>
      <c r="D393" s="162"/>
      <c r="E393" s="162"/>
      <c r="F393" s="162"/>
      <c r="G393" s="162"/>
      <c r="H393" s="162"/>
      <c r="I393" s="162"/>
      <c r="J393" s="162"/>
      <c r="K393" s="162"/>
      <c r="L393" s="162"/>
    </row>
    <row r="394" spans="1:12" x14ac:dyDescent="0.2">
      <c r="A394" s="162"/>
      <c r="B394" s="162"/>
      <c r="C394" s="162"/>
      <c r="D394" s="162"/>
      <c r="E394" s="162"/>
      <c r="F394" s="162"/>
      <c r="G394" s="162"/>
      <c r="H394" s="162"/>
      <c r="I394" s="162"/>
      <c r="J394" s="162"/>
      <c r="K394" s="162"/>
      <c r="L394" s="162"/>
    </row>
    <row r="395" spans="1:12" x14ac:dyDescent="0.2">
      <c r="A395" s="162"/>
      <c r="B395" s="162"/>
      <c r="C395" s="162"/>
      <c r="D395" s="162"/>
      <c r="E395" s="162"/>
      <c r="F395" s="162"/>
      <c r="G395" s="162"/>
      <c r="H395" s="162"/>
      <c r="I395" s="162"/>
      <c r="J395" s="162"/>
      <c r="K395" s="162"/>
      <c r="L395" s="162"/>
    </row>
    <row r="396" spans="1:12" x14ac:dyDescent="0.2">
      <c r="A396" s="162"/>
      <c r="B396" s="162"/>
      <c r="C396" s="162"/>
      <c r="D396" s="162"/>
      <c r="E396" s="162"/>
      <c r="F396" s="162"/>
      <c r="G396" s="162"/>
      <c r="H396" s="162"/>
      <c r="I396" s="162"/>
      <c r="J396" s="162"/>
      <c r="K396" s="162"/>
      <c r="L396" s="162"/>
    </row>
    <row r="397" spans="1:12" x14ac:dyDescent="0.2">
      <c r="A397" s="162"/>
      <c r="B397" s="162"/>
      <c r="C397" s="162"/>
      <c r="D397" s="162"/>
      <c r="E397" s="162"/>
      <c r="F397" s="162"/>
      <c r="G397" s="162"/>
      <c r="H397" s="162"/>
      <c r="I397" s="162"/>
      <c r="J397" s="162"/>
      <c r="K397" s="162"/>
      <c r="L397" s="162"/>
    </row>
    <row r="398" spans="1:12" x14ac:dyDescent="0.2">
      <c r="A398" s="162"/>
      <c r="B398" s="162"/>
      <c r="C398" s="162"/>
      <c r="D398" s="162"/>
      <c r="E398" s="162"/>
      <c r="F398" s="162"/>
      <c r="G398" s="162"/>
      <c r="H398" s="162"/>
      <c r="I398" s="162"/>
      <c r="J398" s="162"/>
      <c r="K398" s="162"/>
      <c r="L398" s="162"/>
    </row>
    <row r="399" spans="1:12" x14ac:dyDescent="0.2">
      <c r="A399" s="162"/>
      <c r="B399" s="162"/>
      <c r="C399" s="162"/>
      <c r="D399" s="162"/>
      <c r="E399" s="162"/>
      <c r="F399" s="162"/>
      <c r="G399" s="162"/>
      <c r="H399" s="162"/>
      <c r="I399" s="162"/>
      <c r="J399" s="162"/>
      <c r="K399" s="162"/>
      <c r="L399" s="162"/>
    </row>
    <row r="400" spans="1:12" x14ac:dyDescent="0.2">
      <c r="A400" s="162"/>
      <c r="B400" s="162"/>
      <c r="C400" s="162"/>
      <c r="D400" s="162"/>
      <c r="E400" s="162"/>
      <c r="F400" s="162"/>
      <c r="G400" s="162"/>
      <c r="H400" s="162"/>
      <c r="I400" s="162"/>
      <c r="J400" s="162"/>
      <c r="K400" s="162"/>
      <c r="L400" s="162"/>
    </row>
    <row r="401" spans="1:12" x14ac:dyDescent="0.2">
      <c r="A401" s="162"/>
      <c r="B401" s="162"/>
      <c r="C401" s="162"/>
      <c r="D401" s="162"/>
      <c r="E401" s="162"/>
      <c r="F401" s="162"/>
      <c r="G401" s="162"/>
      <c r="H401" s="162"/>
      <c r="I401" s="162"/>
      <c r="J401" s="162"/>
      <c r="K401" s="162"/>
      <c r="L401" s="162"/>
    </row>
    <row r="402" spans="1:12" x14ac:dyDescent="0.2">
      <c r="A402" s="162"/>
      <c r="B402" s="162"/>
      <c r="C402" s="162"/>
      <c r="D402" s="162"/>
      <c r="E402" s="162"/>
      <c r="F402" s="162"/>
      <c r="G402" s="162"/>
      <c r="H402" s="162"/>
      <c r="I402" s="162"/>
      <c r="J402" s="162"/>
      <c r="K402" s="162"/>
      <c r="L402" s="162"/>
    </row>
    <row r="403" spans="1:12" x14ac:dyDescent="0.2">
      <c r="A403" s="162"/>
      <c r="B403" s="162"/>
      <c r="C403" s="162"/>
      <c r="D403" s="162"/>
      <c r="E403" s="162"/>
      <c r="F403" s="162"/>
      <c r="G403" s="162"/>
      <c r="H403" s="162"/>
      <c r="I403" s="162"/>
      <c r="J403" s="162"/>
      <c r="K403" s="162"/>
      <c r="L403" s="162"/>
    </row>
    <row r="404" spans="1:12" x14ac:dyDescent="0.2">
      <c r="A404" s="162"/>
      <c r="B404" s="162"/>
      <c r="C404" s="162"/>
      <c r="D404" s="162"/>
      <c r="E404" s="162"/>
      <c r="F404" s="162"/>
      <c r="G404" s="162"/>
      <c r="H404" s="162"/>
      <c r="I404" s="162"/>
      <c r="J404" s="162"/>
      <c r="K404" s="162"/>
      <c r="L404" s="162"/>
    </row>
    <row r="405" spans="1:12" x14ac:dyDescent="0.2">
      <c r="A405" s="162"/>
      <c r="B405" s="162"/>
      <c r="C405" s="162"/>
      <c r="D405" s="162"/>
      <c r="E405" s="162"/>
      <c r="F405" s="162"/>
      <c r="G405" s="162"/>
      <c r="H405" s="162"/>
      <c r="I405" s="162"/>
      <c r="J405" s="162"/>
      <c r="K405" s="162"/>
      <c r="L405" s="162"/>
    </row>
    <row r="406" spans="1:12" x14ac:dyDescent="0.2">
      <c r="A406" s="162"/>
      <c r="B406" s="162"/>
      <c r="C406" s="162"/>
      <c r="D406" s="162"/>
      <c r="E406" s="162"/>
      <c r="F406" s="162"/>
      <c r="G406" s="162"/>
      <c r="H406" s="162"/>
      <c r="I406" s="162"/>
      <c r="J406" s="162"/>
      <c r="K406" s="162"/>
      <c r="L406" s="162"/>
    </row>
    <row r="407" spans="1:12" x14ac:dyDescent="0.2">
      <c r="A407" s="162"/>
      <c r="B407" s="162"/>
      <c r="C407" s="162"/>
      <c r="D407" s="162"/>
      <c r="E407" s="162"/>
      <c r="F407" s="162"/>
      <c r="G407" s="162"/>
      <c r="H407" s="162"/>
      <c r="I407" s="162"/>
      <c r="J407" s="162"/>
      <c r="K407" s="162"/>
      <c r="L407" s="162"/>
    </row>
    <row r="408" spans="1:12" x14ac:dyDescent="0.2">
      <c r="A408" s="162"/>
      <c r="B408" s="162"/>
      <c r="C408" s="162"/>
      <c r="D408" s="162"/>
      <c r="E408" s="162"/>
      <c r="F408" s="162"/>
      <c r="G408" s="162"/>
      <c r="H408" s="162"/>
      <c r="I408" s="162"/>
      <c r="J408" s="162"/>
      <c r="K408" s="162"/>
      <c r="L408" s="162"/>
    </row>
    <row r="409" spans="1:12" x14ac:dyDescent="0.2">
      <c r="A409" s="162"/>
      <c r="B409" s="162"/>
      <c r="C409" s="162"/>
      <c r="D409" s="162"/>
      <c r="E409" s="162"/>
      <c r="F409" s="162"/>
      <c r="G409" s="162"/>
      <c r="H409" s="162"/>
      <c r="I409" s="162"/>
      <c r="J409" s="162"/>
      <c r="K409" s="162"/>
      <c r="L409" s="162"/>
    </row>
    <row r="410" spans="1:12" x14ac:dyDescent="0.2">
      <c r="A410" s="162"/>
      <c r="B410" s="162"/>
      <c r="C410" s="162"/>
      <c r="D410" s="162"/>
      <c r="E410" s="162"/>
      <c r="F410" s="162"/>
      <c r="G410" s="162"/>
      <c r="H410" s="162"/>
      <c r="I410" s="162"/>
      <c r="J410" s="162"/>
      <c r="K410" s="162"/>
      <c r="L410" s="162"/>
    </row>
    <row r="411" spans="1:12" x14ac:dyDescent="0.2">
      <c r="A411" s="162"/>
      <c r="B411" s="162"/>
      <c r="C411" s="162"/>
      <c r="D411" s="162"/>
      <c r="E411" s="162"/>
      <c r="F411" s="162"/>
      <c r="G411" s="162"/>
      <c r="H411" s="162"/>
      <c r="I411" s="162"/>
      <c r="J411" s="162"/>
      <c r="K411" s="162"/>
      <c r="L411" s="162"/>
    </row>
    <row r="412" spans="1:12" x14ac:dyDescent="0.2">
      <c r="A412" s="162"/>
      <c r="B412" s="162"/>
      <c r="C412" s="162"/>
      <c r="D412" s="162"/>
      <c r="E412" s="162"/>
      <c r="F412" s="162"/>
      <c r="G412" s="162"/>
      <c r="H412" s="162"/>
      <c r="I412" s="162"/>
      <c r="J412" s="162"/>
      <c r="K412" s="162"/>
      <c r="L412" s="162"/>
    </row>
    <row r="413" spans="1:12" x14ac:dyDescent="0.2">
      <c r="A413" s="162"/>
      <c r="B413" s="162"/>
      <c r="C413" s="162"/>
      <c r="D413" s="162"/>
      <c r="E413" s="162"/>
      <c r="F413" s="162"/>
      <c r="G413" s="162"/>
      <c r="H413" s="162"/>
      <c r="I413" s="162"/>
      <c r="J413" s="162"/>
      <c r="K413" s="162"/>
      <c r="L413" s="162"/>
    </row>
    <row r="414" spans="1:12" x14ac:dyDescent="0.2">
      <c r="A414" s="162"/>
      <c r="B414" s="162"/>
      <c r="C414" s="162"/>
      <c r="D414" s="162"/>
      <c r="E414" s="162"/>
      <c r="F414" s="162"/>
      <c r="G414" s="162"/>
      <c r="H414" s="162"/>
      <c r="I414" s="162"/>
      <c r="J414" s="162"/>
      <c r="K414" s="162"/>
      <c r="L414" s="162"/>
    </row>
    <row r="415" spans="1:12" x14ac:dyDescent="0.2">
      <c r="A415" s="162"/>
      <c r="B415" s="162"/>
      <c r="C415" s="162"/>
      <c r="D415" s="162"/>
      <c r="E415" s="162"/>
      <c r="F415" s="162"/>
      <c r="G415" s="162"/>
      <c r="H415" s="162"/>
      <c r="I415" s="162"/>
      <c r="J415" s="162"/>
      <c r="K415" s="162"/>
      <c r="L415" s="162"/>
    </row>
    <row r="416" spans="1:12" x14ac:dyDescent="0.2">
      <c r="A416" s="162"/>
      <c r="B416" s="162"/>
      <c r="C416" s="162"/>
      <c r="D416" s="162"/>
      <c r="E416" s="162"/>
      <c r="F416" s="162"/>
      <c r="G416" s="162"/>
      <c r="H416" s="162"/>
      <c r="I416" s="162"/>
      <c r="J416" s="162"/>
      <c r="K416" s="162"/>
      <c r="L416" s="162"/>
    </row>
    <row r="417" spans="1:12" x14ac:dyDescent="0.2">
      <c r="A417" s="162"/>
      <c r="B417" s="162"/>
      <c r="C417" s="162"/>
      <c r="D417" s="162"/>
      <c r="E417" s="162"/>
      <c r="F417" s="162"/>
      <c r="G417" s="162"/>
      <c r="H417" s="162"/>
      <c r="I417" s="162"/>
      <c r="J417" s="162"/>
      <c r="K417" s="162"/>
      <c r="L417" s="162"/>
    </row>
    <row r="418" spans="1:12" x14ac:dyDescent="0.2">
      <c r="A418" s="162"/>
      <c r="B418" s="162"/>
      <c r="C418" s="162"/>
      <c r="D418" s="162"/>
      <c r="E418" s="162"/>
      <c r="F418" s="162"/>
      <c r="G418" s="162"/>
      <c r="H418" s="162"/>
      <c r="I418" s="162"/>
      <c r="J418" s="162"/>
      <c r="K418" s="162"/>
      <c r="L418" s="162"/>
    </row>
    <row r="419" spans="1:12" x14ac:dyDescent="0.2">
      <c r="A419" s="162"/>
      <c r="B419" s="162"/>
      <c r="C419" s="162"/>
      <c r="D419" s="162"/>
      <c r="E419" s="162"/>
      <c r="F419" s="162"/>
      <c r="G419" s="162"/>
      <c r="H419" s="162"/>
      <c r="I419" s="162"/>
      <c r="J419" s="162"/>
      <c r="K419" s="162"/>
      <c r="L419" s="162"/>
    </row>
    <row r="420" spans="1:12" x14ac:dyDescent="0.2">
      <c r="A420" s="162"/>
      <c r="B420" s="162"/>
      <c r="C420" s="162"/>
      <c r="D420" s="162"/>
      <c r="E420" s="162"/>
      <c r="F420" s="162"/>
      <c r="G420" s="162"/>
      <c r="H420" s="162"/>
      <c r="I420" s="162"/>
      <c r="J420" s="162"/>
      <c r="K420" s="162"/>
      <c r="L420" s="162"/>
    </row>
    <row r="421" spans="1:12" x14ac:dyDescent="0.2">
      <c r="A421" s="162"/>
      <c r="B421" s="162"/>
      <c r="C421" s="162"/>
      <c r="D421" s="162"/>
      <c r="E421" s="162"/>
      <c r="F421" s="162"/>
      <c r="G421" s="162"/>
      <c r="H421" s="162"/>
      <c r="I421" s="162"/>
      <c r="J421" s="162"/>
      <c r="K421" s="162"/>
      <c r="L421" s="162"/>
    </row>
    <row r="422" spans="1:12" x14ac:dyDescent="0.2">
      <c r="A422" s="162"/>
      <c r="B422" s="162"/>
      <c r="C422" s="162"/>
      <c r="D422" s="162"/>
      <c r="E422" s="162"/>
      <c r="F422" s="162"/>
      <c r="G422" s="162"/>
      <c r="H422" s="162"/>
      <c r="I422" s="162"/>
      <c r="J422" s="162"/>
      <c r="K422" s="162"/>
      <c r="L422" s="162"/>
    </row>
    <row r="423" spans="1:12" x14ac:dyDescent="0.2">
      <c r="A423" s="162"/>
      <c r="B423" s="162"/>
      <c r="C423" s="162"/>
      <c r="D423" s="162"/>
      <c r="E423" s="162"/>
      <c r="F423" s="162"/>
      <c r="G423" s="162"/>
      <c r="H423" s="162"/>
      <c r="I423" s="162"/>
      <c r="J423" s="162"/>
      <c r="K423" s="162"/>
      <c r="L423" s="162"/>
    </row>
    <row r="424" spans="1:12" x14ac:dyDescent="0.2">
      <c r="A424" s="162"/>
      <c r="B424" s="162"/>
      <c r="C424" s="162"/>
      <c r="D424" s="162"/>
      <c r="E424" s="162"/>
      <c r="F424" s="162"/>
      <c r="G424" s="162"/>
      <c r="H424" s="162"/>
      <c r="I424" s="162"/>
      <c r="J424" s="162"/>
      <c r="K424" s="162"/>
      <c r="L424" s="162"/>
    </row>
    <row r="425" spans="1:12" x14ac:dyDescent="0.2">
      <c r="A425" s="162"/>
      <c r="B425" s="162"/>
      <c r="C425" s="162"/>
      <c r="D425" s="162"/>
      <c r="E425" s="162"/>
      <c r="F425" s="162"/>
      <c r="G425" s="162"/>
      <c r="H425" s="162"/>
      <c r="I425" s="162"/>
      <c r="J425" s="162"/>
      <c r="K425" s="162"/>
      <c r="L425" s="162"/>
    </row>
    <row r="426" spans="1:12" x14ac:dyDescent="0.2">
      <c r="A426" s="162"/>
      <c r="B426" s="162"/>
      <c r="C426" s="162"/>
      <c r="D426" s="162"/>
      <c r="E426" s="162"/>
      <c r="F426" s="162"/>
      <c r="G426" s="162"/>
      <c r="H426" s="162"/>
      <c r="I426" s="162"/>
      <c r="J426" s="162"/>
      <c r="K426" s="162"/>
      <c r="L426" s="162"/>
    </row>
    <row r="427" spans="1:12" x14ac:dyDescent="0.2">
      <c r="A427" s="162"/>
      <c r="B427" s="162"/>
      <c r="C427" s="162"/>
      <c r="D427" s="162"/>
      <c r="E427" s="162"/>
      <c r="F427" s="162"/>
      <c r="G427" s="162"/>
      <c r="H427" s="162"/>
      <c r="I427" s="162"/>
      <c r="J427" s="162"/>
      <c r="K427" s="162"/>
      <c r="L427" s="162"/>
    </row>
    <row r="428" spans="1:12" x14ac:dyDescent="0.2">
      <c r="A428" s="162"/>
      <c r="B428" s="162"/>
      <c r="C428" s="162"/>
      <c r="D428" s="162"/>
      <c r="E428" s="162"/>
      <c r="F428" s="162"/>
      <c r="G428" s="162"/>
      <c r="H428" s="162"/>
      <c r="I428" s="162"/>
      <c r="J428" s="162"/>
      <c r="K428" s="162"/>
      <c r="L428" s="162"/>
    </row>
    <row r="429" spans="1:12" x14ac:dyDescent="0.2">
      <c r="A429" s="162"/>
      <c r="B429" s="162"/>
      <c r="C429" s="162"/>
      <c r="D429" s="162"/>
      <c r="E429" s="162"/>
      <c r="F429" s="162"/>
      <c r="G429" s="162"/>
      <c r="H429" s="162"/>
      <c r="I429" s="162"/>
      <c r="J429" s="162"/>
      <c r="K429" s="162"/>
      <c r="L429" s="162"/>
    </row>
    <row r="430" spans="1:12" x14ac:dyDescent="0.2">
      <c r="A430" s="162"/>
      <c r="B430" s="162"/>
      <c r="C430" s="162"/>
      <c r="D430" s="162"/>
      <c r="E430" s="162"/>
      <c r="F430" s="162"/>
      <c r="G430" s="162"/>
      <c r="H430" s="162"/>
      <c r="I430" s="162"/>
      <c r="J430" s="162"/>
      <c r="K430" s="162"/>
      <c r="L430" s="162"/>
    </row>
    <row r="431" spans="1:12" x14ac:dyDescent="0.2">
      <c r="A431" s="162"/>
      <c r="B431" s="162"/>
      <c r="C431" s="162"/>
      <c r="D431" s="162"/>
      <c r="E431" s="162"/>
      <c r="F431" s="162"/>
      <c r="G431" s="162"/>
      <c r="H431" s="162"/>
      <c r="I431" s="162"/>
      <c r="J431" s="162"/>
      <c r="K431" s="162"/>
      <c r="L431" s="162"/>
    </row>
    <row r="432" spans="1:12" x14ac:dyDescent="0.2">
      <c r="A432" s="162"/>
      <c r="B432" s="162"/>
      <c r="C432" s="162"/>
      <c r="D432" s="162"/>
      <c r="E432" s="162"/>
      <c r="F432" s="162"/>
      <c r="G432" s="162"/>
      <c r="H432" s="162"/>
      <c r="I432" s="162"/>
      <c r="J432" s="162"/>
      <c r="K432" s="162"/>
      <c r="L432" s="162"/>
    </row>
    <row r="433" spans="1:12" x14ac:dyDescent="0.2">
      <c r="A433" s="162"/>
      <c r="B433" s="162"/>
      <c r="C433" s="162"/>
      <c r="D433" s="162"/>
      <c r="E433" s="162"/>
      <c r="F433" s="162"/>
      <c r="G433" s="162"/>
      <c r="H433" s="162"/>
      <c r="I433" s="162"/>
      <c r="J433" s="162"/>
      <c r="K433" s="162"/>
      <c r="L433" s="162"/>
    </row>
    <row r="434" spans="1:12" x14ac:dyDescent="0.2">
      <c r="A434" s="162"/>
      <c r="B434" s="162"/>
      <c r="C434" s="162"/>
      <c r="D434" s="162"/>
      <c r="E434" s="162"/>
      <c r="F434" s="162"/>
      <c r="G434" s="162"/>
      <c r="H434" s="162"/>
      <c r="I434" s="162"/>
      <c r="J434" s="162"/>
      <c r="K434" s="162"/>
      <c r="L434" s="162"/>
    </row>
    <row r="435" spans="1:12" x14ac:dyDescent="0.2">
      <c r="A435" s="162"/>
      <c r="B435" s="162"/>
      <c r="C435" s="162"/>
      <c r="D435" s="162"/>
      <c r="E435" s="162"/>
      <c r="F435" s="162"/>
      <c r="G435" s="162"/>
      <c r="H435" s="162"/>
      <c r="I435" s="162"/>
      <c r="J435" s="162"/>
      <c r="K435" s="162"/>
      <c r="L435" s="162"/>
    </row>
    <row r="436" spans="1:12" x14ac:dyDescent="0.2">
      <c r="A436" s="162"/>
      <c r="B436" s="162"/>
      <c r="C436" s="162"/>
      <c r="D436" s="162"/>
      <c r="E436" s="162"/>
      <c r="F436" s="162"/>
      <c r="G436" s="162"/>
      <c r="H436" s="162"/>
      <c r="I436" s="162"/>
      <c r="J436" s="162"/>
      <c r="K436" s="162"/>
      <c r="L436" s="162"/>
    </row>
    <row r="437" spans="1:12" x14ac:dyDescent="0.2">
      <c r="A437" s="162"/>
      <c r="B437" s="162"/>
      <c r="C437" s="162"/>
      <c r="D437" s="162"/>
      <c r="E437" s="162"/>
      <c r="F437" s="162"/>
      <c r="G437" s="162"/>
      <c r="H437" s="162"/>
      <c r="I437" s="162"/>
      <c r="J437" s="162"/>
      <c r="K437" s="162"/>
      <c r="L437" s="162"/>
    </row>
    <row r="438" spans="1:12" x14ac:dyDescent="0.2">
      <c r="A438" s="162"/>
      <c r="B438" s="162"/>
      <c r="C438" s="162"/>
      <c r="D438" s="162"/>
      <c r="E438" s="162"/>
      <c r="F438" s="162"/>
      <c r="G438" s="162"/>
      <c r="H438" s="162"/>
      <c r="I438" s="162"/>
      <c r="J438" s="162"/>
      <c r="K438" s="162"/>
      <c r="L438" s="162"/>
    </row>
    <row r="439" spans="1:12" x14ac:dyDescent="0.2">
      <c r="A439" s="162"/>
      <c r="B439" s="162"/>
      <c r="C439" s="162"/>
      <c r="D439" s="162"/>
      <c r="E439" s="162"/>
      <c r="F439" s="162"/>
      <c r="G439" s="162"/>
      <c r="H439" s="162"/>
      <c r="I439" s="162"/>
      <c r="J439" s="162"/>
      <c r="K439" s="162"/>
      <c r="L439" s="162"/>
    </row>
    <row r="440" spans="1:12" x14ac:dyDescent="0.2">
      <c r="A440" s="162"/>
      <c r="B440" s="162"/>
      <c r="C440" s="162"/>
      <c r="D440" s="162"/>
      <c r="E440" s="162"/>
      <c r="F440" s="162"/>
      <c r="G440" s="162"/>
      <c r="H440" s="162"/>
      <c r="I440" s="162"/>
      <c r="J440" s="162"/>
      <c r="K440" s="162"/>
      <c r="L440" s="162"/>
    </row>
    <row r="441" spans="1:12" x14ac:dyDescent="0.2">
      <c r="A441" s="162"/>
      <c r="B441" s="162"/>
      <c r="C441" s="162"/>
      <c r="D441" s="162"/>
      <c r="E441" s="162"/>
      <c r="F441" s="162"/>
      <c r="G441" s="162"/>
      <c r="H441" s="162"/>
      <c r="I441" s="162"/>
      <c r="J441" s="162"/>
      <c r="K441" s="162"/>
      <c r="L441" s="162"/>
    </row>
    <row r="442" spans="1:12" x14ac:dyDescent="0.2">
      <c r="A442" s="162"/>
      <c r="B442" s="162"/>
      <c r="C442" s="162"/>
      <c r="D442" s="162"/>
      <c r="E442" s="162"/>
      <c r="F442" s="162"/>
      <c r="G442" s="162"/>
      <c r="H442" s="162"/>
      <c r="I442" s="162"/>
      <c r="J442" s="162"/>
      <c r="K442" s="162"/>
      <c r="L442" s="162"/>
    </row>
    <row r="443" spans="1:12" x14ac:dyDescent="0.2">
      <c r="A443" s="162"/>
      <c r="B443" s="162"/>
      <c r="C443" s="162"/>
      <c r="D443" s="162"/>
      <c r="E443" s="162"/>
      <c r="F443" s="162"/>
      <c r="G443" s="162"/>
      <c r="H443" s="162"/>
      <c r="I443" s="162"/>
      <c r="J443" s="162"/>
      <c r="K443" s="162"/>
      <c r="L443" s="162"/>
    </row>
    <row r="444" spans="1:12" x14ac:dyDescent="0.2">
      <c r="A444" s="162"/>
      <c r="B444" s="162"/>
      <c r="C444" s="162"/>
      <c r="D444" s="162"/>
      <c r="E444" s="162"/>
      <c r="F444" s="162"/>
      <c r="G444" s="162"/>
      <c r="H444" s="162"/>
      <c r="I444" s="162"/>
      <c r="J444" s="162"/>
      <c r="K444" s="162"/>
      <c r="L444" s="162"/>
    </row>
    <row r="445" spans="1:12" x14ac:dyDescent="0.2">
      <c r="A445" s="162"/>
      <c r="B445" s="162"/>
      <c r="C445" s="162"/>
      <c r="D445" s="162"/>
      <c r="E445" s="162"/>
      <c r="F445" s="162"/>
      <c r="G445" s="162"/>
      <c r="H445" s="162"/>
      <c r="I445" s="162"/>
      <c r="J445" s="162"/>
      <c r="K445" s="162"/>
      <c r="L445" s="162"/>
    </row>
    <row r="446" spans="1:12" x14ac:dyDescent="0.2">
      <c r="A446" s="162"/>
      <c r="B446" s="162"/>
      <c r="C446" s="162"/>
      <c r="D446" s="162"/>
      <c r="E446" s="162"/>
      <c r="F446" s="162"/>
      <c r="G446" s="162"/>
      <c r="H446" s="162"/>
      <c r="I446" s="162"/>
      <c r="J446" s="162"/>
      <c r="K446" s="162"/>
      <c r="L446" s="162"/>
    </row>
    <row r="447" spans="1:12" x14ac:dyDescent="0.2">
      <c r="A447" s="162"/>
      <c r="B447" s="162"/>
      <c r="C447" s="162"/>
      <c r="D447" s="162"/>
      <c r="E447" s="162"/>
      <c r="F447" s="162"/>
      <c r="G447" s="162"/>
      <c r="H447" s="162"/>
      <c r="I447" s="162"/>
      <c r="J447" s="162"/>
      <c r="K447" s="162"/>
      <c r="L447" s="162"/>
    </row>
    <row r="448" spans="1:12" x14ac:dyDescent="0.2">
      <c r="A448" s="162"/>
      <c r="B448" s="162"/>
      <c r="C448" s="162"/>
      <c r="D448" s="162"/>
      <c r="E448" s="162"/>
      <c r="F448" s="162"/>
      <c r="G448" s="162"/>
      <c r="H448" s="162"/>
      <c r="I448" s="162"/>
      <c r="J448" s="162"/>
      <c r="K448" s="162"/>
      <c r="L448" s="162"/>
    </row>
    <row r="449" spans="1:12" x14ac:dyDescent="0.2">
      <c r="A449" s="162"/>
      <c r="B449" s="162"/>
      <c r="C449" s="162"/>
      <c r="D449" s="162"/>
      <c r="E449" s="162"/>
      <c r="F449" s="162"/>
      <c r="G449" s="162"/>
      <c r="H449" s="162"/>
      <c r="I449" s="162"/>
      <c r="J449" s="162"/>
      <c r="K449" s="162"/>
      <c r="L449" s="162"/>
    </row>
    <row r="450" spans="1:12" x14ac:dyDescent="0.2">
      <c r="A450" s="162"/>
      <c r="B450" s="162"/>
      <c r="C450" s="162"/>
      <c r="D450" s="162"/>
      <c r="E450" s="162"/>
      <c r="F450" s="162"/>
      <c r="G450" s="162"/>
      <c r="H450" s="162"/>
      <c r="I450" s="162"/>
      <c r="J450" s="162"/>
      <c r="K450" s="162"/>
      <c r="L450" s="162"/>
    </row>
    <row r="451" spans="1:12" x14ac:dyDescent="0.2">
      <c r="A451" s="162"/>
      <c r="B451" s="162"/>
      <c r="C451" s="162"/>
      <c r="D451" s="162"/>
      <c r="E451" s="162"/>
      <c r="F451" s="162"/>
      <c r="G451" s="162"/>
      <c r="H451" s="162"/>
      <c r="I451" s="162"/>
      <c r="J451" s="162"/>
      <c r="K451" s="162"/>
      <c r="L451" s="162"/>
    </row>
    <row r="452" spans="1:12" x14ac:dyDescent="0.2">
      <c r="A452" s="162"/>
      <c r="B452" s="162"/>
      <c r="C452" s="162"/>
      <c r="D452" s="162"/>
      <c r="E452" s="162"/>
      <c r="F452" s="162"/>
      <c r="G452" s="162"/>
      <c r="H452" s="162"/>
      <c r="I452" s="162"/>
      <c r="J452" s="162"/>
      <c r="K452" s="162"/>
      <c r="L452" s="162"/>
    </row>
    <row r="453" spans="1:12" x14ac:dyDescent="0.2">
      <c r="A453" s="162"/>
      <c r="B453" s="162"/>
      <c r="C453" s="162"/>
      <c r="D453" s="162"/>
      <c r="E453" s="162"/>
      <c r="F453" s="162"/>
      <c r="G453" s="162"/>
      <c r="H453" s="162"/>
      <c r="I453" s="162"/>
      <c r="J453" s="162"/>
      <c r="K453" s="162"/>
      <c r="L453" s="162"/>
    </row>
    <row r="454" spans="1:12" x14ac:dyDescent="0.2">
      <c r="A454" s="162"/>
      <c r="B454" s="162"/>
      <c r="C454" s="162"/>
      <c r="D454" s="162"/>
      <c r="E454" s="162"/>
      <c r="F454" s="162"/>
      <c r="G454" s="162"/>
      <c r="H454" s="162"/>
      <c r="I454" s="162"/>
      <c r="J454" s="162"/>
      <c r="K454" s="162"/>
      <c r="L454" s="162"/>
    </row>
    <row r="455" spans="1:12" x14ac:dyDescent="0.2">
      <c r="A455" s="162"/>
      <c r="B455" s="162"/>
      <c r="C455" s="162"/>
      <c r="D455" s="162"/>
      <c r="E455" s="162"/>
      <c r="F455" s="162"/>
      <c r="G455" s="162"/>
      <c r="H455" s="162"/>
      <c r="I455" s="162"/>
      <c r="J455" s="162"/>
      <c r="K455" s="162"/>
      <c r="L455" s="162"/>
    </row>
    <row r="456" spans="1:12" x14ac:dyDescent="0.2">
      <c r="A456" s="162"/>
      <c r="B456" s="162"/>
      <c r="C456" s="162"/>
      <c r="D456" s="162"/>
      <c r="E456" s="162"/>
      <c r="F456" s="162"/>
      <c r="G456" s="162"/>
      <c r="H456" s="162"/>
      <c r="I456" s="162"/>
      <c r="J456" s="162"/>
      <c r="K456" s="162"/>
      <c r="L456" s="162"/>
    </row>
    <row r="457" spans="1:12" x14ac:dyDescent="0.2">
      <c r="A457" s="162"/>
      <c r="B457" s="162"/>
      <c r="C457" s="162"/>
      <c r="D457" s="162"/>
      <c r="E457" s="162"/>
      <c r="F457" s="162"/>
      <c r="G457" s="162"/>
      <c r="H457" s="162"/>
      <c r="I457" s="162"/>
      <c r="J457" s="162"/>
      <c r="K457" s="162"/>
      <c r="L457" s="162"/>
    </row>
    <row r="458" spans="1:12" x14ac:dyDescent="0.2">
      <c r="A458" s="162"/>
      <c r="B458" s="162"/>
      <c r="C458" s="162"/>
      <c r="D458" s="162"/>
      <c r="E458" s="162"/>
      <c r="F458" s="162"/>
      <c r="G458" s="162"/>
      <c r="H458" s="162"/>
      <c r="I458" s="162"/>
      <c r="J458" s="162"/>
      <c r="K458" s="162"/>
      <c r="L458" s="162"/>
    </row>
    <row r="459" spans="1:12" x14ac:dyDescent="0.2">
      <c r="A459" s="162"/>
      <c r="B459" s="162"/>
      <c r="C459" s="162"/>
      <c r="D459" s="162"/>
      <c r="E459" s="162"/>
      <c r="F459" s="162"/>
      <c r="G459" s="162"/>
      <c r="H459" s="162"/>
      <c r="I459" s="162"/>
      <c r="J459" s="162"/>
      <c r="K459" s="162"/>
      <c r="L459" s="162"/>
    </row>
    <row r="460" spans="1:12" x14ac:dyDescent="0.2">
      <c r="A460" s="162"/>
      <c r="B460" s="162"/>
      <c r="C460" s="162"/>
      <c r="D460" s="162"/>
      <c r="E460" s="162"/>
      <c r="F460" s="162"/>
      <c r="G460" s="162"/>
      <c r="H460" s="162"/>
      <c r="I460" s="162"/>
      <c r="J460" s="162"/>
      <c r="K460" s="162"/>
      <c r="L460" s="162"/>
    </row>
    <row r="461" spans="1:12" x14ac:dyDescent="0.2">
      <c r="A461" s="162"/>
      <c r="B461" s="162"/>
      <c r="C461" s="162"/>
      <c r="D461" s="162"/>
      <c r="E461" s="162"/>
      <c r="F461" s="162"/>
      <c r="G461" s="162"/>
      <c r="H461" s="162"/>
      <c r="I461" s="162"/>
      <c r="J461" s="162"/>
      <c r="K461" s="162"/>
      <c r="L461" s="162"/>
    </row>
    <row r="462" spans="1:12" x14ac:dyDescent="0.2">
      <c r="A462" s="162"/>
      <c r="B462" s="162"/>
      <c r="C462" s="162"/>
      <c r="D462" s="162"/>
      <c r="E462" s="162"/>
      <c r="F462" s="162"/>
      <c r="G462" s="162"/>
      <c r="H462" s="162"/>
      <c r="I462" s="162"/>
      <c r="J462" s="162"/>
      <c r="K462" s="162"/>
      <c r="L462" s="162"/>
    </row>
    <row r="463" spans="1:12" x14ac:dyDescent="0.2">
      <c r="A463" s="162"/>
      <c r="B463" s="162"/>
      <c r="C463" s="162"/>
      <c r="D463" s="162"/>
      <c r="E463" s="162"/>
      <c r="F463" s="162"/>
      <c r="G463" s="162"/>
      <c r="H463" s="162"/>
      <c r="I463" s="162"/>
      <c r="J463" s="162"/>
      <c r="K463" s="162"/>
      <c r="L463" s="162"/>
    </row>
    <row r="464" spans="1:12" x14ac:dyDescent="0.2">
      <c r="A464" s="162"/>
      <c r="B464" s="162"/>
      <c r="C464" s="162"/>
      <c r="D464" s="162"/>
      <c r="E464" s="162"/>
      <c r="F464" s="162"/>
      <c r="G464" s="162"/>
      <c r="H464" s="162"/>
      <c r="I464" s="162"/>
      <c r="J464" s="162"/>
      <c r="K464" s="162"/>
      <c r="L464" s="162"/>
    </row>
    <row r="465" spans="1:12" x14ac:dyDescent="0.2">
      <c r="A465" s="162"/>
      <c r="B465" s="162"/>
      <c r="C465" s="162"/>
      <c r="D465" s="162"/>
      <c r="E465" s="162"/>
      <c r="F465" s="162"/>
      <c r="G465" s="162"/>
      <c r="H465" s="162"/>
      <c r="I465" s="162"/>
      <c r="J465" s="162"/>
      <c r="K465" s="162"/>
      <c r="L465" s="162"/>
    </row>
    <row r="466" spans="1:12" x14ac:dyDescent="0.2">
      <c r="A466" s="162"/>
      <c r="B466" s="162"/>
      <c r="C466" s="162"/>
      <c r="D466" s="162"/>
      <c r="E466" s="162"/>
      <c r="F466" s="162"/>
      <c r="G466" s="162"/>
      <c r="H466" s="162"/>
      <c r="I466" s="162"/>
      <c r="J466" s="162"/>
      <c r="K466" s="162"/>
      <c r="L466" s="162"/>
    </row>
    <row r="467" spans="1:12" x14ac:dyDescent="0.2">
      <c r="A467" s="162"/>
      <c r="B467" s="162"/>
      <c r="C467" s="162"/>
      <c r="D467" s="162"/>
      <c r="E467" s="162"/>
      <c r="F467" s="162"/>
      <c r="G467" s="162"/>
      <c r="H467" s="162"/>
      <c r="I467" s="162"/>
      <c r="J467" s="162"/>
      <c r="K467" s="162"/>
      <c r="L467" s="162"/>
    </row>
    <row r="468" spans="1:12" x14ac:dyDescent="0.2">
      <c r="A468" s="162"/>
      <c r="B468" s="162"/>
      <c r="C468" s="162"/>
      <c r="D468" s="162"/>
      <c r="E468" s="162"/>
      <c r="F468" s="162"/>
      <c r="G468" s="162"/>
      <c r="H468" s="162"/>
      <c r="I468" s="162"/>
      <c r="J468" s="162"/>
      <c r="K468" s="162"/>
      <c r="L468" s="162"/>
    </row>
    <row r="469" spans="1:12" x14ac:dyDescent="0.2">
      <c r="A469" s="162"/>
      <c r="B469" s="162"/>
      <c r="C469" s="162"/>
      <c r="D469" s="162"/>
      <c r="E469" s="162"/>
      <c r="F469" s="162"/>
      <c r="G469" s="162"/>
      <c r="H469" s="162"/>
      <c r="I469" s="162"/>
      <c r="J469" s="162"/>
      <c r="K469" s="162"/>
      <c r="L469" s="162"/>
    </row>
    <row r="470" spans="1:12" x14ac:dyDescent="0.2">
      <c r="A470" s="162"/>
      <c r="B470" s="162"/>
      <c r="C470" s="162"/>
      <c r="D470" s="162"/>
      <c r="E470" s="162"/>
      <c r="F470" s="162"/>
      <c r="G470" s="162"/>
      <c r="H470" s="162"/>
      <c r="I470" s="162"/>
      <c r="J470" s="162"/>
      <c r="K470" s="162"/>
      <c r="L470" s="162"/>
    </row>
    <row r="471" spans="1:12" x14ac:dyDescent="0.2">
      <c r="A471" s="162"/>
      <c r="B471" s="162"/>
      <c r="C471" s="162"/>
      <c r="D471" s="162"/>
      <c r="E471" s="162"/>
      <c r="F471" s="162"/>
      <c r="G471" s="162"/>
      <c r="H471" s="162"/>
      <c r="I471" s="162"/>
      <c r="J471" s="162"/>
      <c r="K471" s="162"/>
      <c r="L471" s="162"/>
    </row>
    <row r="472" spans="1:12" x14ac:dyDescent="0.2">
      <c r="A472" s="162"/>
      <c r="B472" s="162"/>
      <c r="C472" s="162"/>
      <c r="D472" s="162"/>
      <c r="E472" s="162"/>
      <c r="F472" s="162"/>
      <c r="G472" s="162"/>
      <c r="H472" s="162"/>
      <c r="I472" s="162"/>
      <c r="J472" s="162"/>
      <c r="K472" s="162"/>
      <c r="L472" s="162"/>
    </row>
    <row r="473" spans="1:12" x14ac:dyDescent="0.2">
      <c r="A473" s="162"/>
      <c r="B473" s="162"/>
      <c r="C473" s="162"/>
      <c r="D473" s="162"/>
      <c r="E473" s="162"/>
      <c r="F473" s="162"/>
      <c r="G473" s="162"/>
      <c r="H473" s="162"/>
      <c r="I473" s="162"/>
      <c r="J473" s="162"/>
      <c r="K473" s="162"/>
      <c r="L473" s="162"/>
    </row>
    <row r="474" spans="1:12" x14ac:dyDescent="0.2">
      <c r="A474" s="162"/>
      <c r="B474" s="162"/>
      <c r="C474" s="162"/>
      <c r="D474" s="162"/>
      <c r="E474" s="162"/>
      <c r="F474" s="162"/>
      <c r="G474" s="162"/>
      <c r="H474" s="162"/>
      <c r="I474" s="162"/>
      <c r="J474" s="162"/>
      <c r="K474" s="162"/>
      <c r="L474" s="162"/>
    </row>
    <row r="475" spans="1:12" x14ac:dyDescent="0.2">
      <c r="A475" s="162"/>
      <c r="B475" s="162"/>
      <c r="C475" s="162"/>
      <c r="D475" s="162"/>
      <c r="E475" s="162"/>
      <c r="F475" s="162"/>
      <c r="G475" s="162"/>
      <c r="H475" s="162"/>
      <c r="I475" s="162"/>
      <c r="J475" s="162"/>
      <c r="K475" s="162"/>
      <c r="L475" s="162"/>
    </row>
    <row r="476" spans="1:12" x14ac:dyDescent="0.2">
      <c r="A476" s="162"/>
      <c r="B476" s="162"/>
      <c r="C476" s="162"/>
      <c r="D476" s="162"/>
      <c r="E476" s="162"/>
      <c r="F476" s="162"/>
      <c r="G476" s="162"/>
      <c r="H476" s="162"/>
      <c r="I476" s="162"/>
      <c r="J476" s="162"/>
      <c r="K476" s="162"/>
      <c r="L476" s="162"/>
    </row>
    <row r="477" spans="1:12" x14ac:dyDescent="0.2">
      <c r="A477" s="162"/>
      <c r="B477" s="162"/>
      <c r="C477" s="162"/>
      <c r="D477" s="162"/>
      <c r="E477" s="162"/>
      <c r="F477" s="162"/>
      <c r="G477" s="162"/>
      <c r="H477" s="162"/>
      <c r="I477" s="162"/>
      <c r="J477" s="162"/>
      <c r="K477" s="162"/>
      <c r="L477" s="162"/>
    </row>
    <row r="478" spans="1:12" x14ac:dyDescent="0.2">
      <c r="A478" s="162"/>
      <c r="B478" s="162"/>
      <c r="C478" s="162"/>
      <c r="D478" s="162"/>
      <c r="E478" s="162"/>
      <c r="F478" s="162"/>
      <c r="G478" s="162"/>
      <c r="H478" s="162"/>
      <c r="I478" s="162"/>
      <c r="J478" s="162"/>
      <c r="K478" s="162"/>
      <c r="L478" s="162"/>
    </row>
    <row r="479" spans="1:12" x14ac:dyDescent="0.2">
      <c r="A479" s="162"/>
      <c r="B479" s="162"/>
      <c r="C479" s="162"/>
      <c r="D479" s="162"/>
      <c r="E479" s="162"/>
      <c r="F479" s="162"/>
      <c r="G479" s="162"/>
      <c r="H479" s="162"/>
      <c r="I479" s="162"/>
      <c r="J479" s="162"/>
      <c r="K479" s="162"/>
      <c r="L479" s="162"/>
    </row>
    <row r="480" spans="1:12" x14ac:dyDescent="0.2">
      <c r="A480" s="162"/>
      <c r="B480" s="162"/>
      <c r="C480" s="162"/>
      <c r="D480" s="162"/>
      <c r="E480" s="162"/>
      <c r="F480" s="162"/>
      <c r="G480" s="162"/>
      <c r="H480" s="162"/>
      <c r="I480" s="162"/>
      <c r="J480" s="162"/>
      <c r="K480" s="162"/>
      <c r="L480" s="162"/>
    </row>
    <row r="481" spans="1:12" x14ac:dyDescent="0.2">
      <c r="A481" s="162"/>
      <c r="B481" s="162"/>
      <c r="C481" s="162"/>
      <c r="D481" s="162"/>
      <c r="E481" s="162"/>
      <c r="F481" s="162"/>
      <c r="G481" s="162"/>
      <c r="H481" s="162"/>
      <c r="I481" s="162"/>
      <c r="J481" s="162"/>
      <c r="K481" s="162"/>
      <c r="L481" s="162"/>
    </row>
    <row r="482" spans="1:12" x14ac:dyDescent="0.2">
      <c r="A482" s="162"/>
      <c r="B482" s="162"/>
      <c r="C482" s="162"/>
      <c r="D482" s="162"/>
      <c r="E482" s="162"/>
      <c r="F482" s="162"/>
      <c r="G482" s="162"/>
      <c r="H482" s="162"/>
      <c r="I482" s="162"/>
      <c r="J482" s="162"/>
      <c r="K482" s="162"/>
      <c r="L482" s="162"/>
    </row>
    <row r="483" spans="1:12" x14ac:dyDescent="0.2">
      <c r="A483" s="162"/>
      <c r="B483" s="162"/>
      <c r="C483" s="162"/>
      <c r="D483" s="162"/>
      <c r="E483" s="162"/>
      <c r="F483" s="162"/>
      <c r="G483" s="162"/>
      <c r="H483" s="162"/>
      <c r="I483" s="162"/>
      <c r="J483" s="162"/>
      <c r="K483" s="162"/>
      <c r="L483" s="162"/>
    </row>
    <row r="484" spans="1:12" x14ac:dyDescent="0.2">
      <c r="A484" s="162"/>
      <c r="B484" s="162"/>
      <c r="C484" s="162"/>
      <c r="D484" s="162"/>
      <c r="E484" s="162"/>
      <c r="F484" s="162"/>
      <c r="G484" s="162"/>
      <c r="H484" s="162"/>
      <c r="I484" s="162"/>
      <c r="J484" s="162"/>
      <c r="K484" s="162"/>
      <c r="L484" s="162"/>
    </row>
    <row r="485" spans="1:12" x14ac:dyDescent="0.2">
      <c r="A485" s="162"/>
      <c r="B485" s="162"/>
      <c r="C485" s="162"/>
      <c r="D485" s="162"/>
      <c r="E485" s="162"/>
      <c r="F485" s="162"/>
      <c r="G485" s="162"/>
      <c r="H485" s="162"/>
      <c r="I485" s="162"/>
      <c r="J485" s="162"/>
      <c r="K485" s="162"/>
      <c r="L485" s="162"/>
    </row>
    <row r="486" spans="1:12" x14ac:dyDescent="0.2">
      <c r="A486" s="162"/>
      <c r="B486" s="162"/>
      <c r="C486" s="162"/>
      <c r="D486" s="162"/>
      <c r="E486" s="162"/>
      <c r="F486" s="162"/>
      <c r="G486" s="162"/>
      <c r="H486" s="162"/>
      <c r="I486" s="162"/>
      <c r="J486" s="162"/>
      <c r="K486" s="162"/>
      <c r="L486" s="162"/>
    </row>
    <row r="487" spans="1:12" x14ac:dyDescent="0.2">
      <c r="A487" s="162"/>
      <c r="B487" s="162"/>
      <c r="C487" s="162"/>
      <c r="D487" s="162"/>
      <c r="E487" s="162"/>
      <c r="F487" s="162"/>
      <c r="G487" s="162"/>
      <c r="H487" s="162"/>
      <c r="I487" s="162"/>
      <c r="J487" s="162"/>
      <c r="K487" s="162"/>
      <c r="L487" s="162"/>
    </row>
    <row r="488" spans="1:12" x14ac:dyDescent="0.2">
      <c r="A488" s="162"/>
      <c r="B488" s="162"/>
      <c r="C488" s="162"/>
      <c r="D488" s="162"/>
      <c r="E488" s="162"/>
      <c r="F488" s="162"/>
      <c r="G488" s="162"/>
      <c r="H488" s="162"/>
      <c r="I488" s="162"/>
      <c r="J488" s="162"/>
      <c r="K488" s="162"/>
      <c r="L488" s="162"/>
    </row>
    <row r="489" spans="1:12" x14ac:dyDescent="0.2">
      <c r="A489" s="162"/>
      <c r="B489" s="162"/>
      <c r="C489" s="162"/>
      <c r="D489" s="162"/>
      <c r="E489" s="162"/>
      <c r="F489" s="162"/>
      <c r="G489" s="162"/>
      <c r="H489" s="162"/>
      <c r="I489" s="162"/>
      <c r="J489" s="162"/>
      <c r="K489" s="162"/>
      <c r="L489" s="162"/>
    </row>
    <row r="490" spans="1:12" x14ac:dyDescent="0.2">
      <c r="A490" s="162"/>
      <c r="B490" s="162"/>
      <c r="C490" s="162"/>
      <c r="D490" s="162"/>
      <c r="E490" s="162"/>
      <c r="F490" s="162"/>
      <c r="G490" s="162"/>
      <c r="H490" s="162"/>
      <c r="I490" s="162"/>
      <c r="J490" s="162"/>
      <c r="K490" s="162"/>
      <c r="L490" s="162"/>
    </row>
    <row r="491" spans="1:12" x14ac:dyDescent="0.2">
      <c r="A491" s="162"/>
      <c r="B491" s="162"/>
      <c r="C491" s="162"/>
      <c r="D491" s="162"/>
      <c r="E491" s="162"/>
      <c r="F491" s="162"/>
      <c r="G491" s="162"/>
      <c r="H491" s="162"/>
      <c r="I491" s="162"/>
      <c r="J491" s="162"/>
      <c r="K491" s="162"/>
      <c r="L491" s="162"/>
    </row>
    <row r="492" spans="1:12" x14ac:dyDescent="0.2">
      <c r="A492" s="162"/>
      <c r="B492" s="162"/>
      <c r="C492" s="162"/>
      <c r="D492" s="162"/>
      <c r="E492" s="162"/>
      <c r="F492" s="162"/>
      <c r="G492" s="162"/>
      <c r="H492" s="162"/>
      <c r="I492" s="162"/>
      <c r="J492" s="162"/>
      <c r="K492" s="162"/>
      <c r="L492" s="162"/>
    </row>
    <row r="493" spans="1:12" x14ac:dyDescent="0.2">
      <c r="A493" s="162"/>
      <c r="B493" s="162"/>
      <c r="C493" s="162"/>
      <c r="D493" s="162"/>
      <c r="E493" s="162"/>
      <c r="F493" s="162"/>
      <c r="G493" s="162"/>
      <c r="H493" s="162"/>
      <c r="I493" s="162"/>
      <c r="J493" s="162"/>
      <c r="K493" s="162"/>
      <c r="L493" s="162"/>
    </row>
    <row r="494" spans="1:12" x14ac:dyDescent="0.2">
      <c r="A494" s="162"/>
      <c r="B494" s="162"/>
      <c r="C494" s="162"/>
      <c r="D494" s="162"/>
      <c r="E494" s="162"/>
      <c r="F494" s="162"/>
      <c r="G494" s="162"/>
      <c r="H494" s="162"/>
      <c r="I494" s="162"/>
      <c r="J494" s="162"/>
      <c r="K494" s="162"/>
      <c r="L494" s="162"/>
    </row>
    <row r="495" spans="1:12" x14ac:dyDescent="0.2">
      <c r="A495" s="162"/>
      <c r="B495" s="162"/>
      <c r="C495" s="162"/>
      <c r="D495" s="162"/>
      <c r="E495" s="162"/>
      <c r="F495" s="162"/>
      <c r="G495" s="162"/>
      <c r="H495" s="162"/>
      <c r="I495" s="162"/>
      <c r="J495" s="162"/>
      <c r="K495" s="162"/>
      <c r="L495" s="162"/>
    </row>
    <row r="496" spans="1:12" x14ac:dyDescent="0.2">
      <c r="A496" s="162"/>
      <c r="B496" s="162"/>
      <c r="C496" s="162"/>
      <c r="D496" s="162"/>
      <c r="E496" s="162"/>
      <c r="F496" s="162"/>
      <c r="G496" s="162"/>
      <c r="H496" s="162"/>
      <c r="I496" s="162"/>
      <c r="J496" s="162"/>
      <c r="K496" s="162"/>
      <c r="L496" s="162"/>
    </row>
    <row r="497" spans="1:12" x14ac:dyDescent="0.2">
      <c r="A497" s="162"/>
      <c r="B497" s="162"/>
      <c r="C497" s="162"/>
      <c r="D497" s="162"/>
      <c r="E497" s="162"/>
      <c r="F497" s="162"/>
      <c r="G497" s="162"/>
      <c r="H497" s="162"/>
      <c r="I497" s="162"/>
      <c r="J497" s="162"/>
      <c r="K497" s="162"/>
      <c r="L497" s="162"/>
    </row>
    <row r="498" spans="1:12" x14ac:dyDescent="0.2">
      <c r="A498" s="162"/>
      <c r="B498" s="162"/>
      <c r="C498" s="162"/>
      <c r="D498" s="162"/>
      <c r="E498" s="162"/>
      <c r="F498" s="162"/>
      <c r="G498" s="162"/>
      <c r="H498" s="162"/>
      <c r="I498" s="162"/>
      <c r="J498" s="162"/>
      <c r="K498" s="162"/>
      <c r="L498" s="162"/>
    </row>
    <row r="499" spans="1:12" x14ac:dyDescent="0.2">
      <c r="A499" s="162"/>
      <c r="B499" s="162"/>
      <c r="C499" s="162"/>
      <c r="D499" s="162"/>
      <c r="E499" s="162"/>
      <c r="F499" s="162"/>
      <c r="G499" s="162"/>
      <c r="H499" s="162"/>
      <c r="I499" s="162"/>
      <c r="J499" s="162"/>
      <c r="K499" s="162"/>
      <c r="L499" s="162"/>
    </row>
    <row r="500" spans="1:12" x14ac:dyDescent="0.2">
      <c r="A500" s="162"/>
      <c r="B500" s="162"/>
      <c r="C500" s="162"/>
      <c r="D500" s="162"/>
      <c r="E500" s="162"/>
      <c r="F500" s="162"/>
      <c r="G500" s="162"/>
      <c r="H500" s="162"/>
      <c r="I500" s="162"/>
      <c r="J500" s="162"/>
      <c r="K500" s="162"/>
      <c r="L500" s="162"/>
    </row>
    <row r="501" spans="1:12" x14ac:dyDescent="0.2">
      <c r="A501" s="162"/>
      <c r="B501" s="162"/>
      <c r="C501" s="162"/>
      <c r="D501" s="162"/>
      <c r="E501" s="162"/>
      <c r="F501" s="162"/>
      <c r="G501" s="162"/>
      <c r="H501" s="162"/>
      <c r="I501" s="162"/>
      <c r="J501" s="162"/>
      <c r="K501" s="162"/>
      <c r="L501" s="162"/>
    </row>
    <row r="502" spans="1:12" x14ac:dyDescent="0.2">
      <c r="A502" s="162"/>
      <c r="B502" s="162"/>
      <c r="C502" s="162"/>
      <c r="D502" s="162"/>
      <c r="E502" s="162"/>
      <c r="F502" s="162"/>
      <c r="G502" s="162"/>
      <c r="H502" s="162"/>
      <c r="I502" s="162"/>
      <c r="J502" s="162"/>
      <c r="K502" s="162"/>
      <c r="L502" s="162"/>
    </row>
    <row r="503" spans="1:12" x14ac:dyDescent="0.2">
      <c r="A503" s="162"/>
      <c r="B503" s="162"/>
      <c r="C503" s="162"/>
      <c r="D503" s="162"/>
      <c r="E503" s="162"/>
      <c r="F503" s="162"/>
      <c r="G503" s="162"/>
      <c r="H503" s="162"/>
      <c r="I503" s="162"/>
      <c r="J503" s="162"/>
      <c r="K503" s="162"/>
      <c r="L503" s="162"/>
    </row>
    <row r="504" spans="1:12" x14ac:dyDescent="0.2">
      <c r="A504" s="162"/>
      <c r="B504" s="162"/>
      <c r="C504" s="162"/>
      <c r="D504" s="162"/>
      <c r="E504" s="162"/>
      <c r="F504" s="162"/>
      <c r="G504" s="162"/>
      <c r="H504" s="162"/>
      <c r="I504" s="162"/>
      <c r="J504" s="162"/>
      <c r="K504" s="162"/>
      <c r="L504" s="162"/>
    </row>
    <row r="505" spans="1:12" x14ac:dyDescent="0.2">
      <c r="A505" s="162"/>
      <c r="B505" s="162"/>
      <c r="C505" s="162"/>
      <c r="D505" s="162"/>
      <c r="E505" s="162"/>
      <c r="F505" s="162"/>
      <c r="G505" s="162"/>
      <c r="H505" s="162"/>
      <c r="I505" s="162"/>
      <c r="J505" s="162"/>
      <c r="K505" s="162"/>
      <c r="L505" s="162"/>
    </row>
    <row r="506" spans="1:12" x14ac:dyDescent="0.2">
      <c r="A506" s="162"/>
      <c r="B506" s="162"/>
      <c r="C506" s="162"/>
      <c r="D506" s="162"/>
      <c r="E506" s="162"/>
      <c r="F506" s="162"/>
      <c r="G506" s="162"/>
      <c r="H506" s="162"/>
      <c r="I506" s="162"/>
      <c r="J506" s="162"/>
      <c r="K506" s="162"/>
      <c r="L506" s="162"/>
    </row>
    <row r="507" spans="1:12" x14ac:dyDescent="0.2">
      <c r="A507" s="162"/>
      <c r="B507" s="162"/>
      <c r="C507" s="162"/>
      <c r="D507" s="162"/>
      <c r="E507" s="162"/>
      <c r="F507" s="162"/>
      <c r="G507" s="162"/>
      <c r="H507" s="162"/>
      <c r="I507" s="162"/>
      <c r="J507" s="162"/>
      <c r="K507" s="162"/>
      <c r="L507" s="162"/>
    </row>
    <row r="508" spans="1:12" x14ac:dyDescent="0.2">
      <c r="A508" s="162"/>
      <c r="B508" s="162"/>
      <c r="C508" s="162"/>
      <c r="D508" s="162"/>
      <c r="E508" s="162"/>
      <c r="F508" s="162"/>
      <c r="G508" s="162"/>
      <c r="H508" s="162"/>
      <c r="I508" s="162"/>
      <c r="J508" s="162"/>
      <c r="K508" s="162"/>
      <c r="L508" s="162"/>
    </row>
    <row r="509" spans="1:12" x14ac:dyDescent="0.2">
      <c r="A509" s="162"/>
      <c r="B509" s="162"/>
      <c r="C509" s="162"/>
      <c r="D509" s="162"/>
      <c r="E509" s="162"/>
      <c r="F509" s="162"/>
      <c r="G509" s="162"/>
      <c r="H509" s="162"/>
      <c r="I509" s="162"/>
      <c r="J509" s="162"/>
      <c r="K509" s="162"/>
      <c r="L509" s="162"/>
    </row>
    <row r="510" spans="1:12" x14ac:dyDescent="0.2">
      <c r="A510" s="162"/>
      <c r="B510" s="162"/>
      <c r="C510" s="162"/>
      <c r="D510" s="162"/>
      <c r="E510" s="162"/>
      <c r="F510" s="162"/>
      <c r="G510" s="162"/>
      <c r="H510" s="162"/>
      <c r="I510" s="162"/>
      <c r="J510" s="162"/>
      <c r="K510" s="162"/>
      <c r="L510" s="162"/>
    </row>
    <row r="511" spans="1:12" x14ac:dyDescent="0.2">
      <c r="A511" s="162"/>
      <c r="B511" s="162"/>
      <c r="C511" s="162"/>
      <c r="D511" s="162"/>
      <c r="E511" s="162"/>
      <c r="F511" s="162"/>
      <c r="G511" s="162"/>
      <c r="H511" s="162"/>
      <c r="I511" s="162"/>
      <c r="J511" s="162"/>
      <c r="K511" s="162"/>
      <c r="L511" s="162"/>
    </row>
    <row r="512" spans="1:12" x14ac:dyDescent="0.2">
      <c r="A512" s="162"/>
      <c r="B512" s="162"/>
      <c r="C512" s="162"/>
      <c r="D512" s="162"/>
      <c r="E512" s="162"/>
      <c r="F512" s="162"/>
      <c r="G512" s="162"/>
      <c r="H512" s="162"/>
      <c r="I512" s="162"/>
      <c r="J512" s="162"/>
      <c r="K512" s="162"/>
      <c r="L512" s="162"/>
    </row>
    <row r="513" spans="1:12" x14ac:dyDescent="0.2">
      <c r="A513" s="162"/>
      <c r="B513" s="162"/>
      <c r="C513" s="162"/>
      <c r="D513" s="162"/>
      <c r="E513" s="162"/>
      <c r="F513" s="162"/>
      <c r="G513" s="162"/>
      <c r="H513" s="162"/>
      <c r="I513" s="162"/>
      <c r="J513" s="162"/>
      <c r="K513" s="162"/>
      <c r="L513" s="162"/>
    </row>
    <row r="514" spans="1:12" x14ac:dyDescent="0.2">
      <c r="A514" s="162"/>
      <c r="B514" s="162"/>
      <c r="C514" s="162"/>
      <c r="D514" s="162"/>
      <c r="E514" s="162"/>
      <c r="F514" s="162"/>
      <c r="G514" s="162"/>
      <c r="H514" s="162"/>
      <c r="I514" s="162"/>
      <c r="J514" s="162"/>
      <c r="K514" s="162"/>
      <c r="L514" s="162"/>
    </row>
    <row r="515" spans="1:12" x14ac:dyDescent="0.2">
      <c r="A515" s="162"/>
      <c r="B515" s="162"/>
      <c r="C515" s="162"/>
      <c r="D515" s="162"/>
      <c r="E515" s="162"/>
      <c r="F515" s="162"/>
      <c r="G515" s="162"/>
      <c r="H515" s="162"/>
      <c r="I515" s="162"/>
      <c r="J515" s="162"/>
      <c r="K515" s="162"/>
      <c r="L515" s="162"/>
    </row>
    <row r="516" spans="1:12" x14ac:dyDescent="0.2">
      <c r="A516" s="162"/>
      <c r="B516" s="162"/>
      <c r="C516" s="162"/>
      <c r="D516" s="162"/>
      <c r="E516" s="162"/>
      <c r="F516" s="162"/>
      <c r="G516" s="162"/>
      <c r="H516" s="162"/>
      <c r="I516" s="162"/>
      <c r="J516" s="162"/>
      <c r="K516" s="162"/>
      <c r="L516" s="162"/>
    </row>
    <row r="517" spans="1:12" x14ac:dyDescent="0.2">
      <c r="A517" s="162"/>
      <c r="B517" s="162"/>
      <c r="C517" s="162"/>
      <c r="D517" s="162"/>
      <c r="E517" s="162"/>
      <c r="F517" s="162"/>
      <c r="G517" s="162"/>
      <c r="H517" s="162"/>
      <c r="I517" s="162"/>
      <c r="J517" s="162"/>
      <c r="K517" s="162"/>
      <c r="L517" s="162"/>
    </row>
    <row r="518" spans="1:12" x14ac:dyDescent="0.2">
      <c r="A518" s="162"/>
      <c r="B518" s="162"/>
      <c r="C518" s="162"/>
      <c r="D518" s="162"/>
      <c r="E518" s="162"/>
      <c r="F518" s="162"/>
      <c r="G518" s="162"/>
      <c r="H518" s="162"/>
      <c r="I518" s="162"/>
      <c r="J518" s="162"/>
      <c r="K518" s="162"/>
      <c r="L518" s="162"/>
    </row>
    <row r="519" spans="1:12" x14ac:dyDescent="0.2">
      <c r="A519" s="162"/>
      <c r="B519" s="162"/>
      <c r="C519" s="162"/>
      <c r="D519" s="162"/>
      <c r="E519" s="162"/>
      <c r="F519" s="162"/>
      <c r="G519" s="162"/>
      <c r="H519" s="162"/>
      <c r="I519" s="162"/>
      <c r="J519" s="162"/>
      <c r="K519" s="162"/>
      <c r="L519" s="162"/>
    </row>
    <row r="520" spans="1:12" x14ac:dyDescent="0.2">
      <c r="A520" s="162"/>
      <c r="B520" s="162"/>
      <c r="C520" s="162"/>
      <c r="D520" s="162"/>
      <c r="E520" s="162"/>
      <c r="F520" s="162"/>
      <c r="G520" s="162"/>
      <c r="H520" s="162"/>
      <c r="I520" s="162"/>
      <c r="J520" s="162"/>
      <c r="K520" s="162"/>
      <c r="L520" s="162"/>
    </row>
    <row r="521" spans="1:12" x14ac:dyDescent="0.2">
      <c r="A521" s="162"/>
      <c r="B521" s="162"/>
      <c r="C521" s="162"/>
      <c r="D521" s="162"/>
      <c r="E521" s="162"/>
      <c r="F521" s="162"/>
      <c r="G521" s="162"/>
      <c r="H521" s="162"/>
      <c r="I521" s="162"/>
      <c r="J521" s="162"/>
      <c r="K521" s="162"/>
      <c r="L521" s="162"/>
    </row>
    <row r="522" spans="1:12" x14ac:dyDescent="0.2">
      <c r="A522" s="162"/>
      <c r="B522" s="162"/>
      <c r="C522" s="162"/>
      <c r="D522" s="162"/>
      <c r="E522" s="162"/>
      <c r="F522" s="162"/>
      <c r="G522" s="162"/>
      <c r="H522" s="162"/>
      <c r="I522" s="162"/>
      <c r="J522" s="162"/>
      <c r="K522" s="162"/>
      <c r="L522" s="162"/>
    </row>
    <row r="523" spans="1:12" x14ac:dyDescent="0.2">
      <c r="A523" s="162"/>
      <c r="B523" s="162"/>
      <c r="C523" s="162"/>
      <c r="D523" s="162"/>
      <c r="E523" s="162"/>
      <c r="F523" s="162"/>
      <c r="G523" s="162"/>
      <c r="H523" s="162"/>
      <c r="I523" s="162"/>
      <c r="J523" s="162"/>
      <c r="K523" s="162"/>
      <c r="L523" s="162"/>
    </row>
    <row r="524" spans="1:12" x14ac:dyDescent="0.2">
      <c r="A524" s="162"/>
      <c r="B524" s="162"/>
      <c r="C524" s="162"/>
      <c r="D524" s="162"/>
      <c r="E524" s="162"/>
      <c r="F524" s="162"/>
      <c r="G524" s="162"/>
      <c r="H524" s="162"/>
      <c r="I524" s="162"/>
      <c r="J524" s="162"/>
      <c r="K524" s="162"/>
      <c r="L524" s="162"/>
    </row>
    <row r="525" spans="1:12" x14ac:dyDescent="0.2">
      <c r="A525" s="162"/>
      <c r="B525" s="162"/>
      <c r="C525" s="162"/>
      <c r="D525" s="162"/>
      <c r="E525" s="162"/>
      <c r="F525" s="162"/>
      <c r="G525" s="162"/>
      <c r="H525" s="162"/>
      <c r="I525" s="162"/>
      <c r="J525" s="162"/>
      <c r="K525" s="162"/>
      <c r="L525" s="162"/>
    </row>
    <row r="526" spans="1:12" x14ac:dyDescent="0.2">
      <c r="A526" s="162"/>
      <c r="B526" s="162"/>
      <c r="C526" s="162"/>
      <c r="D526" s="162"/>
      <c r="E526" s="162"/>
      <c r="F526" s="162"/>
      <c r="G526" s="162"/>
      <c r="H526" s="162"/>
      <c r="I526" s="162"/>
      <c r="J526" s="162"/>
      <c r="K526" s="162"/>
      <c r="L526" s="162"/>
    </row>
    <row r="527" spans="1:12" x14ac:dyDescent="0.2">
      <c r="A527" s="162"/>
      <c r="B527" s="162"/>
      <c r="C527" s="162"/>
      <c r="D527" s="162"/>
      <c r="E527" s="162"/>
      <c r="F527" s="162"/>
      <c r="G527" s="162"/>
      <c r="H527" s="162"/>
      <c r="I527" s="162"/>
      <c r="J527" s="162"/>
      <c r="K527" s="162"/>
      <c r="L527" s="162"/>
    </row>
    <row r="528" spans="1:12" x14ac:dyDescent="0.2">
      <c r="A528" s="162"/>
      <c r="B528" s="162"/>
      <c r="C528" s="162"/>
      <c r="D528" s="162"/>
      <c r="E528" s="162"/>
      <c r="F528" s="162"/>
      <c r="G528" s="162"/>
      <c r="H528" s="162"/>
      <c r="I528" s="162"/>
      <c r="J528" s="162"/>
      <c r="K528" s="162"/>
      <c r="L528" s="162"/>
    </row>
    <row r="529" spans="1:12" x14ac:dyDescent="0.2">
      <c r="A529" s="162"/>
      <c r="B529" s="162"/>
      <c r="C529" s="162"/>
      <c r="D529" s="162"/>
      <c r="E529" s="162"/>
      <c r="F529" s="162"/>
      <c r="G529" s="162"/>
      <c r="H529" s="162"/>
      <c r="I529" s="162"/>
      <c r="J529" s="162"/>
      <c r="K529" s="162"/>
      <c r="L529" s="162"/>
    </row>
    <row r="530" spans="1:12" x14ac:dyDescent="0.2">
      <c r="A530" s="162"/>
      <c r="B530" s="162"/>
      <c r="C530" s="162"/>
      <c r="D530" s="162"/>
      <c r="E530" s="162"/>
      <c r="F530" s="162"/>
      <c r="G530" s="162"/>
      <c r="H530" s="162"/>
      <c r="I530" s="162"/>
      <c r="J530" s="162"/>
      <c r="K530" s="162"/>
      <c r="L530" s="162"/>
    </row>
    <row r="531" spans="1:12" x14ac:dyDescent="0.2">
      <c r="A531" s="162"/>
      <c r="B531" s="162"/>
      <c r="C531" s="162"/>
      <c r="D531" s="162"/>
      <c r="E531" s="162"/>
      <c r="F531" s="162"/>
      <c r="G531" s="162"/>
      <c r="H531" s="162"/>
      <c r="I531" s="162"/>
      <c r="J531" s="162"/>
      <c r="K531" s="162"/>
      <c r="L531" s="162"/>
    </row>
    <row r="532" spans="1:12" x14ac:dyDescent="0.2">
      <c r="A532" s="162"/>
      <c r="B532" s="162"/>
      <c r="C532" s="162"/>
      <c r="D532" s="162"/>
      <c r="E532" s="162"/>
      <c r="F532" s="162"/>
      <c r="G532" s="162"/>
      <c r="H532" s="162"/>
      <c r="I532" s="162"/>
      <c r="J532" s="162"/>
      <c r="K532" s="162"/>
      <c r="L532" s="162"/>
    </row>
    <row r="533" spans="1:12" x14ac:dyDescent="0.2">
      <c r="A533" s="162"/>
      <c r="B533" s="162"/>
      <c r="C533" s="162"/>
      <c r="D533" s="162"/>
      <c r="E533" s="162"/>
      <c r="F533" s="162"/>
      <c r="G533" s="162"/>
      <c r="H533" s="162"/>
      <c r="I533" s="162"/>
      <c r="J533" s="162"/>
      <c r="K533" s="162"/>
      <c r="L533" s="162"/>
    </row>
    <row r="534" spans="1:12" x14ac:dyDescent="0.2">
      <c r="A534" s="162"/>
      <c r="B534" s="162"/>
      <c r="C534" s="162"/>
      <c r="D534" s="162"/>
      <c r="E534" s="162"/>
      <c r="F534" s="162"/>
      <c r="G534" s="162"/>
      <c r="H534" s="162"/>
      <c r="I534" s="162"/>
      <c r="J534" s="162"/>
      <c r="K534" s="162"/>
      <c r="L534" s="162"/>
    </row>
    <row r="535" spans="1:12" x14ac:dyDescent="0.2">
      <c r="A535" s="162"/>
      <c r="B535" s="162"/>
      <c r="C535" s="162"/>
      <c r="D535" s="162"/>
      <c r="E535" s="162"/>
      <c r="F535" s="162"/>
      <c r="G535" s="162"/>
      <c r="H535" s="162"/>
      <c r="I535" s="162"/>
      <c r="J535" s="162"/>
      <c r="K535" s="162"/>
      <c r="L535" s="162"/>
    </row>
    <row r="536" spans="1:12" x14ac:dyDescent="0.2">
      <c r="A536" s="162"/>
      <c r="B536" s="162"/>
      <c r="C536" s="162"/>
      <c r="D536" s="162"/>
      <c r="E536" s="162"/>
      <c r="F536" s="162"/>
      <c r="G536" s="162"/>
      <c r="H536" s="162"/>
      <c r="I536" s="162"/>
      <c r="J536" s="162"/>
      <c r="K536" s="162"/>
      <c r="L536" s="162"/>
    </row>
    <row r="537" spans="1:12" x14ac:dyDescent="0.2">
      <c r="A537" s="162"/>
      <c r="B537" s="162"/>
      <c r="C537" s="162"/>
      <c r="D537" s="162"/>
      <c r="E537" s="162"/>
      <c r="F537" s="162"/>
      <c r="G537" s="162"/>
      <c r="H537" s="162"/>
      <c r="I537" s="162"/>
      <c r="J537" s="162"/>
      <c r="K537" s="162"/>
      <c r="L537" s="162"/>
    </row>
    <row r="538" spans="1:12" x14ac:dyDescent="0.2">
      <c r="A538" s="162"/>
      <c r="B538" s="162"/>
      <c r="C538" s="162"/>
      <c r="D538" s="162"/>
      <c r="E538" s="162"/>
      <c r="F538" s="162"/>
      <c r="G538" s="162"/>
      <c r="H538" s="162"/>
      <c r="I538" s="162"/>
      <c r="J538" s="162"/>
      <c r="K538" s="162"/>
      <c r="L538" s="162"/>
    </row>
    <row r="539" spans="1:12" x14ac:dyDescent="0.2">
      <c r="A539" s="162"/>
      <c r="B539" s="162"/>
      <c r="C539" s="162"/>
      <c r="D539" s="162"/>
      <c r="E539" s="162"/>
      <c r="F539" s="162"/>
      <c r="G539" s="162"/>
      <c r="H539" s="162"/>
      <c r="I539" s="162"/>
      <c r="J539" s="162"/>
      <c r="K539" s="162"/>
      <c r="L539" s="162"/>
    </row>
    <row r="540" spans="1:12" x14ac:dyDescent="0.2">
      <c r="A540" s="162"/>
      <c r="B540" s="162"/>
      <c r="C540" s="162"/>
      <c r="D540" s="162"/>
      <c r="E540" s="162"/>
      <c r="F540" s="162"/>
      <c r="G540" s="162"/>
      <c r="H540" s="162"/>
      <c r="I540" s="162"/>
      <c r="J540" s="162"/>
      <c r="K540" s="162"/>
      <c r="L540" s="162"/>
    </row>
    <row r="541" spans="1:12" x14ac:dyDescent="0.2">
      <c r="A541" s="162"/>
      <c r="B541" s="162"/>
      <c r="C541" s="162"/>
      <c r="D541" s="162"/>
      <c r="E541" s="162"/>
      <c r="F541" s="162"/>
      <c r="G541" s="162"/>
      <c r="H541" s="162"/>
      <c r="I541" s="162"/>
      <c r="J541" s="162"/>
      <c r="K541" s="162"/>
      <c r="L541" s="162"/>
    </row>
    <row r="542" spans="1:12" x14ac:dyDescent="0.2">
      <c r="A542" s="162"/>
      <c r="B542" s="162"/>
      <c r="C542" s="162"/>
      <c r="D542" s="162"/>
      <c r="E542" s="162"/>
      <c r="F542" s="162"/>
      <c r="G542" s="162"/>
      <c r="H542" s="162"/>
      <c r="I542" s="162"/>
      <c r="J542" s="162"/>
      <c r="K542" s="162"/>
      <c r="L542" s="162"/>
    </row>
    <row r="543" spans="1:12" x14ac:dyDescent="0.2">
      <c r="A543" s="162"/>
      <c r="B543" s="162"/>
      <c r="C543" s="162"/>
      <c r="D543" s="162"/>
      <c r="E543" s="162"/>
      <c r="F543" s="162"/>
      <c r="G543" s="162"/>
      <c r="H543" s="162"/>
      <c r="I543" s="162"/>
      <c r="J543" s="162"/>
      <c r="K543" s="162"/>
      <c r="L543" s="162"/>
    </row>
    <row r="544" spans="1:12" x14ac:dyDescent="0.2">
      <c r="A544" s="162"/>
      <c r="B544" s="162"/>
      <c r="C544" s="162"/>
      <c r="D544" s="162"/>
      <c r="E544" s="162"/>
      <c r="F544" s="162"/>
      <c r="G544" s="162"/>
      <c r="H544" s="162"/>
      <c r="I544" s="162"/>
      <c r="J544" s="162"/>
      <c r="K544" s="162"/>
      <c r="L544" s="162"/>
    </row>
    <row r="545" spans="1:12" x14ac:dyDescent="0.2">
      <c r="A545" s="162"/>
      <c r="B545" s="162"/>
      <c r="C545" s="162"/>
      <c r="D545" s="162"/>
      <c r="E545" s="162"/>
      <c r="F545" s="162"/>
      <c r="G545" s="162"/>
      <c r="H545" s="162"/>
      <c r="I545" s="162"/>
      <c r="J545" s="162"/>
      <c r="K545" s="162"/>
      <c r="L545" s="162"/>
    </row>
    <row r="546" spans="1:12" x14ac:dyDescent="0.2">
      <c r="A546" s="162"/>
      <c r="B546" s="162"/>
      <c r="C546" s="162"/>
      <c r="D546" s="162"/>
      <c r="E546" s="162"/>
      <c r="F546" s="162"/>
      <c r="G546" s="162"/>
      <c r="H546" s="162"/>
      <c r="I546" s="162"/>
      <c r="J546" s="162"/>
      <c r="K546" s="162"/>
      <c r="L546" s="162"/>
    </row>
    <row r="547" spans="1:12" x14ac:dyDescent="0.2">
      <c r="A547" s="162"/>
      <c r="B547" s="162"/>
      <c r="C547" s="162"/>
      <c r="D547" s="162"/>
      <c r="E547" s="162"/>
      <c r="F547" s="162"/>
      <c r="G547" s="162"/>
      <c r="H547" s="162"/>
      <c r="I547" s="162"/>
      <c r="J547" s="162"/>
      <c r="K547" s="162"/>
      <c r="L547" s="162"/>
    </row>
    <row r="548" spans="1:12" x14ac:dyDescent="0.2">
      <c r="A548" s="162"/>
      <c r="B548" s="162"/>
      <c r="C548" s="162"/>
      <c r="D548" s="162"/>
      <c r="E548" s="162"/>
      <c r="F548" s="162"/>
      <c r="G548" s="162"/>
      <c r="H548" s="162"/>
      <c r="I548" s="162"/>
      <c r="J548" s="162"/>
      <c r="K548" s="162"/>
      <c r="L548" s="162"/>
    </row>
    <row r="549" spans="1:12" x14ac:dyDescent="0.2">
      <c r="A549" s="162"/>
      <c r="B549" s="162"/>
      <c r="C549" s="162"/>
      <c r="D549" s="162"/>
      <c r="E549" s="162"/>
      <c r="F549" s="162"/>
      <c r="G549" s="162"/>
      <c r="H549" s="162"/>
      <c r="I549" s="162"/>
      <c r="J549" s="162"/>
      <c r="K549" s="162"/>
      <c r="L549" s="162"/>
    </row>
    <row r="550" spans="1:12" x14ac:dyDescent="0.2">
      <c r="A550" s="162"/>
      <c r="B550" s="162"/>
      <c r="C550" s="162"/>
      <c r="D550" s="162"/>
      <c r="E550" s="162"/>
      <c r="F550" s="162"/>
      <c r="G550" s="162"/>
      <c r="H550" s="162"/>
      <c r="I550" s="162"/>
      <c r="J550" s="162"/>
      <c r="K550" s="162"/>
      <c r="L550" s="162"/>
    </row>
    <row r="551" spans="1:12" x14ac:dyDescent="0.2">
      <c r="A551" s="162"/>
      <c r="B551" s="162"/>
      <c r="C551" s="162"/>
      <c r="D551" s="162"/>
      <c r="E551" s="162"/>
      <c r="F551" s="162"/>
      <c r="G551" s="162"/>
      <c r="H551" s="162"/>
      <c r="I551" s="162"/>
      <c r="J551" s="162"/>
      <c r="K551" s="162"/>
      <c r="L551" s="162"/>
    </row>
    <row r="552" spans="1:12" x14ac:dyDescent="0.2">
      <c r="A552" s="162"/>
      <c r="B552" s="162"/>
      <c r="C552" s="162"/>
      <c r="D552" s="162"/>
      <c r="E552" s="162"/>
      <c r="F552" s="162"/>
      <c r="G552" s="162"/>
      <c r="H552" s="162"/>
      <c r="I552" s="162"/>
      <c r="J552" s="162"/>
      <c r="K552" s="162"/>
      <c r="L552" s="162"/>
    </row>
    <row r="553" spans="1:12" x14ac:dyDescent="0.2">
      <c r="A553" s="162"/>
      <c r="B553" s="162"/>
      <c r="C553" s="162"/>
      <c r="D553" s="162"/>
      <c r="E553" s="162"/>
      <c r="F553" s="162"/>
      <c r="G553" s="162"/>
      <c r="H553" s="162"/>
      <c r="I553" s="162"/>
      <c r="J553" s="162"/>
      <c r="K553" s="162"/>
      <c r="L553" s="162"/>
    </row>
    <row r="554" spans="1:12" x14ac:dyDescent="0.2">
      <c r="A554" s="162"/>
      <c r="B554" s="162"/>
      <c r="C554" s="162"/>
      <c r="D554" s="162"/>
      <c r="E554" s="162"/>
      <c r="F554" s="162"/>
      <c r="G554" s="162"/>
      <c r="H554" s="162"/>
      <c r="I554" s="162"/>
      <c r="J554" s="162"/>
      <c r="K554" s="162"/>
      <c r="L554" s="162"/>
    </row>
    <row r="555" spans="1:12" x14ac:dyDescent="0.2">
      <c r="A555" s="162"/>
      <c r="B555" s="162"/>
      <c r="C555" s="162"/>
      <c r="D555" s="162"/>
      <c r="E555" s="162"/>
      <c r="F555" s="162"/>
      <c r="G555" s="162"/>
      <c r="H555" s="162"/>
      <c r="I555" s="162"/>
      <c r="J555" s="162"/>
      <c r="K555" s="162"/>
      <c r="L555" s="162"/>
    </row>
    <row r="556" spans="1:12" x14ac:dyDescent="0.2">
      <c r="A556" s="162"/>
      <c r="B556" s="162"/>
      <c r="C556" s="162"/>
      <c r="D556" s="162"/>
      <c r="E556" s="162"/>
      <c r="F556" s="162"/>
      <c r="G556" s="162"/>
      <c r="H556" s="162"/>
      <c r="I556" s="162"/>
      <c r="J556" s="162"/>
      <c r="K556" s="162"/>
      <c r="L556" s="162"/>
    </row>
    <row r="557" spans="1:12" x14ac:dyDescent="0.2">
      <c r="A557" s="162"/>
      <c r="B557" s="162"/>
      <c r="C557" s="162"/>
      <c r="D557" s="162"/>
      <c r="E557" s="162"/>
      <c r="F557" s="162"/>
      <c r="G557" s="162"/>
      <c r="H557" s="162"/>
      <c r="I557" s="162"/>
      <c r="J557" s="162"/>
      <c r="K557" s="162"/>
      <c r="L557" s="162"/>
    </row>
    <row r="558" spans="1:12" x14ac:dyDescent="0.2">
      <c r="A558" s="162"/>
      <c r="B558" s="162"/>
      <c r="C558" s="162"/>
      <c r="D558" s="162"/>
      <c r="E558" s="162"/>
      <c r="F558" s="162"/>
      <c r="G558" s="162"/>
      <c r="H558" s="162"/>
      <c r="I558" s="162"/>
      <c r="J558" s="162"/>
      <c r="K558" s="162"/>
      <c r="L558" s="162"/>
    </row>
    <row r="559" spans="1:12" x14ac:dyDescent="0.2">
      <c r="A559" s="162"/>
      <c r="B559" s="162"/>
      <c r="C559" s="162"/>
      <c r="D559" s="162"/>
      <c r="E559" s="162"/>
      <c r="F559" s="162"/>
      <c r="G559" s="162"/>
      <c r="H559" s="162"/>
      <c r="I559" s="162"/>
      <c r="J559" s="162"/>
      <c r="K559" s="162"/>
      <c r="L559" s="162"/>
    </row>
    <row r="560" spans="1:12" x14ac:dyDescent="0.2">
      <c r="A560" s="162"/>
      <c r="B560" s="162"/>
      <c r="C560" s="162"/>
      <c r="D560" s="162"/>
      <c r="E560" s="162"/>
      <c r="F560" s="162"/>
      <c r="G560" s="162"/>
      <c r="H560" s="162"/>
      <c r="I560" s="162"/>
      <c r="J560" s="162"/>
      <c r="K560" s="162"/>
      <c r="L560" s="162"/>
    </row>
    <row r="561" spans="1:12" x14ac:dyDescent="0.2">
      <c r="A561" s="162"/>
      <c r="B561" s="162"/>
      <c r="C561" s="162"/>
      <c r="D561" s="162"/>
      <c r="E561" s="162"/>
      <c r="F561" s="162"/>
      <c r="G561" s="162"/>
      <c r="H561" s="162"/>
      <c r="I561" s="162"/>
      <c r="J561" s="162"/>
      <c r="K561" s="162"/>
      <c r="L561" s="162"/>
    </row>
    <row r="562" spans="1:12" x14ac:dyDescent="0.2">
      <c r="A562" s="162"/>
      <c r="B562" s="162"/>
      <c r="C562" s="162"/>
      <c r="D562" s="162"/>
      <c r="E562" s="162"/>
      <c r="F562" s="162"/>
      <c r="G562" s="162"/>
      <c r="H562" s="162"/>
      <c r="I562" s="162"/>
      <c r="J562" s="162"/>
      <c r="K562" s="162"/>
      <c r="L562" s="162"/>
    </row>
    <row r="563" spans="1:12" x14ac:dyDescent="0.2">
      <c r="A563" s="162"/>
      <c r="B563" s="162"/>
      <c r="C563" s="162"/>
      <c r="D563" s="162"/>
      <c r="E563" s="162"/>
      <c r="F563" s="162"/>
      <c r="G563" s="162"/>
      <c r="H563" s="162"/>
      <c r="I563" s="162"/>
      <c r="J563" s="162"/>
      <c r="K563" s="162"/>
      <c r="L563" s="162"/>
    </row>
    <row r="564" spans="1:12" x14ac:dyDescent="0.2">
      <c r="A564" s="162"/>
      <c r="B564" s="162"/>
      <c r="C564" s="162"/>
      <c r="D564" s="162"/>
      <c r="E564" s="162"/>
      <c r="F564" s="162"/>
      <c r="G564" s="162"/>
      <c r="H564" s="162"/>
      <c r="I564" s="162"/>
      <c r="J564" s="162"/>
      <c r="K564" s="162"/>
      <c r="L564" s="162"/>
    </row>
    <row r="565" spans="1:12" x14ac:dyDescent="0.2">
      <c r="A565" s="162"/>
      <c r="B565" s="162"/>
      <c r="C565" s="162"/>
      <c r="D565" s="162"/>
      <c r="E565" s="162"/>
      <c r="F565" s="162"/>
      <c r="G565" s="162"/>
      <c r="H565" s="162"/>
      <c r="I565" s="162"/>
      <c r="J565" s="162"/>
      <c r="K565" s="162"/>
      <c r="L565" s="162"/>
    </row>
    <row r="566" spans="1:12" x14ac:dyDescent="0.2">
      <c r="A566" s="162"/>
      <c r="B566" s="162"/>
      <c r="C566" s="162"/>
      <c r="D566" s="162"/>
      <c r="E566" s="162"/>
      <c r="F566" s="162"/>
      <c r="G566" s="162"/>
      <c r="H566" s="162"/>
      <c r="I566" s="162"/>
      <c r="J566" s="162"/>
      <c r="K566" s="162"/>
      <c r="L566" s="162"/>
    </row>
    <row r="567" spans="1:12" x14ac:dyDescent="0.2">
      <c r="A567" s="162"/>
      <c r="B567" s="162"/>
      <c r="C567" s="162"/>
      <c r="D567" s="162"/>
      <c r="E567" s="162"/>
      <c r="F567" s="162"/>
      <c r="G567" s="162"/>
      <c r="H567" s="162"/>
      <c r="I567" s="162"/>
      <c r="J567" s="162"/>
      <c r="K567" s="162"/>
      <c r="L567" s="162"/>
    </row>
    <row r="568" spans="1:12" x14ac:dyDescent="0.2">
      <c r="A568" s="162"/>
      <c r="B568" s="162"/>
      <c r="C568" s="162"/>
      <c r="D568" s="162"/>
      <c r="E568" s="162"/>
      <c r="F568" s="162"/>
      <c r="G568" s="162"/>
      <c r="H568" s="162"/>
      <c r="I568" s="162"/>
      <c r="J568" s="162"/>
      <c r="K568" s="162"/>
      <c r="L568" s="162"/>
    </row>
    <row r="569" spans="1:12" x14ac:dyDescent="0.2">
      <c r="A569" s="162"/>
      <c r="B569" s="162"/>
      <c r="C569" s="162"/>
      <c r="D569" s="162"/>
      <c r="E569" s="162"/>
      <c r="F569" s="162"/>
      <c r="G569" s="162"/>
      <c r="H569" s="162"/>
      <c r="I569" s="162"/>
      <c r="J569" s="162"/>
      <c r="K569" s="162"/>
      <c r="L569" s="162"/>
    </row>
    <row r="570" spans="1:12" x14ac:dyDescent="0.2">
      <c r="A570" s="162"/>
      <c r="B570" s="162"/>
      <c r="C570" s="162"/>
      <c r="D570" s="162"/>
      <c r="E570" s="162"/>
      <c r="F570" s="162"/>
      <c r="G570" s="162"/>
      <c r="H570" s="162"/>
      <c r="I570" s="162"/>
      <c r="J570" s="162"/>
      <c r="K570" s="162"/>
      <c r="L570" s="162"/>
    </row>
    <row r="571" spans="1:12" x14ac:dyDescent="0.2">
      <c r="A571" s="162"/>
      <c r="B571" s="162"/>
      <c r="C571" s="162"/>
      <c r="D571" s="162"/>
      <c r="E571" s="162"/>
      <c r="F571" s="162"/>
      <c r="G571" s="162"/>
      <c r="H571" s="162"/>
      <c r="I571" s="162"/>
      <c r="J571" s="162"/>
      <c r="K571" s="162"/>
      <c r="L571" s="162"/>
    </row>
    <row r="572" spans="1:12" x14ac:dyDescent="0.2">
      <c r="A572" s="162"/>
      <c r="B572" s="162"/>
      <c r="C572" s="162"/>
      <c r="D572" s="162"/>
      <c r="E572" s="162"/>
      <c r="F572" s="162"/>
      <c r="G572" s="162"/>
      <c r="H572" s="162"/>
      <c r="I572" s="162"/>
      <c r="J572" s="162"/>
      <c r="K572" s="162"/>
      <c r="L572" s="162"/>
    </row>
    <row r="573" spans="1:12" x14ac:dyDescent="0.2">
      <c r="A573" s="162"/>
      <c r="B573" s="162"/>
      <c r="C573" s="162"/>
      <c r="D573" s="162"/>
      <c r="E573" s="162"/>
      <c r="F573" s="162"/>
      <c r="G573" s="162"/>
      <c r="H573" s="162"/>
      <c r="I573" s="162"/>
      <c r="J573" s="162"/>
      <c r="K573" s="162"/>
      <c r="L573" s="162"/>
    </row>
    <row r="574" spans="1:12" x14ac:dyDescent="0.2">
      <c r="A574" s="162"/>
      <c r="B574" s="162"/>
      <c r="C574" s="162"/>
      <c r="D574" s="162"/>
      <c r="E574" s="162"/>
      <c r="F574" s="162"/>
      <c r="G574" s="162"/>
      <c r="H574" s="162"/>
      <c r="I574" s="162"/>
      <c r="J574" s="162"/>
      <c r="K574" s="162"/>
      <c r="L574" s="162"/>
    </row>
    <row r="575" spans="1:12" x14ac:dyDescent="0.2">
      <c r="A575" s="162"/>
      <c r="B575" s="162"/>
      <c r="C575" s="162"/>
      <c r="D575" s="162"/>
      <c r="E575" s="162"/>
      <c r="F575" s="162"/>
      <c r="G575" s="162"/>
      <c r="H575" s="162"/>
      <c r="I575" s="162"/>
      <c r="J575" s="162"/>
      <c r="K575" s="162"/>
      <c r="L575" s="162"/>
    </row>
    <row r="576" spans="1:12" x14ac:dyDescent="0.2">
      <c r="A576" s="162"/>
      <c r="B576" s="162"/>
      <c r="C576" s="162"/>
      <c r="D576" s="162"/>
      <c r="E576" s="162"/>
      <c r="F576" s="162"/>
      <c r="G576" s="162"/>
      <c r="H576" s="162"/>
      <c r="I576" s="162"/>
      <c r="J576" s="162"/>
      <c r="K576" s="162"/>
      <c r="L576" s="162"/>
    </row>
    <row r="577" spans="1:12" x14ac:dyDescent="0.2">
      <c r="A577" s="162"/>
      <c r="B577" s="162"/>
      <c r="C577" s="162"/>
      <c r="D577" s="162"/>
      <c r="E577" s="162"/>
      <c r="F577" s="162"/>
      <c r="G577" s="162"/>
      <c r="H577" s="162"/>
      <c r="I577" s="162"/>
      <c r="J577" s="162"/>
      <c r="K577" s="162"/>
      <c r="L577" s="162"/>
    </row>
    <row r="578" spans="1:12" x14ac:dyDescent="0.2">
      <c r="A578" s="162"/>
      <c r="B578" s="162"/>
      <c r="C578" s="162"/>
      <c r="D578" s="162"/>
      <c r="E578" s="162"/>
      <c r="F578" s="162"/>
      <c r="G578" s="162"/>
      <c r="H578" s="162"/>
      <c r="I578" s="162"/>
      <c r="J578" s="162"/>
      <c r="K578" s="162"/>
      <c r="L578" s="162"/>
    </row>
    <row r="579" spans="1:12" x14ac:dyDescent="0.2">
      <c r="A579" s="162"/>
      <c r="B579" s="162"/>
      <c r="C579" s="162"/>
      <c r="D579" s="162"/>
      <c r="E579" s="162"/>
      <c r="F579" s="162"/>
      <c r="G579" s="162"/>
      <c r="H579" s="162"/>
      <c r="I579" s="162"/>
      <c r="J579" s="162"/>
      <c r="K579" s="162"/>
      <c r="L579" s="162"/>
    </row>
    <row r="580" spans="1:12" x14ac:dyDescent="0.2">
      <c r="A580" s="162"/>
      <c r="B580" s="162"/>
      <c r="C580" s="162"/>
      <c r="D580" s="162"/>
      <c r="E580" s="162"/>
      <c r="F580" s="162"/>
      <c r="G580" s="162"/>
      <c r="H580" s="162"/>
      <c r="I580" s="162"/>
      <c r="J580" s="162"/>
      <c r="K580" s="162"/>
      <c r="L580" s="162"/>
    </row>
    <row r="581" spans="1:12" x14ac:dyDescent="0.2">
      <c r="A581" s="162"/>
      <c r="B581" s="162"/>
      <c r="C581" s="162"/>
      <c r="D581" s="162"/>
      <c r="E581" s="162"/>
      <c r="F581" s="162"/>
      <c r="G581" s="162"/>
      <c r="H581" s="162"/>
      <c r="I581" s="162"/>
      <c r="J581" s="162"/>
      <c r="K581" s="162"/>
      <c r="L581" s="162"/>
    </row>
    <row r="582" spans="1:12" x14ac:dyDescent="0.2">
      <c r="A582" s="162"/>
      <c r="B582" s="162"/>
      <c r="C582" s="162"/>
      <c r="D582" s="162"/>
      <c r="E582" s="162"/>
      <c r="F582" s="162"/>
      <c r="G582" s="162"/>
      <c r="H582" s="162"/>
      <c r="I582" s="162"/>
      <c r="J582" s="162"/>
      <c r="K582" s="162"/>
      <c r="L582" s="162"/>
    </row>
    <row r="583" spans="1:12" x14ac:dyDescent="0.2">
      <c r="A583" s="162"/>
      <c r="B583" s="162"/>
      <c r="C583" s="162"/>
      <c r="D583" s="162"/>
      <c r="E583" s="162"/>
      <c r="F583" s="162"/>
      <c r="G583" s="162"/>
      <c r="H583" s="162"/>
      <c r="I583" s="162"/>
      <c r="J583" s="162"/>
      <c r="K583" s="162"/>
      <c r="L583" s="162"/>
    </row>
    <row r="584" spans="1:12" x14ac:dyDescent="0.2">
      <c r="A584" s="162"/>
      <c r="B584" s="162"/>
      <c r="C584" s="162"/>
      <c r="D584" s="162"/>
      <c r="E584" s="162"/>
      <c r="F584" s="162"/>
      <c r="G584" s="162"/>
      <c r="H584" s="162"/>
      <c r="I584" s="162"/>
      <c r="J584" s="162"/>
      <c r="K584" s="162"/>
      <c r="L584" s="162"/>
    </row>
    <row r="585" spans="1:12" x14ac:dyDescent="0.2">
      <c r="A585" s="162"/>
      <c r="B585" s="162"/>
      <c r="C585" s="162"/>
      <c r="D585" s="162"/>
      <c r="E585" s="162"/>
      <c r="F585" s="162"/>
      <c r="G585" s="162"/>
      <c r="H585" s="162"/>
      <c r="I585" s="162"/>
      <c r="J585" s="162"/>
      <c r="K585" s="162"/>
      <c r="L585" s="162"/>
    </row>
    <row r="586" spans="1:12" x14ac:dyDescent="0.2">
      <c r="A586" s="162"/>
      <c r="B586" s="162"/>
      <c r="C586" s="162"/>
      <c r="D586" s="162"/>
      <c r="E586" s="162"/>
      <c r="F586" s="162"/>
      <c r="G586" s="162"/>
      <c r="H586" s="162"/>
      <c r="I586" s="162"/>
      <c r="J586" s="162"/>
      <c r="K586" s="162"/>
      <c r="L586" s="162"/>
    </row>
    <row r="587" spans="1:12" x14ac:dyDescent="0.2">
      <c r="A587" s="162"/>
      <c r="B587" s="162"/>
      <c r="C587" s="162"/>
      <c r="D587" s="162"/>
      <c r="E587" s="162"/>
      <c r="F587" s="162"/>
      <c r="G587" s="162"/>
      <c r="H587" s="162"/>
      <c r="I587" s="162"/>
      <c r="J587" s="162"/>
      <c r="K587" s="162"/>
      <c r="L587" s="162"/>
    </row>
    <row r="588" spans="1:12" x14ac:dyDescent="0.2">
      <c r="A588" s="162"/>
      <c r="B588" s="162"/>
      <c r="C588" s="162"/>
      <c r="D588" s="162"/>
      <c r="E588" s="162"/>
      <c r="F588" s="162"/>
      <c r="G588" s="162"/>
      <c r="H588" s="162"/>
      <c r="I588" s="162"/>
      <c r="J588" s="162"/>
      <c r="K588" s="162"/>
      <c r="L588" s="162"/>
    </row>
    <row r="589" spans="1:12" x14ac:dyDescent="0.2">
      <c r="A589" s="162"/>
      <c r="B589" s="162"/>
      <c r="C589" s="162"/>
      <c r="D589" s="162"/>
      <c r="E589" s="162"/>
      <c r="F589" s="162"/>
      <c r="G589" s="162"/>
      <c r="H589" s="162"/>
      <c r="I589" s="162"/>
      <c r="J589" s="162"/>
      <c r="K589" s="162"/>
      <c r="L589" s="162"/>
    </row>
    <row r="590" spans="1:12" x14ac:dyDescent="0.2">
      <c r="A590" s="162"/>
      <c r="B590" s="162"/>
      <c r="C590" s="162"/>
      <c r="D590" s="162"/>
      <c r="E590" s="162"/>
      <c r="F590" s="162"/>
      <c r="G590" s="162"/>
      <c r="H590" s="162"/>
      <c r="I590" s="162"/>
      <c r="J590" s="162"/>
      <c r="K590" s="162"/>
      <c r="L590" s="162"/>
    </row>
    <row r="591" spans="1:12" x14ac:dyDescent="0.2">
      <c r="A591" s="162"/>
      <c r="B591" s="162"/>
      <c r="C591" s="162"/>
      <c r="D591" s="162"/>
      <c r="E591" s="162"/>
      <c r="F591" s="162"/>
      <c r="G591" s="162"/>
      <c r="H591" s="162"/>
      <c r="I591" s="162"/>
      <c r="J591" s="162"/>
      <c r="K591" s="162"/>
      <c r="L591" s="162"/>
    </row>
    <row r="592" spans="1:12" x14ac:dyDescent="0.2">
      <c r="A592" s="162"/>
      <c r="B592" s="162"/>
      <c r="C592" s="162"/>
      <c r="D592" s="162"/>
      <c r="E592" s="162"/>
      <c r="F592" s="162"/>
      <c r="G592" s="162"/>
      <c r="H592" s="162"/>
      <c r="I592" s="162"/>
      <c r="J592" s="162"/>
      <c r="K592" s="162"/>
      <c r="L592" s="162"/>
    </row>
    <row r="593" spans="1:12" x14ac:dyDescent="0.2">
      <c r="A593" s="162"/>
      <c r="B593" s="162"/>
      <c r="C593" s="162"/>
      <c r="D593" s="162"/>
      <c r="E593" s="162"/>
      <c r="F593" s="162"/>
      <c r="G593" s="162"/>
      <c r="H593" s="162"/>
      <c r="I593" s="162"/>
      <c r="J593" s="162"/>
      <c r="K593" s="162"/>
      <c r="L593" s="162"/>
    </row>
    <row r="594" spans="1:12" x14ac:dyDescent="0.2">
      <c r="A594" s="162"/>
      <c r="B594" s="162"/>
      <c r="C594" s="162"/>
      <c r="D594" s="162"/>
      <c r="E594" s="162"/>
      <c r="F594" s="162"/>
      <c r="G594" s="162"/>
      <c r="H594" s="162"/>
      <c r="I594" s="162"/>
      <c r="J594" s="162"/>
      <c r="K594" s="162"/>
      <c r="L594" s="162"/>
    </row>
    <row r="595" spans="1:12" x14ac:dyDescent="0.2">
      <c r="A595" s="162"/>
      <c r="B595" s="162"/>
      <c r="C595" s="162"/>
      <c r="D595" s="162"/>
      <c r="E595" s="162"/>
      <c r="F595" s="162"/>
      <c r="G595" s="162"/>
      <c r="H595" s="162"/>
      <c r="I595" s="162"/>
      <c r="J595" s="162"/>
      <c r="K595" s="162"/>
      <c r="L595" s="162"/>
    </row>
    <row r="596" spans="1:12" x14ac:dyDescent="0.2">
      <c r="A596" s="162"/>
      <c r="B596" s="162"/>
      <c r="C596" s="162"/>
      <c r="D596" s="162"/>
      <c r="E596" s="162"/>
      <c r="F596" s="162"/>
      <c r="G596" s="162"/>
      <c r="H596" s="162"/>
      <c r="I596" s="162"/>
      <c r="J596" s="162"/>
      <c r="K596" s="162"/>
      <c r="L596" s="162"/>
    </row>
    <row r="597" spans="1:12" x14ac:dyDescent="0.2">
      <c r="A597" s="162"/>
      <c r="B597" s="162"/>
      <c r="C597" s="162"/>
      <c r="D597" s="162"/>
      <c r="E597" s="162"/>
      <c r="F597" s="162"/>
      <c r="G597" s="162"/>
      <c r="H597" s="162"/>
      <c r="I597" s="162"/>
      <c r="J597" s="162"/>
      <c r="K597" s="162"/>
      <c r="L597" s="162"/>
    </row>
    <row r="598" spans="1:12" x14ac:dyDescent="0.2">
      <c r="A598" s="162"/>
      <c r="B598" s="162"/>
      <c r="C598" s="162"/>
      <c r="D598" s="162"/>
      <c r="E598" s="162"/>
      <c r="F598" s="162"/>
      <c r="G598" s="162"/>
      <c r="H598" s="162"/>
      <c r="I598" s="162"/>
      <c r="J598" s="162"/>
      <c r="K598" s="162"/>
      <c r="L598" s="162"/>
    </row>
    <row r="599" spans="1:12" x14ac:dyDescent="0.2">
      <c r="A599" s="162"/>
      <c r="B599" s="162"/>
      <c r="C599" s="162"/>
      <c r="D599" s="162"/>
      <c r="E599" s="162"/>
      <c r="F599" s="162"/>
      <c r="G599" s="162"/>
      <c r="H599" s="162"/>
      <c r="I599" s="162"/>
      <c r="J599" s="162"/>
      <c r="K599" s="162"/>
      <c r="L599" s="162"/>
    </row>
    <row r="600" spans="1:12" x14ac:dyDescent="0.2">
      <c r="A600" s="162"/>
      <c r="B600" s="162"/>
      <c r="C600" s="162"/>
      <c r="D600" s="162"/>
      <c r="E600" s="162"/>
      <c r="F600" s="162"/>
      <c r="G600" s="162"/>
      <c r="H600" s="162"/>
      <c r="I600" s="162"/>
      <c r="J600" s="162"/>
      <c r="K600" s="162"/>
      <c r="L600" s="162"/>
    </row>
    <row r="601" spans="1:12" x14ac:dyDescent="0.2">
      <c r="A601" s="162"/>
      <c r="B601" s="162"/>
      <c r="C601" s="162"/>
      <c r="D601" s="162"/>
      <c r="E601" s="162"/>
      <c r="F601" s="162"/>
      <c r="G601" s="162"/>
      <c r="H601" s="162"/>
      <c r="I601" s="162"/>
      <c r="J601" s="162"/>
      <c r="K601" s="162"/>
      <c r="L601" s="162"/>
    </row>
    <row r="602" spans="1:12" x14ac:dyDescent="0.2">
      <c r="A602" s="162"/>
      <c r="B602" s="162"/>
      <c r="C602" s="162"/>
      <c r="D602" s="162"/>
      <c r="E602" s="162"/>
      <c r="F602" s="162"/>
      <c r="G602" s="162"/>
      <c r="H602" s="162"/>
      <c r="I602" s="162"/>
      <c r="J602" s="162"/>
      <c r="K602" s="162"/>
      <c r="L602" s="162"/>
    </row>
    <row r="603" spans="1:12" x14ac:dyDescent="0.2">
      <c r="A603" s="162"/>
      <c r="B603" s="162"/>
      <c r="C603" s="162"/>
      <c r="D603" s="162"/>
      <c r="E603" s="162"/>
      <c r="F603" s="162"/>
      <c r="G603" s="162"/>
      <c r="H603" s="162"/>
      <c r="I603" s="162"/>
      <c r="J603" s="162"/>
      <c r="K603" s="162"/>
      <c r="L603" s="162"/>
    </row>
    <row r="604" spans="1:12" x14ac:dyDescent="0.2">
      <c r="A604" s="162"/>
      <c r="B604" s="162"/>
      <c r="C604" s="162"/>
      <c r="D604" s="162"/>
      <c r="E604" s="162"/>
      <c r="F604" s="162"/>
      <c r="G604" s="162"/>
      <c r="H604" s="162"/>
      <c r="I604" s="162"/>
      <c r="J604" s="162"/>
      <c r="K604" s="162"/>
      <c r="L604" s="162"/>
    </row>
    <row r="605" spans="1:12" x14ac:dyDescent="0.2">
      <c r="A605" s="162"/>
      <c r="B605" s="162"/>
      <c r="C605" s="162"/>
      <c r="D605" s="162"/>
      <c r="E605" s="162"/>
      <c r="F605" s="162"/>
      <c r="G605" s="162"/>
      <c r="H605" s="162"/>
      <c r="I605" s="162"/>
      <c r="J605" s="162"/>
      <c r="K605" s="162"/>
      <c r="L605" s="162"/>
    </row>
    <row r="606" spans="1:12" x14ac:dyDescent="0.2">
      <c r="A606" s="162"/>
      <c r="B606" s="162"/>
      <c r="C606" s="162"/>
      <c r="D606" s="162"/>
      <c r="E606" s="162"/>
      <c r="F606" s="162"/>
      <c r="G606" s="162"/>
      <c r="H606" s="162"/>
      <c r="I606" s="162"/>
      <c r="J606" s="162"/>
      <c r="K606" s="162"/>
      <c r="L606" s="162"/>
    </row>
    <row r="607" spans="1:12" x14ac:dyDescent="0.2">
      <c r="A607" s="162"/>
      <c r="B607" s="162"/>
      <c r="C607" s="162"/>
      <c r="D607" s="162"/>
      <c r="E607" s="162"/>
      <c r="F607" s="162"/>
      <c r="G607" s="162"/>
      <c r="H607" s="162"/>
      <c r="I607" s="162"/>
      <c r="J607" s="162"/>
      <c r="K607" s="162"/>
      <c r="L607" s="162"/>
    </row>
    <row r="608" spans="1:12" x14ac:dyDescent="0.2">
      <c r="A608" s="162"/>
      <c r="B608" s="162"/>
      <c r="C608" s="162"/>
      <c r="D608" s="162"/>
      <c r="E608" s="162"/>
      <c r="F608" s="162"/>
      <c r="G608" s="162"/>
      <c r="H608" s="162"/>
      <c r="I608" s="162"/>
      <c r="J608" s="162"/>
      <c r="K608" s="162"/>
      <c r="L608" s="162"/>
    </row>
    <row r="609" spans="1:12" x14ac:dyDescent="0.2">
      <c r="A609" s="162"/>
      <c r="B609" s="162"/>
      <c r="C609" s="162"/>
      <c r="D609" s="162"/>
      <c r="E609" s="162"/>
      <c r="F609" s="162"/>
      <c r="G609" s="162"/>
      <c r="H609" s="162"/>
      <c r="I609" s="162"/>
      <c r="J609" s="162"/>
      <c r="K609" s="162"/>
      <c r="L609" s="162"/>
    </row>
    <row r="610" spans="1:12" x14ac:dyDescent="0.2">
      <c r="A610" s="162"/>
      <c r="B610" s="162"/>
      <c r="C610" s="162"/>
      <c r="D610" s="162"/>
      <c r="E610" s="162"/>
      <c r="F610" s="162"/>
      <c r="G610" s="162"/>
      <c r="H610" s="162"/>
      <c r="I610" s="162"/>
      <c r="J610" s="162"/>
      <c r="K610" s="162"/>
      <c r="L610" s="162"/>
    </row>
    <row r="611" spans="1:12" x14ac:dyDescent="0.2">
      <c r="A611" s="162"/>
      <c r="B611" s="162"/>
      <c r="C611" s="162"/>
      <c r="D611" s="162"/>
      <c r="E611" s="162"/>
      <c r="F611" s="162"/>
      <c r="G611" s="162"/>
      <c r="H611" s="162"/>
      <c r="I611" s="162"/>
      <c r="J611" s="162"/>
      <c r="K611" s="162"/>
      <c r="L611" s="162"/>
    </row>
    <row r="612" spans="1:12" x14ac:dyDescent="0.2">
      <c r="A612" s="162"/>
      <c r="B612" s="162"/>
      <c r="C612" s="162"/>
      <c r="D612" s="162"/>
      <c r="E612" s="162"/>
      <c r="F612" s="162"/>
      <c r="G612" s="162"/>
      <c r="H612" s="162"/>
      <c r="I612" s="162"/>
      <c r="J612" s="162"/>
      <c r="K612" s="162"/>
      <c r="L612" s="162"/>
    </row>
    <row r="613" spans="1:12" x14ac:dyDescent="0.2">
      <c r="A613" s="162"/>
      <c r="B613" s="162"/>
      <c r="C613" s="162"/>
      <c r="D613" s="162"/>
      <c r="E613" s="162"/>
      <c r="F613" s="162"/>
      <c r="G613" s="162"/>
      <c r="H613" s="162"/>
      <c r="I613" s="162"/>
      <c r="J613" s="162"/>
      <c r="K613" s="162"/>
      <c r="L613" s="162"/>
    </row>
    <row r="614" spans="1:12" x14ac:dyDescent="0.2">
      <c r="A614" s="162"/>
      <c r="B614" s="162"/>
      <c r="C614" s="162"/>
      <c r="D614" s="162"/>
      <c r="E614" s="162"/>
      <c r="F614" s="162"/>
      <c r="G614" s="162"/>
      <c r="H614" s="162"/>
      <c r="I614" s="162"/>
      <c r="J614" s="162"/>
      <c r="K614" s="162"/>
      <c r="L614" s="162"/>
    </row>
    <row r="615" spans="1:12" x14ac:dyDescent="0.2">
      <c r="A615" s="162"/>
      <c r="B615" s="162"/>
      <c r="C615" s="162"/>
      <c r="D615" s="162"/>
      <c r="E615" s="162"/>
      <c r="F615" s="162"/>
      <c r="G615" s="162"/>
      <c r="H615" s="162"/>
      <c r="I615" s="162"/>
      <c r="J615" s="162"/>
      <c r="K615" s="162"/>
      <c r="L615" s="162"/>
    </row>
    <row r="616" spans="1:12" x14ac:dyDescent="0.2">
      <c r="A616" s="162"/>
      <c r="B616" s="162"/>
      <c r="C616" s="162"/>
      <c r="D616" s="162"/>
      <c r="E616" s="162"/>
      <c r="F616" s="162"/>
      <c r="G616" s="162"/>
      <c r="H616" s="162"/>
      <c r="I616" s="162"/>
      <c r="J616" s="162"/>
      <c r="K616" s="162"/>
      <c r="L616" s="162"/>
    </row>
    <row r="617" spans="1:12" x14ac:dyDescent="0.2">
      <c r="A617" s="162"/>
      <c r="B617" s="162"/>
      <c r="C617" s="162"/>
      <c r="D617" s="162"/>
      <c r="E617" s="162"/>
      <c r="F617" s="162"/>
      <c r="G617" s="162"/>
      <c r="H617" s="162"/>
      <c r="I617" s="162"/>
      <c r="J617" s="162"/>
      <c r="K617" s="162"/>
      <c r="L617" s="162"/>
    </row>
    <row r="618" spans="1:12" x14ac:dyDescent="0.2">
      <c r="A618" s="162"/>
      <c r="B618" s="162"/>
      <c r="C618" s="162"/>
      <c r="D618" s="162"/>
      <c r="E618" s="162"/>
      <c r="F618" s="162"/>
      <c r="G618" s="162"/>
      <c r="H618" s="162"/>
      <c r="I618" s="162"/>
      <c r="J618" s="162"/>
      <c r="K618" s="162"/>
      <c r="L618" s="162"/>
    </row>
    <row r="619" spans="1:12" x14ac:dyDescent="0.2">
      <c r="A619" s="162"/>
      <c r="B619" s="162"/>
      <c r="C619" s="162"/>
      <c r="D619" s="162"/>
      <c r="E619" s="162"/>
      <c r="F619" s="162"/>
      <c r="G619" s="162"/>
      <c r="H619" s="162"/>
      <c r="I619" s="162"/>
      <c r="J619" s="162"/>
      <c r="K619" s="162"/>
      <c r="L619" s="162"/>
    </row>
    <row r="620" spans="1:12" x14ac:dyDescent="0.2">
      <c r="A620" s="162"/>
      <c r="B620" s="162"/>
      <c r="C620" s="162"/>
      <c r="D620" s="162"/>
      <c r="E620" s="162"/>
      <c r="F620" s="162"/>
      <c r="G620" s="162"/>
      <c r="H620" s="162"/>
      <c r="I620" s="162"/>
      <c r="J620" s="162"/>
      <c r="K620" s="162"/>
      <c r="L620" s="162"/>
    </row>
    <row r="621" spans="1:12" x14ac:dyDescent="0.2">
      <c r="A621" s="162"/>
      <c r="B621" s="162"/>
      <c r="C621" s="162"/>
      <c r="D621" s="162"/>
      <c r="E621" s="162"/>
      <c r="F621" s="162"/>
      <c r="G621" s="162"/>
      <c r="H621" s="162"/>
      <c r="I621" s="162"/>
      <c r="J621" s="162"/>
      <c r="K621" s="162"/>
      <c r="L621" s="162"/>
    </row>
    <row r="622" spans="1:12" x14ac:dyDescent="0.2">
      <c r="A622" s="162"/>
      <c r="B622" s="162"/>
      <c r="C622" s="162"/>
      <c r="D622" s="162"/>
      <c r="E622" s="162"/>
      <c r="F622" s="162"/>
      <c r="G622" s="162"/>
      <c r="H622" s="162"/>
      <c r="I622" s="162"/>
      <c r="J622" s="162"/>
      <c r="K622" s="162"/>
      <c r="L622" s="162"/>
    </row>
    <row r="623" spans="1:12" x14ac:dyDescent="0.2">
      <c r="A623" s="162"/>
      <c r="B623" s="162"/>
      <c r="C623" s="162"/>
      <c r="D623" s="162"/>
      <c r="E623" s="162"/>
      <c r="F623" s="162"/>
      <c r="G623" s="162"/>
      <c r="H623" s="162"/>
      <c r="I623" s="162"/>
      <c r="J623" s="162"/>
      <c r="K623" s="162"/>
      <c r="L623" s="162"/>
    </row>
    <row r="624" spans="1:12" x14ac:dyDescent="0.2">
      <c r="A624" s="162"/>
      <c r="B624" s="162"/>
      <c r="C624" s="162"/>
      <c r="D624" s="162"/>
      <c r="E624" s="162"/>
      <c r="F624" s="162"/>
      <c r="G624" s="162"/>
      <c r="H624" s="162"/>
      <c r="I624" s="162"/>
      <c r="J624" s="162"/>
      <c r="K624" s="162"/>
      <c r="L624" s="162"/>
    </row>
    <row r="625" spans="1:12" x14ac:dyDescent="0.2">
      <c r="A625" s="162"/>
      <c r="B625" s="162"/>
      <c r="C625" s="162"/>
      <c r="D625" s="162"/>
      <c r="E625" s="162"/>
      <c r="F625" s="162"/>
      <c r="G625" s="162"/>
      <c r="H625" s="162"/>
      <c r="I625" s="162"/>
      <c r="J625" s="162"/>
      <c r="K625" s="162"/>
      <c r="L625" s="162"/>
    </row>
    <row r="626" spans="1:12" x14ac:dyDescent="0.2">
      <c r="A626" s="162"/>
      <c r="B626" s="162"/>
      <c r="C626" s="162"/>
      <c r="D626" s="162"/>
      <c r="E626" s="162"/>
      <c r="F626" s="162"/>
      <c r="G626" s="162"/>
      <c r="H626" s="162"/>
      <c r="I626" s="162"/>
      <c r="J626" s="162"/>
      <c r="K626" s="162"/>
      <c r="L626" s="162"/>
    </row>
    <row r="627" spans="1:12" x14ac:dyDescent="0.2">
      <c r="A627" s="162"/>
      <c r="B627" s="162"/>
      <c r="C627" s="162"/>
      <c r="D627" s="162"/>
      <c r="E627" s="162"/>
      <c r="F627" s="162"/>
      <c r="G627" s="162"/>
      <c r="H627" s="162"/>
      <c r="I627" s="162"/>
      <c r="J627" s="162"/>
      <c r="K627" s="162"/>
      <c r="L627" s="162"/>
    </row>
    <row r="628" spans="1:12" x14ac:dyDescent="0.2">
      <c r="A628" s="162"/>
      <c r="B628" s="162"/>
      <c r="C628" s="162"/>
      <c r="D628" s="162"/>
      <c r="E628" s="162"/>
      <c r="F628" s="162"/>
      <c r="G628" s="162"/>
      <c r="H628" s="162"/>
      <c r="I628" s="162"/>
      <c r="J628" s="162"/>
      <c r="K628" s="162"/>
      <c r="L628" s="162"/>
    </row>
    <row r="629" spans="1:12" x14ac:dyDescent="0.2">
      <c r="A629" s="162"/>
      <c r="B629" s="162"/>
      <c r="C629" s="162"/>
      <c r="D629" s="162"/>
      <c r="E629" s="162"/>
      <c r="F629" s="162"/>
      <c r="G629" s="162"/>
      <c r="H629" s="162"/>
      <c r="I629" s="162"/>
      <c r="J629" s="162"/>
      <c r="K629" s="162"/>
      <c r="L629" s="162"/>
    </row>
    <row r="630" spans="1:12" x14ac:dyDescent="0.2">
      <c r="A630" s="162"/>
      <c r="B630" s="162"/>
      <c r="C630" s="162"/>
      <c r="D630" s="162"/>
      <c r="E630" s="162"/>
      <c r="F630" s="162"/>
      <c r="G630" s="162"/>
      <c r="H630" s="162"/>
      <c r="I630" s="162"/>
      <c r="J630" s="162"/>
      <c r="K630" s="162"/>
      <c r="L630" s="162"/>
    </row>
    <row r="631" spans="1:12" x14ac:dyDescent="0.2">
      <c r="A631" s="162"/>
      <c r="B631" s="162"/>
      <c r="C631" s="162"/>
      <c r="D631" s="162"/>
      <c r="E631" s="162"/>
      <c r="F631" s="162"/>
      <c r="G631" s="162"/>
      <c r="H631" s="162"/>
      <c r="I631" s="162"/>
      <c r="J631" s="162"/>
      <c r="K631" s="162"/>
      <c r="L631" s="162"/>
    </row>
    <row r="632" spans="1:12" x14ac:dyDescent="0.2">
      <c r="A632" s="162"/>
      <c r="B632" s="162"/>
      <c r="C632" s="162"/>
      <c r="D632" s="162"/>
      <c r="E632" s="162"/>
      <c r="F632" s="162"/>
      <c r="G632" s="162"/>
      <c r="H632" s="162"/>
      <c r="I632" s="162"/>
      <c r="J632" s="162"/>
      <c r="K632" s="162"/>
      <c r="L632" s="162"/>
    </row>
    <row r="633" spans="1:12" x14ac:dyDescent="0.2">
      <c r="A633" s="162"/>
      <c r="B633" s="162"/>
      <c r="C633" s="162"/>
      <c r="D633" s="162"/>
      <c r="E633" s="162"/>
      <c r="F633" s="162"/>
      <c r="G633" s="162"/>
      <c r="H633" s="162"/>
      <c r="I633" s="162"/>
      <c r="J633" s="162"/>
      <c r="K633" s="162"/>
      <c r="L633" s="162"/>
    </row>
    <row r="634" spans="1:12" x14ac:dyDescent="0.2">
      <c r="A634" s="162"/>
      <c r="B634" s="162"/>
      <c r="C634" s="162"/>
      <c r="D634" s="162"/>
      <c r="E634" s="162"/>
      <c r="F634" s="162"/>
      <c r="G634" s="162"/>
      <c r="H634" s="162"/>
      <c r="I634" s="162"/>
      <c r="J634" s="162"/>
      <c r="K634" s="162"/>
      <c r="L634" s="162"/>
    </row>
    <row r="635" spans="1:12" x14ac:dyDescent="0.2">
      <c r="A635" s="162"/>
      <c r="B635" s="162"/>
      <c r="C635" s="162"/>
      <c r="D635" s="162"/>
      <c r="E635" s="162"/>
      <c r="F635" s="162"/>
      <c r="G635" s="162"/>
      <c r="H635" s="162"/>
      <c r="I635" s="162"/>
      <c r="J635" s="162"/>
      <c r="K635" s="162"/>
      <c r="L635" s="162"/>
    </row>
    <row r="636" spans="1:12" x14ac:dyDescent="0.2">
      <c r="A636" s="162"/>
      <c r="B636" s="162"/>
      <c r="C636" s="162"/>
      <c r="D636" s="162"/>
      <c r="E636" s="162"/>
      <c r="F636" s="162"/>
      <c r="G636" s="162"/>
      <c r="H636" s="162"/>
      <c r="I636" s="162"/>
      <c r="J636" s="162"/>
      <c r="K636" s="162"/>
      <c r="L636" s="162"/>
    </row>
    <row r="637" spans="1:12" x14ac:dyDescent="0.2">
      <c r="A637" s="162"/>
      <c r="B637" s="162"/>
      <c r="C637" s="162"/>
      <c r="D637" s="162"/>
      <c r="E637" s="162"/>
      <c r="F637" s="162"/>
      <c r="G637" s="162"/>
      <c r="H637" s="162"/>
      <c r="I637" s="162"/>
      <c r="J637" s="162"/>
      <c r="K637" s="162"/>
      <c r="L637" s="162"/>
    </row>
    <row r="638" spans="1:12" x14ac:dyDescent="0.2">
      <c r="A638" s="162"/>
      <c r="B638" s="162"/>
      <c r="C638" s="162"/>
      <c r="D638" s="162"/>
      <c r="E638" s="162"/>
      <c r="F638" s="162"/>
      <c r="G638" s="162"/>
      <c r="H638" s="162"/>
      <c r="I638" s="162"/>
      <c r="J638" s="162"/>
      <c r="K638" s="162"/>
      <c r="L638" s="162"/>
    </row>
    <row r="639" spans="1:12" x14ac:dyDescent="0.2">
      <c r="A639" s="162"/>
      <c r="B639" s="162"/>
      <c r="C639" s="162"/>
      <c r="D639" s="162"/>
      <c r="E639" s="162"/>
      <c r="F639" s="162"/>
      <c r="G639" s="162"/>
      <c r="H639" s="162"/>
      <c r="I639" s="162"/>
      <c r="J639" s="162"/>
      <c r="K639" s="162"/>
      <c r="L639" s="162"/>
    </row>
    <row r="640" spans="1:12" x14ac:dyDescent="0.2">
      <c r="A640" s="162"/>
      <c r="B640" s="162"/>
      <c r="C640" s="162"/>
      <c r="D640" s="162"/>
      <c r="E640" s="162"/>
      <c r="F640" s="162"/>
      <c r="G640" s="162"/>
      <c r="H640" s="162"/>
      <c r="I640" s="162"/>
      <c r="J640" s="162"/>
      <c r="K640" s="162"/>
      <c r="L640" s="162"/>
    </row>
    <row r="641" spans="1:12" x14ac:dyDescent="0.2">
      <c r="A641" s="162"/>
      <c r="B641" s="162"/>
      <c r="C641" s="162"/>
      <c r="D641" s="162"/>
      <c r="E641" s="162"/>
      <c r="F641" s="162"/>
      <c r="G641" s="162"/>
      <c r="H641" s="162"/>
      <c r="I641" s="162"/>
      <c r="J641" s="162"/>
      <c r="K641" s="162"/>
      <c r="L641" s="162"/>
    </row>
    <row r="642" spans="1:12" x14ac:dyDescent="0.2">
      <c r="A642" s="162"/>
      <c r="B642" s="162"/>
      <c r="C642" s="162"/>
      <c r="D642" s="162"/>
      <c r="E642" s="162"/>
      <c r="F642" s="162"/>
      <c r="G642" s="162"/>
      <c r="H642" s="162"/>
      <c r="I642" s="162"/>
      <c r="J642" s="162"/>
      <c r="K642" s="162"/>
      <c r="L642" s="162"/>
    </row>
    <row r="643" spans="1:12" x14ac:dyDescent="0.2">
      <c r="A643" s="162"/>
      <c r="B643" s="162"/>
      <c r="C643" s="162"/>
      <c r="D643" s="162"/>
      <c r="E643" s="162"/>
      <c r="F643" s="162"/>
      <c r="G643" s="162"/>
      <c r="H643" s="162"/>
      <c r="I643" s="162"/>
      <c r="J643" s="162"/>
      <c r="K643" s="162"/>
      <c r="L643" s="162"/>
    </row>
    <row r="644" spans="1:12" x14ac:dyDescent="0.2">
      <c r="A644" s="162"/>
      <c r="B644" s="162"/>
      <c r="C644" s="162"/>
      <c r="D644" s="162"/>
      <c r="E644" s="162"/>
      <c r="F644" s="162"/>
      <c r="G644" s="162"/>
      <c r="H644" s="162"/>
      <c r="I644" s="162"/>
      <c r="J644" s="162"/>
      <c r="K644" s="162"/>
      <c r="L644" s="162"/>
    </row>
    <row r="645" spans="1:12" x14ac:dyDescent="0.2">
      <c r="A645" s="162"/>
      <c r="B645" s="162"/>
      <c r="C645" s="162"/>
      <c r="D645" s="162"/>
      <c r="E645" s="162"/>
      <c r="F645" s="162"/>
      <c r="G645" s="162"/>
      <c r="H645" s="162"/>
      <c r="I645" s="162"/>
      <c r="J645" s="162"/>
      <c r="K645" s="162"/>
      <c r="L645" s="162"/>
    </row>
    <row r="646" spans="1:12" x14ac:dyDescent="0.2">
      <c r="A646" s="162"/>
      <c r="B646" s="162"/>
      <c r="C646" s="162"/>
      <c r="D646" s="162"/>
      <c r="E646" s="162"/>
      <c r="F646" s="162"/>
      <c r="G646" s="162"/>
      <c r="H646" s="162"/>
      <c r="I646" s="162"/>
      <c r="J646" s="162"/>
      <c r="K646" s="162"/>
      <c r="L646" s="162"/>
    </row>
    <row r="647" spans="1:12" x14ac:dyDescent="0.2">
      <c r="A647" s="162"/>
      <c r="B647" s="162"/>
      <c r="C647" s="162"/>
      <c r="D647" s="162"/>
      <c r="E647" s="162"/>
      <c r="F647" s="162"/>
      <c r="G647" s="162"/>
      <c r="H647" s="162"/>
      <c r="I647" s="162"/>
      <c r="J647" s="162"/>
      <c r="K647" s="162"/>
      <c r="L647" s="162"/>
    </row>
    <row r="648" spans="1:12" x14ac:dyDescent="0.2">
      <c r="A648" s="162"/>
      <c r="B648" s="162"/>
      <c r="C648" s="162"/>
      <c r="D648" s="162"/>
      <c r="E648" s="162"/>
      <c r="F648" s="162"/>
      <c r="G648" s="162"/>
      <c r="H648" s="162"/>
      <c r="I648" s="162"/>
      <c r="J648" s="162"/>
      <c r="K648" s="162"/>
      <c r="L648" s="162"/>
    </row>
    <row r="649" spans="1:12" x14ac:dyDescent="0.2">
      <c r="A649" s="162"/>
      <c r="B649" s="162"/>
      <c r="C649" s="162"/>
      <c r="D649" s="162"/>
      <c r="E649" s="162"/>
      <c r="F649" s="162"/>
      <c r="G649" s="162"/>
      <c r="H649" s="162"/>
      <c r="I649" s="162"/>
      <c r="J649" s="162"/>
      <c r="K649" s="162"/>
      <c r="L649" s="162"/>
    </row>
    <row r="650" spans="1:12" x14ac:dyDescent="0.2">
      <c r="A650" s="162"/>
      <c r="B650" s="162"/>
      <c r="C650" s="162"/>
      <c r="D650" s="162"/>
      <c r="E650" s="162"/>
      <c r="F650" s="162"/>
      <c r="G650" s="162"/>
      <c r="H650" s="162"/>
      <c r="I650" s="162"/>
      <c r="J650" s="162"/>
      <c r="K650" s="162"/>
      <c r="L650" s="162"/>
    </row>
    <row r="651" spans="1:12" x14ac:dyDescent="0.2">
      <c r="A651" s="162"/>
      <c r="B651" s="162"/>
      <c r="C651" s="162"/>
      <c r="D651" s="162"/>
      <c r="E651" s="162"/>
      <c r="F651" s="162"/>
      <c r="G651" s="162"/>
      <c r="H651" s="162"/>
      <c r="I651" s="162"/>
      <c r="J651" s="162"/>
      <c r="K651" s="162"/>
      <c r="L651" s="162"/>
    </row>
    <row r="652" spans="1:12" x14ac:dyDescent="0.2">
      <c r="A652" s="162"/>
      <c r="B652" s="162"/>
      <c r="C652" s="162"/>
      <c r="D652" s="162"/>
      <c r="E652" s="162"/>
      <c r="F652" s="162"/>
      <c r="G652" s="162"/>
      <c r="H652" s="162"/>
      <c r="I652" s="162"/>
      <c r="J652" s="162"/>
      <c r="K652" s="162"/>
      <c r="L652" s="162"/>
    </row>
    <row r="653" spans="1:12" x14ac:dyDescent="0.2">
      <c r="A653" s="162"/>
      <c r="B653" s="162"/>
      <c r="C653" s="162"/>
      <c r="D653" s="162"/>
      <c r="E653" s="162"/>
      <c r="F653" s="162"/>
      <c r="G653" s="162"/>
      <c r="H653" s="162"/>
      <c r="I653" s="162"/>
      <c r="J653" s="162"/>
      <c r="K653" s="162"/>
      <c r="L653" s="162"/>
    </row>
    <row r="654" spans="1:12" x14ac:dyDescent="0.2">
      <c r="A654" s="162"/>
      <c r="B654" s="162"/>
      <c r="C654" s="162"/>
      <c r="D654" s="162"/>
      <c r="E654" s="162"/>
      <c r="F654" s="162"/>
      <c r="G654" s="162"/>
      <c r="H654" s="162"/>
      <c r="I654" s="162"/>
      <c r="J654" s="162"/>
      <c r="K654" s="162"/>
      <c r="L654" s="162"/>
    </row>
    <row r="655" spans="1:12" x14ac:dyDescent="0.2">
      <c r="A655" s="162"/>
      <c r="B655" s="162"/>
      <c r="C655" s="162"/>
      <c r="D655" s="162"/>
      <c r="E655" s="162"/>
      <c r="F655" s="162"/>
      <c r="G655" s="162"/>
      <c r="H655" s="162"/>
      <c r="I655" s="162"/>
      <c r="J655" s="162"/>
      <c r="K655" s="162"/>
      <c r="L655" s="162"/>
    </row>
    <row r="656" spans="1:12" x14ac:dyDescent="0.2">
      <c r="A656" s="162"/>
      <c r="B656" s="162"/>
      <c r="C656" s="162"/>
      <c r="D656" s="162"/>
      <c r="E656" s="162"/>
      <c r="F656" s="162"/>
      <c r="G656" s="162"/>
      <c r="H656" s="162"/>
      <c r="I656" s="162"/>
      <c r="J656" s="162"/>
      <c r="K656" s="162"/>
      <c r="L656" s="162"/>
    </row>
    <row r="657" spans="1:12" x14ac:dyDescent="0.2">
      <c r="A657" s="162"/>
      <c r="B657" s="162"/>
      <c r="C657" s="162"/>
      <c r="D657" s="162"/>
      <c r="E657" s="162"/>
      <c r="F657" s="162"/>
      <c r="G657" s="162"/>
      <c r="H657" s="162"/>
      <c r="I657" s="162"/>
      <c r="J657" s="162"/>
      <c r="K657" s="162"/>
      <c r="L657" s="162"/>
    </row>
    <row r="658" spans="1:12" x14ac:dyDescent="0.2">
      <c r="A658" s="162"/>
      <c r="B658" s="162"/>
      <c r="C658" s="162"/>
      <c r="D658" s="162"/>
      <c r="E658" s="162"/>
      <c r="F658" s="162"/>
      <c r="G658" s="162"/>
      <c r="H658" s="162"/>
      <c r="I658" s="162"/>
      <c r="J658" s="162"/>
      <c r="K658" s="162"/>
      <c r="L658" s="162"/>
    </row>
    <row r="659" spans="1:12" x14ac:dyDescent="0.2">
      <c r="A659" s="162"/>
      <c r="B659" s="162"/>
      <c r="C659" s="162"/>
      <c r="D659" s="162"/>
      <c r="E659" s="162"/>
      <c r="F659" s="162"/>
      <c r="G659" s="162"/>
      <c r="H659" s="162"/>
      <c r="I659" s="162"/>
      <c r="J659" s="162"/>
      <c r="K659" s="162"/>
      <c r="L659" s="162"/>
    </row>
    <row r="660" spans="1:12" x14ac:dyDescent="0.2">
      <c r="A660" s="162"/>
      <c r="B660" s="162"/>
      <c r="C660" s="162"/>
      <c r="D660" s="162"/>
      <c r="E660" s="162"/>
      <c r="F660" s="162"/>
      <c r="G660" s="162"/>
      <c r="H660" s="162"/>
      <c r="I660" s="162"/>
      <c r="J660" s="162"/>
      <c r="K660" s="162"/>
      <c r="L660" s="162"/>
    </row>
    <row r="661" spans="1:12" x14ac:dyDescent="0.2">
      <c r="A661" s="162"/>
      <c r="B661" s="162"/>
      <c r="C661" s="162"/>
      <c r="D661" s="162"/>
      <c r="E661" s="162"/>
      <c r="F661" s="162"/>
      <c r="G661" s="162"/>
      <c r="H661" s="162"/>
      <c r="I661" s="162"/>
      <c r="J661" s="162"/>
      <c r="K661" s="162"/>
      <c r="L661" s="162"/>
    </row>
    <row r="662" spans="1:12" x14ac:dyDescent="0.2">
      <c r="A662" s="162"/>
      <c r="B662" s="162"/>
      <c r="C662" s="162"/>
      <c r="D662" s="162"/>
      <c r="E662" s="162"/>
      <c r="F662" s="162"/>
      <c r="G662" s="162"/>
      <c r="H662" s="162"/>
      <c r="I662" s="162"/>
      <c r="J662" s="162"/>
      <c r="K662" s="162"/>
      <c r="L662" s="162"/>
    </row>
    <row r="663" spans="1:12" x14ac:dyDescent="0.2">
      <c r="A663" s="162"/>
      <c r="B663" s="162"/>
      <c r="C663" s="162"/>
      <c r="D663" s="162"/>
      <c r="E663" s="162"/>
      <c r="F663" s="162"/>
      <c r="G663" s="162"/>
      <c r="H663" s="162"/>
      <c r="I663" s="162"/>
      <c r="J663" s="162"/>
      <c r="K663" s="162"/>
      <c r="L663" s="162"/>
    </row>
    <row r="664" spans="1:12" x14ac:dyDescent="0.2">
      <c r="A664" s="162"/>
      <c r="B664" s="162"/>
      <c r="C664" s="162"/>
      <c r="D664" s="162"/>
      <c r="E664" s="162"/>
      <c r="F664" s="162"/>
      <c r="G664" s="162"/>
      <c r="H664" s="162"/>
      <c r="I664" s="162"/>
      <c r="J664" s="162"/>
      <c r="K664" s="162"/>
      <c r="L664" s="162"/>
    </row>
    <row r="665" spans="1:12" x14ac:dyDescent="0.2">
      <c r="A665" s="162"/>
      <c r="B665" s="162"/>
      <c r="C665" s="162"/>
      <c r="D665" s="162"/>
      <c r="E665" s="162"/>
      <c r="F665" s="162"/>
      <c r="G665" s="162"/>
      <c r="H665" s="162"/>
      <c r="I665" s="162"/>
      <c r="J665" s="162"/>
      <c r="K665" s="162"/>
      <c r="L665" s="162"/>
    </row>
    <row r="666" spans="1:12" x14ac:dyDescent="0.2">
      <c r="A666" s="162"/>
      <c r="B666" s="162"/>
      <c r="C666" s="162"/>
      <c r="D666" s="162"/>
      <c r="E666" s="162"/>
      <c r="F666" s="162"/>
      <c r="G666" s="162"/>
      <c r="H666" s="162"/>
      <c r="I666" s="162"/>
      <c r="J666" s="162"/>
      <c r="K666" s="162"/>
      <c r="L666" s="162"/>
    </row>
    <row r="667" spans="1:12" x14ac:dyDescent="0.2">
      <c r="A667" s="162"/>
      <c r="B667" s="162"/>
      <c r="C667" s="162"/>
      <c r="D667" s="162"/>
      <c r="E667" s="162"/>
      <c r="F667" s="162"/>
      <c r="G667" s="162"/>
      <c r="H667" s="162"/>
      <c r="I667" s="162"/>
      <c r="J667" s="162"/>
      <c r="K667" s="162"/>
      <c r="L667" s="162"/>
    </row>
    <row r="668" spans="1:12" x14ac:dyDescent="0.2">
      <c r="A668" s="162"/>
      <c r="B668" s="162"/>
      <c r="C668" s="162"/>
      <c r="D668" s="162"/>
      <c r="E668" s="162"/>
      <c r="F668" s="162"/>
      <c r="G668" s="162"/>
      <c r="H668" s="162"/>
      <c r="I668" s="162"/>
      <c r="J668" s="162"/>
      <c r="K668" s="162"/>
      <c r="L668" s="162"/>
    </row>
    <row r="669" spans="1:12" x14ac:dyDescent="0.2">
      <c r="A669" s="162"/>
      <c r="B669" s="162"/>
      <c r="C669" s="162"/>
      <c r="D669" s="162"/>
      <c r="E669" s="162"/>
      <c r="F669" s="162"/>
      <c r="G669" s="162"/>
      <c r="H669" s="162"/>
      <c r="I669" s="162"/>
      <c r="J669" s="162"/>
      <c r="K669" s="162"/>
      <c r="L669" s="162"/>
    </row>
    <row r="670" spans="1:12" x14ac:dyDescent="0.2">
      <c r="A670" s="162"/>
      <c r="B670" s="162"/>
      <c r="C670" s="162"/>
      <c r="D670" s="162"/>
      <c r="E670" s="162"/>
      <c r="F670" s="162"/>
      <c r="G670" s="162"/>
      <c r="H670" s="162"/>
      <c r="I670" s="162"/>
      <c r="J670" s="162"/>
      <c r="K670" s="162"/>
      <c r="L670" s="162"/>
    </row>
    <row r="671" spans="1:12" x14ac:dyDescent="0.2">
      <c r="A671" s="162"/>
      <c r="B671" s="162"/>
      <c r="C671" s="162"/>
      <c r="D671" s="162"/>
      <c r="E671" s="162"/>
      <c r="F671" s="162"/>
      <c r="G671" s="162"/>
      <c r="H671" s="162"/>
      <c r="I671" s="162"/>
      <c r="J671" s="162"/>
      <c r="K671" s="162"/>
      <c r="L671" s="162"/>
    </row>
    <row r="672" spans="1:12" x14ac:dyDescent="0.2">
      <c r="A672" s="162"/>
      <c r="B672" s="162"/>
      <c r="C672" s="162"/>
      <c r="D672" s="162"/>
      <c r="E672" s="162"/>
      <c r="F672" s="162"/>
      <c r="G672" s="162"/>
      <c r="H672" s="162"/>
      <c r="I672" s="162"/>
      <c r="J672" s="162"/>
      <c r="K672" s="162"/>
      <c r="L672" s="162"/>
    </row>
    <row r="673" spans="1:12" x14ac:dyDescent="0.2">
      <c r="A673" s="162"/>
      <c r="B673" s="162"/>
      <c r="C673" s="162"/>
      <c r="D673" s="162"/>
      <c r="E673" s="162"/>
      <c r="F673" s="162"/>
      <c r="G673" s="162"/>
      <c r="H673" s="162"/>
      <c r="I673" s="162"/>
      <c r="J673" s="162"/>
      <c r="K673" s="162"/>
      <c r="L673" s="162"/>
    </row>
    <row r="674" spans="1:12" x14ac:dyDescent="0.2">
      <c r="A674" s="162"/>
      <c r="B674" s="162"/>
      <c r="C674" s="162"/>
      <c r="D674" s="162"/>
      <c r="E674" s="162"/>
      <c r="F674" s="162"/>
      <c r="G674" s="162"/>
      <c r="H674" s="162"/>
      <c r="I674" s="162"/>
      <c r="J674" s="162"/>
      <c r="K674" s="162"/>
      <c r="L674" s="162"/>
    </row>
    <row r="675" spans="1:12" x14ac:dyDescent="0.2">
      <c r="A675" s="162"/>
      <c r="B675" s="162"/>
      <c r="C675" s="162"/>
      <c r="D675" s="162"/>
      <c r="E675" s="162"/>
      <c r="F675" s="162"/>
      <c r="G675" s="162"/>
      <c r="H675" s="162"/>
      <c r="I675" s="162"/>
      <c r="J675" s="162"/>
      <c r="K675" s="162"/>
      <c r="L675" s="162"/>
    </row>
    <row r="676" spans="1:12" x14ac:dyDescent="0.2">
      <c r="A676" s="162"/>
      <c r="B676" s="162"/>
      <c r="C676" s="162"/>
      <c r="D676" s="162"/>
      <c r="E676" s="162"/>
      <c r="F676" s="162"/>
      <c r="G676" s="162"/>
      <c r="H676" s="162"/>
      <c r="I676" s="162"/>
      <c r="J676" s="162"/>
      <c r="K676" s="162"/>
      <c r="L676" s="162"/>
    </row>
    <row r="677" spans="1:12" x14ac:dyDescent="0.2">
      <c r="A677" s="162"/>
      <c r="B677" s="162"/>
      <c r="C677" s="162"/>
      <c r="D677" s="162"/>
      <c r="E677" s="162"/>
      <c r="F677" s="162"/>
      <c r="G677" s="162"/>
      <c r="H677" s="162"/>
      <c r="I677" s="162"/>
      <c r="J677" s="162"/>
      <c r="K677" s="162"/>
      <c r="L677" s="162"/>
    </row>
    <row r="678" spans="1:12" x14ac:dyDescent="0.2">
      <c r="A678" s="162"/>
      <c r="B678" s="162"/>
      <c r="C678" s="162"/>
      <c r="D678" s="162"/>
      <c r="E678" s="162"/>
      <c r="F678" s="162"/>
      <c r="G678" s="162"/>
      <c r="H678" s="162"/>
      <c r="I678" s="162"/>
      <c r="J678" s="162"/>
      <c r="K678" s="162"/>
      <c r="L678" s="162"/>
    </row>
    <row r="679" spans="1:12" x14ac:dyDescent="0.2">
      <c r="A679" s="162"/>
      <c r="B679" s="162"/>
      <c r="C679" s="162"/>
      <c r="D679" s="162"/>
      <c r="E679" s="162"/>
      <c r="F679" s="162"/>
      <c r="G679" s="162"/>
      <c r="H679" s="162"/>
      <c r="I679" s="162"/>
      <c r="J679" s="162"/>
      <c r="K679" s="162"/>
      <c r="L679" s="162"/>
    </row>
    <row r="680" spans="1:12" x14ac:dyDescent="0.2">
      <c r="A680" s="162"/>
      <c r="B680" s="162"/>
      <c r="C680" s="162"/>
      <c r="D680" s="162"/>
      <c r="E680" s="162"/>
      <c r="F680" s="162"/>
      <c r="G680" s="162"/>
      <c r="H680" s="162"/>
      <c r="I680" s="162"/>
      <c r="J680" s="162"/>
      <c r="K680" s="162"/>
      <c r="L680" s="162"/>
    </row>
    <row r="681" spans="1:12" x14ac:dyDescent="0.2">
      <c r="A681" s="162"/>
      <c r="B681" s="162"/>
      <c r="C681" s="162"/>
      <c r="D681" s="162"/>
      <c r="E681" s="162"/>
      <c r="F681" s="162"/>
      <c r="G681" s="162"/>
      <c r="H681" s="162"/>
      <c r="I681" s="162"/>
      <c r="J681" s="162"/>
      <c r="K681" s="162"/>
      <c r="L681" s="162"/>
    </row>
    <row r="682" spans="1:12" x14ac:dyDescent="0.2">
      <c r="A682" s="162"/>
      <c r="B682" s="162"/>
      <c r="C682" s="162"/>
      <c r="D682" s="162"/>
      <c r="E682" s="162"/>
      <c r="F682" s="162"/>
      <c r="G682" s="162"/>
      <c r="H682" s="162"/>
      <c r="I682" s="162"/>
      <c r="J682" s="162"/>
      <c r="K682" s="162"/>
      <c r="L682" s="162"/>
    </row>
    <row r="683" spans="1:12" x14ac:dyDescent="0.2">
      <c r="A683" s="162"/>
      <c r="B683" s="162"/>
      <c r="C683" s="162"/>
      <c r="D683" s="162"/>
      <c r="E683" s="162"/>
      <c r="F683" s="162"/>
      <c r="G683" s="162"/>
      <c r="H683" s="162"/>
      <c r="I683" s="162"/>
      <c r="J683" s="162"/>
      <c r="K683" s="162"/>
      <c r="L683" s="162"/>
    </row>
    <row r="684" spans="1:12" x14ac:dyDescent="0.2">
      <c r="A684" s="162"/>
      <c r="B684" s="162"/>
      <c r="C684" s="162"/>
      <c r="D684" s="162"/>
      <c r="E684" s="162"/>
      <c r="F684" s="162"/>
      <c r="G684" s="162"/>
      <c r="H684" s="162"/>
      <c r="I684" s="162"/>
      <c r="J684" s="162"/>
      <c r="K684" s="162"/>
      <c r="L684" s="162"/>
    </row>
    <row r="685" spans="1:12" x14ac:dyDescent="0.2">
      <c r="A685" s="162"/>
      <c r="B685" s="162"/>
      <c r="C685" s="162"/>
      <c r="D685" s="162"/>
      <c r="E685" s="162"/>
      <c r="F685" s="162"/>
      <c r="G685" s="162"/>
      <c r="H685" s="162"/>
      <c r="I685" s="162"/>
      <c r="J685" s="162"/>
      <c r="K685" s="162"/>
      <c r="L685" s="162"/>
    </row>
    <row r="686" spans="1:12" x14ac:dyDescent="0.2">
      <c r="A686" s="162"/>
      <c r="B686" s="162"/>
      <c r="C686" s="162"/>
      <c r="D686" s="162"/>
      <c r="E686" s="162"/>
      <c r="F686" s="162"/>
      <c r="G686" s="162"/>
      <c r="H686" s="162"/>
      <c r="I686" s="162"/>
      <c r="J686" s="162"/>
      <c r="K686" s="162"/>
      <c r="L686" s="162"/>
    </row>
    <row r="687" spans="1:12" x14ac:dyDescent="0.2">
      <c r="A687" s="162"/>
      <c r="B687" s="162"/>
      <c r="C687" s="162"/>
      <c r="D687" s="162"/>
      <c r="E687" s="162"/>
      <c r="F687" s="162"/>
      <c r="G687" s="162"/>
      <c r="H687" s="162"/>
      <c r="I687" s="162"/>
      <c r="J687" s="162"/>
      <c r="K687" s="162"/>
      <c r="L687" s="162"/>
    </row>
    <row r="688" spans="1:12" x14ac:dyDescent="0.2">
      <c r="A688" s="162"/>
      <c r="B688" s="162"/>
      <c r="C688" s="162"/>
      <c r="D688" s="162"/>
      <c r="E688" s="162"/>
      <c r="F688" s="162"/>
      <c r="G688" s="162"/>
      <c r="H688" s="162"/>
      <c r="I688" s="162"/>
      <c r="J688" s="162"/>
      <c r="K688" s="162"/>
      <c r="L688" s="162"/>
    </row>
    <row r="689" spans="1:12" x14ac:dyDescent="0.2">
      <c r="A689" s="162"/>
      <c r="B689" s="162"/>
      <c r="C689" s="162"/>
      <c r="D689" s="162"/>
      <c r="E689" s="162"/>
      <c r="F689" s="162"/>
      <c r="G689" s="162"/>
      <c r="H689" s="162"/>
      <c r="I689" s="162"/>
      <c r="J689" s="162"/>
      <c r="K689" s="162"/>
      <c r="L689" s="162"/>
    </row>
    <row r="690" spans="1:12" x14ac:dyDescent="0.2">
      <c r="A690" s="162"/>
      <c r="B690" s="162"/>
      <c r="C690" s="162"/>
      <c r="D690" s="162"/>
      <c r="E690" s="162"/>
      <c r="F690" s="162"/>
      <c r="G690" s="162"/>
      <c r="H690" s="162"/>
      <c r="I690" s="162"/>
      <c r="J690" s="162"/>
      <c r="K690" s="162"/>
      <c r="L690" s="162"/>
    </row>
    <row r="691" spans="1:12" x14ac:dyDescent="0.2">
      <c r="A691" s="162"/>
      <c r="B691" s="162"/>
      <c r="C691" s="162"/>
      <c r="D691" s="162"/>
      <c r="E691" s="162"/>
      <c r="F691" s="162"/>
      <c r="G691" s="162"/>
      <c r="H691" s="162"/>
      <c r="I691" s="162"/>
      <c r="J691" s="162"/>
      <c r="K691" s="162"/>
      <c r="L691" s="162"/>
    </row>
    <row r="692" spans="1:12" x14ac:dyDescent="0.2">
      <c r="A692" s="162"/>
      <c r="B692" s="162"/>
      <c r="C692" s="162"/>
      <c r="D692" s="162"/>
      <c r="E692" s="162"/>
      <c r="F692" s="162"/>
      <c r="G692" s="162"/>
      <c r="H692" s="162"/>
      <c r="I692" s="162"/>
      <c r="J692" s="162"/>
      <c r="K692" s="162"/>
      <c r="L692" s="162"/>
    </row>
    <row r="693" spans="1:12" x14ac:dyDescent="0.2">
      <c r="A693" s="162"/>
      <c r="B693" s="162"/>
      <c r="C693" s="162"/>
      <c r="D693" s="162"/>
      <c r="E693" s="162"/>
      <c r="F693" s="162"/>
      <c r="G693" s="162"/>
      <c r="H693" s="162"/>
      <c r="I693" s="162"/>
      <c r="J693" s="162"/>
      <c r="K693" s="162"/>
      <c r="L693" s="162"/>
    </row>
    <row r="694" spans="1:12" x14ac:dyDescent="0.2">
      <c r="A694" s="162"/>
      <c r="B694" s="162"/>
      <c r="C694" s="162"/>
      <c r="D694" s="162"/>
      <c r="E694" s="162"/>
      <c r="F694" s="162"/>
      <c r="G694" s="162"/>
      <c r="H694" s="162"/>
      <c r="I694" s="162"/>
      <c r="J694" s="162"/>
      <c r="K694" s="162"/>
      <c r="L694" s="162"/>
    </row>
    <row r="695" spans="1:12" x14ac:dyDescent="0.2">
      <c r="A695" s="162"/>
      <c r="B695" s="162"/>
      <c r="C695" s="162"/>
      <c r="D695" s="162"/>
      <c r="E695" s="162"/>
      <c r="F695" s="162"/>
      <c r="G695" s="162"/>
      <c r="H695" s="162"/>
      <c r="I695" s="162"/>
      <c r="J695" s="162"/>
      <c r="K695" s="162"/>
      <c r="L695" s="162"/>
    </row>
    <row r="696" spans="1:12" x14ac:dyDescent="0.2">
      <c r="A696" s="162"/>
      <c r="B696" s="162"/>
      <c r="C696" s="162"/>
      <c r="D696" s="162"/>
      <c r="E696" s="162"/>
      <c r="F696" s="162"/>
      <c r="G696" s="162"/>
      <c r="H696" s="162"/>
      <c r="I696" s="162"/>
      <c r="J696" s="162"/>
      <c r="K696" s="162"/>
      <c r="L696" s="162"/>
    </row>
    <row r="697" spans="1:12" x14ac:dyDescent="0.2">
      <c r="A697" s="162"/>
      <c r="B697" s="162"/>
      <c r="C697" s="162"/>
      <c r="D697" s="162"/>
      <c r="E697" s="162"/>
      <c r="F697" s="162"/>
      <c r="G697" s="162"/>
      <c r="H697" s="162"/>
      <c r="I697" s="162"/>
      <c r="J697" s="162"/>
      <c r="K697" s="162"/>
      <c r="L697" s="162"/>
    </row>
    <row r="698" spans="1:12" x14ac:dyDescent="0.2">
      <c r="A698" s="162"/>
      <c r="B698" s="162"/>
      <c r="C698" s="162"/>
      <c r="D698" s="162"/>
      <c r="E698" s="162"/>
      <c r="F698" s="162"/>
      <c r="G698" s="162"/>
      <c r="H698" s="162"/>
      <c r="I698" s="162"/>
      <c r="J698" s="162"/>
      <c r="K698" s="162"/>
      <c r="L698" s="162"/>
    </row>
    <row r="699" spans="1:12" x14ac:dyDescent="0.2">
      <c r="A699" s="162"/>
      <c r="B699" s="162"/>
      <c r="C699" s="162"/>
      <c r="D699" s="162"/>
      <c r="E699" s="162"/>
      <c r="F699" s="162"/>
      <c r="G699" s="162"/>
      <c r="H699" s="162"/>
      <c r="I699" s="162"/>
      <c r="J699" s="162"/>
      <c r="K699" s="162"/>
      <c r="L699" s="162"/>
    </row>
    <row r="700" spans="1:12" x14ac:dyDescent="0.2">
      <c r="A700" s="162"/>
      <c r="B700" s="162"/>
      <c r="C700" s="162"/>
      <c r="D700" s="162"/>
      <c r="E700" s="162"/>
      <c r="F700" s="162"/>
      <c r="G700" s="162"/>
      <c r="H700" s="162"/>
      <c r="I700" s="162"/>
      <c r="J700" s="162"/>
      <c r="K700" s="162"/>
      <c r="L700" s="162"/>
    </row>
    <row r="701" spans="1:12" x14ac:dyDescent="0.2">
      <c r="A701" s="162"/>
      <c r="B701" s="162"/>
      <c r="C701" s="162"/>
      <c r="D701" s="162"/>
      <c r="E701" s="162"/>
      <c r="F701" s="162"/>
      <c r="G701" s="162"/>
      <c r="H701" s="162"/>
      <c r="I701" s="162"/>
      <c r="J701" s="162"/>
      <c r="K701" s="162"/>
      <c r="L701" s="162"/>
    </row>
    <row r="702" spans="1:12" x14ac:dyDescent="0.2">
      <c r="A702" s="162"/>
      <c r="B702" s="162"/>
      <c r="C702" s="162"/>
      <c r="D702" s="162"/>
      <c r="E702" s="162"/>
      <c r="F702" s="162"/>
      <c r="G702" s="162"/>
      <c r="H702" s="162"/>
      <c r="I702" s="162"/>
      <c r="J702" s="162"/>
      <c r="K702" s="162"/>
      <c r="L702" s="162"/>
    </row>
    <row r="703" spans="1:12" x14ac:dyDescent="0.2">
      <c r="A703" s="162"/>
      <c r="B703" s="162"/>
      <c r="C703" s="162"/>
      <c r="D703" s="162"/>
      <c r="E703" s="162"/>
      <c r="F703" s="162"/>
      <c r="G703" s="162"/>
      <c r="H703" s="162"/>
      <c r="I703" s="162"/>
      <c r="J703" s="162"/>
      <c r="K703" s="162"/>
      <c r="L703" s="162"/>
    </row>
    <row r="704" spans="1:12" x14ac:dyDescent="0.2">
      <c r="A704" s="162"/>
      <c r="B704" s="162"/>
      <c r="C704" s="162"/>
      <c r="D704" s="162"/>
      <c r="E704" s="162"/>
      <c r="F704" s="162"/>
      <c r="G704" s="162"/>
      <c r="H704" s="162"/>
      <c r="I704" s="162"/>
      <c r="J704" s="162"/>
      <c r="K704" s="162"/>
      <c r="L704" s="162"/>
    </row>
    <row r="705" spans="1:12" x14ac:dyDescent="0.2">
      <c r="A705" s="162"/>
      <c r="B705" s="162"/>
      <c r="C705" s="162"/>
      <c r="D705" s="162"/>
      <c r="E705" s="162"/>
      <c r="F705" s="162"/>
      <c r="G705" s="162"/>
      <c r="H705" s="162"/>
      <c r="I705" s="162"/>
      <c r="J705" s="162"/>
      <c r="K705" s="162"/>
      <c r="L705" s="162"/>
    </row>
    <row r="706" spans="1:12" x14ac:dyDescent="0.2">
      <c r="A706" s="162"/>
      <c r="B706" s="162"/>
      <c r="C706" s="162"/>
      <c r="D706" s="162"/>
      <c r="E706" s="162"/>
      <c r="F706" s="162"/>
      <c r="G706" s="162"/>
      <c r="H706" s="162"/>
      <c r="I706" s="162"/>
      <c r="J706" s="162"/>
      <c r="K706" s="162"/>
      <c r="L706" s="162"/>
    </row>
    <row r="707" spans="1:12" x14ac:dyDescent="0.2">
      <c r="A707" s="162"/>
      <c r="B707" s="162"/>
      <c r="C707" s="162"/>
      <c r="D707" s="162"/>
      <c r="E707" s="162"/>
      <c r="F707" s="162"/>
      <c r="G707" s="162"/>
      <c r="H707" s="162"/>
      <c r="I707" s="162"/>
      <c r="J707" s="162"/>
      <c r="K707" s="162"/>
      <c r="L707" s="162"/>
    </row>
    <row r="708" spans="1:12" x14ac:dyDescent="0.2">
      <c r="A708" s="162"/>
      <c r="B708" s="162"/>
      <c r="C708" s="162"/>
      <c r="D708" s="162"/>
      <c r="E708" s="162"/>
      <c r="F708" s="162"/>
      <c r="G708" s="162"/>
      <c r="H708" s="162"/>
      <c r="I708" s="162"/>
      <c r="J708" s="162"/>
      <c r="K708" s="162"/>
      <c r="L708" s="162"/>
    </row>
    <row r="709" spans="1:12" x14ac:dyDescent="0.2">
      <c r="A709" s="162"/>
      <c r="B709" s="162"/>
      <c r="C709" s="162"/>
      <c r="D709" s="162"/>
      <c r="E709" s="162"/>
      <c r="F709" s="162"/>
      <c r="G709" s="162"/>
      <c r="H709" s="162"/>
      <c r="I709" s="162"/>
      <c r="J709" s="162"/>
      <c r="K709" s="162"/>
      <c r="L709" s="162"/>
    </row>
    <row r="710" spans="1:12" x14ac:dyDescent="0.2">
      <c r="A710" s="162"/>
      <c r="B710" s="162"/>
      <c r="C710" s="162"/>
      <c r="D710" s="162"/>
      <c r="E710" s="162"/>
      <c r="F710" s="162"/>
      <c r="G710" s="162"/>
      <c r="H710" s="162"/>
      <c r="I710" s="162"/>
      <c r="J710" s="162"/>
      <c r="K710" s="162"/>
      <c r="L710" s="162"/>
    </row>
    <row r="711" spans="1:12" x14ac:dyDescent="0.2">
      <c r="A711" s="162"/>
      <c r="B711" s="162"/>
      <c r="C711" s="162"/>
      <c r="D711" s="162"/>
      <c r="E711" s="162"/>
      <c r="F711" s="162"/>
      <c r="G711" s="162"/>
      <c r="H711" s="162"/>
      <c r="I711" s="162"/>
      <c r="J711" s="162"/>
      <c r="K711" s="162"/>
      <c r="L711" s="162"/>
    </row>
    <row r="712" spans="1:12" x14ac:dyDescent="0.2">
      <c r="A712" s="162"/>
      <c r="B712" s="162"/>
      <c r="C712" s="162"/>
      <c r="D712" s="162"/>
      <c r="E712" s="162"/>
      <c r="F712" s="162"/>
      <c r="G712" s="162"/>
      <c r="H712" s="162"/>
      <c r="I712" s="162"/>
      <c r="J712" s="162"/>
      <c r="K712" s="162"/>
      <c r="L712" s="162"/>
    </row>
    <row r="713" spans="1:12" x14ac:dyDescent="0.2">
      <c r="A713" s="162"/>
      <c r="B713" s="162"/>
      <c r="C713" s="162"/>
      <c r="D713" s="162"/>
      <c r="E713" s="162"/>
      <c r="F713" s="162"/>
      <c r="G713" s="162"/>
      <c r="H713" s="162"/>
      <c r="I713" s="162"/>
      <c r="J713" s="162"/>
      <c r="K713" s="162"/>
      <c r="L713" s="162"/>
    </row>
    <row r="714" spans="1:12" x14ac:dyDescent="0.2">
      <c r="A714" s="162"/>
      <c r="B714" s="162"/>
      <c r="C714" s="162"/>
      <c r="D714" s="162"/>
      <c r="E714" s="162"/>
      <c r="F714" s="162"/>
      <c r="G714" s="162"/>
      <c r="H714" s="162"/>
      <c r="I714" s="162"/>
      <c r="J714" s="162"/>
      <c r="K714" s="162"/>
      <c r="L714" s="162"/>
    </row>
    <row r="715" spans="1:12" x14ac:dyDescent="0.2">
      <c r="A715" s="162"/>
      <c r="B715" s="162"/>
      <c r="C715" s="162"/>
      <c r="D715" s="162"/>
      <c r="E715" s="162"/>
      <c r="F715" s="162"/>
      <c r="G715" s="162"/>
      <c r="H715" s="162"/>
      <c r="I715" s="162"/>
      <c r="J715" s="162"/>
      <c r="K715" s="162"/>
      <c r="L715" s="162"/>
    </row>
    <row r="716" spans="1:12" x14ac:dyDescent="0.2">
      <c r="A716" s="162"/>
      <c r="B716" s="162"/>
      <c r="C716" s="162"/>
      <c r="D716" s="162"/>
      <c r="E716" s="162"/>
      <c r="F716" s="162"/>
      <c r="G716" s="162"/>
      <c r="H716" s="162"/>
      <c r="I716" s="162"/>
      <c r="J716" s="162"/>
      <c r="K716" s="162"/>
      <c r="L716" s="162"/>
    </row>
    <row r="717" spans="1:12" x14ac:dyDescent="0.2">
      <c r="A717" s="162"/>
      <c r="B717" s="162"/>
      <c r="C717" s="162"/>
      <c r="D717" s="162"/>
      <c r="E717" s="162"/>
      <c r="F717" s="162"/>
      <c r="G717" s="162"/>
      <c r="H717" s="162"/>
      <c r="I717" s="162"/>
      <c r="J717" s="162"/>
      <c r="K717" s="162"/>
      <c r="L717" s="162"/>
    </row>
    <row r="718" spans="1:12" x14ac:dyDescent="0.2">
      <c r="A718" s="162"/>
      <c r="B718" s="162"/>
      <c r="C718" s="162"/>
      <c r="D718" s="162"/>
      <c r="E718" s="162"/>
      <c r="F718" s="162"/>
      <c r="G718" s="162"/>
      <c r="H718" s="162"/>
      <c r="I718" s="162"/>
      <c r="J718" s="162"/>
      <c r="K718" s="162"/>
      <c r="L718" s="162"/>
    </row>
    <row r="719" spans="1:12" x14ac:dyDescent="0.2">
      <c r="A719" s="162"/>
      <c r="B719" s="162"/>
      <c r="C719" s="162"/>
      <c r="D719" s="162"/>
      <c r="E719" s="162"/>
      <c r="F719" s="162"/>
      <c r="G719" s="162"/>
      <c r="H719" s="162"/>
      <c r="I719" s="162"/>
      <c r="J719" s="162"/>
      <c r="K719" s="162"/>
      <c r="L719" s="162"/>
    </row>
    <row r="720" spans="1:12" x14ac:dyDescent="0.2">
      <c r="A720" s="162"/>
      <c r="B720" s="162"/>
      <c r="C720" s="162"/>
      <c r="D720" s="162"/>
      <c r="E720" s="162"/>
      <c r="F720" s="162"/>
      <c r="G720" s="162"/>
      <c r="H720" s="162"/>
      <c r="I720" s="162"/>
      <c r="J720" s="162"/>
      <c r="K720" s="162"/>
      <c r="L720" s="162"/>
    </row>
    <row r="721" spans="1:12" x14ac:dyDescent="0.2">
      <c r="A721" s="162"/>
      <c r="B721" s="162"/>
      <c r="C721" s="162"/>
      <c r="D721" s="162"/>
      <c r="E721" s="162"/>
      <c r="F721" s="162"/>
      <c r="G721" s="162"/>
      <c r="H721" s="162"/>
      <c r="I721" s="162"/>
      <c r="J721" s="162"/>
      <c r="K721" s="162"/>
      <c r="L721" s="162"/>
    </row>
    <row r="722" spans="1:12" x14ac:dyDescent="0.2">
      <c r="A722" s="162"/>
      <c r="B722" s="162"/>
      <c r="C722" s="162"/>
      <c r="D722" s="162"/>
      <c r="E722" s="162"/>
      <c r="F722" s="162"/>
      <c r="G722" s="162"/>
      <c r="H722" s="162"/>
      <c r="I722" s="162"/>
      <c r="J722" s="162"/>
      <c r="K722" s="162"/>
      <c r="L722" s="162"/>
    </row>
    <row r="723" spans="1:12" x14ac:dyDescent="0.2">
      <c r="A723" s="162"/>
      <c r="B723" s="162"/>
      <c r="C723" s="162"/>
      <c r="D723" s="162"/>
      <c r="E723" s="162"/>
      <c r="F723" s="162"/>
      <c r="G723" s="162"/>
      <c r="H723" s="162"/>
      <c r="I723" s="162"/>
      <c r="J723" s="162"/>
      <c r="K723" s="162"/>
      <c r="L723" s="162"/>
    </row>
    <row r="724" spans="1:12" x14ac:dyDescent="0.2">
      <c r="A724" s="162"/>
      <c r="B724" s="162"/>
      <c r="C724" s="162"/>
      <c r="D724" s="162"/>
      <c r="E724" s="162"/>
      <c r="F724" s="162"/>
      <c r="G724" s="162"/>
      <c r="H724" s="162"/>
      <c r="I724" s="162"/>
      <c r="J724" s="162"/>
      <c r="K724" s="162"/>
      <c r="L724" s="162"/>
    </row>
    <row r="725" spans="1:12" x14ac:dyDescent="0.2">
      <c r="A725" s="162"/>
      <c r="B725" s="162"/>
      <c r="C725" s="162"/>
      <c r="D725" s="162"/>
      <c r="E725" s="162"/>
      <c r="F725" s="162"/>
      <c r="G725" s="162"/>
      <c r="H725" s="162"/>
      <c r="I725" s="162"/>
      <c r="J725" s="162"/>
      <c r="K725" s="162"/>
      <c r="L725" s="162"/>
    </row>
    <row r="726" spans="1:12" x14ac:dyDescent="0.2">
      <c r="A726" s="162"/>
      <c r="B726" s="162"/>
      <c r="C726" s="162"/>
      <c r="D726" s="162"/>
      <c r="E726" s="162"/>
      <c r="F726" s="162"/>
      <c r="G726" s="162"/>
      <c r="H726" s="162"/>
      <c r="I726" s="162"/>
      <c r="J726" s="162"/>
      <c r="K726" s="162"/>
      <c r="L726" s="162"/>
    </row>
    <row r="727" spans="1:12" x14ac:dyDescent="0.2">
      <c r="A727" s="162"/>
      <c r="B727" s="162"/>
      <c r="C727" s="162"/>
      <c r="D727" s="162"/>
      <c r="E727" s="162"/>
      <c r="F727" s="162"/>
      <c r="G727" s="162"/>
      <c r="H727" s="162"/>
      <c r="I727" s="162"/>
      <c r="J727" s="162"/>
      <c r="K727" s="162"/>
      <c r="L727" s="162"/>
    </row>
    <row r="728" spans="1:12" x14ac:dyDescent="0.2">
      <c r="A728" s="162"/>
      <c r="B728" s="162"/>
      <c r="C728" s="162"/>
      <c r="D728" s="162"/>
      <c r="E728" s="162"/>
      <c r="F728" s="162"/>
      <c r="G728" s="162"/>
      <c r="H728" s="162"/>
      <c r="I728" s="162"/>
      <c r="J728" s="162"/>
      <c r="K728" s="162"/>
      <c r="L728" s="162"/>
    </row>
    <row r="729" spans="1:12" x14ac:dyDescent="0.2">
      <c r="A729" s="162"/>
      <c r="B729" s="162"/>
      <c r="C729" s="162"/>
      <c r="D729" s="162"/>
      <c r="E729" s="162"/>
      <c r="F729" s="162"/>
      <c r="G729" s="162"/>
      <c r="H729" s="162"/>
      <c r="I729" s="162"/>
      <c r="J729" s="162"/>
      <c r="K729" s="162"/>
      <c r="L729" s="162"/>
    </row>
    <row r="730" spans="1:12" x14ac:dyDescent="0.2">
      <c r="A730" s="162"/>
      <c r="B730" s="162"/>
      <c r="C730" s="162"/>
      <c r="D730" s="162"/>
      <c r="E730" s="162"/>
      <c r="F730" s="162"/>
      <c r="G730" s="162"/>
      <c r="H730" s="162"/>
      <c r="I730" s="162"/>
      <c r="J730" s="162"/>
      <c r="K730" s="162"/>
      <c r="L730" s="162"/>
    </row>
    <row r="731" spans="1:12" x14ac:dyDescent="0.2">
      <c r="A731" s="162"/>
      <c r="B731" s="162"/>
      <c r="C731" s="162"/>
      <c r="D731" s="162"/>
      <c r="E731" s="162"/>
      <c r="F731" s="162"/>
      <c r="G731" s="162"/>
      <c r="H731" s="162"/>
      <c r="I731" s="162"/>
      <c r="J731" s="162"/>
      <c r="K731" s="162"/>
      <c r="L731" s="162"/>
    </row>
    <row r="732" spans="1:12" x14ac:dyDescent="0.2">
      <c r="A732" s="162"/>
      <c r="B732" s="162"/>
      <c r="C732" s="162"/>
      <c r="D732" s="162"/>
      <c r="E732" s="162"/>
      <c r="F732" s="162"/>
      <c r="G732" s="162"/>
      <c r="H732" s="162"/>
      <c r="I732" s="162"/>
      <c r="J732" s="162"/>
      <c r="K732" s="162"/>
      <c r="L732" s="162"/>
    </row>
    <row r="733" spans="1:12" x14ac:dyDescent="0.2">
      <c r="A733" s="162"/>
      <c r="B733" s="162"/>
      <c r="C733" s="162"/>
      <c r="D733" s="162"/>
      <c r="E733" s="162"/>
      <c r="F733" s="162"/>
      <c r="G733" s="162"/>
      <c r="H733" s="162"/>
      <c r="I733" s="162"/>
      <c r="J733" s="162"/>
      <c r="K733" s="162"/>
      <c r="L733" s="162"/>
    </row>
    <row r="734" spans="1:12" x14ac:dyDescent="0.2">
      <c r="A734" s="162"/>
      <c r="B734" s="162"/>
      <c r="C734" s="162"/>
      <c r="D734" s="162"/>
      <c r="E734" s="162"/>
      <c r="F734" s="162"/>
      <c r="G734" s="162"/>
      <c r="H734" s="162"/>
      <c r="I734" s="162"/>
      <c r="J734" s="162"/>
      <c r="K734" s="162"/>
      <c r="L734" s="162"/>
    </row>
    <row r="735" spans="1:12" x14ac:dyDescent="0.2">
      <c r="A735" s="162"/>
      <c r="B735" s="162"/>
      <c r="C735" s="162"/>
      <c r="D735" s="162"/>
      <c r="E735" s="162"/>
      <c r="F735" s="162"/>
      <c r="G735" s="162"/>
      <c r="H735" s="162"/>
      <c r="I735" s="162"/>
      <c r="J735" s="162"/>
      <c r="K735" s="162"/>
      <c r="L735" s="162"/>
    </row>
    <row r="736" spans="1:12" x14ac:dyDescent="0.2">
      <c r="A736" s="162"/>
      <c r="B736" s="162"/>
      <c r="C736" s="162"/>
      <c r="D736" s="162"/>
      <c r="E736" s="162"/>
      <c r="F736" s="162"/>
      <c r="G736" s="162"/>
      <c r="H736" s="162"/>
      <c r="I736" s="162"/>
      <c r="J736" s="162"/>
      <c r="K736" s="162"/>
      <c r="L736" s="162"/>
    </row>
    <row r="737" spans="1:12" x14ac:dyDescent="0.2">
      <c r="A737" s="162"/>
      <c r="B737" s="162"/>
      <c r="C737" s="162"/>
      <c r="D737" s="162"/>
      <c r="E737" s="162"/>
      <c r="F737" s="162"/>
      <c r="G737" s="162"/>
      <c r="H737" s="162"/>
      <c r="I737" s="162"/>
      <c r="J737" s="162"/>
      <c r="K737" s="162"/>
      <c r="L737" s="162"/>
    </row>
    <row r="738" spans="1:12" x14ac:dyDescent="0.2">
      <c r="A738" s="162"/>
      <c r="B738" s="162"/>
      <c r="C738" s="162"/>
      <c r="D738" s="162"/>
      <c r="E738" s="162"/>
      <c r="F738" s="162"/>
      <c r="G738" s="162"/>
      <c r="H738" s="162"/>
      <c r="I738" s="162"/>
      <c r="J738" s="162"/>
      <c r="K738" s="162"/>
      <c r="L738" s="162"/>
    </row>
    <row r="739" spans="1:12" x14ac:dyDescent="0.2">
      <c r="A739" s="162"/>
      <c r="B739" s="162"/>
      <c r="C739" s="162"/>
      <c r="D739" s="162"/>
      <c r="E739" s="162"/>
      <c r="F739" s="162"/>
      <c r="G739" s="162"/>
      <c r="H739" s="162"/>
      <c r="I739" s="162"/>
      <c r="J739" s="162"/>
      <c r="K739" s="162"/>
      <c r="L739" s="162"/>
    </row>
  </sheetData>
  <sheetProtection formatRows="0" insertRows="0"/>
  <customSheetViews>
    <customSheetView guid="{21F2E024-704F-4E93-AC63-213755ECFFE0}" scale="40" showPageBreaks="1" showGridLines="0" printArea="1" view="pageBreakPreview" topLeftCell="B1">
      <pane ySplit="7" topLeftCell="A29" activePane="bottomLeft" state="frozen"/>
      <selection pane="bottomLeft" activeCell="R46" sqref="R46:R47"/>
      <rowBreaks count="1" manualBreakCount="1">
        <brk id="70" max="19" man="1"/>
      </rowBreaks>
      <pageMargins left="0.70866141732283472" right="0.70866141732283472" top="0.74803149606299213" bottom="0.74803149606299213" header="0.31496062992125989" footer="0.31496062992125989"/>
      <pageSetup paperSize="9" scale="5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1">
    <mergeCell ref="I2:K2"/>
    <mergeCell ref="I3:K3"/>
    <mergeCell ref="E77:F77"/>
    <mergeCell ref="E64:F64"/>
    <mergeCell ref="A5:K5"/>
    <mergeCell ref="E125:F125"/>
    <mergeCell ref="J42:J43"/>
    <mergeCell ref="E101:F101"/>
    <mergeCell ref="E115:F115"/>
    <mergeCell ref="K42:K43"/>
    <mergeCell ref="E89:F89"/>
  </mergeCells>
  <dataValidations count="2">
    <dataValidation type="custom" allowBlank="1" showInputMessage="1" showErrorMessage="1" error="Decimal values larger than or equal to 0 and text &quot;N/A&quot; are accepted" prompt="Please enter a number larger than or equal to 0. _x000a_Enter &quot;N/A&quot; if this does not apply" sqref="K27:K29 J125 J109:J113 J101 J95:J99 J91 J89 J83:J87 J79 J77 J71:J75 J32:J36 J40 J53:K53 J66 J64 J58:J62 J45:K51 J103 J115 J119:J123">
      <formula1>OR(AND(ISNUMBER(J27),J27&gt;=0),AND(ISTEXT(J27),J27="N/A"))</formula1>
    </dataValidation>
    <dataValidation allowBlank="1" showInputMessage="1" showErrorMessage="1" prompt="Please enter text" sqref="G32:G36 G119:G123 G58:G62 G71:G75 G83:G87 G95:G99 G109:G113"/>
  </dataValidations>
  <pageMargins left="0.70866141732283472" right="0.70866141732283472" top="0.74803149606299213" bottom="0.74803149606299213" header="0.31496062992125984" footer="0.31496062992125984"/>
  <pageSetup paperSize="9" scale="61" fitToHeight="2" orientation="portrait" r:id="rId2"/>
  <headerFooter alignWithMargins="0">
    <oddHeader>&amp;C&amp;"Arial,Regular" Commerce Commission Information Disclosure Template</oddHeader>
    <oddFooter>&amp;L&amp;"Arial,Regular" &amp;P&amp;C&amp;"Arial,Regular" &amp;F&amp;R&amp;"Arial,Regular" &amp;A</oddFooter>
  </headerFooter>
  <rowBreaks count="1" manualBreakCount="1">
    <brk id="68"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3870"/>
  </sheetPr>
  <dimension ref="A1:Z24"/>
  <sheetViews>
    <sheetView showGridLines="0" zoomScale="90" zoomScaleNormal="90" zoomScaleSheetLayoutView="55" workbookViewId="0">
      <selection activeCell="AB20" sqref="AB20"/>
    </sheetView>
  </sheetViews>
  <sheetFormatPr defaultRowHeight="12.75" x14ac:dyDescent="0.2"/>
  <cols>
    <col min="1" max="1" width="3.7109375" style="49" customWidth="1"/>
    <col min="2" max="2" width="3.140625" style="49" customWidth="1"/>
    <col min="3" max="3" width="6.140625" style="49" customWidth="1"/>
    <col min="4" max="5" width="2.28515625" style="49" customWidth="1"/>
    <col min="6" max="6" width="62.42578125" style="48" customWidth="1"/>
    <col min="7" max="15" width="2.5703125" style="48" customWidth="1"/>
    <col min="16" max="16" width="3.28515625" style="48" customWidth="1"/>
    <col min="17" max="19" width="16.140625" style="49" customWidth="1"/>
    <col min="20" max="20" width="2.7109375" style="49" customWidth="1"/>
    <col min="21" max="21" width="9.140625" style="413"/>
    <col min="22" max="16384" width="9.140625" style="49"/>
  </cols>
  <sheetData>
    <row r="1" spans="1:26" s="41" customFormat="1" ht="15" customHeight="1" x14ac:dyDescent="0.2">
      <c r="A1" s="74"/>
      <c r="B1" s="75"/>
      <c r="C1" s="75"/>
      <c r="D1" s="75"/>
      <c r="E1" s="105"/>
      <c r="F1" s="105"/>
      <c r="G1" s="105"/>
      <c r="H1" s="105"/>
      <c r="I1" s="105"/>
      <c r="J1" s="105"/>
      <c r="K1" s="105"/>
      <c r="L1" s="105"/>
      <c r="M1" s="105"/>
      <c r="N1" s="105"/>
      <c r="O1" s="105"/>
      <c r="P1" s="105"/>
      <c r="Q1" s="105"/>
      <c r="R1" s="75"/>
      <c r="S1" s="75"/>
      <c r="T1" s="106"/>
      <c r="U1" s="413"/>
    </row>
    <row r="2" spans="1:26" s="41" customFormat="1" ht="18" customHeight="1" x14ac:dyDescent="0.3">
      <c r="A2" s="77"/>
      <c r="B2" s="78"/>
      <c r="C2" s="78"/>
      <c r="D2" s="78"/>
      <c r="E2" s="343"/>
      <c r="F2" s="343"/>
      <c r="G2" s="343"/>
      <c r="H2" s="343"/>
      <c r="I2" s="343"/>
      <c r="J2" s="343"/>
      <c r="K2" s="343"/>
      <c r="L2" s="343"/>
      <c r="M2" s="343"/>
      <c r="N2" s="343"/>
      <c r="O2" s="136"/>
      <c r="P2" s="140"/>
      <c r="Q2" s="140" t="s">
        <v>9</v>
      </c>
      <c r="R2" s="719" t="str">
        <f>IF(NOT(ISBLANK(CoverSheet!$C$8)),CoverSheet!$C$8,"")</f>
        <v/>
      </c>
      <c r="S2" s="721"/>
      <c r="T2" s="107"/>
      <c r="U2" s="413"/>
    </row>
    <row r="3" spans="1:26" s="41" customFormat="1" ht="18" customHeight="1" x14ac:dyDescent="0.25">
      <c r="A3" s="77"/>
      <c r="B3" s="78"/>
      <c r="C3" s="78"/>
      <c r="D3" s="78"/>
      <c r="E3" s="343"/>
      <c r="F3" s="343"/>
      <c r="G3" s="343"/>
      <c r="H3" s="343"/>
      <c r="I3" s="343"/>
      <c r="J3" s="343"/>
      <c r="K3" s="343"/>
      <c r="L3" s="343"/>
      <c r="M3" s="343"/>
      <c r="N3" s="343"/>
      <c r="O3" s="136"/>
      <c r="P3" s="140"/>
      <c r="Q3" s="140" t="s">
        <v>436</v>
      </c>
      <c r="R3" s="717" t="str">
        <f>IF(ISNUMBER(CoverSheet!$C$12),CoverSheet!$C$12,"")</f>
        <v/>
      </c>
      <c r="S3" s="717"/>
      <c r="T3" s="107"/>
      <c r="U3" s="413"/>
    </row>
    <row r="4" spans="1:26" s="41" customFormat="1" ht="20.25" customHeight="1" x14ac:dyDescent="0.35">
      <c r="A4" s="344" t="s">
        <v>589</v>
      </c>
      <c r="B4" s="93"/>
      <c r="C4" s="78"/>
      <c r="D4" s="78"/>
      <c r="E4" s="108"/>
      <c r="F4" s="108"/>
      <c r="G4" s="108"/>
      <c r="H4" s="108"/>
      <c r="I4" s="108"/>
      <c r="J4" s="108"/>
      <c r="K4" s="108"/>
      <c r="L4" s="108"/>
      <c r="M4" s="108"/>
      <c r="N4" s="108"/>
      <c r="O4" s="108"/>
      <c r="P4" s="173"/>
      <c r="Q4" s="108"/>
      <c r="R4" s="78"/>
      <c r="S4" s="78"/>
      <c r="T4" s="107"/>
      <c r="U4" s="413"/>
    </row>
    <row r="5" spans="1:26" s="281" customFormat="1" ht="66" customHeight="1" x14ac:dyDescent="0.2">
      <c r="A5" s="714" t="s">
        <v>823</v>
      </c>
      <c r="B5" s="718"/>
      <c r="C5" s="718"/>
      <c r="D5" s="718"/>
      <c r="E5" s="718"/>
      <c r="F5" s="718"/>
      <c r="G5" s="718"/>
      <c r="H5" s="718"/>
      <c r="I5" s="718"/>
      <c r="J5" s="718"/>
      <c r="K5" s="718"/>
      <c r="L5" s="718"/>
      <c r="M5" s="718"/>
      <c r="N5" s="718"/>
      <c r="O5" s="718"/>
      <c r="P5" s="718"/>
      <c r="Q5" s="718"/>
      <c r="R5" s="718"/>
      <c r="S5" s="718"/>
      <c r="T5" s="280"/>
      <c r="U5" s="412"/>
      <c r="V5" s="287"/>
      <c r="W5" s="287"/>
      <c r="X5" s="287"/>
      <c r="Y5" s="287"/>
      <c r="Z5" s="287"/>
    </row>
    <row r="6" spans="1:26" s="41" customFormat="1" ht="15" customHeight="1" x14ac:dyDescent="0.2">
      <c r="A6" s="129" t="s">
        <v>680</v>
      </c>
      <c r="B6" s="173"/>
      <c r="C6" s="85"/>
      <c r="D6" s="78"/>
      <c r="E6" s="108"/>
      <c r="F6" s="108"/>
      <c r="G6" s="108"/>
      <c r="H6" s="108"/>
      <c r="I6" s="108"/>
      <c r="J6" s="108"/>
      <c r="K6" s="108"/>
      <c r="L6" s="108"/>
      <c r="M6" s="108"/>
      <c r="N6" s="108"/>
      <c r="O6" s="108"/>
      <c r="P6" s="108"/>
      <c r="Q6" s="108"/>
      <c r="R6" s="78"/>
      <c r="S6" s="78"/>
      <c r="T6" s="107"/>
      <c r="U6" s="413"/>
    </row>
    <row r="7" spans="1:26" ht="30" customHeight="1" x14ac:dyDescent="0.3">
      <c r="A7" s="187">
        <v>7</v>
      </c>
      <c r="B7" s="345"/>
      <c r="C7" s="225" t="s">
        <v>590</v>
      </c>
      <c r="D7" s="335"/>
      <c r="E7" s="335"/>
      <c r="F7" s="335"/>
      <c r="G7" s="335"/>
      <c r="H7" s="335"/>
      <c r="I7" s="335"/>
      <c r="J7" s="335"/>
      <c r="K7" s="335"/>
      <c r="L7" s="335"/>
      <c r="M7" s="335"/>
      <c r="N7" s="335"/>
      <c r="O7" s="335"/>
      <c r="P7" s="335"/>
      <c r="Q7" s="335"/>
      <c r="R7" s="109" t="s">
        <v>130</v>
      </c>
      <c r="S7" s="109" t="s">
        <v>130</v>
      </c>
      <c r="T7" s="59"/>
      <c r="U7" s="414"/>
    </row>
    <row r="8" spans="1:26" ht="15" customHeight="1" x14ac:dyDescent="0.2">
      <c r="A8" s="187">
        <v>8</v>
      </c>
      <c r="B8" s="345"/>
      <c r="C8" s="61"/>
      <c r="D8" s="335"/>
      <c r="E8" s="335"/>
      <c r="F8" s="335" t="s">
        <v>72</v>
      </c>
      <c r="G8" s="335"/>
      <c r="H8" s="335"/>
      <c r="I8" s="335"/>
      <c r="J8" s="335"/>
      <c r="K8" s="335"/>
      <c r="L8" s="335"/>
      <c r="M8" s="335"/>
      <c r="N8" s="335"/>
      <c r="O8" s="335"/>
      <c r="P8" s="335"/>
      <c r="Q8" s="335"/>
      <c r="R8" s="364"/>
      <c r="S8" s="316"/>
      <c r="T8" s="59"/>
      <c r="U8" s="413" t="s">
        <v>677</v>
      </c>
    </row>
    <row r="9" spans="1:26" ht="15" customHeight="1" x14ac:dyDescent="0.2">
      <c r="A9" s="187">
        <v>9</v>
      </c>
      <c r="B9" s="345"/>
      <c r="C9" s="61"/>
      <c r="D9" s="335"/>
      <c r="E9" s="335"/>
      <c r="F9" s="335" t="s">
        <v>71</v>
      </c>
      <c r="G9" s="335"/>
      <c r="H9" s="335"/>
      <c r="I9" s="335"/>
      <c r="J9" s="335"/>
      <c r="K9" s="335"/>
      <c r="L9" s="335"/>
      <c r="M9" s="335"/>
      <c r="N9" s="335"/>
      <c r="O9" s="335"/>
      <c r="P9" s="335"/>
      <c r="Q9" s="335"/>
      <c r="R9" s="364"/>
      <c r="S9" s="316"/>
      <c r="T9" s="59"/>
      <c r="U9" s="413" t="s">
        <v>677</v>
      </c>
    </row>
    <row r="10" spans="1:26" ht="15" customHeight="1" x14ac:dyDescent="0.2">
      <c r="A10" s="187">
        <v>10</v>
      </c>
      <c r="B10" s="345"/>
      <c r="C10" s="61"/>
      <c r="D10" s="335"/>
      <c r="E10" s="335"/>
      <c r="F10" s="335" t="s">
        <v>119</v>
      </c>
      <c r="G10" s="335"/>
      <c r="H10" s="335"/>
      <c r="I10" s="335"/>
      <c r="J10" s="335"/>
      <c r="K10" s="335"/>
      <c r="L10" s="335"/>
      <c r="M10" s="335"/>
      <c r="N10" s="335"/>
      <c r="O10" s="335"/>
      <c r="P10" s="335"/>
      <c r="Q10" s="335"/>
      <c r="R10" s="364"/>
      <c r="S10" s="316"/>
      <c r="T10" s="59"/>
      <c r="U10" s="413" t="s">
        <v>677</v>
      </c>
    </row>
    <row r="11" spans="1:26" ht="15" customHeight="1" x14ac:dyDescent="0.2">
      <c r="A11" s="187">
        <v>11</v>
      </c>
      <c r="B11" s="345"/>
      <c r="C11" s="61"/>
      <c r="D11" s="335"/>
      <c r="E11" s="335"/>
      <c r="F11" s="335" t="s">
        <v>115</v>
      </c>
      <c r="G11" s="335"/>
      <c r="H11" s="335"/>
      <c r="I11" s="335"/>
      <c r="J11" s="335"/>
      <c r="K11" s="335"/>
      <c r="L11" s="335"/>
      <c r="M11" s="335"/>
      <c r="N11" s="335"/>
      <c r="O11" s="335"/>
      <c r="P11" s="335"/>
      <c r="Q11" s="335"/>
      <c r="R11" s="364"/>
      <c r="S11" s="316"/>
      <c r="T11" s="59"/>
      <c r="U11" s="413" t="s">
        <v>677</v>
      </c>
    </row>
    <row r="12" spans="1:26" s="202" customFormat="1" ht="15" customHeight="1" x14ac:dyDescent="0.2">
      <c r="A12" s="187">
        <v>12</v>
      </c>
      <c r="B12" s="345"/>
      <c r="C12" s="61"/>
      <c r="D12" s="335"/>
      <c r="E12" s="335"/>
      <c r="F12" s="145" t="s">
        <v>499</v>
      </c>
      <c r="G12" s="335"/>
      <c r="H12" s="335"/>
      <c r="I12" s="335"/>
      <c r="J12" s="335"/>
      <c r="K12" s="335"/>
      <c r="L12" s="335"/>
      <c r="M12" s="335"/>
      <c r="N12" s="335"/>
      <c r="O12" s="335"/>
      <c r="P12" s="335"/>
      <c r="Q12" s="335"/>
      <c r="R12" s="317"/>
      <c r="S12" s="377">
        <f>SUM(R8:R11)</f>
        <v>0</v>
      </c>
      <c r="T12" s="59"/>
      <c r="U12" s="413"/>
    </row>
    <row r="13" spans="1:26" ht="15" customHeight="1" x14ac:dyDescent="0.2">
      <c r="A13" s="187">
        <v>13</v>
      </c>
      <c r="B13" s="345"/>
      <c r="C13" s="61"/>
      <c r="D13" s="335"/>
      <c r="E13" s="335"/>
      <c r="F13" s="335" t="s">
        <v>289</v>
      </c>
      <c r="G13" s="335"/>
      <c r="H13" s="335"/>
      <c r="I13" s="335"/>
      <c r="J13" s="335"/>
      <c r="K13" s="335"/>
      <c r="L13" s="335"/>
      <c r="M13" s="335"/>
      <c r="N13" s="335"/>
      <c r="O13" s="335"/>
      <c r="P13" s="335"/>
      <c r="Q13" s="335"/>
      <c r="R13" s="364"/>
      <c r="S13" s="326"/>
      <c r="T13" s="59"/>
      <c r="U13" s="413" t="s">
        <v>677</v>
      </c>
    </row>
    <row r="14" spans="1:26" s="50" customFormat="1" ht="15" customHeight="1" x14ac:dyDescent="0.2">
      <c r="A14" s="187">
        <v>14</v>
      </c>
      <c r="B14" s="345"/>
      <c r="C14" s="61"/>
      <c r="D14" s="335"/>
      <c r="E14" s="335"/>
      <c r="F14" s="335" t="s">
        <v>69</v>
      </c>
      <c r="G14" s="335"/>
      <c r="H14" s="335"/>
      <c r="I14" s="335"/>
      <c r="J14" s="335"/>
      <c r="K14" s="335"/>
      <c r="L14" s="335"/>
      <c r="M14" s="335"/>
      <c r="N14" s="335"/>
      <c r="O14" s="335"/>
      <c r="P14" s="335"/>
      <c r="Q14" s="335"/>
      <c r="R14" s="364"/>
      <c r="S14" s="326"/>
      <c r="T14" s="59"/>
      <c r="U14" s="413" t="s">
        <v>677</v>
      </c>
    </row>
    <row r="15" spans="1:26" s="202" customFormat="1" ht="15" customHeight="1" x14ac:dyDescent="0.2">
      <c r="A15" s="187">
        <v>15</v>
      </c>
      <c r="B15" s="345"/>
      <c r="C15" s="61"/>
      <c r="D15" s="335"/>
      <c r="E15" s="335"/>
      <c r="F15" s="145" t="s">
        <v>500</v>
      </c>
      <c r="G15" s="335"/>
      <c r="H15" s="335"/>
      <c r="I15" s="335"/>
      <c r="J15" s="335"/>
      <c r="K15" s="335"/>
      <c r="L15" s="335"/>
      <c r="M15" s="335"/>
      <c r="N15" s="335"/>
      <c r="O15" s="335"/>
      <c r="P15" s="335"/>
      <c r="Q15" s="335"/>
      <c r="R15" s="317"/>
      <c r="S15" s="377">
        <f>SUM(R13:R14)</f>
        <v>0</v>
      </c>
      <c r="T15" s="59"/>
      <c r="U15" s="413"/>
    </row>
    <row r="16" spans="1:26" s="206" customFormat="1" ht="15" customHeight="1" thickBot="1" x14ac:dyDescent="0.25">
      <c r="A16" s="187">
        <v>16</v>
      </c>
      <c r="B16" s="345"/>
      <c r="C16" s="61"/>
      <c r="D16" s="335"/>
      <c r="E16" s="335"/>
      <c r="F16" s="335"/>
      <c r="G16" s="335"/>
      <c r="H16" s="335"/>
      <c r="I16" s="335"/>
      <c r="J16" s="335"/>
      <c r="K16" s="335"/>
      <c r="L16" s="335"/>
      <c r="M16" s="335"/>
      <c r="N16" s="335"/>
      <c r="O16" s="335"/>
      <c r="P16" s="335"/>
      <c r="Q16" s="335"/>
      <c r="R16" s="317"/>
      <c r="S16" s="317"/>
      <c r="T16" s="59"/>
      <c r="U16" s="413"/>
    </row>
    <row r="17" spans="1:21" s="39" customFormat="1" ht="15" customHeight="1" thickBot="1" x14ac:dyDescent="0.25">
      <c r="A17" s="187">
        <v>17</v>
      </c>
      <c r="B17" s="345"/>
      <c r="C17" s="345"/>
      <c r="D17" s="226"/>
      <c r="E17" s="188" t="s">
        <v>118</v>
      </c>
      <c r="F17" s="226"/>
      <c r="G17" s="335"/>
      <c r="H17" s="335"/>
      <c r="I17" s="335"/>
      <c r="J17" s="335"/>
      <c r="K17" s="335"/>
      <c r="L17" s="335"/>
      <c r="M17" s="335"/>
      <c r="N17" s="335"/>
      <c r="O17" s="335"/>
      <c r="P17" s="335"/>
      <c r="Q17" s="335"/>
      <c r="R17" s="317"/>
      <c r="S17" s="378">
        <f>S12+S15</f>
        <v>0</v>
      </c>
      <c r="T17" s="59"/>
      <c r="U17" s="413" t="s">
        <v>664</v>
      </c>
    </row>
    <row r="18" spans="1:21" s="50" customFormat="1" ht="30" customHeight="1" x14ac:dyDescent="0.3">
      <c r="A18" s="187">
        <v>18</v>
      </c>
      <c r="B18" s="345"/>
      <c r="C18" s="225" t="s">
        <v>591</v>
      </c>
      <c r="D18" s="335"/>
      <c r="E18" s="335"/>
      <c r="F18" s="335"/>
      <c r="G18" s="335"/>
      <c r="H18" s="335"/>
      <c r="I18" s="335"/>
      <c r="J18" s="335"/>
      <c r="K18" s="335"/>
      <c r="L18" s="335"/>
      <c r="M18" s="335"/>
      <c r="N18" s="335"/>
      <c r="O18" s="335"/>
      <c r="P18" s="335"/>
      <c r="Q18" s="335"/>
      <c r="R18" s="88"/>
      <c r="S18" s="88"/>
      <c r="T18" s="59"/>
      <c r="U18" s="414"/>
    </row>
    <row r="19" spans="1:21" s="39" customFormat="1" ht="15" customHeight="1" x14ac:dyDescent="0.2">
      <c r="A19" s="187">
        <v>19</v>
      </c>
      <c r="B19" s="345"/>
      <c r="C19" s="335"/>
      <c r="D19" s="228"/>
      <c r="E19" s="228"/>
      <c r="F19" s="228" t="s">
        <v>557</v>
      </c>
      <c r="G19" s="335"/>
      <c r="H19" s="335"/>
      <c r="I19" s="335"/>
      <c r="J19" s="335"/>
      <c r="K19" s="335"/>
      <c r="L19" s="335"/>
      <c r="M19" s="335"/>
      <c r="N19" s="335"/>
      <c r="O19" s="335"/>
      <c r="P19" s="335"/>
      <c r="Q19" s="335"/>
      <c r="R19" s="335"/>
      <c r="S19" s="364"/>
      <c r="T19" s="59"/>
      <c r="U19" s="413" t="s">
        <v>677</v>
      </c>
    </row>
    <row r="20" spans="1:21" s="39" customFormat="1" ht="15" customHeight="1" x14ac:dyDescent="0.2">
      <c r="A20" s="187">
        <v>20</v>
      </c>
      <c r="B20" s="345"/>
      <c r="C20" s="335"/>
      <c r="D20" s="228"/>
      <c r="E20" s="228"/>
      <c r="F20" s="228" t="s">
        <v>473</v>
      </c>
      <c r="G20" s="335"/>
      <c r="H20" s="335"/>
      <c r="I20" s="335"/>
      <c r="J20" s="335"/>
      <c r="K20" s="335"/>
      <c r="L20" s="335"/>
      <c r="M20" s="335"/>
      <c r="N20" s="335"/>
      <c r="O20" s="335"/>
      <c r="P20" s="335"/>
      <c r="Q20" s="335"/>
      <c r="R20" s="335"/>
      <c r="S20" s="364"/>
      <c r="T20" s="59"/>
      <c r="U20" s="413" t="s">
        <v>677</v>
      </c>
    </row>
    <row r="21" spans="1:21" s="39" customFormat="1" ht="15" customHeight="1" x14ac:dyDescent="0.2">
      <c r="A21" s="187">
        <v>21</v>
      </c>
      <c r="B21" s="345"/>
      <c r="C21" s="335"/>
      <c r="D21" s="228"/>
      <c r="E21" s="228"/>
      <c r="F21" s="228" t="s">
        <v>296</v>
      </c>
      <c r="G21" s="335"/>
      <c r="H21" s="335"/>
      <c r="I21" s="335"/>
      <c r="J21" s="335"/>
      <c r="K21" s="335"/>
      <c r="L21" s="335"/>
      <c r="M21" s="335"/>
      <c r="N21" s="335"/>
      <c r="O21" s="335"/>
      <c r="P21" s="335"/>
      <c r="Q21" s="335"/>
      <c r="R21" s="335"/>
      <c r="S21" s="364"/>
      <c r="T21" s="59"/>
      <c r="U21" s="413" t="s">
        <v>677</v>
      </c>
    </row>
    <row r="22" spans="1:21" s="39" customFormat="1" ht="15" customHeight="1" x14ac:dyDescent="0.2">
      <c r="A22" s="187">
        <v>22</v>
      </c>
      <c r="B22" s="345"/>
      <c r="C22" s="345"/>
      <c r="D22" s="228"/>
      <c r="E22" s="228"/>
      <c r="F22" s="228" t="s">
        <v>354</v>
      </c>
      <c r="G22" s="335"/>
      <c r="H22" s="335"/>
      <c r="I22" s="335"/>
      <c r="J22" s="335"/>
      <c r="K22" s="335"/>
      <c r="L22" s="335"/>
      <c r="M22" s="335"/>
      <c r="N22" s="335"/>
      <c r="O22" s="335"/>
      <c r="P22" s="335"/>
      <c r="Q22" s="335"/>
      <c r="R22" s="335"/>
      <c r="S22" s="364"/>
      <c r="T22" s="59"/>
      <c r="U22" s="413" t="s">
        <v>677</v>
      </c>
    </row>
    <row r="23" spans="1:21" s="39" customFormat="1" ht="15" customHeight="1" x14ac:dyDescent="0.2">
      <c r="A23" s="187">
        <v>23</v>
      </c>
      <c r="B23" s="198"/>
      <c r="C23" s="198" t="s">
        <v>518</v>
      </c>
      <c r="D23" s="228"/>
      <c r="E23" s="228"/>
      <c r="F23" s="228"/>
      <c r="G23" s="335"/>
      <c r="H23" s="335"/>
      <c r="I23" s="335"/>
      <c r="J23" s="335"/>
      <c r="K23" s="335"/>
      <c r="L23" s="335"/>
      <c r="M23" s="335"/>
      <c r="N23" s="335"/>
      <c r="O23" s="335"/>
      <c r="P23" s="335"/>
      <c r="Q23" s="335"/>
      <c r="R23" s="335"/>
      <c r="S23" s="335"/>
      <c r="T23" s="59"/>
      <c r="U23" s="419"/>
    </row>
    <row r="24" spans="1:21" x14ac:dyDescent="0.2">
      <c r="A24" s="64"/>
      <c r="B24" s="65"/>
      <c r="C24" s="65"/>
      <c r="D24" s="65"/>
      <c r="E24" s="66"/>
      <c r="F24" s="66"/>
      <c r="G24" s="66"/>
      <c r="H24" s="66"/>
      <c r="I24" s="66"/>
      <c r="J24" s="66"/>
      <c r="K24" s="66"/>
      <c r="L24" s="66"/>
      <c r="M24" s="66"/>
      <c r="N24" s="66"/>
      <c r="O24" s="66"/>
      <c r="P24" s="66"/>
      <c r="Q24" s="66"/>
      <c r="R24" s="66"/>
      <c r="S24" s="66"/>
      <c r="T24" s="73"/>
    </row>
  </sheetData>
  <customSheetViews>
    <customSheetView guid="{21F2E024-704F-4E93-AC63-213755ECFFE0}" scale="70" showPageBreaks="1" showGridLines="0" view="pageBreakPreview">
      <pane ySplit="7" topLeftCell="A8" activePane="bottomLeft" state="frozen"/>
      <selection pane="bottomLeft" activeCell="L27" sqref="L27"/>
      <pageMargins left="0.70866141732283472" right="0.70866141732283472" top="0.74803149606299213" bottom="0.74803149606299213" header="0.31496062992125984" footer="0.31496062992125984"/>
      <pageSetup paperSize="9" scale="90" fitToHeight="10"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3">
    <mergeCell ref="A5:S5"/>
    <mergeCell ref="R2:S2"/>
    <mergeCell ref="R3:S3"/>
  </mergeCells>
  <dataValidations count="3">
    <dataValidation type="decimal" operator="greaterThanOrEqual" allowBlank="1" showInputMessage="1" showErrorMessage="1" error="Decimal values larger than or equal to 0 are accepted" prompt="Please enter a number larger than or equal to 0." sqref="R13">
      <formula1>0</formula1>
    </dataValidation>
    <dataValidation type="decimal" operator="greaterThanOrEqual" allowBlank="1" showInputMessage="1" showErrorMessage="1" error="Decimal values larger than or equal to 0 are accepted" prompt="Please enter a number larger than or equal to 0" sqref="R10:R11 R14">
      <formula1>0</formula1>
    </dataValidation>
    <dataValidation type="custom" allowBlank="1" showInputMessage="1" showErrorMessage="1" error="Decimal values larger than or equal to 0 and text &quot;N/A&quot; are accepted" prompt="Please enter a number larger than or equal to 0. _x000a_Enter &quot;N/A&quot; if this does not apply" sqref="R8:R9 S19:S22">
      <formula1>OR(AND(ISNUMBER(R8),R8&gt;=0),AND(ISTEXT(R8),R8="N/A"))</formula1>
    </dataValidation>
  </dataValidations>
  <pageMargins left="0.70866141732283472" right="0.70866141732283472" top="0.74803149606299213" bottom="0.74803149606299213" header="0.31496062992125984" footer="0.31496062992125984"/>
  <pageSetup paperSize="9" scale="90" fitToHeight="10" orientation="landscape" r:id="rId2"/>
  <headerFooter alignWithMargins="0">
    <oddHeader>&amp;C&amp;"Arial,Regular" Commerce Commission Information Disclosure Template</oddHeader>
    <oddFooter>&amp;L&amp;"Arial,Regular" &amp;P&amp;C&amp;"Arial,Regular" &amp;F&amp;R&amp;"Arial,Regular"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3870"/>
  </sheetPr>
  <dimension ref="A1:V959"/>
  <sheetViews>
    <sheetView showGridLines="0" topLeftCell="A13" zoomScaleNormal="100" zoomScaleSheetLayoutView="70" workbookViewId="0">
      <selection activeCell="S27" sqref="S27"/>
    </sheetView>
  </sheetViews>
  <sheetFormatPr defaultRowHeight="14.25" customHeight="1" x14ac:dyDescent="0.2"/>
  <cols>
    <col min="1" max="3" width="3.7109375" style="38" customWidth="1"/>
    <col min="4" max="4" width="2.42578125" style="50" customWidth="1"/>
    <col min="5" max="5" width="4.28515625" style="50" customWidth="1"/>
    <col min="6" max="6" width="60.7109375" style="50" customWidth="1"/>
    <col min="7" max="7" width="3.85546875" style="38" customWidth="1"/>
    <col min="8" max="10" width="15.7109375" style="38" customWidth="1"/>
    <col min="11" max="11" width="2.7109375" style="38" customWidth="1"/>
    <col min="12" max="12" width="11.85546875" style="413" customWidth="1"/>
    <col min="13" max="16384" width="9.140625" style="1"/>
  </cols>
  <sheetData>
    <row r="1" spans="1:22" s="165" customFormat="1" ht="14.25" customHeight="1" x14ac:dyDescent="0.2">
      <c r="A1" s="74"/>
      <c r="B1" s="75"/>
      <c r="C1" s="75"/>
      <c r="D1" s="75"/>
      <c r="E1" s="75"/>
      <c r="F1" s="75"/>
      <c r="G1" s="75"/>
      <c r="H1" s="75"/>
      <c r="I1" s="75"/>
      <c r="J1" s="75"/>
      <c r="K1" s="76"/>
      <c r="L1" s="413"/>
      <c r="M1" s="1"/>
      <c r="N1" s="1"/>
      <c r="O1" s="1"/>
      <c r="P1" s="1"/>
      <c r="Q1" s="1"/>
      <c r="R1" s="1"/>
      <c r="S1" s="1"/>
      <c r="T1" s="1"/>
      <c r="U1" s="1"/>
      <c r="V1" s="1"/>
    </row>
    <row r="2" spans="1:22" s="165" customFormat="1" ht="18" customHeight="1" x14ac:dyDescent="0.3">
      <c r="A2" s="77"/>
      <c r="B2" s="78"/>
      <c r="C2" s="78"/>
      <c r="D2" s="78"/>
      <c r="E2" s="78"/>
      <c r="F2" s="78"/>
      <c r="G2" s="140" t="s">
        <v>9</v>
      </c>
      <c r="H2" s="716" t="str">
        <f>IF(NOT(ISBLANK(CoverSheet!$C$8)),CoverSheet!$C$8,"")</f>
        <v/>
      </c>
      <c r="I2" s="716"/>
      <c r="J2" s="716"/>
      <c r="K2" s="84"/>
      <c r="L2" s="413"/>
      <c r="M2" s="1"/>
      <c r="N2" s="1"/>
      <c r="O2" s="1"/>
      <c r="P2" s="1"/>
      <c r="Q2" s="1"/>
      <c r="R2" s="1"/>
      <c r="S2" s="1"/>
      <c r="T2" s="1"/>
      <c r="U2" s="1"/>
      <c r="V2" s="1"/>
    </row>
    <row r="3" spans="1:22" s="165" customFormat="1" ht="18" customHeight="1" x14ac:dyDescent="0.25">
      <c r="A3" s="77"/>
      <c r="B3" s="78"/>
      <c r="C3" s="78"/>
      <c r="D3" s="78"/>
      <c r="E3" s="78"/>
      <c r="F3" s="78"/>
      <c r="G3" s="140" t="s">
        <v>436</v>
      </c>
      <c r="H3" s="728" t="str">
        <f>IF(ISNUMBER(CoverSheet!$C$12),CoverSheet!$C$12,"")</f>
        <v/>
      </c>
      <c r="I3" s="729"/>
      <c r="J3" s="730"/>
      <c r="K3" s="84"/>
      <c r="L3" s="413"/>
      <c r="M3" s="1"/>
      <c r="N3" s="1"/>
      <c r="O3" s="1"/>
      <c r="P3" s="1"/>
      <c r="Q3" s="1"/>
      <c r="R3" s="1"/>
      <c r="S3" s="1"/>
      <c r="T3" s="1"/>
      <c r="U3" s="1"/>
      <c r="V3" s="1"/>
    </row>
    <row r="4" spans="1:22" s="165" customFormat="1" ht="30" customHeight="1" x14ac:dyDescent="0.35">
      <c r="A4" s="344" t="s">
        <v>561</v>
      </c>
      <c r="B4" s="78"/>
      <c r="C4" s="78"/>
      <c r="D4" s="78"/>
      <c r="E4" s="78"/>
      <c r="F4" s="78"/>
      <c r="G4" s="173"/>
      <c r="H4" s="78"/>
      <c r="I4" s="78"/>
      <c r="J4" s="78"/>
      <c r="K4" s="84"/>
      <c r="L4" s="413"/>
      <c r="M4" s="1"/>
      <c r="N4" s="1"/>
      <c r="O4" s="1"/>
      <c r="P4" s="1"/>
      <c r="Q4" s="1"/>
      <c r="R4" s="1"/>
      <c r="S4" s="1"/>
      <c r="T4" s="1"/>
      <c r="U4" s="1"/>
      <c r="V4" s="1"/>
    </row>
    <row r="5" spans="1:22" ht="78" customHeight="1" x14ac:dyDescent="0.2">
      <c r="A5" s="751" t="s">
        <v>617</v>
      </c>
      <c r="B5" s="785"/>
      <c r="C5" s="785"/>
      <c r="D5" s="785"/>
      <c r="E5" s="785"/>
      <c r="F5" s="785"/>
      <c r="G5" s="785"/>
      <c r="H5" s="785"/>
      <c r="I5" s="785"/>
      <c r="J5" s="785"/>
      <c r="K5" s="141"/>
    </row>
    <row r="6" spans="1:22" s="165" customFormat="1" ht="25.5" customHeight="1" x14ac:dyDescent="0.2">
      <c r="A6" s="129" t="s">
        <v>680</v>
      </c>
      <c r="B6" s="173"/>
      <c r="C6" s="85"/>
      <c r="D6" s="78"/>
      <c r="E6" s="78"/>
      <c r="F6" s="78"/>
      <c r="G6" s="78"/>
      <c r="H6" s="78"/>
      <c r="I6" s="78"/>
      <c r="J6" s="78"/>
      <c r="K6" s="84"/>
      <c r="L6" s="413"/>
      <c r="M6" s="1"/>
      <c r="N6" s="1"/>
      <c r="O6" s="1"/>
      <c r="P6" s="1"/>
      <c r="Q6" s="1"/>
      <c r="R6" s="1"/>
      <c r="S6" s="1"/>
      <c r="T6" s="1"/>
      <c r="U6" s="1"/>
      <c r="V6" s="1"/>
    </row>
    <row r="7" spans="1:22" ht="46.5" customHeight="1" x14ac:dyDescent="0.3">
      <c r="A7" s="187">
        <v>7</v>
      </c>
      <c r="B7" s="61"/>
      <c r="C7" s="225" t="s">
        <v>562</v>
      </c>
      <c r="D7" s="229"/>
      <c r="E7" s="71"/>
      <c r="F7" s="71"/>
      <c r="G7" s="335"/>
      <c r="H7" s="339" t="s">
        <v>533</v>
      </c>
      <c r="I7" s="339" t="s">
        <v>515</v>
      </c>
      <c r="J7" s="339" t="s">
        <v>249</v>
      </c>
      <c r="K7" s="62"/>
    </row>
    <row r="8" spans="1:22" ht="15" customHeight="1" x14ac:dyDescent="0.3">
      <c r="A8" s="187">
        <v>8</v>
      </c>
      <c r="B8" s="61"/>
      <c r="C8" s="225"/>
      <c r="D8" s="71"/>
      <c r="E8" s="228" t="s">
        <v>516</v>
      </c>
      <c r="F8" s="195"/>
      <c r="G8" s="335"/>
      <c r="H8" s="704"/>
      <c r="I8" s="368">
        <f>'S8.Billed Quantities+Revenues'!G50</f>
        <v>0</v>
      </c>
      <c r="J8" s="395">
        <f>IF(H8=0,0,(I8-H8)/H8)</f>
        <v>0</v>
      </c>
      <c r="K8" s="62"/>
      <c r="L8" s="413" t="s">
        <v>630</v>
      </c>
    </row>
    <row r="9" spans="1:22" ht="41.25" customHeight="1" x14ac:dyDescent="0.3">
      <c r="A9" s="187">
        <v>9</v>
      </c>
      <c r="B9" s="345"/>
      <c r="C9" s="225" t="s">
        <v>609</v>
      </c>
      <c r="D9" s="229"/>
      <c r="E9" s="72"/>
      <c r="F9" s="72"/>
      <c r="G9" s="223"/>
      <c r="H9" s="689" t="s">
        <v>517</v>
      </c>
      <c r="I9" s="339" t="s">
        <v>515</v>
      </c>
      <c r="J9" s="339" t="s">
        <v>249</v>
      </c>
      <c r="K9" s="62"/>
    </row>
    <row r="10" spans="1:22" ht="15" customHeight="1" x14ac:dyDescent="0.2">
      <c r="A10" s="187">
        <v>10</v>
      </c>
      <c r="B10" s="345"/>
      <c r="C10" s="335"/>
      <c r="D10" s="188"/>
      <c r="E10" s="228" t="s">
        <v>463</v>
      </c>
      <c r="F10" s="228"/>
      <c r="G10" s="335"/>
      <c r="H10" s="704"/>
      <c r="I10" s="368">
        <f>'S6a.Actual Expenditure Capex'!K8</f>
        <v>0</v>
      </c>
      <c r="J10" s="395">
        <f>IF(H10=0,0,(I10-H10)/H10)</f>
        <v>0</v>
      </c>
      <c r="K10" s="59"/>
      <c r="L10" s="413" t="s">
        <v>639</v>
      </c>
    </row>
    <row r="11" spans="1:22" ht="15" customHeight="1" x14ac:dyDescent="0.2">
      <c r="A11" s="187">
        <v>11</v>
      </c>
      <c r="B11" s="345"/>
      <c r="C11" s="335"/>
      <c r="D11" s="188"/>
      <c r="E11" s="228" t="s">
        <v>114</v>
      </c>
      <c r="F11" s="228"/>
      <c r="G11" s="335"/>
      <c r="H11" s="704"/>
      <c r="I11" s="368">
        <f>'S6a.Actual Expenditure Capex'!K9</f>
        <v>0</v>
      </c>
      <c r="J11" s="395">
        <f>IF(H11=0,0,(I11-H11)/H11)</f>
        <v>0</v>
      </c>
      <c r="K11" s="59"/>
      <c r="L11" s="413" t="s">
        <v>639</v>
      </c>
    </row>
    <row r="12" spans="1:22" ht="15" customHeight="1" x14ac:dyDescent="0.2">
      <c r="A12" s="187">
        <v>12</v>
      </c>
      <c r="B12" s="345"/>
      <c r="C12" s="335"/>
      <c r="D12" s="188"/>
      <c r="E12" s="228" t="s">
        <v>115</v>
      </c>
      <c r="F12" s="228"/>
      <c r="G12" s="335"/>
      <c r="H12" s="704"/>
      <c r="I12" s="368">
        <f>'S6a.Actual Expenditure Capex'!K10</f>
        <v>0</v>
      </c>
      <c r="J12" s="395">
        <f>IF(H12=0,0,(I12-H12)/H12)</f>
        <v>0</v>
      </c>
      <c r="K12" s="59"/>
      <c r="L12" s="413" t="s">
        <v>639</v>
      </c>
    </row>
    <row r="13" spans="1:22" ht="15" customHeight="1" x14ac:dyDescent="0.2">
      <c r="A13" s="187">
        <v>13</v>
      </c>
      <c r="B13" s="345"/>
      <c r="C13" s="335"/>
      <c r="D13" s="188"/>
      <c r="E13" s="228" t="s">
        <v>116</v>
      </c>
      <c r="F13" s="228"/>
      <c r="G13" s="335"/>
      <c r="H13" s="704"/>
      <c r="I13" s="368">
        <f>'S6a.Actual Expenditure Capex'!K11</f>
        <v>0</v>
      </c>
      <c r="J13" s="395">
        <f>IF(H13=0,0,(I13-H13)/H13)</f>
        <v>0</v>
      </c>
      <c r="K13" s="59"/>
      <c r="L13" s="413" t="s">
        <v>639</v>
      </c>
    </row>
    <row r="14" spans="1:22" ht="15" customHeight="1" x14ac:dyDescent="0.2">
      <c r="A14" s="187">
        <v>14</v>
      </c>
      <c r="B14" s="345"/>
      <c r="C14" s="335"/>
      <c r="D14" s="188"/>
      <c r="E14" s="228" t="s">
        <v>295</v>
      </c>
      <c r="F14" s="228"/>
      <c r="G14" s="335"/>
      <c r="H14" s="262"/>
      <c r="I14" s="335"/>
      <c r="J14" s="335"/>
      <c r="K14" s="59"/>
    </row>
    <row r="15" spans="1:22" ht="15" customHeight="1" x14ac:dyDescent="0.2">
      <c r="A15" s="187">
        <v>15</v>
      </c>
      <c r="B15" s="345"/>
      <c r="C15" s="335"/>
      <c r="D15" s="188"/>
      <c r="E15" s="228"/>
      <c r="F15" s="228" t="s">
        <v>65</v>
      </c>
      <c r="G15" s="335"/>
      <c r="H15" s="704"/>
      <c r="I15" s="368">
        <f>'S6a.Actual Expenditure Capex'!J13</f>
        <v>0</v>
      </c>
      <c r="J15" s="395">
        <f t="shared" ref="J15:J21" si="0">IF(H15=0,0,(I15-H15)/H15)</f>
        <v>0</v>
      </c>
      <c r="K15" s="59"/>
      <c r="L15" s="413" t="s">
        <v>639</v>
      </c>
    </row>
    <row r="16" spans="1:22" ht="15" customHeight="1" x14ac:dyDescent="0.2">
      <c r="A16" s="187">
        <v>16</v>
      </c>
      <c r="B16" s="345"/>
      <c r="C16" s="335"/>
      <c r="D16" s="188"/>
      <c r="E16" s="228"/>
      <c r="F16" s="228" t="s">
        <v>117</v>
      </c>
      <c r="G16" s="335"/>
      <c r="H16" s="704"/>
      <c r="I16" s="368">
        <f>'S6a.Actual Expenditure Capex'!J14</f>
        <v>0</v>
      </c>
      <c r="J16" s="395">
        <f t="shared" si="0"/>
        <v>0</v>
      </c>
      <c r="K16" s="59"/>
      <c r="L16" s="413" t="s">
        <v>639</v>
      </c>
    </row>
    <row r="17" spans="1:12" ht="15" customHeight="1" thickBot="1" x14ac:dyDescent="0.25">
      <c r="A17" s="187">
        <v>17</v>
      </c>
      <c r="B17" s="345"/>
      <c r="C17" s="335"/>
      <c r="D17" s="188"/>
      <c r="E17" s="228"/>
      <c r="F17" s="228" t="s">
        <v>346</v>
      </c>
      <c r="G17" s="335"/>
      <c r="H17" s="704"/>
      <c r="I17" s="368">
        <f>'S6a.Actual Expenditure Capex'!J15</f>
        <v>0</v>
      </c>
      <c r="J17" s="395">
        <f t="shared" si="0"/>
        <v>0</v>
      </c>
      <c r="K17" s="59"/>
      <c r="L17" s="413" t="s">
        <v>639</v>
      </c>
    </row>
    <row r="18" spans="1:12" ht="15" customHeight="1" thickBot="1" x14ac:dyDescent="0.25">
      <c r="A18" s="187">
        <v>18</v>
      </c>
      <c r="B18" s="345"/>
      <c r="C18" s="335"/>
      <c r="D18" s="192"/>
      <c r="E18" s="192" t="s">
        <v>294</v>
      </c>
      <c r="F18" s="228"/>
      <c r="G18" s="335"/>
      <c r="H18" s="695">
        <f>SUM(H15:H17)</f>
        <v>0</v>
      </c>
      <c r="I18" s="379">
        <f>SUM(I15:I17)</f>
        <v>0</v>
      </c>
      <c r="J18" s="396">
        <f t="shared" si="0"/>
        <v>0</v>
      </c>
      <c r="K18" s="59"/>
    </row>
    <row r="19" spans="1:12" s="185" customFormat="1" ht="15" customHeight="1" thickBot="1" x14ac:dyDescent="0.25">
      <c r="A19" s="187">
        <v>19</v>
      </c>
      <c r="B19" s="345"/>
      <c r="C19" s="335"/>
      <c r="D19" s="192" t="s">
        <v>616</v>
      </c>
      <c r="E19" s="192"/>
      <c r="F19" s="228"/>
      <c r="G19" s="335"/>
      <c r="H19" s="695">
        <f>H10+H11+H12+H13+H18</f>
        <v>0</v>
      </c>
      <c r="I19" s="379">
        <f>I10+I11+I12+I13+I18</f>
        <v>0</v>
      </c>
      <c r="J19" s="396">
        <f t="shared" si="0"/>
        <v>0</v>
      </c>
      <c r="K19" s="59"/>
      <c r="L19" s="413"/>
    </row>
    <row r="20" spans="1:12" ht="15" customHeight="1" thickBot="1" x14ac:dyDescent="0.25">
      <c r="A20" s="187">
        <v>20</v>
      </c>
      <c r="B20" s="345"/>
      <c r="C20" s="335"/>
      <c r="D20" s="188"/>
      <c r="E20" s="547" t="s">
        <v>847</v>
      </c>
      <c r="F20" s="548"/>
      <c r="G20" s="335"/>
      <c r="H20" s="704"/>
      <c r="I20" s="368">
        <f>'S6a.Actual Expenditure Capex'!K18</f>
        <v>0</v>
      </c>
      <c r="J20" s="395">
        <f t="shared" si="0"/>
        <v>0</v>
      </c>
      <c r="K20" s="59"/>
      <c r="L20" s="413" t="s">
        <v>639</v>
      </c>
    </row>
    <row r="21" spans="1:12" s="185" customFormat="1" ht="15" customHeight="1" thickBot="1" x14ac:dyDescent="0.25">
      <c r="A21" s="187">
        <v>21</v>
      </c>
      <c r="B21" s="345"/>
      <c r="C21" s="335"/>
      <c r="D21" s="190" t="s">
        <v>598</v>
      </c>
      <c r="E21" s="142"/>
      <c r="F21" s="61"/>
      <c r="G21" s="335"/>
      <c r="H21" s="695">
        <f>H19+H20</f>
        <v>0</v>
      </c>
      <c r="I21" s="379">
        <f>I19+I20</f>
        <v>0</v>
      </c>
      <c r="J21" s="396">
        <f t="shared" si="0"/>
        <v>0</v>
      </c>
      <c r="K21" s="59"/>
      <c r="L21" s="413"/>
    </row>
    <row r="22" spans="1:12" ht="29.25" customHeight="1" x14ac:dyDescent="0.3">
      <c r="A22" s="187">
        <v>22</v>
      </c>
      <c r="B22" s="345"/>
      <c r="C22" s="225" t="s">
        <v>563</v>
      </c>
      <c r="D22" s="229"/>
      <c r="E22" s="72"/>
      <c r="F22" s="72"/>
      <c r="G22" s="335"/>
      <c r="H22" s="262"/>
      <c r="I22" s="335"/>
      <c r="J22" s="335"/>
      <c r="K22" s="59"/>
    </row>
    <row r="23" spans="1:12" ht="15" customHeight="1" x14ac:dyDescent="0.2">
      <c r="A23" s="187">
        <v>23</v>
      </c>
      <c r="B23" s="345"/>
      <c r="C23" s="335"/>
      <c r="D23" s="188"/>
      <c r="E23" s="228" t="s">
        <v>72</v>
      </c>
      <c r="F23" s="228"/>
      <c r="G23" s="335"/>
      <c r="H23" s="704"/>
      <c r="I23" s="368">
        <f>'S6b.Actual Expenditure Opex'!R8</f>
        <v>0</v>
      </c>
      <c r="J23" s="395">
        <f t="shared" ref="J23:J31" si="1">IF(H23=0,0,(I23-H23)/H23)</f>
        <v>0</v>
      </c>
      <c r="K23" s="59"/>
      <c r="L23" s="413" t="s">
        <v>631</v>
      </c>
    </row>
    <row r="24" spans="1:12" ht="15" customHeight="1" x14ac:dyDescent="0.2">
      <c r="A24" s="187">
        <v>24</v>
      </c>
      <c r="B24" s="345"/>
      <c r="C24" s="335"/>
      <c r="D24" s="188"/>
      <c r="E24" s="228" t="s">
        <v>71</v>
      </c>
      <c r="F24" s="228"/>
      <c r="G24" s="335"/>
      <c r="H24" s="704"/>
      <c r="I24" s="368">
        <f>'S6b.Actual Expenditure Opex'!R9</f>
        <v>0</v>
      </c>
      <c r="J24" s="395">
        <f t="shared" si="1"/>
        <v>0</v>
      </c>
      <c r="K24" s="59"/>
      <c r="L24" s="413" t="s">
        <v>631</v>
      </c>
    </row>
    <row r="25" spans="1:12" ht="15" customHeight="1" x14ac:dyDescent="0.2">
      <c r="A25" s="187">
        <v>25</v>
      </c>
      <c r="B25" s="345"/>
      <c r="C25" s="335"/>
      <c r="D25" s="188"/>
      <c r="E25" s="228" t="s">
        <v>119</v>
      </c>
      <c r="F25" s="228"/>
      <c r="G25" s="335"/>
      <c r="H25" s="704"/>
      <c r="I25" s="368">
        <f>'S6b.Actual Expenditure Opex'!R10</f>
        <v>0</v>
      </c>
      <c r="J25" s="395">
        <f t="shared" si="1"/>
        <v>0</v>
      </c>
      <c r="K25" s="59"/>
      <c r="L25" s="413" t="s">
        <v>631</v>
      </c>
    </row>
    <row r="26" spans="1:12" ht="15" customHeight="1" thickBot="1" x14ac:dyDescent="0.25">
      <c r="A26" s="187">
        <v>26</v>
      </c>
      <c r="B26" s="345"/>
      <c r="C26" s="335"/>
      <c r="D26" s="188"/>
      <c r="E26" s="228" t="s">
        <v>115</v>
      </c>
      <c r="F26" s="228"/>
      <c r="G26" s="335"/>
      <c r="H26" s="704"/>
      <c r="I26" s="368">
        <f>'S6b.Actual Expenditure Opex'!R11</f>
        <v>0</v>
      </c>
      <c r="J26" s="395">
        <f t="shared" si="1"/>
        <v>0</v>
      </c>
      <c r="K26" s="59"/>
      <c r="L26" s="413" t="s">
        <v>631</v>
      </c>
    </row>
    <row r="27" spans="1:12" ht="15" customHeight="1" thickBot="1" x14ac:dyDescent="0.25">
      <c r="A27" s="187">
        <v>27</v>
      </c>
      <c r="B27" s="345"/>
      <c r="C27" s="335"/>
      <c r="D27" s="188" t="s">
        <v>499</v>
      </c>
      <c r="E27" s="188"/>
      <c r="F27" s="345"/>
      <c r="G27" s="335"/>
      <c r="H27" s="695">
        <f>SUM(H23:H26)</f>
        <v>0</v>
      </c>
      <c r="I27" s="379">
        <f>SUM(I23:I26)</f>
        <v>0</v>
      </c>
      <c r="J27" s="396">
        <f t="shared" si="1"/>
        <v>0</v>
      </c>
      <c r="K27" s="59"/>
    </row>
    <row r="28" spans="1:12" s="185" customFormat="1" ht="15" customHeight="1" x14ac:dyDescent="0.2">
      <c r="A28" s="187">
        <v>28</v>
      </c>
      <c r="B28" s="345"/>
      <c r="C28" s="335"/>
      <c r="D28" s="188"/>
      <c r="E28" s="228" t="s">
        <v>289</v>
      </c>
      <c r="F28" s="228"/>
      <c r="G28" s="335"/>
      <c r="H28" s="704"/>
      <c r="I28" s="368">
        <f>'S6b.Actual Expenditure Opex'!R13</f>
        <v>0</v>
      </c>
      <c r="J28" s="395">
        <f t="shared" si="1"/>
        <v>0</v>
      </c>
      <c r="K28" s="59"/>
      <c r="L28" s="413" t="s">
        <v>631</v>
      </c>
    </row>
    <row r="29" spans="1:12" ht="15" customHeight="1" thickBot="1" x14ac:dyDescent="0.25">
      <c r="A29" s="187">
        <v>29</v>
      </c>
      <c r="B29" s="345"/>
      <c r="C29" s="335"/>
      <c r="D29" s="188"/>
      <c r="E29" s="345" t="s">
        <v>69</v>
      </c>
      <c r="F29" s="61"/>
      <c r="G29" s="335"/>
      <c r="H29" s="704"/>
      <c r="I29" s="368">
        <f>'S6b.Actual Expenditure Opex'!R14</f>
        <v>0</v>
      </c>
      <c r="J29" s="395">
        <f t="shared" si="1"/>
        <v>0</v>
      </c>
      <c r="K29" s="59"/>
      <c r="L29" s="413" t="s">
        <v>631</v>
      </c>
    </row>
    <row r="30" spans="1:12" ht="15" customHeight="1" thickBot="1" x14ac:dyDescent="0.25">
      <c r="A30" s="187">
        <v>30</v>
      </c>
      <c r="B30" s="345"/>
      <c r="C30" s="335"/>
      <c r="D30" s="188" t="s">
        <v>500</v>
      </c>
      <c r="E30" s="188"/>
      <c r="F30" s="345"/>
      <c r="G30" s="335"/>
      <c r="H30" s="695">
        <f>SUM(H28:H29)</f>
        <v>0</v>
      </c>
      <c r="I30" s="379">
        <f>SUM(I28:I29)</f>
        <v>0</v>
      </c>
      <c r="J30" s="396">
        <f t="shared" si="1"/>
        <v>0</v>
      </c>
      <c r="K30" s="59"/>
    </row>
    <row r="31" spans="1:12" s="185" customFormat="1" ht="15" customHeight="1" thickBot="1" x14ac:dyDescent="0.25">
      <c r="A31" s="187">
        <v>31</v>
      </c>
      <c r="B31" s="345"/>
      <c r="C31" s="335"/>
      <c r="D31" s="188" t="s">
        <v>118</v>
      </c>
      <c r="E31" s="188"/>
      <c r="F31" s="345"/>
      <c r="G31" s="335"/>
      <c r="H31" s="695">
        <f>H27+H30</f>
        <v>0</v>
      </c>
      <c r="I31" s="379">
        <f>I27+I30</f>
        <v>0</v>
      </c>
      <c r="J31" s="396">
        <f t="shared" si="1"/>
        <v>0</v>
      </c>
      <c r="K31" s="59"/>
      <c r="L31" s="413"/>
    </row>
    <row r="32" spans="1:12" ht="30" customHeight="1" x14ac:dyDescent="0.3">
      <c r="A32" s="187">
        <v>32</v>
      </c>
      <c r="B32" s="61"/>
      <c r="C32" s="225" t="s">
        <v>610</v>
      </c>
      <c r="D32" s="229"/>
      <c r="E32" s="72"/>
      <c r="F32" s="72"/>
      <c r="G32" s="335"/>
      <c r="H32" s="262"/>
      <c r="I32" s="335"/>
      <c r="J32" s="335"/>
      <c r="K32" s="62"/>
    </row>
    <row r="33" spans="1:12" ht="15" customHeight="1" x14ac:dyDescent="0.2">
      <c r="A33" s="187">
        <v>33</v>
      </c>
      <c r="B33" s="61"/>
      <c r="C33" s="218"/>
      <c r="D33" s="188"/>
      <c r="E33" s="228" t="s">
        <v>557</v>
      </c>
      <c r="F33" s="228"/>
      <c r="G33" s="335"/>
      <c r="H33" s="704"/>
      <c r="I33" s="368">
        <f>'S6a.Actual Expenditure Capex'!K27</f>
        <v>0</v>
      </c>
      <c r="J33" s="395">
        <f>IF(H33="N/A",0,IF(H33=0,0,(I33-H33)/H33))</f>
        <v>0</v>
      </c>
      <c r="K33" s="62"/>
      <c r="L33" s="413" t="s">
        <v>639</v>
      </c>
    </row>
    <row r="34" spans="1:12" ht="15" customHeight="1" x14ac:dyDescent="0.2">
      <c r="A34" s="187">
        <v>34</v>
      </c>
      <c r="B34" s="61"/>
      <c r="C34" s="218"/>
      <c r="D34" s="188"/>
      <c r="E34" s="228" t="s">
        <v>332</v>
      </c>
      <c r="F34" s="228"/>
      <c r="G34" s="335"/>
      <c r="H34" s="704"/>
      <c r="I34" s="368">
        <f>'S6a.Actual Expenditure Capex'!K28</f>
        <v>0</v>
      </c>
      <c r="J34" s="395">
        <f t="shared" ref="J34:J35" si="2">IF(H34="N/A",0,IF(H34=0,0,(I34-H34)/H34))</f>
        <v>0</v>
      </c>
      <c r="K34" s="62"/>
      <c r="L34" s="413" t="s">
        <v>639</v>
      </c>
    </row>
    <row r="35" spans="1:12" ht="15" customHeight="1" x14ac:dyDescent="0.2">
      <c r="A35" s="187">
        <v>35</v>
      </c>
      <c r="B35" s="61"/>
      <c r="C35" s="61"/>
      <c r="D35" s="188"/>
      <c r="E35" s="228" t="s">
        <v>287</v>
      </c>
      <c r="F35" s="228"/>
      <c r="G35" s="335"/>
      <c r="H35" s="704"/>
      <c r="I35" s="368">
        <f>'S6a.Actual Expenditure Capex'!K29</f>
        <v>0</v>
      </c>
      <c r="J35" s="395">
        <f t="shared" si="2"/>
        <v>0</v>
      </c>
      <c r="K35" s="62"/>
      <c r="L35" s="413" t="s">
        <v>639</v>
      </c>
    </row>
    <row r="36" spans="1:12" ht="15" customHeight="1" x14ac:dyDescent="0.2">
      <c r="A36" s="187">
        <v>36</v>
      </c>
      <c r="B36" s="61"/>
      <c r="C36" s="61"/>
      <c r="D36" s="188"/>
      <c r="E36" s="61"/>
      <c r="F36" s="61"/>
      <c r="G36" s="335"/>
      <c r="H36" s="262"/>
      <c r="I36" s="335"/>
      <c r="J36" s="335"/>
      <c r="K36" s="62"/>
    </row>
    <row r="37" spans="1:12" ht="30" customHeight="1" x14ac:dyDescent="0.3">
      <c r="A37" s="187">
        <v>37</v>
      </c>
      <c r="B37" s="61"/>
      <c r="C37" s="225" t="s">
        <v>611</v>
      </c>
      <c r="D37" s="229"/>
      <c r="E37" s="72"/>
      <c r="F37" s="72"/>
      <c r="G37" s="335"/>
      <c r="H37" s="262"/>
      <c r="I37" s="335"/>
      <c r="J37" s="335"/>
      <c r="K37" s="62"/>
    </row>
    <row r="38" spans="1:12" ht="15" customHeight="1" x14ac:dyDescent="0.2">
      <c r="A38" s="187">
        <v>38</v>
      </c>
      <c r="B38" s="61"/>
      <c r="C38" s="218"/>
      <c r="D38" s="188"/>
      <c r="E38" s="228" t="s">
        <v>557</v>
      </c>
      <c r="F38" s="228"/>
      <c r="G38" s="335"/>
      <c r="H38" s="704"/>
      <c r="I38" s="368">
        <f>'S6b.Actual Expenditure Opex'!S19</f>
        <v>0</v>
      </c>
      <c r="J38" s="395">
        <f>IF(H38="N/A",0,IF(H38=0,0,(I38-H38)/H38))</f>
        <v>0</v>
      </c>
      <c r="K38" s="62"/>
      <c r="L38" s="413" t="s">
        <v>631</v>
      </c>
    </row>
    <row r="39" spans="1:12" ht="15" customHeight="1" x14ac:dyDescent="0.2">
      <c r="A39" s="187">
        <v>39</v>
      </c>
      <c r="B39" s="61"/>
      <c r="C39" s="218"/>
      <c r="D39" s="188"/>
      <c r="E39" s="228" t="s">
        <v>70</v>
      </c>
      <c r="F39" s="228"/>
      <c r="G39" s="335"/>
      <c r="H39" s="704"/>
      <c r="I39" s="368">
        <f>'S6b.Actual Expenditure Opex'!S20</f>
        <v>0</v>
      </c>
      <c r="J39" s="395">
        <f t="shared" ref="J39:J41" si="3">IF(H39="N/A",0,IF(H39=0,0,(I39-H39)/H39))</f>
        <v>0</v>
      </c>
      <c r="K39" s="62"/>
      <c r="L39" s="413" t="s">
        <v>631</v>
      </c>
    </row>
    <row r="40" spans="1:12" ht="15" customHeight="1" x14ac:dyDescent="0.2">
      <c r="A40" s="187">
        <v>40</v>
      </c>
      <c r="B40" s="61"/>
      <c r="C40" s="61"/>
      <c r="D40" s="188"/>
      <c r="E40" s="228" t="s">
        <v>296</v>
      </c>
      <c r="F40" s="228"/>
      <c r="G40" s="335"/>
      <c r="H40" s="704"/>
      <c r="I40" s="368">
        <f>'S6b.Actual Expenditure Opex'!S21</f>
        <v>0</v>
      </c>
      <c r="J40" s="395">
        <f t="shared" si="3"/>
        <v>0</v>
      </c>
      <c r="K40" s="62"/>
      <c r="L40" s="413" t="s">
        <v>631</v>
      </c>
    </row>
    <row r="41" spans="1:12" ht="15" customHeight="1" x14ac:dyDescent="0.2">
      <c r="A41" s="187">
        <v>41</v>
      </c>
      <c r="B41" s="61"/>
      <c r="C41" s="61"/>
      <c r="D41" s="188"/>
      <c r="E41" s="228" t="s">
        <v>354</v>
      </c>
      <c r="F41" s="228"/>
      <c r="G41" s="335"/>
      <c r="H41" s="704"/>
      <c r="I41" s="368">
        <f>'S6b.Actual Expenditure Opex'!S22</f>
        <v>0</v>
      </c>
      <c r="J41" s="395">
        <f t="shared" si="3"/>
        <v>0</v>
      </c>
      <c r="K41" s="62"/>
      <c r="L41" s="413" t="s">
        <v>631</v>
      </c>
    </row>
    <row r="42" spans="1:12" ht="15" customHeight="1" x14ac:dyDescent="0.2">
      <c r="A42" s="187">
        <v>42</v>
      </c>
      <c r="B42" s="61"/>
      <c r="C42" s="61"/>
      <c r="D42" s="188"/>
      <c r="E42" s="61"/>
      <c r="F42" s="61"/>
      <c r="G42" s="335"/>
      <c r="H42" s="345"/>
      <c r="I42" s="345"/>
      <c r="J42" s="226"/>
      <c r="K42" s="62"/>
    </row>
    <row r="43" spans="1:12" ht="15" customHeight="1" x14ac:dyDescent="0.2">
      <c r="A43" s="187">
        <v>43</v>
      </c>
      <c r="B43" s="233"/>
      <c r="C43" s="545" t="s">
        <v>857</v>
      </c>
      <c r="D43" s="546"/>
      <c r="E43" s="546"/>
      <c r="F43" s="546"/>
      <c r="G43" s="546"/>
      <c r="H43" s="546"/>
      <c r="I43" s="546"/>
      <c r="J43" s="226"/>
      <c r="K43" s="62"/>
    </row>
    <row r="44" spans="1:12" ht="30" customHeight="1" x14ac:dyDescent="0.2">
      <c r="A44" s="187">
        <v>44</v>
      </c>
      <c r="B44" s="233"/>
      <c r="C44" s="786" t="s">
        <v>858</v>
      </c>
      <c r="D44" s="786"/>
      <c r="E44" s="786"/>
      <c r="F44" s="786"/>
      <c r="G44" s="786"/>
      <c r="H44" s="786"/>
      <c r="I44" s="786"/>
      <c r="J44" s="786"/>
      <c r="K44" s="62"/>
    </row>
    <row r="45" spans="1:12" ht="15" customHeight="1" x14ac:dyDescent="0.2">
      <c r="A45" s="64"/>
      <c r="B45" s="126"/>
      <c r="C45" s="175"/>
      <c r="D45" s="175"/>
      <c r="E45" s="175"/>
      <c r="F45" s="175"/>
      <c r="G45" s="175"/>
      <c r="H45" s="175"/>
      <c r="I45" s="175"/>
      <c r="J45" s="175"/>
      <c r="K45" s="69"/>
    </row>
    <row r="46" spans="1:12" ht="14.25" customHeight="1" x14ac:dyDescent="0.2">
      <c r="A46" s="162"/>
      <c r="B46" s="162"/>
      <c r="C46" s="162"/>
      <c r="D46" s="162"/>
      <c r="E46" s="162"/>
      <c r="F46" s="162"/>
      <c r="G46" s="162"/>
      <c r="H46" s="162"/>
      <c r="I46" s="162"/>
      <c r="J46" s="162"/>
      <c r="K46" s="162"/>
      <c r="L46" s="416"/>
    </row>
    <row r="47" spans="1:12" ht="14.25" customHeight="1" x14ac:dyDescent="0.2">
      <c r="A47" s="162"/>
      <c r="B47" s="162"/>
      <c r="C47" s="162"/>
      <c r="D47" s="162"/>
      <c r="E47" s="162"/>
      <c r="F47" s="162"/>
      <c r="G47" s="162"/>
      <c r="H47" s="162"/>
      <c r="I47" s="162"/>
      <c r="J47" s="162"/>
      <c r="K47" s="162"/>
      <c r="L47" s="416"/>
    </row>
    <row r="48" spans="1:12" ht="14.25" customHeight="1" x14ac:dyDescent="0.2">
      <c r="A48" s="162"/>
      <c r="B48" s="162"/>
      <c r="C48" s="162"/>
      <c r="D48" s="162"/>
      <c r="E48" s="162"/>
      <c r="F48" s="162"/>
      <c r="G48" s="162"/>
      <c r="H48" s="162"/>
      <c r="I48" s="162"/>
      <c r="J48" s="162"/>
      <c r="K48" s="162"/>
      <c r="L48" s="416"/>
    </row>
    <row r="49" spans="1:12" ht="14.25" customHeight="1" x14ac:dyDescent="0.2">
      <c r="A49" s="162"/>
      <c r="B49" s="162"/>
      <c r="C49" s="162"/>
      <c r="D49" s="162"/>
      <c r="E49" s="162"/>
      <c r="F49" s="162"/>
      <c r="G49" s="162"/>
      <c r="H49" s="162"/>
      <c r="I49" s="162"/>
      <c r="J49" s="162"/>
      <c r="K49" s="162"/>
      <c r="L49" s="416"/>
    </row>
    <row r="50" spans="1:12" ht="14.25" customHeight="1" x14ac:dyDescent="0.2">
      <c r="A50" s="162"/>
      <c r="B50" s="162"/>
      <c r="C50" s="162"/>
      <c r="D50" s="162"/>
      <c r="E50" s="162"/>
      <c r="F50" s="162"/>
      <c r="G50" s="162"/>
      <c r="H50" s="162"/>
      <c r="I50" s="162"/>
      <c r="J50" s="162"/>
      <c r="K50" s="162"/>
      <c r="L50" s="416"/>
    </row>
    <row r="51" spans="1:12" ht="14.25" customHeight="1" x14ac:dyDescent="0.2">
      <c r="A51" s="162"/>
      <c r="B51" s="162"/>
      <c r="C51" s="162"/>
      <c r="D51" s="162"/>
      <c r="E51" s="162"/>
      <c r="F51" s="162"/>
      <c r="G51" s="162"/>
      <c r="H51" s="162"/>
      <c r="I51" s="162"/>
      <c r="J51" s="162"/>
      <c r="K51" s="162"/>
      <c r="L51" s="416"/>
    </row>
    <row r="52" spans="1:12" ht="14.25" customHeight="1" x14ac:dyDescent="0.2">
      <c r="A52" s="162"/>
      <c r="B52" s="162"/>
      <c r="C52" s="162"/>
      <c r="D52" s="162"/>
      <c r="E52" s="162"/>
      <c r="F52" s="162"/>
      <c r="G52" s="162"/>
      <c r="H52" s="162"/>
      <c r="I52" s="162"/>
      <c r="J52" s="162"/>
      <c r="K52" s="162"/>
      <c r="L52" s="416"/>
    </row>
    <row r="53" spans="1:12" ht="14.25" customHeight="1" x14ac:dyDescent="0.2">
      <c r="A53" s="162"/>
      <c r="B53" s="162"/>
      <c r="C53" s="162"/>
      <c r="D53" s="162"/>
      <c r="E53" s="162"/>
      <c r="F53" s="162"/>
      <c r="G53" s="162"/>
      <c r="H53" s="162"/>
      <c r="I53" s="162"/>
      <c r="J53" s="162"/>
      <c r="K53" s="162"/>
      <c r="L53" s="416"/>
    </row>
    <row r="54" spans="1:12" ht="14.25" customHeight="1" x14ac:dyDescent="0.2">
      <c r="A54" s="162"/>
      <c r="B54" s="162"/>
      <c r="C54" s="162"/>
      <c r="D54" s="162"/>
      <c r="E54" s="162"/>
      <c r="F54" s="162"/>
      <c r="G54" s="162"/>
      <c r="H54" s="162"/>
      <c r="I54" s="162"/>
      <c r="J54" s="162"/>
      <c r="K54" s="162"/>
      <c r="L54" s="416"/>
    </row>
    <row r="55" spans="1:12" ht="14.25" customHeight="1" x14ac:dyDescent="0.2">
      <c r="A55" s="162"/>
      <c r="B55" s="162"/>
      <c r="C55" s="162"/>
      <c r="D55" s="162"/>
      <c r="E55" s="162"/>
      <c r="F55" s="162"/>
      <c r="G55" s="162"/>
      <c r="H55" s="162"/>
      <c r="I55" s="162"/>
      <c r="J55" s="162"/>
      <c r="K55" s="162"/>
      <c r="L55" s="416"/>
    </row>
    <row r="56" spans="1:12" ht="14.25" customHeight="1" x14ac:dyDescent="0.2">
      <c r="A56" s="162"/>
      <c r="B56" s="162"/>
      <c r="C56" s="162"/>
      <c r="D56" s="162"/>
      <c r="E56" s="162"/>
      <c r="F56" s="162"/>
      <c r="G56" s="162"/>
      <c r="H56" s="162"/>
      <c r="I56" s="162"/>
      <c r="J56" s="162"/>
      <c r="K56" s="162"/>
      <c r="L56" s="416"/>
    </row>
    <row r="57" spans="1:12" ht="14.25" customHeight="1" x14ac:dyDescent="0.2">
      <c r="A57" s="162"/>
      <c r="B57" s="162"/>
      <c r="C57" s="162"/>
      <c r="D57" s="162"/>
      <c r="E57" s="162"/>
      <c r="F57" s="162"/>
      <c r="G57" s="162"/>
      <c r="H57" s="162"/>
      <c r="I57" s="162"/>
      <c r="J57" s="162"/>
      <c r="K57" s="162"/>
      <c r="L57" s="416"/>
    </row>
    <row r="58" spans="1:12" ht="14.25" customHeight="1" x14ac:dyDescent="0.2">
      <c r="A58" s="162"/>
      <c r="B58" s="162"/>
      <c r="C58" s="162"/>
      <c r="D58" s="162"/>
      <c r="E58" s="162"/>
      <c r="F58" s="162"/>
      <c r="G58" s="162"/>
      <c r="H58" s="162"/>
      <c r="I58" s="162"/>
      <c r="J58" s="162"/>
      <c r="K58" s="162"/>
      <c r="L58" s="416"/>
    </row>
    <row r="59" spans="1:12" ht="14.25" customHeight="1" x14ac:dyDescent="0.2">
      <c r="A59" s="162"/>
      <c r="B59" s="162"/>
      <c r="C59" s="162"/>
      <c r="D59" s="162"/>
      <c r="E59" s="162"/>
      <c r="F59" s="162"/>
      <c r="G59" s="162"/>
      <c r="H59" s="162"/>
      <c r="I59" s="162"/>
      <c r="J59" s="162"/>
      <c r="K59" s="162"/>
      <c r="L59" s="416"/>
    </row>
    <row r="60" spans="1:12" ht="14.25" customHeight="1" x14ac:dyDescent="0.2">
      <c r="A60" s="162"/>
      <c r="B60" s="162"/>
      <c r="C60" s="162"/>
      <c r="D60" s="162"/>
      <c r="E60" s="162"/>
      <c r="F60" s="162"/>
      <c r="G60" s="162"/>
      <c r="H60" s="162"/>
      <c r="I60" s="162"/>
      <c r="J60" s="162"/>
      <c r="K60" s="162"/>
      <c r="L60" s="416"/>
    </row>
    <row r="61" spans="1:12" ht="14.25" customHeight="1" x14ac:dyDescent="0.2">
      <c r="A61" s="162"/>
      <c r="B61" s="162"/>
      <c r="C61" s="162"/>
      <c r="D61" s="162"/>
      <c r="E61" s="162"/>
      <c r="F61" s="162"/>
      <c r="G61" s="162"/>
      <c r="H61" s="162"/>
      <c r="I61" s="162"/>
      <c r="J61" s="162"/>
      <c r="K61" s="162"/>
      <c r="L61" s="416"/>
    </row>
    <row r="62" spans="1:12" ht="14.25" customHeight="1" x14ac:dyDescent="0.2">
      <c r="A62" s="162"/>
      <c r="B62" s="162"/>
      <c r="C62" s="162"/>
      <c r="D62" s="162"/>
      <c r="E62" s="162"/>
      <c r="F62" s="162"/>
      <c r="G62" s="162"/>
      <c r="H62" s="162"/>
      <c r="I62" s="162"/>
      <c r="J62" s="162"/>
      <c r="K62" s="162"/>
      <c r="L62" s="416"/>
    </row>
    <row r="63" spans="1:12" ht="14.25" customHeight="1" x14ac:dyDescent="0.2">
      <c r="A63" s="162"/>
      <c r="B63" s="162"/>
      <c r="C63" s="162"/>
      <c r="D63" s="162"/>
      <c r="E63" s="162"/>
      <c r="F63" s="162"/>
      <c r="G63" s="162"/>
      <c r="H63" s="162"/>
      <c r="I63" s="162"/>
      <c r="J63" s="162"/>
      <c r="K63" s="162"/>
      <c r="L63" s="416"/>
    </row>
    <row r="64" spans="1:12" ht="14.25" customHeight="1" x14ac:dyDescent="0.2">
      <c r="A64" s="162"/>
      <c r="B64" s="162"/>
      <c r="C64" s="162"/>
      <c r="D64" s="162"/>
      <c r="E64" s="162"/>
      <c r="F64" s="162"/>
      <c r="G64" s="162"/>
      <c r="H64" s="162"/>
      <c r="I64" s="162"/>
      <c r="J64" s="162"/>
      <c r="K64" s="162"/>
      <c r="L64" s="416"/>
    </row>
    <row r="65" spans="1:12" ht="14.25" customHeight="1" x14ac:dyDescent="0.2">
      <c r="A65" s="162"/>
      <c r="B65" s="162"/>
      <c r="C65" s="162"/>
      <c r="D65" s="162"/>
      <c r="E65" s="162"/>
      <c r="F65" s="162"/>
      <c r="G65" s="162"/>
      <c r="H65" s="162"/>
      <c r="I65" s="162"/>
      <c r="J65" s="162"/>
      <c r="K65" s="162"/>
      <c r="L65" s="416"/>
    </row>
    <row r="66" spans="1:12" ht="14.25" customHeight="1" x14ac:dyDescent="0.2">
      <c r="A66" s="162"/>
      <c r="B66" s="162"/>
      <c r="C66" s="162"/>
      <c r="D66" s="162"/>
      <c r="E66" s="162"/>
      <c r="F66" s="162"/>
      <c r="G66" s="162"/>
      <c r="H66" s="162"/>
      <c r="I66" s="162"/>
      <c r="J66" s="162"/>
      <c r="K66" s="162"/>
      <c r="L66" s="416"/>
    </row>
    <row r="67" spans="1:12" ht="14.25" customHeight="1" x14ac:dyDescent="0.2">
      <c r="A67" s="162"/>
      <c r="B67" s="162"/>
      <c r="C67" s="162"/>
      <c r="D67" s="162"/>
      <c r="E67" s="162"/>
      <c r="F67" s="162"/>
      <c r="G67" s="162"/>
      <c r="H67" s="162"/>
      <c r="I67" s="162"/>
      <c r="J67" s="162"/>
      <c r="K67" s="162"/>
      <c r="L67" s="416"/>
    </row>
    <row r="68" spans="1:12" ht="14.25" customHeight="1" x14ac:dyDescent="0.2">
      <c r="A68" s="162"/>
      <c r="B68" s="162"/>
      <c r="C68" s="162"/>
      <c r="D68" s="162"/>
      <c r="E68" s="162"/>
      <c r="F68" s="162"/>
      <c r="G68" s="162"/>
      <c r="H68" s="162"/>
      <c r="I68" s="162"/>
      <c r="J68" s="162"/>
      <c r="K68" s="162"/>
      <c r="L68" s="416"/>
    </row>
    <row r="69" spans="1:12" ht="14.25" customHeight="1" x14ac:dyDescent="0.2">
      <c r="A69" s="162"/>
      <c r="B69" s="162"/>
      <c r="C69" s="162"/>
      <c r="D69" s="162"/>
      <c r="E69" s="162"/>
      <c r="F69" s="162"/>
      <c r="G69" s="162"/>
      <c r="H69" s="162"/>
      <c r="I69" s="162"/>
      <c r="J69" s="162"/>
      <c r="K69" s="162"/>
      <c r="L69" s="416"/>
    </row>
    <row r="70" spans="1:12" ht="14.25" customHeight="1" x14ac:dyDescent="0.2">
      <c r="A70" s="162"/>
      <c r="B70" s="162"/>
      <c r="C70" s="162"/>
      <c r="D70" s="162"/>
      <c r="E70" s="162"/>
      <c r="F70" s="162"/>
      <c r="G70" s="162"/>
      <c r="H70" s="162"/>
      <c r="I70" s="162"/>
      <c r="J70" s="162"/>
      <c r="K70" s="162"/>
      <c r="L70" s="416"/>
    </row>
    <row r="71" spans="1:12" ht="14.25" customHeight="1" x14ac:dyDescent="0.2">
      <c r="A71" s="162"/>
      <c r="B71" s="162"/>
      <c r="C71" s="162"/>
      <c r="D71" s="162"/>
      <c r="E71" s="162"/>
      <c r="F71" s="162"/>
      <c r="G71" s="162"/>
      <c r="H71" s="162"/>
      <c r="I71" s="162"/>
      <c r="J71" s="162"/>
      <c r="K71" s="162"/>
      <c r="L71" s="416"/>
    </row>
    <row r="72" spans="1:12" ht="14.25" customHeight="1" x14ac:dyDescent="0.2">
      <c r="A72" s="162"/>
      <c r="B72" s="162"/>
      <c r="C72" s="162"/>
      <c r="D72" s="162"/>
      <c r="E72" s="162"/>
      <c r="F72" s="162"/>
      <c r="G72" s="162"/>
      <c r="H72" s="162"/>
      <c r="I72" s="162"/>
      <c r="J72" s="162"/>
      <c r="K72" s="162"/>
      <c r="L72" s="416"/>
    </row>
    <row r="73" spans="1:12" ht="14.25" customHeight="1" x14ac:dyDescent="0.2">
      <c r="A73" s="162"/>
      <c r="B73" s="162"/>
      <c r="C73" s="162"/>
      <c r="D73" s="162"/>
      <c r="E73" s="162"/>
      <c r="F73" s="162"/>
      <c r="G73" s="162"/>
      <c r="H73" s="162"/>
      <c r="I73" s="162"/>
      <c r="J73" s="162"/>
      <c r="K73" s="162"/>
      <c r="L73" s="416"/>
    </row>
    <row r="74" spans="1:12" ht="14.25" customHeight="1" x14ac:dyDescent="0.2">
      <c r="A74" s="162"/>
      <c r="B74" s="162"/>
      <c r="C74" s="162"/>
      <c r="D74" s="162"/>
      <c r="E74" s="162"/>
      <c r="F74" s="162"/>
      <c r="G74" s="162"/>
      <c r="H74" s="162"/>
      <c r="I74" s="162"/>
      <c r="J74" s="162"/>
      <c r="K74" s="162"/>
      <c r="L74" s="416"/>
    </row>
    <row r="75" spans="1:12" ht="14.25" customHeight="1" x14ac:dyDescent="0.2">
      <c r="A75" s="162"/>
      <c r="B75" s="162"/>
      <c r="C75" s="162"/>
      <c r="D75" s="162"/>
      <c r="E75" s="162"/>
      <c r="F75" s="162"/>
      <c r="G75" s="162"/>
      <c r="H75" s="162"/>
      <c r="I75" s="162"/>
      <c r="J75" s="162"/>
      <c r="K75" s="162"/>
      <c r="L75" s="416"/>
    </row>
    <row r="76" spans="1:12" ht="14.25" customHeight="1" x14ac:dyDescent="0.2">
      <c r="A76" s="162"/>
      <c r="B76" s="162"/>
      <c r="C76" s="162"/>
      <c r="D76" s="162"/>
      <c r="E76" s="162"/>
      <c r="F76" s="162"/>
      <c r="G76" s="162"/>
      <c r="H76" s="162"/>
      <c r="I76" s="162"/>
      <c r="J76" s="162"/>
      <c r="K76" s="162"/>
      <c r="L76" s="416"/>
    </row>
    <row r="77" spans="1:12" ht="14.25" customHeight="1" x14ac:dyDescent="0.2">
      <c r="A77" s="162"/>
      <c r="B77" s="162"/>
      <c r="C77" s="162"/>
      <c r="D77" s="162"/>
      <c r="E77" s="162"/>
      <c r="F77" s="162"/>
      <c r="G77" s="162"/>
      <c r="H77" s="162"/>
      <c r="I77" s="162"/>
      <c r="J77" s="162"/>
      <c r="K77" s="162"/>
      <c r="L77" s="416"/>
    </row>
    <row r="78" spans="1:12" ht="14.25" customHeight="1" x14ac:dyDescent="0.2">
      <c r="A78" s="162"/>
      <c r="B78" s="162"/>
      <c r="C78" s="162"/>
      <c r="D78" s="162"/>
      <c r="E78" s="162"/>
      <c r="F78" s="162"/>
      <c r="G78" s="162"/>
      <c r="H78" s="162"/>
      <c r="I78" s="162"/>
      <c r="J78" s="162"/>
      <c r="K78" s="162"/>
      <c r="L78" s="416"/>
    </row>
    <row r="79" spans="1:12" ht="14.25" customHeight="1" x14ac:dyDescent="0.2">
      <c r="A79" s="162"/>
      <c r="B79" s="162"/>
      <c r="C79" s="162"/>
      <c r="D79" s="162"/>
      <c r="E79" s="162"/>
      <c r="F79" s="162"/>
      <c r="G79" s="162"/>
      <c r="H79" s="162"/>
      <c r="I79" s="162"/>
      <c r="J79" s="162"/>
      <c r="K79" s="162"/>
      <c r="L79" s="416"/>
    </row>
    <row r="80" spans="1:12" ht="14.25" customHeight="1" x14ac:dyDescent="0.2">
      <c r="A80" s="162"/>
      <c r="B80" s="162"/>
      <c r="C80" s="162"/>
      <c r="D80" s="162"/>
      <c r="E80" s="162"/>
      <c r="F80" s="162"/>
      <c r="G80" s="162"/>
      <c r="H80" s="162"/>
      <c r="I80" s="162"/>
      <c r="J80" s="162"/>
      <c r="K80" s="162"/>
      <c r="L80" s="416"/>
    </row>
    <row r="81" spans="1:12" ht="14.25" customHeight="1" x14ac:dyDescent="0.2">
      <c r="A81" s="162"/>
      <c r="B81" s="162"/>
      <c r="C81" s="162"/>
      <c r="D81" s="162"/>
      <c r="E81" s="162"/>
      <c r="F81" s="162"/>
      <c r="G81" s="162"/>
      <c r="H81" s="162"/>
      <c r="I81" s="162"/>
      <c r="J81" s="162"/>
      <c r="K81" s="162"/>
      <c r="L81" s="416"/>
    </row>
    <row r="82" spans="1:12" ht="14.25" customHeight="1" x14ac:dyDescent="0.2">
      <c r="A82" s="162"/>
      <c r="B82" s="162"/>
      <c r="C82" s="162"/>
      <c r="D82" s="162"/>
      <c r="E82" s="162"/>
      <c r="F82" s="162"/>
      <c r="G82" s="162"/>
      <c r="H82" s="162"/>
      <c r="I82" s="162"/>
      <c r="J82" s="162"/>
      <c r="K82" s="162"/>
      <c r="L82" s="416"/>
    </row>
    <row r="83" spans="1:12" ht="14.25" customHeight="1" x14ac:dyDescent="0.2">
      <c r="A83" s="162"/>
      <c r="B83" s="162"/>
      <c r="C83" s="162"/>
      <c r="D83" s="162"/>
      <c r="E83" s="162"/>
      <c r="F83" s="162"/>
      <c r="G83" s="162"/>
      <c r="H83" s="162"/>
      <c r="I83" s="162"/>
      <c r="J83" s="162"/>
      <c r="K83" s="162"/>
      <c r="L83" s="416"/>
    </row>
    <row r="84" spans="1:12" ht="14.25" customHeight="1" x14ac:dyDescent="0.2">
      <c r="A84" s="162"/>
      <c r="B84" s="162"/>
      <c r="C84" s="162"/>
      <c r="D84" s="162"/>
      <c r="E84" s="162"/>
      <c r="F84" s="162"/>
      <c r="G84" s="162"/>
      <c r="H84" s="162"/>
      <c r="I84" s="162"/>
      <c r="J84" s="162"/>
      <c r="K84" s="162"/>
      <c r="L84" s="416"/>
    </row>
    <row r="85" spans="1:12" ht="14.25" customHeight="1" x14ac:dyDescent="0.2">
      <c r="A85" s="162"/>
      <c r="B85" s="162"/>
      <c r="C85" s="162"/>
      <c r="D85" s="162"/>
      <c r="E85" s="162"/>
      <c r="F85" s="162"/>
      <c r="G85" s="162"/>
      <c r="H85" s="162"/>
      <c r="I85" s="162"/>
      <c r="J85" s="162"/>
      <c r="K85" s="162"/>
      <c r="L85" s="416"/>
    </row>
    <row r="86" spans="1:12" ht="14.25" customHeight="1" x14ac:dyDescent="0.2">
      <c r="A86" s="162"/>
      <c r="B86" s="162"/>
      <c r="C86" s="162"/>
      <c r="D86" s="162"/>
      <c r="E86" s="162"/>
      <c r="F86" s="162"/>
      <c r="G86" s="162"/>
      <c r="H86" s="162"/>
      <c r="I86" s="162"/>
      <c r="J86" s="162"/>
      <c r="K86" s="162"/>
      <c r="L86" s="416"/>
    </row>
    <row r="87" spans="1:12" ht="14.25" customHeight="1" x14ac:dyDescent="0.2">
      <c r="A87" s="162"/>
      <c r="B87" s="162"/>
      <c r="C87" s="162"/>
      <c r="D87" s="162"/>
      <c r="E87" s="162"/>
      <c r="F87" s="162"/>
      <c r="G87" s="162"/>
      <c r="H87" s="162"/>
      <c r="I87" s="162"/>
      <c r="J87" s="162"/>
      <c r="K87" s="162"/>
      <c r="L87" s="416"/>
    </row>
    <row r="88" spans="1:12" ht="14.25" customHeight="1" x14ac:dyDescent="0.2">
      <c r="A88" s="162"/>
      <c r="B88" s="162"/>
      <c r="C88" s="162"/>
      <c r="D88" s="162"/>
      <c r="E88" s="162"/>
      <c r="F88" s="162"/>
      <c r="G88" s="162"/>
      <c r="H88" s="162"/>
      <c r="I88" s="162"/>
      <c r="J88" s="162"/>
      <c r="K88" s="162"/>
      <c r="L88" s="416"/>
    </row>
    <row r="89" spans="1:12" ht="14.25" customHeight="1" x14ac:dyDescent="0.2">
      <c r="A89" s="162"/>
      <c r="B89" s="162"/>
      <c r="C89" s="162"/>
      <c r="D89" s="162"/>
      <c r="E89" s="162"/>
      <c r="F89" s="162"/>
      <c r="G89" s="162"/>
      <c r="H89" s="162"/>
      <c r="I89" s="162"/>
      <c r="J89" s="162"/>
      <c r="K89" s="162"/>
      <c r="L89" s="416"/>
    </row>
    <row r="90" spans="1:12" ht="14.25" customHeight="1" x14ac:dyDescent="0.2">
      <c r="A90" s="162"/>
      <c r="B90" s="162"/>
      <c r="C90" s="162"/>
      <c r="D90" s="162"/>
      <c r="E90" s="162"/>
      <c r="F90" s="162"/>
      <c r="G90" s="162"/>
      <c r="H90" s="162"/>
      <c r="I90" s="162"/>
      <c r="J90" s="162"/>
      <c r="K90" s="162"/>
      <c r="L90" s="416"/>
    </row>
    <row r="91" spans="1:12" ht="14.25" customHeight="1" x14ac:dyDescent="0.2">
      <c r="A91" s="162"/>
      <c r="B91" s="162"/>
      <c r="C91" s="162"/>
      <c r="D91" s="162"/>
      <c r="E91" s="162"/>
      <c r="F91" s="162"/>
      <c r="G91" s="162"/>
      <c r="H91" s="162"/>
      <c r="I91" s="162"/>
      <c r="J91" s="162"/>
      <c r="K91" s="162"/>
      <c r="L91" s="416"/>
    </row>
    <row r="92" spans="1:12" ht="14.25" customHeight="1" x14ac:dyDescent="0.2">
      <c r="A92" s="162"/>
      <c r="B92" s="162"/>
      <c r="C92" s="162"/>
      <c r="D92" s="162"/>
      <c r="E92" s="162"/>
      <c r="F92" s="162"/>
      <c r="G92" s="162"/>
      <c r="H92" s="162"/>
      <c r="I92" s="162"/>
      <c r="J92" s="162"/>
      <c r="K92" s="162"/>
      <c r="L92" s="416"/>
    </row>
    <row r="93" spans="1:12" ht="14.25" customHeight="1" x14ac:dyDescent="0.2">
      <c r="A93" s="162"/>
      <c r="B93" s="162"/>
      <c r="C93" s="162"/>
      <c r="D93" s="162"/>
      <c r="E93" s="162"/>
      <c r="F93" s="162"/>
      <c r="G93" s="162"/>
      <c r="H93" s="162"/>
      <c r="I93" s="162"/>
      <c r="J93" s="162"/>
      <c r="K93" s="162"/>
      <c r="L93" s="416"/>
    </row>
    <row r="94" spans="1:12" ht="14.25" customHeight="1" x14ac:dyDescent="0.2">
      <c r="A94" s="162"/>
      <c r="B94" s="162"/>
      <c r="C94" s="162"/>
      <c r="D94" s="162"/>
      <c r="E94" s="162"/>
      <c r="F94" s="162"/>
      <c r="G94" s="162"/>
      <c r="H94" s="162"/>
      <c r="I94" s="162"/>
      <c r="J94" s="162"/>
      <c r="K94" s="162"/>
      <c r="L94" s="416"/>
    </row>
    <row r="95" spans="1:12" ht="14.25" customHeight="1" x14ac:dyDescent="0.2">
      <c r="A95" s="162"/>
      <c r="B95" s="162"/>
      <c r="C95" s="162"/>
      <c r="D95" s="162"/>
      <c r="E95" s="162"/>
      <c r="F95" s="162"/>
      <c r="G95" s="162"/>
      <c r="H95" s="162"/>
      <c r="I95" s="162"/>
      <c r="J95" s="162"/>
      <c r="K95" s="162"/>
      <c r="L95" s="416"/>
    </row>
    <row r="96" spans="1:12" ht="14.25" customHeight="1" x14ac:dyDescent="0.2">
      <c r="A96" s="162"/>
      <c r="B96" s="162"/>
      <c r="C96" s="162"/>
      <c r="D96" s="162"/>
      <c r="E96" s="162"/>
      <c r="F96" s="162"/>
      <c r="G96" s="162"/>
      <c r="H96" s="162"/>
      <c r="I96" s="162"/>
      <c r="J96" s="162"/>
      <c r="K96" s="162"/>
      <c r="L96" s="416"/>
    </row>
    <row r="97" spans="1:12" ht="14.25" customHeight="1" x14ac:dyDescent="0.2">
      <c r="A97" s="162"/>
      <c r="B97" s="162"/>
      <c r="C97" s="162"/>
      <c r="D97" s="162"/>
      <c r="E97" s="162"/>
      <c r="F97" s="162"/>
      <c r="G97" s="162"/>
      <c r="H97" s="162"/>
      <c r="I97" s="162"/>
      <c r="J97" s="162"/>
      <c r="K97" s="162"/>
      <c r="L97" s="416"/>
    </row>
    <row r="98" spans="1:12" ht="14.25" customHeight="1" x14ac:dyDescent="0.2">
      <c r="A98" s="162"/>
      <c r="B98" s="162"/>
      <c r="C98" s="162"/>
      <c r="D98" s="162"/>
      <c r="E98" s="162"/>
      <c r="F98" s="162"/>
      <c r="G98" s="162"/>
      <c r="H98" s="162"/>
      <c r="I98" s="162"/>
      <c r="J98" s="162"/>
      <c r="K98" s="162"/>
      <c r="L98" s="416"/>
    </row>
    <row r="99" spans="1:12" ht="14.25" customHeight="1" x14ac:dyDescent="0.2">
      <c r="A99" s="162"/>
      <c r="B99" s="162"/>
      <c r="C99" s="162"/>
      <c r="D99" s="162"/>
      <c r="E99" s="162"/>
      <c r="F99" s="162"/>
      <c r="G99" s="162"/>
      <c r="H99" s="162"/>
      <c r="I99" s="162"/>
      <c r="J99" s="162"/>
      <c r="K99" s="162"/>
      <c r="L99" s="416"/>
    </row>
    <row r="100" spans="1:12" ht="14.25" customHeight="1" x14ac:dyDescent="0.2">
      <c r="A100" s="162"/>
      <c r="B100" s="162"/>
      <c r="C100" s="162"/>
      <c r="D100" s="162"/>
      <c r="E100" s="162"/>
      <c r="F100" s="162"/>
      <c r="G100" s="162"/>
      <c r="H100" s="162"/>
      <c r="I100" s="162"/>
      <c r="J100" s="162"/>
      <c r="K100" s="162"/>
      <c r="L100" s="416"/>
    </row>
    <row r="101" spans="1:12" ht="14.25" customHeight="1" x14ac:dyDescent="0.2">
      <c r="A101" s="162"/>
      <c r="B101" s="162"/>
      <c r="C101" s="162"/>
      <c r="D101" s="162"/>
      <c r="E101" s="162"/>
      <c r="F101" s="162"/>
      <c r="G101" s="162"/>
      <c r="H101" s="162"/>
      <c r="I101" s="162"/>
      <c r="J101" s="162"/>
      <c r="K101" s="162"/>
      <c r="L101" s="416"/>
    </row>
    <row r="102" spans="1:12" ht="14.25" customHeight="1" x14ac:dyDescent="0.2">
      <c r="A102" s="162"/>
      <c r="B102" s="162"/>
      <c r="C102" s="162"/>
      <c r="D102" s="162"/>
      <c r="E102" s="162"/>
      <c r="F102" s="162"/>
      <c r="G102" s="162"/>
      <c r="H102" s="162"/>
      <c r="I102" s="162"/>
      <c r="J102" s="162"/>
      <c r="K102" s="162"/>
      <c r="L102" s="416"/>
    </row>
    <row r="103" spans="1:12" ht="14.25" customHeight="1" x14ac:dyDescent="0.2">
      <c r="A103" s="162"/>
      <c r="B103" s="162"/>
      <c r="C103" s="162"/>
      <c r="D103" s="162"/>
      <c r="E103" s="162"/>
      <c r="F103" s="162"/>
      <c r="G103" s="162"/>
      <c r="H103" s="162"/>
      <c r="I103" s="162"/>
      <c r="J103" s="162"/>
      <c r="K103" s="162"/>
      <c r="L103" s="416"/>
    </row>
    <row r="104" spans="1:12" ht="14.25" customHeight="1" x14ac:dyDescent="0.2">
      <c r="A104" s="162"/>
      <c r="B104" s="162"/>
      <c r="C104" s="162"/>
      <c r="D104" s="162"/>
      <c r="E104" s="162"/>
      <c r="F104" s="162"/>
      <c r="G104" s="162"/>
      <c r="H104" s="162"/>
      <c r="I104" s="162"/>
      <c r="J104" s="162"/>
      <c r="K104" s="162"/>
      <c r="L104" s="416"/>
    </row>
    <row r="105" spans="1:12" ht="14.25" customHeight="1" x14ac:dyDescent="0.2">
      <c r="A105" s="162"/>
      <c r="B105" s="162"/>
      <c r="C105" s="162"/>
      <c r="D105" s="162"/>
      <c r="E105" s="162"/>
      <c r="F105" s="162"/>
      <c r="G105" s="162"/>
      <c r="H105" s="162"/>
      <c r="I105" s="162"/>
      <c r="J105" s="162"/>
      <c r="K105" s="162"/>
      <c r="L105" s="416"/>
    </row>
    <row r="106" spans="1:12" ht="14.25" customHeight="1" x14ac:dyDescent="0.2">
      <c r="A106" s="162"/>
      <c r="B106" s="162"/>
      <c r="C106" s="162"/>
      <c r="D106" s="162"/>
      <c r="E106" s="162"/>
      <c r="F106" s="162"/>
      <c r="G106" s="162"/>
      <c r="H106" s="162"/>
      <c r="I106" s="162"/>
      <c r="J106" s="162"/>
      <c r="K106" s="162"/>
      <c r="L106" s="416"/>
    </row>
    <row r="107" spans="1:12" ht="14.25" customHeight="1" x14ac:dyDescent="0.2">
      <c r="A107" s="162"/>
      <c r="B107" s="162"/>
      <c r="C107" s="162"/>
      <c r="D107" s="162"/>
      <c r="E107" s="162"/>
      <c r="F107" s="162"/>
      <c r="G107" s="162"/>
      <c r="H107" s="162"/>
      <c r="I107" s="162"/>
      <c r="J107" s="162"/>
      <c r="K107" s="162"/>
      <c r="L107" s="416"/>
    </row>
    <row r="108" spans="1:12" ht="14.25" customHeight="1" x14ac:dyDescent="0.2">
      <c r="A108" s="162"/>
      <c r="B108" s="162"/>
      <c r="C108" s="162"/>
      <c r="D108" s="162"/>
      <c r="E108" s="162"/>
      <c r="F108" s="162"/>
      <c r="G108" s="162"/>
      <c r="H108" s="162"/>
      <c r="I108" s="162"/>
      <c r="J108" s="162"/>
      <c r="K108" s="162"/>
      <c r="L108" s="416"/>
    </row>
    <row r="109" spans="1:12" ht="14.25" customHeight="1" x14ac:dyDescent="0.2">
      <c r="A109" s="162"/>
      <c r="B109" s="162"/>
      <c r="C109" s="162"/>
      <c r="D109" s="162"/>
      <c r="E109" s="162"/>
      <c r="F109" s="162"/>
      <c r="G109" s="162"/>
      <c r="H109" s="162"/>
      <c r="I109" s="162"/>
      <c r="J109" s="162"/>
      <c r="K109" s="162"/>
      <c r="L109" s="416"/>
    </row>
    <row r="110" spans="1:12" ht="14.25" customHeight="1" x14ac:dyDescent="0.2">
      <c r="A110" s="162"/>
      <c r="B110" s="162"/>
      <c r="C110" s="162"/>
      <c r="D110" s="162"/>
      <c r="E110" s="162"/>
      <c r="F110" s="162"/>
      <c r="G110" s="162"/>
      <c r="H110" s="162"/>
      <c r="I110" s="162"/>
      <c r="J110" s="162"/>
      <c r="K110" s="162"/>
      <c r="L110" s="416"/>
    </row>
    <row r="111" spans="1:12" ht="14.25" customHeight="1" x14ac:dyDescent="0.2">
      <c r="A111" s="162"/>
      <c r="B111" s="162"/>
      <c r="C111" s="162"/>
      <c r="D111" s="162"/>
      <c r="E111" s="162"/>
      <c r="F111" s="162"/>
      <c r="G111" s="162"/>
      <c r="H111" s="162"/>
      <c r="I111" s="162"/>
      <c r="J111" s="162"/>
      <c r="K111" s="162"/>
      <c r="L111" s="416"/>
    </row>
    <row r="112" spans="1:12" ht="14.25" customHeight="1" x14ac:dyDescent="0.2">
      <c r="A112" s="162"/>
      <c r="B112" s="162"/>
      <c r="C112" s="162"/>
      <c r="D112" s="162"/>
      <c r="E112" s="162"/>
      <c r="F112" s="162"/>
      <c r="G112" s="162"/>
      <c r="H112" s="162"/>
      <c r="I112" s="162"/>
      <c r="J112" s="162"/>
      <c r="K112" s="162"/>
      <c r="L112" s="416"/>
    </row>
    <row r="113" spans="1:12" ht="14.25" customHeight="1" x14ac:dyDescent="0.2">
      <c r="A113" s="162"/>
      <c r="B113" s="162"/>
      <c r="C113" s="162"/>
      <c r="D113" s="162"/>
      <c r="E113" s="162"/>
      <c r="F113" s="162"/>
      <c r="G113" s="162"/>
      <c r="H113" s="162"/>
      <c r="I113" s="162"/>
      <c r="J113" s="162"/>
      <c r="K113" s="162"/>
      <c r="L113" s="416"/>
    </row>
    <row r="114" spans="1:12" ht="14.25" customHeight="1" x14ac:dyDescent="0.2">
      <c r="A114" s="162"/>
      <c r="B114" s="162"/>
      <c r="C114" s="162"/>
      <c r="D114" s="162"/>
      <c r="E114" s="162"/>
      <c r="F114" s="162"/>
      <c r="G114" s="162"/>
      <c r="H114" s="162"/>
      <c r="I114" s="162"/>
      <c r="J114" s="162"/>
      <c r="K114" s="162"/>
      <c r="L114" s="416"/>
    </row>
    <row r="115" spans="1:12" ht="14.25" customHeight="1" x14ac:dyDescent="0.2">
      <c r="A115" s="162"/>
      <c r="B115" s="162"/>
      <c r="C115" s="162"/>
      <c r="D115" s="162"/>
      <c r="E115" s="162"/>
      <c r="F115" s="162"/>
      <c r="G115" s="162"/>
      <c r="H115" s="162"/>
      <c r="I115" s="162"/>
      <c r="J115" s="162"/>
      <c r="K115" s="162"/>
      <c r="L115" s="416"/>
    </row>
    <row r="116" spans="1:12" ht="14.25" customHeight="1" x14ac:dyDescent="0.2">
      <c r="A116" s="162"/>
      <c r="B116" s="162"/>
      <c r="C116" s="162"/>
      <c r="D116" s="162"/>
      <c r="E116" s="162"/>
      <c r="F116" s="162"/>
      <c r="G116" s="162"/>
      <c r="H116" s="162"/>
      <c r="I116" s="162"/>
      <c r="J116" s="162"/>
      <c r="K116" s="162"/>
      <c r="L116" s="416"/>
    </row>
    <row r="117" spans="1:12" ht="14.25" customHeight="1" x14ac:dyDescent="0.2">
      <c r="A117" s="162"/>
      <c r="B117" s="162"/>
      <c r="C117" s="162"/>
      <c r="D117" s="162"/>
      <c r="E117" s="162"/>
      <c r="F117" s="162"/>
      <c r="G117" s="162"/>
      <c r="H117" s="162"/>
      <c r="I117" s="162"/>
      <c r="J117" s="162"/>
      <c r="K117" s="162"/>
      <c r="L117" s="416"/>
    </row>
    <row r="118" spans="1:12" ht="14.25" customHeight="1" x14ac:dyDescent="0.2">
      <c r="A118" s="162"/>
      <c r="B118" s="162"/>
      <c r="C118" s="162"/>
      <c r="D118" s="162"/>
      <c r="E118" s="162"/>
      <c r="F118" s="162"/>
      <c r="G118" s="162"/>
      <c r="H118" s="162"/>
      <c r="I118" s="162"/>
      <c r="J118" s="162"/>
      <c r="K118" s="162"/>
      <c r="L118" s="416"/>
    </row>
    <row r="119" spans="1:12" ht="14.25" customHeight="1" x14ac:dyDescent="0.2">
      <c r="A119" s="162"/>
      <c r="B119" s="162"/>
      <c r="C119" s="162"/>
      <c r="D119" s="162"/>
      <c r="E119" s="162"/>
      <c r="F119" s="162"/>
      <c r="G119" s="162"/>
      <c r="H119" s="162"/>
      <c r="I119" s="162"/>
      <c r="J119" s="162"/>
      <c r="K119" s="162"/>
      <c r="L119" s="416"/>
    </row>
    <row r="120" spans="1:12" ht="14.25" customHeight="1" x14ac:dyDescent="0.2">
      <c r="A120" s="162"/>
      <c r="B120" s="162"/>
      <c r="C120" s="162"/>
      <c r="D120" s="162"/>
      <c r="E120" s="162"/>
      <c r="F120" s="162"/>
      <c r="G120" s="162"/>
      <c r="H120" s="162"/>
      <c r="I120" s="162"/>
      <c r="J120" s="162"/>
      <c r="K120" s="162"/>
      <c r="L120" s="416"/>
    </row>
    <row r="121" spans="1:12" ht="14.25" customHeight="1" x14ac:dyDescent="0.2">
      <c r="A121" s="162"/>
      <c r="B121" s="162"/>
      <c r="C121" s="162"/>
      <c r="D121" s="162"/>
      <c r="E121" s="162"/>
      <c r="F121" s="162"/>
      <c r="G121" s="162"/>
      <c r="H121" s="162"/>
      <c r="I121" s="162"/>
      <c r="J121" s="162"/>
      <c r="K121" s="162"/>
      <c r="L121" s="416"/>
    </row>
    <row r="122" spans="1:12" ht="14.25" customHeight="1" x14ac:dyDescent="0.2">
      <c r="A122" s="162"/>
      <c r="B122" s="162"/>
      <c r="C122" s="162"/>
      <c r="D122" s="162"/>
      <c r="E122" s="162"/>
      <c r="F122" s="162"/>
      <c r="G122" s="162"/>
      <c r="H122" s="162"/>
      <c r="I122" s="162"/>
      <c r="J122" s="162"/>
      <c r="K122" s="162"/>
      <c r="L122" s="416"/>
    </row>
    <row r="123" spans="1:12" ht="14.25" customHeight="1" x14ac:dyDescent="0.2">
      <c r="A123" s="162"/>
      <c r="B123" s="162"/>
      <c r="C123" s="162"/>
      <c r="D123" s="162"/>
      <c r="E123" s="162"/>
      <c r="F123" s="162"/>
      <c r="G123" s="162"/>
      <c r="H123" s="162"/>
      <c r="I123" s="162"/>
      <c r="J123" s="162"/>
      <c r="K123" s="162"/>
      <c r="L123" s="416"/>
    </row>
    <row r="124" spans="1:12" ht="14.25" customHeight="1" x14ac:dyDescent="0.2">
      <c r="A124" s="162"/>
      <c r="B124" s="162"/>
      <c r="C124" s="162"/>
      <c r="D124" s="162"/>
      <c r="E124" s="162"/>
      <c r="F124" s="162"/>
      <c r="G124" s="162"/>
      <c r="H124" s="162"/>
      <c r="I124" s="162"/>
      <c r="J124" s="162"/>
      <c r="K124" s="162"/>
      <c r="L124" s="416"/>
    </row>
    <row r="125" spans="1:12" ht="14.25" customHeight="1" x14ac:dyDescent="0.2">
      <c r="A125" s="162"/>
      <c r="B125" s="162"/>
      <c r="C125" s="162"/>
      <c r="D125" s="162"/>
      <c r="E125" s="162"/>
      <c r="F125" s="162"/>
      <c r="G125" s="162"/>
      <c r="H125" s="162"/>
      <c r="I125" s="162"/>
      <c r="J125" s="162"/>
      <c r="K125" s="162"/>
      <c r="L125" s="416"/>
    </row>
    <row r="126" spans="1:12" ht="14.25" customHeight="1" x14ac:dyDescent="0.2">
      <c r="A126" s="162"/>
      <c r="B126" s="162"/>
      <c r="C126" s="162"/>
      <c r="D126" s="162"/>
      <c r="E126" s="162"/>
      <c r="F126" s="162"/>
      <c r="G126" s="162"/>
      <c r="H126" s="162"/>
      <c r="I126" s="162"/>
      <c r="J126" s="162"/>
      <c r="K126" s="162"/>
      <c r="L126" s="416"/>
    </row>
    <row r="127" spans="1:12" ht="14.25" customHeight="1" x14ac:dyDescent="0.2">
      <c r="A127" s="162"/>
      <c r="B127" s="162"/>
      <c r="C127" s="162"/>
      <c r="D127" s="162"/>
      <c r="E127" s="162"/>
      <c r="F127" s="162"/>
      <c r="G127" s="162"/>
      <c r="H127" s="162"/>
      <c r="I127" s="162"/>
      <c r="J127" s="162"/>
      <c r="K127" s="162"/>
      <c r="L127" s="416"/>
    </row>
    <row r="128" spans="1:12" ht="14.25" customHeight="1" x14ac:dyDescent="0.2">
      <c r="A128" s="162"/>
      <c r="B128" s="162"/>
      <c r="C128" s="162"/>
      <c r="D128" s="162"/>
      <c r="E128" s="162"/>
      <c r="F128" s="162"/>
      <c r="G128" s="162"/>
      <c r="H128" s="162"/>
      <c r="I128" s="162"/>
      <c r="J128" s="162"/>
      <c r="K128" s="162"/>
      <c r="L128" s="416"/>
    </row>
    <row r="129" spans="1:12" ht="14.25" customHeight="1" x14ac:dyDescent="0.2">
      <c r="A129" s="162"/>
      <c r="B129" s="162"/>
      <c r="C129" s="162"/>
      <c r="D129" s="162"/>
      <c r="E129" s="162"/>
      <c r="F129" s="162"/>
      <c r="G129" s="162"/>
      <c r="H129" s="162"/>
      <c r="I129" s="162"/>
      <c r="J129" s="162"/>
      <c r="K129" s="162"/>
      <c r="L129" s="416"/>
    </row>
    <row r="130" spans="1:12" ht="14.25" customHeight="1" x14ac:dyDescent="0.2">
      <c r="A130" s="162"/>
      <c r="B130" s="162"/>
      <c r="C130" s="162"/>
      <c r="D130" s="162"/>
      <c r="E130" s="162"/>
      <c r="F130" s="162"/>
      <c r="G130" s="162"/>
      <c r="H130" s="162"/>
      <c r="I130" s="162"/>
      <c r="J130" s="162"/>
      <c r="K130" s="162"/>
      <c r="L130" s="416"/>
    </row>
    <row r="131" spans="1:12" ht="14.25" customHeight="1" x14ac:dyDescent="0.2">
      <c r="A131" s="162"/>
      <c r="B131" s="162"/>
      <c r="C131" s="162"/>
      <c r="D131" s="162"/>
      <c r="E131" s="162"/>
      <c r="F131" s="162"/>
      <c r="G131" s="162"/>
      <c r="H131" s="162"/>
      <c r="I131" s="162"/>
      <c r="J131" s="162"/>
      <c r="K131" s="162"/>
      <c r="L131" s="416"/>
    </row>
    <row r="132" spans="1:12" ht="14.25" customHeight="1" x14ac:dyDescent="0.2">
      <c r="A132" s="162"/>
      <c r="B132" s="162"/>
      <c r="C132" s="162"/>
      <c r="D132" s="162"/>
      <c r="E132" s="162"/>
      <c r="F132" s="162"/>
      <c r="G132" s="162"/>
      <c r="H132" s="162"/>
      <c r="I132" s="162"/>
      <c r="J132" s="162"/>
      <c r="K132" s="162"/>
      <c r="L132" s="416"/>
    </row>
    <row r="133" spans="1:12" ht="14.25" customHeight="1" x14ac:dyDescent="0.2">
      <c r="A133" s="162"/>
      <c r="B133" s="162"/>
      <c r="C133" s="162"/>
      <c r="D133" s="162"/>
      <c r="E133" s="162"/>
      <c r="F133" s="162"/>
      <c r="G133" s="162"/>
      <c r="H133" s="162"/>
      <c r="I133" s="162"/>
      <c r="J133" s="162"/>
      <c r="K133" s="162"/>
      <c r="L133" s="416"/>
    </row>
    <row r="134" spans="1:12" ht="14.25" customHeight="1" x14ac:dyDescent="0.2">
      <c r="A134" s="162"/>
      <c r="B134" s="162"/>
      <c r="C134" s="162"/>
      <c r="D134" s="162"/>
      <c r="E134" s="162"/>
      <c r="F134" s="162"/>
      <c r="G134" s="162"/>
      <c r="H134" s="162"/>
      <c r="I134" s="162"/>
      <c r="J134" s="162"/>
      <c r="K134" s="162"/>
      <c r="L134" s="416"/>
    </row>
    <row r="135" spans="1:12" ht="14.25" customHeight="1" x14ac:dyDescent="0.2">
      <c r="A135" s="162"/>
      <c r="B135" s="162"/>
      <c r="C135" s="162"/>
      <c r="D135" s="162"/>
      <c r="E135" s="162"/>
      <c r="F135" s="162"/>
      <c r="G135" s="162"/>
      <c r="H135" s="162"/>
      <c r="I135" s="162"/>
      <c r="J135" s="162"/>
      <c r="K135" s="162"/>
      <c r="L135" s="416"/>
    </row>
    <row r="136" spans="1:12" ht="14.25" customHeight="1" x14ac:dyDescent="0.2">
      <c r="A136" s="162"/>
      <c r="B136" s="162"/>
      <c r="C136" s="162"/>
      <c r="D136" s="162"/>
      <c r="E136" s="162"/>
      <c r="F136" s="162"/>
      <c r="G136" s="162"/>
      <c r="H136" s="162"/>
      <c r="I136" s="162"/>
      <c r="J136" s="162"/>
      <c r="K136" s="162"/>
      <c r="L136" s="416"/>
    </row>
    <row r="137" spans="1:12" ht="14.25" customHeight="1" x14ac:dyDescent="0.2">
      <c r="A137" s="162"/>
      <c r="B137" s="162"/>
      <c r="C137" s="162"/>
      <c r="D137" s="162"/>
      <c r="E137" s="162"/>
      <c r="F137" s="162"/>
      <c r="G137" s="162"/>
      <c r="H137" s="162"/>
      <c r="I137" s="162"/>
      <c r="J137" s="162"/>
      <c r="K137" s="162"/>
      <c r="L137" s="416"/>
    </row>
    <row r="138" spans="1:12" ht="14.25" customHeight="1" x14ac:dyDescent="0.2">
      <c r="A138" s="162"/>
      <c r="B138" s="162"/>
      <c r="C138" s="162"/>
      <c r="D138" s="162"/>
      <c r="E138" s="162"/>
      <c r="F138" s="162"/>
      <c r="G138" s="162"/>
      <c r="H138" s="162"/>
      <c r="I138" s="162"/>
      <c r="J138" s="162"/>
      <c r="K138" s="162"/>
      <c r="L138" s="416"/>
    </row>
    <row r="139" spans="1:12" ht="14.25" customHeight="1" x14ac:dyDescent="0.2">
      <c r="A139" s="162"/>
      <c r="B139" s="162"/>
      <c r="C139" s="162"/>
      <c r="D139" s="162"/>
      <c r="E139" s="162"/>
      <c r="F139" s="162"/>
      <c r="G139" s="162"/>
      <c r="H139" s="162"/>
      <c r="I139" s="162"/>
      <c r="J139" s="162"/>
      <c r="K139" s="162"/>
      <c r="L139" s="416"/>
    </row>
    <row r="140" spans="1:12" ht="14.25" customHeight="1" x14ac:dyDescent="0.2">
      <c r="A140" s="162"/>
      <c r="B140" s="162"/>
      <c r="C140" s="162"/>
      <c r="D140" s="162"/>
      <c r="E140" s="162"/>
      <c r="F140" s="162"/>
      <c r="G140" s="162"/>
      <c r="H140" s="162"/>
      <c r="I140" s="162"/>
      <c r="J140" s="162"/>
      <c r="K140" s="162"/>
      <c r="L140" s="416"/>
    </row>
    <row r="141" spans="1:12" ht="14.25" customHeight="1" x14ac:dyDescent="0.2">
      <c r="A141" s="162"/>
      <c r="B141" s="162"/>
      <c r="C141" s="162"/>
      <c r="D141" s="162"/>
      <c r="E141" s="162"/>
      <c r="F141" s="162"/>
      <c r="G141" s="162"/>
      <c r="H141" s="162"/>
      <c r="I141" s="162"/>
      <c r="J141" s="162"/>
      <c r="K141" s="162"/>
      <c r="L141" s="416"/>
    </row>
    <row r="142" spans="1:12" ht="14.25" customHeight="1" x14ac:dyDescent="0.2">
      <c r="A142" s="162"/>
      <c r="B142" s="162"/>
      <c r="C142" s="162"/>
      <c r="D142" s="162"/>
      <c r="E142" s="162"/>
      <c r="F142" s="162"/>
      <c r="G142" s="162"/>
      <c r="H142" s="162"/>
      <c r="I142" s="162"/>
      <c r="J142" s="162"/>
      <c r="K142" s="162"/>
      <c r="L142" s="416"/>
    </row>
    <row r="143" spans="1:12" ht="14.25" customHeight="1" x14ac:dyDescent="0.2">
      <c r="A143" s="162"/>
      <c r="B143" s="162"/>
      <c r="C143" s="162"/>
      <c r="D143" s="162"/>
      <c r="E143" s="162"/>
      <c r="F143" s="162"/>
      <c r="G143" s="162"/>
      <c r="H143" s="162"/>
      <c r="I143" s="162"/>
      <c r="J143" s="162"/>
      <c r="K143" s="162"/>
      <c r="L143" s="416"/>
    </row>
    <row r="144" spans="1:12" ht="14.25" customHeight="1" x14ac:dyDescent="0.2">
      <c r="A144" s="162"/>
      <c r="B144" s="162"/>
      <c r="C144" s="162"/>
      <c r="D144" s="162"/>
      <c r="E144" s="162"/>
      <c r="F144" s="162"/>
      <c r="G144" s="162"/>
      <c r="H144" s="162"/>
      <c r="I144" s="162"/>
      <c r="J144" s="162"/>
      <c r="K144" s="162"/>
      <c r="L144" s="416"/>
    </row>
    <row r="145" spans="1:12" ht="14.25" customHeight="1" x14ac:dyDescent="0.2">
      <c r="A145" s="162"/>
      <c r="B145" s="162"/>
      <c r="C145" s="162"/>
      <c r="D145" s="162"/>
      <c r="E145" s="162"/>
      <c r="F145" s="162"/>
      <c r="G145" s="162"/>
      <c r="H145" s="162"/>
      <c r="I145" s="162"/>
      <c r="J145" s="162"/>
      <c r="K145" s="162"/>
      <c r="L145" s="416"/>
    </row>
    <row r="146" spans="1:12" ht="14.25" customHeight="1" x14ac:dyDescent="0.2">
      <c r="A146" s="162"/>
      <c r="B146" s="162"/>
      <c r="C146" s="162"/>
      <c r="D146" s="162"/>
      <c r="E146" s="162"/>
      <c r="F146" s="162"/>
      <c r="G146" s="162"/>
      <c r="H146" s="162"/>
      <c r="I146" s="162"/>
      <c r="J146" s="162"/>
      <c r="K146" s="162"/>
      <c r="L146" s="416"/>
    </row>
    <row r="147" spans="1:12" ht="14.25" customHeight="1" x14ac:dyDescent="0.2">
      <c r="A147" s="162"/>
      <c r="B147" s="162"/>
      <c r="C147" s="162"/>
      <c r="D147" s="162"/>
      <c r="E147" s="162"/>
      <c r="F147" s="162"/>
      <c r="G147" s="162"/>
      <c r="H147" s="162"/>
      <c r="I147" s="162"/>
      <c r="J147" s="162"/>
      <c r="K147" s="162"/>
      <c r="L147" s="416"/>
    </row>
    <row r="148" spans="1:12" ht="14.25" customHeight="1" x14ac:dyDescent="0.2">
      <c r="A148" s="162"/>
      <c r="B148" s="162"/>
      <c r="C148" s="162"/>
      <c r="D148" s="162"/>
      <c r="E148" s="162"/>
      <c r="F148" s="162"/>
      <c r="G148" s="162"/>
      <c r="H148" s="162"/>
      <c r="I148" s="162"/>
      <c r="J148" s="162"/>
      <c r="K148" s="162"/>
      <c r="L148" s="416"/>
    </row>
    <row r="149" spans="1:12" ht="14.25" customHeight="1" x14ac:dyDescent="0.2">
      <c r="A149" s="162"/>
      <c r="B149" s="162"/>
      <c r="C149" s="162"/>
      <c r="D149" s="162"/>
      <c r="E149" s="162"/>
      <c r="F149" s="162"/>
      <c r="G149" s="162"/>
      <c r="H149" s="162"/>
      <c r="I149" s="162"/>
      <c r="J149" s="162"/>
      <c r="K149" s="162"/>
      <c r="L149" s="416"/>
    </row>
    <row r="150" spans="1:12" ht="14.25" customHeight="1" x14ac:dyDescent="0.2">
      <c r="A150" s="162"/>
      <c r="B150" s="162"/>
      <c r="C150" s="162"/>
      <c r="D150" s="162"/>
      <c r="E150" s="162"/>
      <c r="F150" s="162"/>
      <c r="G150" s="162"/>
      <c r="H150" s="162"/>
      <c r="I150" s="162"/>
      <c r="J150" s="162"/>
      <c r="K150" s="162"/>
      <c r="L150" s="416"/>
    </row>
    <row r="151" spans="1:12" ht="14.25" customHeight="1" x14ac:dyDescent="0.2">
      <c r="A151" s="162"/>
      <c r="B151" s="162"/>
      <c r="C151" s="162"/>
      <c r="D151" s="162"/>
      <c r="E151" s="162"/>
      <c r="F151" s="162"/>
      <c r="G151" s="162"/>
      <c r="H151" s="162"/>
      <c r="I151" s="162"/>
      <c r="J151" s="162"/>
      <c r="K151" s="162"/>
      <c r="L151" s="416"/>
    </row>
    <row r="152" spans="1:12" ht="14.25" customHeight="1" x14ac:dyDescent="0.2">
      <c r="A152" s="162"/>
      <c r="B152" s="162"/>
      <c r="C152" s="162"/>
      <c r="D152" s="162"/>
      <c r="E152" s="162"/>
      <c r="F152" s="162"/>
      <c r="G152" s="162"/>
      <c r="H152" s="162"/>
      <c r="I152" s="162"/>
      <c r="J152" s="162"/>
      <c r="K152" s="162"/>
      <c r="L152" s="416"/>
    </row>
    <row r="153" spans="1:12" ht="14.25" customHeight="1" x14ac:dyDescent="0.2">
      <c r="A153" s="162"/>
      <c r="B153" s="162"/>
      <c r="C153" s="162"/>
      <c r="D153" s="162"/>
      <c r="E153" s="162"/>
      <c r="F153" s="162"/>
      <c r="G153" s="162"/>
      <c r="H153" s="162"/>
      <c r="I153" s="162"/>
      <c r="J153" s="162"/>
      <c r="K153" s="162"/>
      <c r="L153" s="416"/>
    </row>
    <row r="154" spans="1:12" ht="14.25" customHeight="1" x14ac:dyDescent="0.2">
      <c r="A154" s="162"/>
      <c r="B154" s="162"/>
      <c r="C154" s="162"/>
      <c r="D154" s="162"/>
      <c r="E154" s="162"/>
      <c r="F154" s="162"/>
      <c r="G154" s="162"/>
      <c r="H154" s="162"/>
      <c r="I154" s="162"/>
      <c r="J154" s="162"/>
      <c r="K154" s="162"/>
      <c r="L154" s="416"/>
    </row>
    <row r="155" spans="1:12" ht="14.25" customHeight="1" x14ac:dyDescent="0.2">
      <c r="A155" s="162"/>
      <c r="B155" s="162"/>
      <c r="C155" s="162"/>
      <c r="D155" s="162"/>
      <c r="E155" s="162"/>
      <c r="F155" s="162"/>
      <c r="G155" s="162"/>
      <c r="H155" s="162"/>
      <c r="I155" s="162"/>
      <c r="J155" s="162"/>
      <c r="K155" s="162"/>
      <c r="L155" s="416"/>
    </row>
    <row r="156" spans="1:12" ht="14.25" customHeight="1" x14ac:dyDescent="0.2">
      <c r="A156" s="162"/>
      <c r="B156" s="162"/>
      <c r="C156" s="162"/>
      <c r="D156" s="162"/>
      <c r="E156" s="162"/>
      <c r="F156" s="162"/>
      <c r="G156" s="162"/>
      <c r="H156" s="162"/>
      <c r="I156" s="162"/>
      <c r="J156" s="162"/>
      <c r="K156" s="162"/>
      <c r="L156" s="416"/>
    </row>
    <row r="157" spans="1:12" ht="14.25" customHeight="1" x14ac:dyDescent="0.2">
      <c r="A157" s="162"/>
      <c r="B157" s="162"/>
      <c r="C157" s="162"/>
      <c r="D157" s="162"/>
      <c r="E157" s="162"/>
      <c r="F157" s="162"/>
      <c r="G157" s="162"/>
      <c r="H157" s="162"/>
      <c r="I157" s="162"/>
      <c r="J157" s="162"/>
      <c r="K157" s="162"/>
      <c r="L157" s="416"/>
    </row>
    <row r="158" spans="1:12" ht="14.25" customHeight="1" x14ac:dyDescent="0.2">
      <c r="A158" s="162"/>
      <c r="B158" s="162"/>
      <c r="C158" s="162"/>
      <c r="D158" s="162"/>
      <c r="E158" s="162"/>
      <c r="F158" s="162"/>
      <c r="G158" s="162"/>
      <c r="H158" s="162"/>
      <c r="I158" s="162"/>
      <c r="J158" s="162"/>
      <c r="K158" s="162"/>
      <c r="L158" s="416"/>
    </row>
    <row r="159" spans="1:12" ht="14.25" customHeight="1" x14ac:dyDescent="0.2">
      <c r="A159" s="162"/>
      <c r="B159" s="162"/>
      <c r="C159" s="162"/>
      <c r="D159" s="162"/>
      <c r="E159" s="162"/>
      <c r="F159" s="162"/>
      <c r="G159" s="162"/>
      <c r="H159" s="162"/>
      <c r="I159" s="162"/>
      <c r="J159" s="162"/>
      <c r="K159" s="162"/>
      <c r="L159" s="416"/>
    </row>
    <row r="160" spans="1:12" ht="14.25" customHeight="1" x14ac:dyDescent="0.2">
      <c r="A160" s="162"/>
      <c r="B160" s="162"/>
      <c r="C160" s="162"/>
      <c r="D160" s="162"/>
      <c r="E160" s="162"/>
      <c r="F160" s="162"/>
      <c r="G160" s="162"/>
      <c r="H160" s="162"/>
      <c r="I160" s="162"/>
      <c r="J160" s="162"/>
      <c r="K160" s="162"/>
      <c r="L160" s="416"/>
    </row>
    <row r="161" spans="1:12" ht="14.25" customHeight="1" x14ac:dyDescent="0.2">
      <c r="A161" s="162"/>
      <c r="B161" s="162"/>
      <c r="C161" s="162"/>
      <c r="D161" s="162"/>
      <c r="E161" s="162"/>
      <c r="F161" s="162"/>
      <c r="G161" s="162"/>
      <c r="H161" s="162"/>
      <c r="I161" s="162"/>
      <c r="J161" s="162"/>
      <c r="K161" s="162"/>
      <c r="L161" s="416"/>
    </row>
    <row r="162" spans="1:12" ht="14.25" customHeight="1" x14ac:dyDescent="0.2">
      <c r="A162" s="162"/>
      <c r="B162" s="162"/>
      <c r="C162" s="162"/>
      <c r="D162" s="162"/>
      <c r="E162" s="162"/>
      <c r="F162" s="162"/>
      <c r="G162" s="162"/>
      <c r="H162" s="162"/>
      <c r="I162" s="162"/>
      <c r="J162" s="162"/>
      <c r="K162" s="162"/>
      <c r="L162" s="416"/>
    </row>
    <row r="163" spans="1:12" ht="14.25" customHeight="1" x14ac:dyDescent="0.2">
      <c r="A163" s="162"/>
      <c r="B163" s="162"/>
      <c r="C163" s="162"/>
      <c r="D163" s="162"/>
      <c r="E163" s="162"/>
      <c r="F163" s="162"/>
      <c r="G163" s="162"/>
      <c r="H163" s="162"/>
      <c r="I163" s="162"/>
      <c r="J163" s="162"/>
      <c r="K163" s="162"/>
      <c r="L163" s="416"/>
    </row>
    <row r="164" spans="1:12" ht="14.25" customHeight="1" x14ac:dyDescent="0.2">
      <c r="A164" s="162"/>
      <c r="B164" s="162"/>
      <c r="C164" s="162"/>
      <c r="D164" s="162"/>
      <c r="E164" s="162"/>
      <c r="F164" s="162"/>
      <c r="G164" s="162"/>
      <c r="H164" s="162"/>
      <c r="I164" s="162"/>
      <c r="J164" s="162"/>
      <c r="K164" s="162"/>
      <c r="L164" s="416"/>
    </row>
    <row r="165" spans="1:12" ht="14.25" customHeight="1" x14ac:dyDescent="0.2">
      <c r="A165" s="162"/>
      <c r="B165" s="162"/>
      <c r="C165" s="162"/>
      <c r="D165" s="162"/>
      <c r="E165" s="162"/>
      <c r="F165" s="162"/>
      <c r="G165" s="162"/>
      <c r="H165" s="162"/>
      <c r="I165" s="162"/>
      <c r="J165" s="162"/>
      <c r="K165" s="162"/>
      <c r="L165" s="416"/>
    </row>
    <row r="166" spans="1:12" ht="14.25" customHeight="1" x14ac:dyDescent="0.2">
      <c r="A166" s="162"/>
      <c r="B166" s="162"/>
      <c r="C166" s="162"/>
      <c r="D166" s="162"/>
      <c r="E166" s="162"/>
      <c r="F166" s="162"/>
      <c r="G166" s="162"/>
      <c r="H166" s="162"/>
      <c r="I166" s="162"/>
      <c r="J166" s="162"/>
      <c r="K166" s="162"/>
      <c r="L166" s="416"/>
    </row>
    <row r="167" spans="1:12" ht="14.25" customHeight="1" x14ac:dyDescent="0.2">
      <c r="A167" s="162"/>
      <c r="B167" s="162"/>
      <c r="C167" s="162"/>
      <c r="D167" s="162"/>
      <c r="E167" s="162"/>
      <c r="F167" s="162"/>
      <c r="G167" s="162"/>
      <c r="H167" s="162"/>
      <c r="I167" s="162"/>
      <c r="J167" s="162"/>
      <c r="K167" s="162"/>
      <c r="L167" s="416"/>
    </row>
    <row r="168" spans="1:12" ht="14.25" customHeight="1" x14ac:dyDescent="0.2">
      <c r="A168" s="162"/>
      <c r="B168" s="162"/>
      <c r="C168" s="162"/>
      <c r="D168" s="162"/>
      <c r="E168" s="162"/>
      <c r="F168" s="162"/>
      <c r="G168" s="162"/>
      <c r="H168" s="162"/>
      <c r="I168" s="162"/>
      <c r="J168" s="162"/>
      <c r="K168" s="162"/>
      <c r="L168" s="416"/>
    </row>
    <row r="169" spans="1:12" ht="14.25" customHeight="1" x14ac:dyDescent="0.2">
      <c r="A169" s="162"/>
      <c r="B169" s="162"/>
      <c r="C169" s="162"/>
      <c r="D169" s="162"/>
      <c r="E169" s="162"/>
      <c r="F169" s="162"/>
      <c r="G169" s="162"/>
      <c r="H169" s="162"/>
      <c r="I169" s="162"/>
      <c r="J169" s="162"/>
      <c r="K169" s="162"/>
      <c r="L169" s="416"/>
    </row>
    <row r="170" spans="1:12" ht="14.25" customHeight="1" x14ac:dyDescent="0.2">
      <c r="A170" s="162"/>
      <c r="B170" s="162"/>
      <c r="C170" s="162"/>
      <c r="D170" s="162"/>
      <c r="E170" s="162"/>
      <c r="F170" s="162"/>
      <c r="G170" s="162"/>
      <c r="H170" s="162"/>
      <c r="I170" s="162"/>
      <c r="J170" s="162"/>
      <c r="K170" s="162"/>
      <c r="L170" s="416"/>
    </row>
    <row r="171" spans="1:12" ht="14.25" customHeight="1" x14ac:dyDescent="0.2">
      <c r="A171" s="162"/>
      <c r="B171" s="162"/>
      <c r="C171" s="162"/>
      <c r="D171" s="162"/>
      <c r="E171" s="162"/>
      <c r="F171" s="162"/>
      <c r="G171" s="162"/>
      <c r="H171" s="162"/>
      <c r="I171" s="162"/>
      <c r="J171" s="162"/>
      <c r="K171" s="162"/>
      <c r="L171" s="416"/>
    </row>
    <row r="172" spans="1:12" ht="14.25" customHeight="1" x14ac:dyDescent="0.2">
      <c r="A172" s="162"/>
      <c r="B172" s="162"/>
      <c r="C172" s="162"/>
      <c r="D172" s="162"/>
      <c r="E172" s="162"/>
      <c r="F172" s="162"/>
      <c r="G172" s="162"/>
      <c r="H172" s="162"/>
      <c r="I172" s="162"/>
      <c r="J172" s="162"/>
      <c r="K172" s="162"/>
      <c r="L172" s="416"/>
    </row>
    <row r="173" spans="1:12" ht="14.25" customHeight="1" x14ac:dyDescent="0.2">
      <c r="A173" s="162"/>
      <c r="B173" s="162"/>
      <c r="C173" s="162"/>
      <c r="D173" s="162"/>
      <c r="E173" s="162"/>
      <c r="F173" s="162"/>
      <c r="G173" s="162"/>
      <c r="H173" s="162"/>
      <c r="I173" s="162"/>
      <c r="J173" s="162"/>
      <c r="K173" s="162"/>
      <c r="L173" s="416"/>
    </row>
    <row r="174" spans="1:12" ht="14.25" customHeight="1" x14ac:dyDescent="0.2">
      <c r="A174" s="162"/>
      <c r="B174" s="162"/>
      <c r="C174" s="162"/>
      <c r="D174" s="162"/>
      <c r="E174" s="162"/>
      <c r="F174" s="162"/>
      <c r="G174" s="162"/>
      <c r="H174" s="162"/>
      <c r="I174" s="162"/>
      <c r="J174" s="162"/>
      <c r="K174" s="162"/>
      <c r="L174" s="416"/>
    </row>
    <row r="175" spans="1:12" ht="14.25" customHeight="1" x14ac:dyDescent="0.2">
      <c r="A175" s="162"/>
      <c r="B175" s="162"/>
      <c r="C175" s="162"/>
      <c r="D175" s="162"/>
      <c r="E175" s="162"/>
      <c r="F175" s="162"/>
      <c r="G175" s="162"/>
      <c r="H175" s="162"/>
      <c r="I175" s="162"/>
      <c r="J175" s="162"/>
      <c r="K175" s="162"/>
      <c r="L175" s="416"/>
    </row>
    <row r="176" spans="1:12" ht="14.25" customHeight="1" x14ac:dyDescent="0.2">
      <c r="A176" s="162"/>
      <c r="B176" s="162"/>
      <c r="C176" s="162"/>
      <c r="D176" s="162"/>
      <c r="E176" s="162"/>
      <c r="F176" s="162"/>
      <c r="G176" s="162"/>
      <c r="H176" s="162"/>
      <c r="I176" s="162"/>
      <c r="J176" s="162"/>
      <c r="K176" s="162"/>
      <c r="L176" s="416"/>
    </row>
    <row r="177" spans="1:12" ht="14.25" customHeight="1" x14ac:dyDescent="0.2">
      <c r="A177" s="162"/>
      <c r="B177" s="162"/>
      <c r="C177" s="162"/>
      <c r="D177" s="162"/>
      <c r="E177" s="162"/>
      <c r="F177" s="162"/>
      <c r="G177" s="162"/>
      <c r="H177" s="162"/>
      <c r="I177" s="162"/>
      <c r="J177" s="162"/>
      <c r="K177" s="162"/>
      <c r="L177" s="416"/>
    </row>
    <row r="178" spans="1:12" ht="14.25" customHeight="1" x14ac:dyDescent="0.2">
      <c r="A178" s="162"/>
      <c r="B178" s="162"/>
      <c r="C178" s="162"/>
      <c r="D178" s="162"/>
      <c r="E178" s="162"/>
      <c r="F178" s="162"/>
      <c r="G178" s="162"/>
      <c r="H178" s="162"/>
      <c r="I178" s="162"/>
      <c r="J178" s="162"/>
      <c r="K178" s="162"/>
      <c r="L178" s="416"/>
    </row>
    <row r="179" spans="1:12" ht="14.25" customHeight="1" x14ac:dyDescent="0.2">
      <c r="A179" s="162"/>
      <c r="B179" s="162"/>
      <c r="C179" s="162"/>
      <c r="D179" s="162"/>
      <c r="E179" s="162"/>
      <c r="F179" s="162"/>
      <c r="G179" s="162"/>
      <c r="H179" s="162"/>
      <c r="I179" s="162"/>
      <c r="J179" s="162"/>
      <c r="K179" s="162"/>
      <c r="L179" s="416"/>
    </row>
    <row r="180" spans="1:12" ht="14.25" customHeight="1" x14ac:dyDescent="0.2">
      <c r="A180" s="162"/>
      <c r="B180" s="162"/>
      <c r="C180" s="162"/>
      <c r="D180" s="162"/>
      <c r="E180" s="162"/>
      <c r="F180" s="162"/>
      <c r="G180" s="162"/>
      <c r="H180" s="162"/>
      <c r="I180" s="162"/>
      <c r="J180" s="162"/>
      <c r="K180" s="162"/>
      <c r="L180" s="416"/>
    </row>
    <row r="181" spans="1:12" ht="14.25" customHeight="1" x14ac:dyDescent="0.2">
      <c r="A181" s="162"/>
      <c r="B181" s="162"/>
      <c r="C181" s="162"/>
      <c r="D181" s="162"/>
      <c r="E181" s="162"/>
      <c r="F181" s="162"/>
      <c r="G181" s="162"/>
      <c r="H181" s="162"/>
      <c r="I181" s="162"/>
      <c r="J181" s="162"/>
      <c r="K181" s="162"/>
      <c r="L181" s="416"/>
    </row>
    <row r="182" spans="1:12" ht="14.25" customHeight="1" x14ac:dyDescent="0.2">
      <c r="A182" s="162"/>
      <c r="B182" s="162"/>
      <c r="C182" s="162"/>
      <c r="D182" s="162"/>
      <c r="E182" s="162"/>
      <c r="F182" s="162"/>
      <c r="G182" s="162"/>
      <c r="H182" s="162"/>
      <c r="I182" s="162"/>
      <c r="J182" s="162"/>
      <c r="K182" s="162"/>
      <c r="L182" s="416"/>
    </row>
    <row r="183" spans="1:12" ht="14.25" customHeight="1" x14ac:dyDescent="0.2">
      <c r="A183" s="162"/>
      <c r="B183" s="162"/>
      <c r="C183" s="162"/>
      <c r="D183" s="162"/>
      <c r="E183" s="162"/>
      <c r="F183" s="162"/>
      <c r="G183" s="162"/>
      <c r="H183" s="162"/>
      <c r="I183" s="162"/>
      <c r="J183" s="162"/>
      <c r="K183" s="162"/>
      <c r="L183" s="416"/>
    </row>
    <row r="184" spans="1:12" ht="14.25" customHeight="1" x14ac:dyDescent="0.2">
      <c r="A184" s="162"/>
      <c r="B184" s="162"/>
      <c r="C184" s="162"/>
      <c r="D184" s="162"/>
      <c r="E184" s="162"/>
      <c r="F184" s="162"/>
      <c r="G184" s="162"/>
      <c r="H184" s="162"/>
      <c r="I184" s="162"/>
      <c r="J184" s="162"/>
      <c r="K184" s="162"/>
      <c r="L184" s="416"/>
    </row>
    <row r="185" spans="1:12" ht="14.25" customHeight="1" x14ac:dyDescent="0.2">
      <c r="A185" s="162"/>
      <c r="B185" s="162"/>
      <c r="C185" s="162"/>
      <c r="D185" s="162"/>
      <c r="E185" s="162"/>
      <c r="F185" s="162"/>
      <c r="G185" s="162"/>
      <c r="H185" s="162"/>
      <c r="I185" s="162"/>
      <c r="J185" s="162"/>
      <c r="K185" s="162"/>
      <c r="L185" s="416"/>
    </row>
    <row r="186" spans="1:12" ht="14.25" customHeight="1" x14ac:dyDescent="0.2">
      <c r="A186" s="162"/>
      <c r="B186" s="162"/>
      <c r="C186" s="162"/>
      <c r="D186" s="162"/>
      <c r="E186" s="162"/>
      <c r="F186" s="162"/>
      <c r="G186" s="162"/>
      <c r="H186" s="162"/>
      <c r="I186" s="162"/>
      <c r="J186" s="162"/>
      <c r="K186" s="162"/>
      <c r="L186" s="416"/>
    </row>
    <row r="187" spans="1:12" ht="14.25" customHeight="1" x14ac:dyDescent="0.2">
      <c r="A187" s="162"/>
      <c r="B187" s="162"/>
      <c r="C187" s="162"/>
      <c r="D187" s="162"/>
      <c r="E187" s="162"/>
      <c r="F187" s="162"/>
      <c r="G187" s="162"/>
      <c r="H187" s="162"/>
      <c r="I187" s="162"/>
      <c r="J187" s="162"/>
      <c r="K187" s="162"/>
      <c r="L187" s="416"/>
    </row>
    <row r="188" spans="1:12" ht="14.25" customHeight="1" x14ac:dyDescent="0.2">
      <c r="A188" s="162"/>
      <c r="B188" s="162"/>
      <c r="C188" s="162"/>
      <c r="D188" s="162"/>
      <c r="E188" s="162"/>
      <c r="F188" s="162"/>
      <c r="G188" s="162"/>
      <c r="H188" s="162"/>
      <c r="I188" s="162"/>
      <c r="J188" s="162"/>
      <c r="K188" s="162"/>
      <c r="L188" s="416"/>
    </row>
    <row r="189" spans="1:12" ht="14.25" customHeight="1" x14ac:dyDescent="0.2">
      <c r="A189" s="162"/>
      <c r="B189" s="162"/>
      <c r="C189" s="162"/>
      <c r="D189" s="162"/>
      <c r="E189" s="162"/>
      <c r="F189" s="162"/>
      <c r="G189" s="162"/>
      <c r="H189" s="162"/>
      <c r="I189" s="162"/>
      <c r="J189" s="162"/>
      <c r="K189" s="162"/>
      <c r="L189" s="416"/>
    </row>
    <row r="190" spans="1:12" ht="14.25" customHeight="1" x14ac:dyDescent="0.2">
      <c r="A190" s="162"/>
      <c r="B190" s="162"/>
      <c r="C190" s="162"/>
      <c r="D190" s="162"/>
      <c r="E190" s="162"/>
      <c r="F190" s="162"/>
      <c r="G190" s="162"/>
      <c r="H190" s="162"/>
      <c r="I190" s="162"/>
      <c r="J190" s="162"/>
      <c r="K190" s="162"/>
      <c r="L190" s="416"/>
    </row>
    <row r="191" spans="1:12" ht="14.25" customHeight="1" x14ac:dyDescent="0.2">
      <c r="A191" s="162"/>
      <c r="B191" s="162"/>
      <c r="C191" s="162"/>
      <c r="D191" s="162"/>
      <c r="E191" s="162"/>
      <c r="F191" s="162"/>
      <c r="G191" s="162"/>
      <c r="H191" s="162"/>
      <c r="I191" s="162"/>
      <c r="J191" s="162"/>
      <c r="K191" s="162"/>
      <c r="L191" s="416"/>
    </row>
    <row r="192" spans="1:12" ht="14.25" customHeight="1" x14ac:dyDescent="0.2">
      <c r="A192" s="162"/>
      <c r="B192" s="162"/>
      <c r="C192" s="162"/>
      <c r="D192" s="162"/>
      <c r="E192" s="162"/>
      <c r="F192" s="162"/>
      <c r="G192" s="162"/>
      <c r="H192" s="162"/>
      <c r="I192" s="162"/>
      <c r="J192" s="162"/>
      <c r="K192" s="162"/>
      <c r="L192" s="416"/>
    </row>
    <row r="193" spans="1:12" ht="14.25" customHeight="1" x14ac:dyDescent="0.2">
      <c r="A193" s="162"/>
      <c r="B193" s="162"/>
      <c r="C193" s="162"/>
      <c r="D193" s="162"/>
      <c r="E193" s="162"/>
      <c r="F193" s="162"/>
      <c r="G193" s="162"/>
      <c r="H193" s="162"/>
      <c r="I193" s="162"/>
      <c r="J193" s="162"/>
      <c r="K193" s="162"/>
      <c r="L193" s="416"/>
    </row>
    <row r="194" spans="1:12" ht="14.25" customHeight="1" x14ac:dyDescent="0.2">
      <c r="A194" s="162"/>
      <c r="B194" s="162"/>
      <c r="C194" s="162"/>
      <c r="D194" s="162"/>
      <c r="E194" s="162"/>
      <c r="F194" s="162"/>
      <c r="G194" s="162"/>
      <c r="H194" s="162"/>
      <c r="I194" s="162"/>
      <c r="J194" s="162"/>
      <c r="K194" s="162"/>
      <c r="L194" s="416"/>
    </row>
    <row r="195" spans="1:12" ht="14.25" customHeight="1" x14ac:dyDescent="0.2">
      <c r="A195" s="162"/>
      <c r="B195" s="162"/>
      <c r="C195" s="162"/>
      <c r="D195" s="162"/>
      <c r="E195" s="162"/>
      <c r="F195" s="162"/>
      <c r="G195" s="162"/>
      <c r="H195" s="162"/>
      <c r="I195" s="162"/>
      <c r="J195" s="162"/>
      <c r="K195" s="162"/>
      <c r="L195" s="416"/>
    </row>
    <row r="196" spans="1:12" ht="14.25" customHeight="1" x14ac:dyDescent="0.2">
      <c r="A196" s="162"/>
      <c r="B196" s="162"/>
      <c r="C196" s="162"/>
      <c r="D196" s="162"/>
      <c r="E196" s="162"/>
      <c r="F196" s="162"/>
      <c r="G196" s="162"/>
      <c r="H196" s="162"/>
      <c r="I196" s="162"/>
      <c r="J196" s="162"/>
      <c r="K196" s="162"/>
      <c r="L196" s="416"/>
    </row>
    <row r="197" spans="1:12" ht="14.25" customHeight="1" x14ac:dyDescent="0.2">
      <c r="A197" s="162"/>
      <c r="B197" s="162"/>
      <c r="C197" s="162"/>
      <c r="D197" s="162"/>
      <c r="E197" s="162"/>
      <c r="F197" s="162"/>
      <c r="G197" s="162"/>
      <c r="H197" s="162"/>
      <c r="I197" s="162"/>
      <c r="J197" s="162"/>
      <c r="K197" s="162"/>
      <c r="L197" s="416"/>
    </row>
    <row r="198" spans="1:12" ht="14.25" customHeight="1" x14ac:dyDescent="0.2">
      <c r="A198" s="162"/>
      <c r="B198" s="162"/>
      <c r="C198" s="162"/>
      <c r="D198" s="162"/>
      <c r="E198" s="162"/>
      <c r="F198" s="162"/>
      <c r="G198" s="162"/>
      <c r="H198" s="162"/>
      <c r="I198" s="162"/>
      <c r="J198" s="162"/>
      <c r="K198" s="162"/>
      <c r="L198" s="416"/>
    </row>
    <row r="199" spans="1:12" ht="14.25" customHeight="1" x14ac:dyDescent="0.2">
      <c r="A199" s="162"/>
      <c r="B199" s="162"/>
      <c r="C199" s="162"/>
      <c r="D199" s="162"/>
      <c r="E199" s="162"/>
      <c r="F199" s="162"/>
      <c r="G199" s="162"/>
      <c r="H199" s="162"/>
      <c r="I199" s="162"/>
      <c r="J199" s="162"/>
      <c r="K199" s="162"/>
      <c r="L199" s="416"/>
    </row>
    <row r="200" spans="1:12" ht="14.25" customHeight="1" x14ac:dyDescent="0.2">
      <c r="A200" s="162"/>
      <c r="B200" s="162"/>
      <c r="C200" s="162"/>
      <c r="D200" s="162"/>
      <c r="E200" s="162"/>
      <c r="F200" s="162"/>
      <c r="G200" s="162"/>
      <c r="H200" s="162"/>
      <c r="I200" s="162"/>
      <c r="J200" s="162"/>
      <c r="K200" s="162"/>
      <c r="L200" s="416"/>
    </row>
    <row r="201" spans="1:12" ht="14.25" customHeight="1" x14ac:dyDescent="0.2">
      <c r="A201" s="162"/>
      <c r="B201" s="162"/>
      <c r="C201" s="162"/>
      <c r="D201" s="162"/>
      <c r="E201" s="162"/>
      <c r="F201" s="162"/>
      <c r="G201" s="162"/>
      <c r="H201" s="162"/>
      <c r="I201" s="162"/>
      <c r="J201" s="162"/>
      <c r="K201" s="162"/>
      <c r="L201" s="416"/>
    </row>
    <row r="202" spans="1:12" ht="14.25" customHeight="1" x14ac:dyDescent="0.2">
      <c r="A202" s="162"/>
      <c r="B202" s="162"/>
      <c r="C202" s="162"/>
      <c r="D202" s="162"/>
      <c r="E202" s="162"/>
      <c r="F202" s="162"/>
      <c r="G202" s="162"/>
      <c r="H202" s="162"/>
      <c r="I202" s="162"/>
      <c r="J202" s="162"/>
      <c r="K202" s="162"/>
      <c r="L202" s="416"/>
    </row>
    <row r="203" spans="1:12" ht="14.25" customHeight="1" x14ac:dyDescent="0.2">
      <c r="A203" s="162"/>
      <c r="B203" s="162"/>
      <c r="C203" s="162"/>
      <c r="D203" s="162"/>
      <c r="E203" s="162"/>
      <c r="F203" s="162"/>
      <c r="G203" s="162"/>
      <c r="H203" s="162"/>
      <c r="I203" s="162"/>
      <c r="J203" s="162"/>
      <c r="K203" s="162"/>
      <c r="L203" s="416"/>
    </row>
    <row r="204" spans="1:12" ht="14.25" customHeight="1" x14ac:dyDescent="0.2">
      <c r="A204" s="162"/>
      <c r="B204" s="162"/>
      <c r="C204" s="162"/>
      <c r="D204" s="162"/>
      <c r="E204" s="162"/>
      <c r="F204" s="162"/>
      <c r="G204" s="162"/>
      <c r="H204" s="162"/>
      <c r="I204" s="162"/>
      <c r="J204" s="162"/>
      <c r="K204" s="162"/>
      <c r="L204" s="416"/>
    </row>
    <row r="205" spans="1:12" ht="14.25" customHeight="1" x14ac:dyDescent="0.2">
      <c r="A205" s="162"/>
      <c r="B205" s="162"/>
      <c r="C205" s="162"/>
      <c r="D205" s="162"/>
      <c r="E205" s="162"/>
      <c r="F205" s="162"/>
      <c r="G205" s="162"/>
      <c r="H205" s="162"/>
      <c r="I205" s="162"/>
      <c r="J205" s="162"/>
      <c r="K205" s="162"/>
      <c r="L205" s="416"/>
    </row>
    <row r="206" spans="1:12" ht="14.25" customHeight="1" x14ac:dyDescent="0.2">
      <c r="A206" s="162"/>
      <c r="B206" s="162"/>
      <c r="C206" s="162"/>
      <c r="D206" s="162"/>
      <c r="E206" s="162"/>
      <c r="F206" s="162"/>
      <c r="G206" s="162"/>
      <c r="H206" s="162"/>
      <c r="I206" s="162"/>
      <c r="J206" s="162"/>
      <c r="K206" s="162"/>
      <c r="L206" s="416"/>
    </row>
    <row r="207" spans="1:12" ht="14.25" customHeight="1" x14ac:dyDescent="0.2">
      <c r="A207" s="162"/>
      <c r="B207" s="162"/>
      <c r="C207" s="162"/>
      <c r="D207" s="162"/>
      <c r="E207" s="162"/>
      <c r="F207" s="162"/>
      <c r="G207" s="162"/>
      <c r="H207" s="162"/>
      <c r="I207" s="162"/>
      <c r="J207" s="162"/>
      <c r="K207" s="162"/>
      <c r="L207" s="416"/>
    </row>
    <row r="208" spans="1:12" ht="14.25" customHeight="1" x14ac:dyDescent="0.2">
      <c r="A208" s="162"/>
      <c r="B208" s="162"/>
      <c r="C208" s="162"/>
      <c r="D208" s="162"/>
      <c r="E208" s="162"/>
      <c r="F208" s="162"/>
      <c r="G208" s="162"/>
      <c r="H208" s="162"/>
      <c r="I208" s="162"/>
      <c r="J208" s="162"/>
      <c r="K208" s="162"/>
      <c r="L208" s="416"/>
    </row>
    <row r="209" spans="1:12" ht="14.25" customHeight="1" x14ac:dyDescent="0.2">
      <c r="A209" s="162"/>
      <c r="B209" s="162"/>
      <c r="C209" s="162"/>
      <c r="D209" s="162"/>
      <c r="E209" s="162"/>
      <c r="F209" s="162"/>
      <c r="G209" s="162"/>
      <c r="H209" s="162"/>
      <c r="I209" s="162"/>
      <c r="J209" s="162"/>
      <c r="K209" s="162"/>
      <c r="L209" s="416"/>
    </row>
    <row r="210" spans="1:12" ht="14.25" customHeight="1" x14ac:dyDescent="0.2">
      <c r="A210" s="162"/>
      <c r="B210" s="162"/>
      <c r="C210" s="162"/>
      <c r="D210" s="162"/>
      <c r="E210" s="162"/>
      <c r="F210" s="162"/>
      <c r="G210" s="162"/>
      <c r="H210" s="162"/>
      <c r="I210" s="162"/>
      <c r="J210" s="162"/>
      <c r="K210" s="162"/>
      <c r="L210" s="416"/>
    </row>
    <row r="211" spans="1:12" ht="14.25" customHeight="1" x14ac:dyDescent="0.2">
      <c r="A211" s="162"/>
      <c r="B211" s="162"/>
      <c r="C211" s="162"/>
      <c r="D211" s="162"/>
      <c r="E211" s="162"/>
      <c r="F211" s="162"/>
      <c r="G211" s="162"/>
      <c r="H211" s="162"/>
      <c r="I211" s="162"/>
      <c r="J211" s="162"/>
      <c r="K211" s="162"/>
      <c r="L211" s="416"/>
    </row>
    <row r="212" spans="1:12" ht="14.25" customHeight="1" x14ac:dyDescent="0.2">
      <c r="A212" s="162"/>
      <c r="B212" s="162"/>
      <c r="C212" s="162"/>
      <c r="D212" s="162"/>
      <c r="E212" s="162"/>
      <c r="F212" s="162"/>
      <c r="G212" s="162"/>
      <c r="H212" s="162"/>
      <c r="I212" s="162"/>
      <c r="J212" s="162"/>
      <c r="K212" s="162"/>
      <c r="L212" s="416"/>
    </row>
    <row r="213" spans="1:12" ht="14.25" customHeight="1" x14ac:dyDescent="0.2">
      <c r="A213" s="162"/>
      <c r="B213" s="162"/>
      <c r="C213" s="162"/>
      <c r="D213" s="162"/>
      <c r="E213" s="162"/>
      <c r="F213" s="162"/>
      <c r="G213" s="162"/>
      <c r="H213" s="162"/>
      <c r="I213" s="162"/>
      <c r="J213" s="162"/>
      <c r="K213" s="162"/>
      <c r="L213" s="416"/>
    </row>
    <row r="214" spans="1:12" ht="14.25" customHeight="1" x14ac:dyDescent="0.2">
      <c r="A214" s="162"/>
      <c r="B214" s="162"/>
      <c r="C214" s="162"/>
      <c r="D214" s="162"/>
      <c r="E214" s="162"/>
      <c r="F214" s="162"/>
      <c r="G214" s="162"/>
      <c r="H214" s="162"/>
      <c r="I214" s="162"/>
      <c r="J214" s="162"/>
      <c r="K214" s="162"/>
      <c r="L214" s="416"/>
    </row>
    <row r="215" spans="1:12" ht="14.25" customHeight="1" x14ac:dyDescent="0.2">
      <c r="A215" s="162"/>
      <c r="B215" s="162"/>
      <c r="C215" s="162"/>
      <c r="D215" s="162"/>
      <c r="E215" s="162"/>
      <c r="F215" s="162"/>
      <c r="G215" s="162"/>
      <c r="H215" s="162"/>
      <c r="I215" s="162"/>
      <c r="J215" s="162"/>
      <c r="K215" s="162"/>
      <c r="L215" s="416"/>
    </row>
    <row r="216" spans="1:12" ht="14.25" customHeight="1" x14ac:dyDescent="0.2">
      <c r="A216" s="162"/>
      <c r="B216" s="162"/>
      <c r="C216" s="162"/>
      <c r="D216" s="162"/>
      <c r="E216" s="162"/>
      <c r="F216" s="162"/>
      <c r="G216" s="162"/>
      <c r="H216" s="162"/>
      <c r="I216" s="162"/>
      <c r="J216" s="162"/>
      <c r="K216" s="162"/>
      <c r="L216" s="416"/>
    </row>
    <row r="217" spans="1:12" ht="14.25" customHeight="1" x14ac:dyDescent="0.2">
      <c r="A217" s="162"/>
      <c r="B217" s="162"/>
      <c r="C217" s="162"/>
      <c r="D217" s="162"/>
      <c r="E217" s="162"/>
      <c r="F217" s="162"/>
      <c r="G217" s="162"/>
      <c r="H217" s="162"/>
      <c r="I217" s="162"/>
      <c r="J217" s="162"/>
      <c r="K217" s="162"/>
      <c r="L217" s="416"/>
    </row>
    <row r="218" spans="1:12" ht="14.25" customHeight="1" x14ac:dyDescent="0.2">
      <c r="A218" s="162"/>
      <c r="B218" s="162"/>
      <c r="C218" s="162"/>
      <c r="D218" s="162"/>
      <c r="E218" s="162"/>
      <c r="F218" s="162"/>
      <c r="G218" s="162"/>
      <c r="H218" s="162"/>
      <c r="I218" s="162"/>
      <c r="J218" s="162"/>
      <c r="K218" s="162"/>
      <c r="L218" s="416"/>
    </row>
    <row r="219" spans="1:12" ht="14.25" customHeight="1" x14ac:dyDescent="0.2">
      <c r="A219" s="162"/>
      <c r="B219" s="162"/>
      <c r="C219" s="162"/>
      <c r="D219" s="162"/>
      <c r="E219" s="162"/>
      <c r="F219" s="162"/>
      <c r="G219" s="162"/>
      <c r="H219" s="162"/>
      <c r="I219" s="162"/>
      <c r="J219" s="162"/>
      <c r="K219" s="162"/>
      <c r="L219" s="416"/>
    </row>
    <row r="220" spans="1:12" ht="14.25" customHeight="1" x14ac:dyDescent="0.2">
      <c r="A220" s="162"/>
      <c r="B220" s="162"/>
      <c r="C220" s="162"/>
      <c r="D220" s="162"/>
      <c r="E220" s="162"/>
      <c r="F220" s="162"/>
      <c r="G220" s="162"/>
      <c r="H220" s="162"/>
      <c r="I220" s="162"/>
      <c r="J220" s="162"/>
      <c r="K220" s="162"/>
      <c r="L220" s="416"/>
    </row>
    <row r="221" spans="1:12" ht="14.25" customHeight="1" x14ac:dyDescent="0.2">
      <c r="A221" s="162"/>
      <c r="B221" s="162"/>
      <c r="C221" s="162"/>
      <c r="D221" s="162"/>
      <c r="E221" s="162"/>
      <c r="F221" s="162"/>
      <c r="G221" s="162"/>
      <c r="H221" s="162"/>
      <c r="I221" s="162"/>
      <c r="J221" s="162"/>
      <c r="K221" s="162"/>
      <c r="L221" s="416"/>
    </row>
    <row r="222" spans="1:12" ht="14.25" customHeight="1" x14ac:dyDescent="0.2">
      <c r="A222" s="162"/>
      <c r="B222" s="162"/>
      <c r="C222" s="162"/>
      <c r="D222" s="162"/>
      <c r="E222" s="162"/>
      <c r="F222" s="162"/>
      <c r="G222" s="162"/>
      <c r="H222" s="162"/>
      <c r="I222" s="162"/>
      <c r="J222" s="162"/>
      <c r="K222" s="162"/>
      <c r="L222" s="416"/>
    </row>
    <row r="223" spans="1:12" ht="14.25" customHeight="1" x14ac:dyDescent="0.2">
      <c r="A223" s="162"/>
      <c r="B223" s="162"/>
      <c r="C223" s="162"/>
      <c r="D223" s="162"/>
      <c r="E223" s="162"/>
      <c r="F223" s="162"/>
      <c r="G223" s="162"/>
      <c r="H223" s="162"/>
      <c r="I223" s="162"/>
      <c r="J223" s="162"/>
      <c r="K223" s="162"/>
      <c r="L223" s="416"/>
    </row>
    <row r="224" spans="1:12" ht="14.25" customHeight="1" x14ac:dyDescent="0.2">
      <c r="A224" s="162"/>
      <c r="B224" s="162"/>
      <c r="C224" s="162"/>
      <c r="D224" s="162"/>
      <c r="E224" s="162"/>
      <c r="F224" s="162"/>
      <c r="G224" s="162"/>
      <c r="H224" s="162"/>
      <c r="I224" s="162"/>
      <c r="J224" s="162"/>
      <c r="K224" s="162"/>
      <c r="L224" s="416"/>
    </row>
    <row r="225" spans="1:12" ht="14.25" customHeight="1" x14ac:dyDescent="0.2">
      <c r="A225" s="162"/>
      <c r="B225" s="162"/>
      <c r="C225" s="162"/>
      <c r="D225" s="162"/>
      <c r="E225" s="162"/>
      <c r="F225" s="162"/>
      <c r="G225" s="162"/>
      <c r="H225" s="162"/>
      <c r="I225" s="162"/>
      <c r="J225" s="162"/>
      <c r="K225" s="162"/>
      <c r="L225" s="416"/>
    </row>
    <row r="226" spans="1:12" ht="14.25" customHeight="1" x14ac:dyDescent="0.2">
      <c r="A226" s="162"/>
      <c r="B226" s="162"/>
      <c r="C226" s="162"/>
      <c r="D226" s="162"/>
      <c r="E226" s="162"/>
      <c r="F226" s="162"/>
      <c r="G226" s="162"/>
      <c r="H226" s="162"/>
      <c r="I226" s="162"/>
      <c r="J226" s="162"/>
      <c r="K226" s="162"/>
      <c r="L226" s="416"/>
    </row>
    <row r="227" spans="1:12" ht="14.25" customHeight="1" x14ac:dyDescent="0.2">
      <c r="A227" s="162"/>
      <c r="B227" s="162"/>
      <c r="C227" s="162"/>
      <c r="D227" s="162"/>
      <c r="E227" s="162"/>
      <c r="F227" s="162"/>
      <c r="G227" s="162"/>
      <c r="H227" s="162"/>
      <c r="I227" s="162"/>
      <c r="J227" s="162"/>
      <c r="K227" s="162"/>
      <c r="L227" s="416"/>
    </row>
    <row r="228" spans="1:12" ht="14.25" customHeight="1" x14ac:dyDescent="0.2">
      <c r="A228" s="162"/>
      <c r="B228" s="162"/>
      <c r="C228" s="162"/>
      <c r="D228" s="162"/>
      <c r="E228" s="162"/>
      <c r="F228" s="162"/>
      <c r="G228" s="162"/>
      <c r="H228" s="162"/>
      <c r="I228" s="162"/>
      <c r="J228" s="162"/>
      <c r="K228" s="162"/>
      <c r="L228" s="416"/>
    </row>
    <row r="229" spans="1:12" ht="14.25" customHeight="1" x14ac:dyDescent="0.2">
      <c r="A229" s="162"/>
      <c r="B229" s="162"/>
      <c r="C229" s="162"/>
      <c r="D229" s="162"/>
      <c r="E229" s="162"/>
      <c r="F229" s="162"/>
      <c r="G229" s="162"/>
      <c r="H229" s="162"/>
      <c r="I229" s="162"/>
      <c r="J229" s="162"/>
      <c r="K229" s="162"/>
      <c r="L229" s="416"/>
    </row>
    <row r="230" spans="1:12" ht="14.25" customHeight="1" x14ac:dyDescent="0.2">
      <c r="A230" s="162"/>
      <c r="B230" s="162"/>
      <c r="C230" s="162"/>
      <c r="D230" s="162"/>
      <c r="E230" s="162"/>
      <c r="F230" s="162"/>
      <c r="G230" s="162"/>
      <c r="H230" s="162"/>
      <c r="I230" s="162"/>
      <c r="J230" s="162"/>
      <c r="K230" s="162"/>
      <c r="L230" s="416"/>
    </row>
    <row r="231" spans="1:12" ht="14.25" customHeight="1" x14ac:dyDescent="0.2">
      <c r="A231" s="162"/>
      <c r="B231" s="162"/>
      <c r="C231" s="162"/>
      <c r="D231" s="162"/>
      <c r="E231" s="162"/>
      <c r="F231" s="162"/>
      <c r="G231" s="162"/>
      <c r="H231" s="162"/>
      <c r="I231" s="162"/>
      <c r="J231" s="162"/>
      <c r="K231" s="162"/>
      <c r="L231" s="416"/>
    </row>
    <row r="232" spans="1:12" ht="14.25" customHeight="1" x14ac:dyDescent="0.2">
      <c r="A232" s="162"/>
      <c r="B232" s="162"/>
      <c r="C232" s="162"/>
      <c r="D232" s="162"/>
      <c r="E232" s="162"/>
      <c r="F232" s="162"/>
      <c r="G232" s="162"/>
      <c r="H232" s="162"/>
      <c r="I232" s="162"/>
      <c r="J232" s="162"/>
      <c r="K232" s="162"/>
      <c r="L232" s="416"/>
    </row>
    <row r="233" spans="1:12" ht="14.25" customHeight="1" x14ac:dyDescent="0.2">
      <c r="A233" s="162"/>
      <c r="B233" s="162"/>
      <c r="C233" s="162"/>
      <c r="D233" s="162"/>
      <c r="E233" s="162"/>
      <c r="F233" s="162"/>
      <c r="G233" s="162"/>
      <c r="H233" s="162"/>
      <c r="I233" s="162"/>
      <c r="J233" s="162"/>
      <c r="K233" s="162"/>
      <c r="L233" s="416"/>
    </row>
    <row r="234" spans="1:12" ht="14.25" customHeight="1" x14ac:dyDescent="0.2">
      <c r="A234" s="162"/>
      <c r="B234" s="162"/>
      <c r="C234" s="162"/>
      <c r="D234" s="162"/>
      <c r="E234" s="162"/>
      <c r="F234" s="162"/>
      <c r="G234" s="162"/>
      <c r="H234" s="162"/>
      <c r="I234" s="162"/>
      <c r="J234" s="162"/>
      <c r="K234" s="162"/>
      <c r="L234" s="416"/>
    </row>
    <row r="235" spans="1:12" ht="14.25" customHeight="1" x14ac:dyDescent="0.2">
      <c r="A235" s="162"/>
      <c r="B235" s="162"/>
      <c r="C235" s="162"/>
      <c r="D235" s="162"/>
      <c r="E235" s="162"/>
      <c r="F235" s="162"/>
      <c r="G235" s="162"/>
      <c r="H235" s="162"/>
      <c r="I235" s="162"/>
      <c r="J235" s="162"/>
      <c r="K235" s="162"/>
      <c r="L235" s="416"/>
    </row>
    <row r="236" spans="1:12" ht="14.25" customHeight="1" x14ac:dyDescent="0.2">
      <c r="A236" s="162"/>
      <c r="B236" s="162"/>
      <c r="C236" s="162"/>
      <c r="D236" s="162"/>
      <c r="E236" s="162"/>
      <c r="F236" s="162"/>
      <c r="G236" s="162"/>
      <c r="H236" s="162"/>
      <c r="I236" s="162"/>
      <c r="J236" s="162"/>
      <c r="K236" s="162"/>
      <c r="L236" s="416"/>
    </row>
    <row r="237" spans="1:12" ht="14.25" customHeight="1" x14ac:dyDescent="0.2">
      <c r="A237" s="162"/>
      <c r="B237" s="162"/>
      <c r="C237" s="162"/>
      <c r="D237" s="162"/>
      <c r="E237" s="162"/>
      <c r="F237" s="162"/>
      <c r="G237" s="162"/>
      <c r="H237" s="162"/>
      <c r="I237" s="162"/>
      <c r="J237" s="162"/>
      <c r="K237" s="162"/>
      <c r="L237" s="416"/>
    </row>
    <row r="238" spans="1:12" ht="14.25" customHeight="1" x14ac:dyDescent="0.2">
      <c r="A238" s="162"/>
      <c r="B238" s="162"/>
      <c r="C238" s="162"/>
      <c r="D238" s="162"/>
      <c r="E238" s="162"/>
      <c r="F238" s="162"/>
      <c r="G238" s="162"/>
      <c r="H238" s="162"/>
      <c r="I238" s="162"/>
      <c r="J238" s="162"/>
      <c r="K238" s="162"/>
      <c r="L238" s="416"/>
    </row>
    <row r="239" spans="1:12" ht="14.25" customHeight="1" x14ac:dyDescent="0.2">
      <c r="A239" s="162"/>
      <c r="B239" s="162"/>
      <c r="C239" s="162"/>
      <c r="D239" s="162"/>
      <c r="E239" s="162"/>
      <c r="F239" s="162"/>
      <c r="G239" s="162"/>
      <c r="H239" s="162"/>
      <c r="I239" s="162"/>
      <c r="J239" s="162"/>
      <c r="K239" s="162"/>
      <c r="L239" s="416"/>
    </row>
    <row r="240" spans="1:12" ht="14.25" customHeight="1" x14ac:dyDescent="0.2">
      <c r="A240" s="162"/>
      <c r="B240" s="162"/>
      <c r="C240" s="162"/>
      <c r="D240" s="162"/>
      <c r="E240" s="162"/>
      <c r="F240" s="162"/>
      <c r="G240" s="162"/>
      <c r="H240" s="162"/>
      <c r="I240" s="162"/>
      <c r="J240" s="162"/>
      <c r="K240" s="162"/>
      <c r="L240" s="416"/>
    </row>
    <row r="241" spans="1:12" ht="14.25" customHeight="1" x14ac:dyDescent="0.2">
      <c r="A241" s="162"/>
      <c r="B241" s="162"/>
      <c r="C241" s="162"/>
      <c r="D241" s="162"/>
      <c r="E241" s="162"/>
      <c r="F241" s="162"/>
      <c r="G241" s="162"/>
      <c r="H241" s="162"/>
      <c r="I241" s="162"/>
      <c r="J241" s="162"/>
      <c r="K241" s="162"/>
      <c r="L241" s="416"/>
    </row>
    <row r="242" spans="1:12" ht="14.25" customHeight="1" x14ac:dyDescent="0.2">
      <c r="A242" s="162"/>
      <c r="B242" s="162"/>
      <c r="C242" s="162"/>
      <c r="D242" s="162"/>
      <c r="E242" s="162"/>
      <c r="F242" s="162"/>
      <c r="G242" s="162"/>
      <c r="H242" s="162"/>
      <c r="I242" s="162"/>
      <c r="J242" s="162"/>
      <c r="K242" s="162"/>
      <c r="L242" s="416"/>
    </row>
    <row r="243" spans="1:12" ht="14.25" customHeight="1" x14ac:dyDescent="0.2">
      <c r="A243" s="162"/>
      <c r="B243" s="162"/>
      <c r="C243" s="162"/>
      <c r="D243" s="162"/>
      <c r="E243" s="162"/>
      <c r="F243" s="162"/>
      <c r="G243" s="162"/>
      <c r="H243" s="162"/>
      <c r="I243" s="162"/>
      <c r="J243" s="162"/>
      <c r="K243" s="162"/>
      <c r="L243" s="416"/>
    </row>
    <row r="244" spans="1:12" ht="14.25" customHeight="1" x14ac:dyDescent="0.2">
      <c r="A244" s="162"/>
      <c r="B244" s="162"/>
      <c r="C244" s="162"/>
      <c r="D244" s="162"/>
      <c r="E244" s="162"/>
      <c r="F244" s="162"/>
      <c r="G244" s="162"/>
      <c r="H244" s="162"/>
      <c r="I244" s="162"/>
      <c r="J244" s="162"/>
      <c r="K244" s="162"/>
      <c r="L244" s="416"/>
    </row>
    <row r="245" spans="1:12" ht="14.25" customHeight="1" x14ac:dyDescent="0.2">
      <c r="A245" s="162"/>
      <c r="B245" s="162"/>
      <c r="C245" s="162"/>
      <c r="D245" s="162"/>
      <c r="E245" s="162"/>
      <c r="F245" s="162"/>
      <c r="G245" s="162"/>
      <c r="H245" s="162"/>
      <c r="I245" s="162"/>
      <c r="J245" s="162"/>
      <c r="K245" s="162"/>
      <c r="L245" s="416"/>
    </row>
    <row r="246" spans="1:12" ht="14.25" customHeight="1" x14ac:dyDescent="0.2">
      <c r="A246" s="162"/>
      <c r="B246" s="162"/>
      <c r="C246" s="162"/>
      <c r="D246" s="162"/>
      <c r="E246" s="162"/>
      <c r="F246" s="162"/>
      <c r="G246" s="162"/>
      <c r="H246" s="162"/>
      <c r="I246" s="162"/>
      <c r="J246" s="162"/>
      <c r="K246" s="162"/>
      <c r="L246" s="416"/>
    </row>
    <row r="247" spans="1:12" ht="14.25" customHeight="1" x14ac:dyDescent="0.2">
      <c r="A247" s="162"/>
      <c r="B247" s="162"/>
      <c r="C247" s="162"/>
      <c r="D247" s="162"/>
      <c r="E247" s="162"/>
      <c r="F247" s="162"/>
      <c r="G247" s="162"/>
      <c r="H247" s="162"/>
      <c r="I247" s="162"/>
      <c r="J247" s="162"/>
      <c r="K247" s="162"/>
      <c r="L247" s="416"/>
    </row>
    <row r="248" spans="1:12" ht="14.25" customHeight="1" x14ac:dyDescent="0.2">
      <c r="A248" s="162"/>
      <c r="B248" s="162"/>
      <c r="C248" s="162"/>
      <c r="D248" s="162"/>
      <c r="E248" s="162"/>
      <c r="F248" s="162"/>
      <c r="G248" s="162"/>
      <c r="H248" s="162"/>
      <c r="I248" s="162"/>
      <c r="J248" s="162"/>
      <c r="K248" s="162"/>
      <c r="L248" s="416"/>
    </row>
    <row r="249" spans="1:12" ht="14.25" customHeight="1" x14ac:dyDescent="0.2">
      <c r="A249" s="162"/>
      <c r="B249" s="162"/>
      <c r="C249" s="162"/>
      <c r="D249" s="162"/>
      <c r="E249" s="162"/>
      <c r="F249" s="162"/>
      <c r="G249" s="162"/>
      <c r="H249" s="162"/>
      <c r="I249" s="162"/>
      <c r="J249" s="162"/>
      <c r="K249" s="162"/>
      <c r="L249" s="416"/>
    </row>
    <row r="250" spans="1:12" ht="14.25" customHeight="1" x14ac:dyDescent="0.2">
      <c r="A250" s="162"/>
      <c r="B250" s="162"/>
      <c r="C250" s="162"/>
      <c r="D250" s="162"/>
      <c r="E250" s="162"/>
      <c r="F250" s="162"/>
      <c r="G250" s="162"/>
      <c r="H250" s="162"/>
      <c r="I250" s="162"/>
      <c r="J250" s="162"/>
      <c r="K250" s="162"/>
      <c r="L250" s="416"/>
    </row>
    <row r="251" spans="1:12" ht="14.25" customHeight="1" x14ac:dyDescent="0.2">
      <c r="A251" s="162"/>
      <c r="B251" s="162"/>
      <c r="C251" s="162"/>
      <c r="D251" s="162"/>
      <c r="E251" s="162"/>
      <c r="F251" s="162"/>
      <c r="G251" s="162"/>
      <c r="H251" s="162"/>
      <c r="I251" s="162"/>
      <c r="J251" s="162"/>
      <c r="K251" s="162"/>
      <c r="L251" s="416"/>
    </row>
    <row r="252" spans="1:12" ht="14.25" customHeight="1" x14ac:dyDescent="0.2">
      <c r="A252" s="162"/>
      <c r="B252" s="162"/>
      <c r="C252" s="162"/>
      <c r="D252" s="162"/>
      <c r="E252" s="162"/>
      <c r="F252" s="162"/>
      <c r="G252" s="162"/>
      <c r="H252" s="162"/>
      <c r="I252" s="162"/>
      <c r="J252" s="162"/>
      <c r="K252" s="162"/>
      <c r="L252" s="416"/>
    </row>
    <row r="253" spans="1:12" ht="14.25" customHeight="1" x14ac:dyDescent="0.2">
      <c r="A253" s="162"/>
      <c r="B253" s="162"/>
      <c r="C253" s="162"/>
      <c r="D253" s="162"/>
      <c r="E253" s="162"/>
      <c r="F253" s="162"/>
      <c r="G253" s="162"/>
      <c r="H253" s="162"/>
      <c r="I253" s="162"/>
      <c r="J253" s="162"/>
      <c r="K253" s="162"/>
      <c r="L253" s="416"/>
    </row>
    <row r="254" spans="1:12" ht="14.25" customHeight="1" x14ac:dyDescent="0.2">
      <c r="A254" s="162"/>
      <c r="B254" s="162"/>
      <c r="C254" s="162"/>
      <c r="D254" s="162"/>
      <c r="E254" s="162"/>
      <c r="F254" s="162"/>
      <c r="G254" s="162"/>
      <c r="H254" s="162"/>
      <c r="I254" s="162"/>
      <c r="J254" s="162"/>
      <c r="K254" s="162"/>
      <c r="L254" s="416"/>
    </row>
    <row r="255" spans="1:12" ht="14.25" customHeight="1" x14ac:dyDescent="0.2">
      <c r="A255" s="162"/>
      <c r="B255" s="162"/>
      <c r="C255" s="162"/>
      <c r="D255" s="162"/>
      <c r="E255" s="162"/>
      <c r="F255" s="162"/>
      <c r="G255" s="162"/>
      <c r="H255" s="162"/>
      <c r="I255" s="162"/>
      <c r="J255" s="162"/>
      <c r="K255" s="162"/>
      <c r="L255" s="416"/>
    </row>
    <row r="256" spans="1:12" ht="14.25" customHeight="1" x14ac:dyDescent="0.2">
      <c r="A256" s="162"/>
      <c r="B256" s="162"/>
      <c r="C256" s="162"/>
      <c r="D256" s="162"/>
      <c r="E256" s="162"/>
      <c r="F256" s="162"/>
      <c r="G256" s="162"/>
      <c r="H256" s="162"/>
      <c r="I256" s="162"/>
      <c r="J256" s="162"/>
      <c r="K256" s="162"/>
      <c r="L256" s="416"/>
    </row>
    <row r="257" spans="1:12" ht="14.25" customHeight="1" x14ac:dyDescent="0.2">
      <c r="A257" s="162"/>
      <c r="B257" s="162"/>
      <c r="C257" s="162"/>
      <c r="D257" s="162"/>
      <c r="E257" s="162"/>
      <c r="F257" s="162"/>
      <c r="G257" s="162"/>
      <c r="H257" s="162"/>
      <c r="I257" s="162"/>
      <c r="J257" s="162"/>
      <c r="K257" s="162"/>
      <c r="L257" s="416"/>
    </row>
    <row r="258" spans="1:12" ht="14.25" customHeight="1" x14ac:dyDescent="0.2">
      <c r="A258" s="162"/>
      <c r="B258" s="162"/>
      <c r="C258" s="162"/>
      <c r="D258" s="162"/>
      <c r="E258" s="162"/>
      <c r="F258" s="162"/>
      <c r="G258" s="162"/>
      <c r="H258" s="162"/>
      <c r="I258" s="162"/>
      <c r="J258" s="162"/>
      <c r="K258" s="162"/>
      <c r="L258" s="416"/>
    </row>
    <row r="259" spans="1:12" ht="14.25" customHeight="1" x14ac:dyDescent="0.2">
      <c r="A259" s="162"/>
      <c r="B259" s="162"/>
      <c r="C259" s="162"/>
      <c r="D259" s="162"/>
      <c r="E259" s="162"/>
      <c r="F259" s="162"/>
      <c r="G259" s="162"/>
      <c r="H259" s="162"/>
      <c r="I259" s="162"/>
      <c r="J259" s="162"/>
      <c r="K259" s="162"/>
      <c r="L259" s="416"/>
    </row>
    <row r="260" spans="1:12" ht="14.25" customHeight="1" x14ac:dyDescent="0.2">
      <c r="A260" s="162"/>
      <c r="B260" s="162"/>
      <c r="C260" s="162"/>
      <c r="D260" s="162"/>
      <c r="E260" s="162"/>
      <c r="F260" s="162"/>
      <c r="G260" s="162"/>
      <c r="H260" s="162"/>
      <c r="I260" s="162"/>
      <c r="J260" s="162"/>
      <c r="K260" s="162"/>
      <c r="L260" s="416"/>
    </row>
    <row r="261" spans="1:12" ht="14.25" customHeight="1" x14ac:dyDescent="0.2">
      <c r="A261" s="162"/>
      <c r="B261" s="162"/>
      <c r="C261" s="162"/>
      <c r="D261" s="162"/>
      <c r="E261" s="162"/>
      <c r="F261" s="162"/>
      <c r="G261" s="162"/>
      <c r="H261" s="162"/>
      <c r="I261" s="162"/>
      <c r="J261" s="162"/>
      <c r="K261" s="162"/>
      <c r="L261" s="416"/>
    </row>
    <row r="262" spans="1:12" ht="14.25" customHeight="1" x14ac:dyDescent="0.2">
      <c r="A262" s="162"/>
      <c r="B262" s="162"/>
      <c r="C262" s="162"/>
      <c r="D262" s="162"/>
      <c r="E262" s="162"/>
      <c r="F262" s="162"/>
      <c r="G262" s="162"/>
      <c r="H262" s="162"/>
      <c r="I262" s="162"/>
      <c r="J262" s="162"/>
      <c r="K262" s="162"/>
      <c r="L262" s="416"/>
    </row>
    <row r="263" spans="1:12" ht="14.25" customHeight="1" x14ac:dyDescent="0.2">
      <c r="A263" s="162"/>
      <c r="B263" s="162"/>
      <c r="C263" s="162"/>
      <c r="D263" s="162"/>
      <c r="E263" s="162"/>
      <c r="F263" s="162"/>
      <c r="G263" s="162"/>
      <c r="H263" s="162"/>
      <c r="I263" s="162"/>
      <c r="J263" s="162"/>
      <c r="K263" s="162"/>
      <c r="L263" s="416"/>
    </row>
    <row r="264" spans="1:12" ht="14.25" customHeight="1" x14ac:dyDescent="0.2">
      <c r="A264" s="162"/>
      <c r="B264" s="162"/>
      <c r="C264" s="162"/>
      <c r="D264" s="162"/>
      <c r="E264" s="162"/>
      <c r="F264" s="162"/>
      <c r="G264" s="162"/>
      <c r="H264" s="162"/>
      <c r="I264" s="162"/>
      <c r="J264" s="162"/>
      <c r="K264" s="162"/>
      <c r="L264" s="416"/>
    </row>
    <row r="265" spans="1:12" ht="14.25" customHeight="1" x14ac:dyDescent="0.2">
      <c r="A265" s="162"/>
      <c r="B265" s="162"/>
      <c r="C265" s="162"/>
      <c r="D265" s="162"/>
      <c r="E265" s="162"/>
      <c r="F265" s="162"/>
      <c r="G265" s="162"/>
      <c r="H265" s="162"/>
      <c r="I265" s="162"/>
      <c r="J265" s="162"/>
      <c r="K265" s="162"/>
      <c r="L265" s="416"/>
    </row>
    <row r="266" spans="1:12" ht="14.25" customHeight="1" x14ac:dyDescent="0.2">
      <c r="A266" s="162"/>
      <c r="B266" s="162"/>
      <c r="C266" s="162"/>
      <c r="D266" s="162"/>
      <c r="E266" s="162"/>
      <c r="F266" s="162"/>
      <c r="G266" s="162"/>
      <c r="H266" s="162"/>
      <c r="I266" s="162"/>
      <c r="J266" s="162"/>
      <c r="K266" s="162"/>
      <c r="L266" s="416"/>
    </row>
    <row r="267" spans="1:12" ht="14.25" customHeight="1" x14ac:dyDescent="0.2">
      <c r="A267" s="162"/>
      <c r="B267" s="162"/>
      <c r="C267" s="162"/>
      <c r="D267" s="162"/>
      <c r="E267" s="162"/>
      <c r="F267" s="162"/>
      <c r="G267" s="162"/>
      <c r="H267" s="162"/>
      <c r="I267" s="162"/>
      <c r="J267" s="162"/>
      <c r="K267" s="162"/>
      <c r="L267" s="416"/>
    </row>
    <row r="268" spans="1:12" ht="14.25" customHeight="1" x14ac:dyDescent="0.2">
      <c r="A268" s="162"/>
      <c r="B268" s="162"/>
      <c r="C268" s="162"/>
      <c r="D268" s="162"/>
      <c r="E268" s="162"/>
      <c r="F268" s="162"/>
      <c r="G268" s="162"/>
      <c r="H268" s="162"/>
      <c r="I268" s="162"/>
      <c r="J268" s="162"/>
      <c r="K268" s="162"/>
      <c r="L268" s="416"/>
    </row>
    <row r="269" spans="1:12" ht="14.25" customHeight="1" x14ac:dyDescent="0.2">
      <c r="A269" s="162"/>
      <c r="B269" s="162"/>
      <c r="C269" s="162"/>
      <c r="D269" s="162"/>
      <c r="E269" s="162"/>
      <c r="F269" s="162"/>
      <c r="G269" s="162"/>
      <c r="H269" s="162"/>
      <c r="I269" s="162"/>
      <c r="J269" s="162"/>
      <c r="K269" s="162"/>
      <c r="L269" s="416"/>
    </row>
    <row r="270" spans="1:12" ht="14.25" customHeight="1" x14ac:dyDescent="0.2">
      <c r="A270" s="162"/>
      <c r="B270" s="162"/>
      <c r="C270" s="162"/>
      <c r="D270" s="162"/>
      <c r="E270" s="162"/>
      <c r="F270" s="162"/>
      <c r="G270" s="162"/>
      <c r="H270" s="162"/>
      <c r="I270" s="162"/>
      <c r="J270" s="162"/>
      <c r="K270" s="162"/>
      <c r="L270" s="416"/>
    </row>
    <row r="271" spans="1:12" ht="14.25" customHeight="1" x14ac:dyDescent="0.2">
      <c r="A271" s="162"/>
      <c r="B271" s="162"/>
      <c r="C271" s="162"/>
      <c r="D271" s="162"/>
      <c r="E271" s="162"/>
      <c r="F271" s="162"/>
      <c r="G271" s="162"/>
      <c r="H271" s="162"/>
      <c r="I271" s="162"/>
      <c r="J271" s="162"/>
      <c r="K271" s="162"/>
      <c r="L271" s="416"/>
    </row>
    <row r="272" spans="1:12" ht="14.25" customHeight="1" x14ac:dyDescent="0.2">
      <c r="A272" s="162"/>
      <c r="B272" s="162"/>
      <c r="C272" s="162"/>
      <c r="D272" s="162"/>
      <c r="E272" s="162"/>
      <c r="F272" s="162"/>
      <c r="G272" s="162"/>
      <c r="H272" s="162"/>
      <c r="I272" s="162"/>
      <c r="J272" s="162"/>
      <c r="K272" s="162"/>
      <c r="L272" s="416"/>
    </row>
    <row r="273" spans="1:12" ht="14.25" customHeight="1" x14ac:dyDescent="0.2">
      <c r="A273" s="162"/>
      <c r="B273" s="162"/>
      <c r="C273" s="162"/>
      <c r="D273" s="162"/>
      <c r="E273" s="162"/>
      <c r="F273" s="162"/>
      <c r="G273" s="162"/>
      <c r="H273" s="162"/>
      <c r="I273" s="162"/>
      <c r="J273" s="162"/>
      <c r="K273" s="162"/>
      <c r="L273" s="416"/>
    </row>
    <row r="274" spans="1:12" ht="14.25" customHeight="1" x14ac:dyDescent="0.2">
      <c r="A274" s="162"/>
      <c r="B274" s="162"/>
      <c r="C274" s="162"/>
      <c r="D274" s="162"/>
      <c r="E274" s="162"/>
      <c r="F274" s="162"/>
      <c r="G274" s="162"/>
      <c r="H274" s="162"/>
      <c r="I274" s="162"/>
      <c r="J274" s="162"/>
      <c r="K274" s="162"/>
      <c r="L274" s="416"/>
    </row>
    <row r="275" spans="1:12" ht="14.25" customHeight="1" x14ac:dyDescent="0.2">
      <c r="A275" s="162"/>
      <c r="B275" s="162"/>
      <c r="C275" s="162"/>
      <c r="D275" s="162"/>
      <c r="E275" s="162"/>
      <c r="F275" s="162"/>
      <c r="G275" s="162"/>
      <c r="H275" s="162"/>
      <c r="I275" s="162"/>
      <c r="J275" s="162"/>
      <c r="K275" s="162"/>
      <c r="L275" s="416"/>
    </row>
    <row r="276" spans="1:12" ht="14.25" customHeight="1" x14ac:dyDescent="0.2">
      <c r="A276" s="162"/>
      <c r="B276" s="162"/>
      <c r="C276" s="162"/>
      <c r="D276" s="162"/>
      <c r="E276" s="162"/>
      <c r="F276" s="162"/>
      <c r="G276" s="162"/>
      <c r="H276" s="162"/>
      <c r="I276" s="162"/>
      <c r="J276" s="162"/>
      <c r="K276" s="162"/>
      <c r="L276" s="416"/>
    </row>
    <row r="277" spans="1:12" ht="14.25" customHeight="1" x14ac:dyDescent="0.2">
      <c r="A277" s="162"/>
      <c r="B277" s="162"/>
      <c r="C277" s="162"/>
      <c r="D277" s="162"/>
      <c r="E277" s="162"/>
      <c r="F277" s="162"/>
      <c r="G277" s="162"/>
      <c r="H277" s="162"/>
      <c r="I277" s="162"/>
      <c r="J277" s="162"/>
      <c r="K277" s="162"/>
      <c r="L277" s="416"/>
    </row>
    <row r="278" spans="1:12" ht="14.25" customHeight="1" x14ac:dyDescent="0.2">
      <c r="A278" s="162"/>
      <c r="B278" s="162"/>
      <c r="C278" s="162"/>
      <c r="D278" s="162"/>
      <c r="E278" s="162"/>
      <c r="F278" s="162"/>
      <c r="G278" s="162"/>
      <c r="H278" s="162"/>
      <c r="I278" s="162"/>
      <c r="J278" s="162"/>
      <c r="K278" s="162"/>
      <c r="L278" s="416"/>
    </row>
    <row r="279" spans="1:12" ht="14.25" customHeight="1" x14ac:dyDescent="0.2">
      <c r="A279" s="162"/>
      <c r="B279" s="162"/>
      <c r="C279" s="162"/>
      <c r="D279" s="162"/>
      <c r="E279" s="162"/>
      <c r="F279" s="162"/>
      <c r="G279" s="162"/>
      <c r="H279" s="162"/>
      <c r="I279" s="162"/>
      <c r="J279" s="162"/>
      <c r="K279" s="162"/>
      <c r="L279" s="416"/>
    </row>
    <row r="280" spans="1:12" ht="14.25" customHeight="1" x14ac:dyDescent="0.2">
      <c r="A280" s="162"/>
      <c r="B280" s="162"/>
      <c r="C280" s="162"/>
      <c r="D280" s="162"/>
      <c r="E280" s="162"/>
      <c r="F280" s="162"/>
      <c r="G280" s="162"/>
      <c r="H280" s="162"/>
      <c r="I280" s="162"/>
      <c r="J280" s="162"/>
      <c r="K280" s="162"/>
      <c r="L280" s="416"/>
    </row>
    <row r="281" spans="1:12" ht="14.25" customHeight="1" x14ac:dyDescent="0.2">
      <c r="A281" s="162"/>
      <c r="B281" s="162"/>
      <c r="C281" s="162"/>
      <c r="D281" s="162"/>
      <c r="E281" s="162"/>
      <c r="F281" s="162"/>
      <c r="G281" s="162"/>
      <c r="H281" s="162"/>
      <c r="I281" s="162"/>
      <c r="J281" s="162"/>
      <c r="K281" s="162"/>
      <c r="L281" s="416"/>
    </row>
    <row r="282" spans="1:12" ht="14.25" customHeight="1" x14ac:dyDescent="0.2">
      <c r="A282" s="162"/>
      <c r="B282" s="162"/>
      <c r="C282" s="162"/>
      <c r="D282" s="162"/>
      <c r="E282" s="162"/>
      <c r="F282" s="162"/>
      <c r="G282" s="162"/>
      <c r="H282" s="162"/>
      <c r="I282" s="162"/>
      <c r="J282" s="162"/>
      <c r="K282" s="162"/>
      <c r="L282" s="416"/>
    </row>
    <row r="283" spans="1:12" ht="14.25" customHeight="1" x14ac:dyDescent="0.2">
      <c r="A283" s="162"/>
      <c r="B283" s="162"/>
      <c r="C283" s="162"/>
      <c r="D283" s="162"/>
      <c r="E283" s="162"/>
      <c r="F283" s="162"/>
      <c r="G283" s="162"/>
      <c r="H283" s="162"/>
      <c r="I283" s="162"/>
      <c r="J283" s="162"/>
      <c r="K283" s="162"/>
      <c r="L283" s="416"/>
    </row>
    <row r="284" spans="1:12" ht="14.25" customHeight="1" x14ac:dyDescent="0.2">
      <c r="A284" s="162"/>
      <c r="B284" s="162"/>
      <c r="C284" s="162"/>
      <c r="D284" s="162"/>
      <c r="E284" s="162"/>
      <c r="F284" s="162"/>
      <c r="G284" s="162"/>
      <c r="H284" s="162"/>
      <c r="I284" s="162"/>
      <c r="J284" s="162"/>
      <c r="K284" s="162"/>
      <c r="L284" s="416"/>
    </row>
    <row r="285" spans="1:12" ht="14.25" customHeight="1" x14ac:dyDescent="0.2">
      <c r="A285" s="162"/>
      <c r="B285" s="162"/>
      <c r="C285" s="162"/>
      <c r="D285" s="162"/>
      <c r="E285" s="162"/>
      <c r="F285" s="162"/>
      <c r="G285" s="162"/>
      <c r="H285" s="162"/>
      <c r="I285" s="162"/>
      <c r="J285" s="162"/>
      <c r="K285" s="162"/>
      <c r="L285" s="416"/>
    </row>
    <row r="286" spans="1:12" ht="14.25" customHeight="1" x14ac:dyDescent="0.2">
      <c r="A286" s="162"/>
      <c r="B286" s="162"/>
      <c r="C286" s="162"/>
      <c r="D286" s="162"/>
      <c r="E286" s="162"/>
      <c r="F286" s="162"/>
      <c r="G286" s="162"/>
      <c r="H286" s="162"/>
      <c r="I286" s="162"/>
      <c r="J286" s="162"/>
      <c r="K286" s="162"/>
      <c r="L286" s="416"/>
    </row>
    <row r="287" spans="1:12" ht="14.25" customHeight="1" x14ac:dyDescent="0.2">
      <c r="A287" s="162"/>
      <c r="B287" s="162"/>
      <c r="C287" s="162"/>
      <c r="D287" s="162"/>
      <c r="E287" s="162"/>
      <c r="F287" s="162"/>
      <c r="G287" s="162"/>
      <c r="H287" s="162"/>
      <c r="I287" s="162"/>
      <c r="J287" s="162"/>
      <c r="K287" s="162"/>
      <c r="L287" s="416"/>
    </row>
    <row r="288" spans="1:12" ht="14.25" customHeight="1" x14ac:dyDescent="0.2">
      <c r="A288" s="162"/>
      <c r="B288" s="162"/>
      <c r="C288" s="162"/>
      <c r="D288" s="162"/>
      <c r="E288" s="162"/>
      <c r="F288" s="162"/>
      <c r="G288" s="162"/>
      <c r="H288" s="162"/>
      <c r="I288" s="162"/>
      <c r="J288" s="162"/>
      <c r="K288" s="162"/>
      <c r="L288" s="416"/>
    </row>
    <row r="289" spans="1:12" ht="14.25" customHeight="1" x14ac:dyDescent="0.2">
      <c r="A289" s="162"/>
      <c r="B289" s="162"/>
      <c r="C289" s="162"/>
      <c r="D289" s="162"/>
      <c r="E289" s="162"/>
      <c r="F289" s="162"/>
      <c r="G289" s="162"/>
      <c r="H289" s="162"/>
      <c r="I289" s="162"/>
      <c r="J289" s="162"/>
      <c r="K289" s="162"/>
      <c r="L289" s="416"/>
    </row>
    <row r="290" spans="1:12" ht="14.25" customHeight="1" x14ac:dyDescent="0.2">
      <c r="A290" s="162"/>
      <c r="B290" s="162"/>
      <c r="C290" s="162"/>
      <c r="D290" s="162"/>
      <c r="E290" s="162"/>
      <c r="F290" s="162"/>
      <c r="G290" s="162"/>
      <c r="H290" s="162"/>
      <c r="I290" s="162"/>
      <c r="J290" s="162"/>
      <c r="K290" s="162"/>
      <c r="L290" s="416"/>
    </row>
    <row r="291" spans="1:12" ht="14.25" customHeight="1" x14ac:dyDescent="0.2">
      <c r="A291" s="162"/>
      <c r="B291" s="162"/>
      <c r="C291" s="162"/>
      <c r="D291" s="162"/>
      <c r="E291" s="162"/>
      <c r="F291" s="162"/>
      <c r="G291" s="162"/>
      <c r="H291" s="162"/>
      <c r="I291" s="162"/>
      <c r="J291" s="162"/>
      <c r="K291" s="162"/>
      <c r="L291" s="416"/>
    </row>
    <row r="292" spans="1:12" ht="14.25" customHeight="1" x14ac:dyDescent="0.2">
      <c r="A292" s="162"/>
      <c r="B292" s="162"/>
      <c r="C292" s="162"/>
      <c r="D292" s="162"/>
      <c r="E292" s="162"/>
      <c r="F292" s="162"/>
      <c r="G292" s="162"/>
      <c r="H292" s="162"/>
      <c r="I292" s="162"/>
      <c r="J292" s="162"/>
      <c r="K292" s="162"/>
      <c r="L292" s="416"/>
    </row>
    <row r="293" spans="1:12" ht="14.25" customHeight="1" x14ac:dyDescent="0.2">
      <c r="A293" s="162"/>
      <c r="B293" s="162"/>
      <c r="C293" s="162"/>
      <c r="D293" s="162"/>
      <c r="E293" s="162"/>
      <c r="F293" s="162"/>
      <c r="G293" s="162"/>
      <c r="H293" s="162"/>
      <c r="I293" s="162"/>
      <c r="J293" s="162"/>
      <c r="K293" s="162"/>
      <c r="L293" s="416"/>
    </row>
    <row r="294" spans="1:12" ht="14.25" customHeight="1" x14ac:dyDescent="0.2">
      <c r="A294" s="162"/>
      <c r="B294" s="162"/>
      <c r="C294" s="162"/>
      <c r="D294" s="162"/>
      <c r="E294" s="162"/>
      <c r="F294" s="162"/>
      <c r="G294" s="162"/>
      <c r="H294" s="162"/>
      <c r="I294" s="162"/>
      <c r="J294" s="162"/>
      <c r="K294" s="162"/>
      <c r="L294" s="416"/>
    </row>
    <row r="295" spans="1:12" ht="14.25" customHeight="1" x14ac:dyDescent="0.2">
      <c r="A295" s="162"/>
      <c r="B295" s="162"/>
      <c r="C295" s="162"/>
      <c r="D295" s="162"/>
      <c r="E295" s="162"/>
      <c r="F295" s="162"/>
      <c r="G295" s="162"/>
      <c r="H295" s="162"/>
      <c r="I295" s="162"/>
      <c r="J295" s="162"/>
      <c r="K295" s="162"/>
      <c r="L295" s="416"/>
    </row>
    <row r="296" spans="1:12" ht="14.25" customHeight="1" x14ac:dyDescent="0.2">
      <c r="A296" s="162"/>
      <c r="B296" s="162"/>
      <c r="C296" s="162"/>
      <c r="D296" s="162"/>
      <c r="E296" s="162"/>
      <c r="F296" s="162"/>
      <c r="G296" s="162"/>
      <c r="H296" s="162"/>
      <c r="I296" s="162"/>
      <c r="J296" s="162"/>
      <c r="K296" s="162"/>
      <c r="L296" s="416"/>
    </row>
    <row r="297" spans="1:12" ht="14.25" customHeight="1" x14ac:dyDescent="0.2">
      <c r="A297" s="162"/>
      <c r="B297" s="162"/>
      <c r="C297" s="162"/>
      <c r="D297" s="162"/>
      <c r="E297" s="162"/>
      <c r="F297" s="162"/>
      <c r="G297" s="162"/>
      <c r="H297" s="162"/>
      <c r="I297" s="162"/>
      <c r="J297" s="162"/>
      <c r="K297" s="162"/>
      <c r="L297" s="416"/>
    </row>
    <row r="298" spans="1:12" ht="14.25" customHeight="1" x14ac:dyDescent="0.2">
      <c r="A298" s="162"/>
      <c r="B298" s="162"/>
      <c r="C298" s="162"/>
      <c r="D298" s="162"/>
      <c r="E298" s="162"/>
      <c r="F298" s="162"/>
      <c r="G298" s="162"/>
      <c r="H298" s="162"/>
      <c r="I298" s="162"/>
      <c r="J298" s="162"/>
      <c r="K298" s="162"/>
      <c r="L298" s="416"/>
    </row>
    <row r="299" spans="1:12" ht="14.25" customHeight="1" x14ac:dyDescent="0.2">
      <c r="A299" s="162"/>
      <c r="B299" s="162"/>
      <c r="C299" s="162"/>
      <c r="D299" s="162"/>
      <c r="E299" s="162"/>
      <c r="F299" s="162"/>
      <c r="G299" s="162"/>
      <c r="H299" s="162"/>
      <c r="I299" s="162"/>
      <c r="J299" s="162"/>
      <c r="K299" s="162"/>
      <c r="L299" s="416"/>
    </row>
    <row r="300" spans="1:12" ht="14.25" customHeight="1" x14ac:dyDescent="0.2">
      <c r="A300" s="162"/>
      <c r="B300" s="162"/>
      <c r="C300" s="162"/>
      <c r="D300" s="162"/>
      <c r="E300" s="162"/>
      <c r="F300" s="162"/>
      <c r="G300" s="162"/>
      <c r="H300" s="162"/>
      <c r="I300" s="162"/>
      <c r="J300" s="162"/>
      <c r="K300" s="162"/>
      <c r="L300" s="416"/>
    </row>
    <row r="301" spans="1:12" ht="14.25" customHeight="1" x14ac:dyDescent="0.2">
      <c r="A301" s="162"/>
      <c r="B301" s="162"/>
      <c r="C301" s="162"/>
      <c r="D301" s="162"/>
      <c r="E301" s="162"/>
      <c r="F301" s="162"/>
      <c r="G301" s="162"/>
      <c r="H301" s="162"/>
      <c r="I301" s="162"/>
      <c r="J301" s="162"/>
      <c r="K301" s="162"/>
      <c r="L301" s="416"/>
    </row>
    <row r="302" spans="1:12" ht="14.25" customHeight="1" x14ac:dyDescent="0.2">
      <c r="A302" s="162"/>
      <c r="B302" s="162"/>
      <c r="C302" s="162"/>
      <c r="D302" s="162"/>
      <c r="E302" s="162"/>
      <c r="F302" s="162"/>
      <c r="G302" s="162"/>
      <c r="H302" s="162"/>
      <c r="I302" s="162"/>
      <c r="J302" s="162"/>
      <c r="K302" s="162"/>
      <c r="L302" s="416"/>
    </row>
    <row r="303" spans="1:12" ht="14.25" customHeight="1" x14ac:dyDescent="0.2">
      <c r="A303" s="162"/>
      <c r="B303" s="162"/>
      <c r="C303" s="162"/>
      <c r="D303" s="162"/>
      <c r="E303" s="162"/>
      <c r="F303" s="162"/>
      <c r="G303" s="162"/>
      <c r="H303" s="162"/>
      <c r="I303" s="162"/>
      <c r="J303" s="162"/>
      <c r="K303" s="162"/>
      <c r="L303" s="416"/>
    </row>
    <row r="304" spans="1:12" ht="14.25" customHeight="1" x14ac:dyDescent="0.2">
      <c r="A304" s="162"/>
      <c r="B304" s="162"/>
      <c r="C304" s="162"/>
      <c r="D304" s="162"/>
      <c r="E304" s="162"/>
      <c r="F304" s="162"/>
      <c r="G304" s="162"/>
      <c r="H304" s="162"/>
      <c r="I304" s="162"/>
      <c r="J304" s="162"/>
      <c r="K304" s="162"/>
      <c r="L304" s="416"/>
    </row>
    <row r="305" spans="1:12" ht="14.25" customHeight="1" x14ac:dyDescent="0.2">
      <c r="A305" s="162"/>
      <c r="B305" s="162"/>
      <c r="C305" s="162"/>
      <c r="D305" s="162"/>
      <c r="E305" s="162"/>
      <c r="F305" s="162"/>
      <c r="G305" s="162"/>
      <c r="H305" s="162"/>
      <c r="I305" s="162"/>
      <c r="J305" s="162"/>
      <c r="K305" s="162"/>
      <c r="L305" s="416"/>
    </row>
    <row r="306" spans="1:12" ht="14.25" customHeight="1" x14ac:dyDescent="0.2">
      <c r="A306" s="162"/>
      <c r="B306" s="162"/>
      <c r="C306" s="162"/>
      <c r="D306" s="162"/>
      <c r="E306" s="162"/>
      <c r="F306" s="162"/>
      <c r="G306" s="162"/>
      <c r="H306" s="162"/>
      <c r="I306" s="162"/>
      <c r="J306" s="162"/>
      <c r="K306" s="162"/>
      <c r="L306" s="416"/>
    </row>
    <row r="307" spans="1:12" ht="14.25" customHeight="1" x14ac:dyDescent="0.2">
      <c r="A307" s="162"/>
      <c r="B307" s="162"/>
      <c r="C307" s="162"/>
      <c r="D307" s="162"/>
      <c r="E307" s="162"/>
      <c r="F307" s="162"/>
      <c r="G307" s="162"/>
      <c r="H307" s="162"/>
      <c r="I307" s="162"/>
      <c r="J307" s="162"/>
      <c r="K307" s="162"/>
      <c r="L307" s="416"/>
    </row>
    <row r="308" spans="1:12" ht="14.25" customHeight="1" x14ac:dyDescent="0.2">
      <c r="A308" s="162"/>
      <c r="B308" s="162"/>
      <c r="C308" s="162"/>
      <c r="D308" s="162"/>
      <c r="E308" s="162"/>
      <c r="F308" s="162"/>
      <c r="G308" s="162"/>
      <c r="H308" s="162"/>
      <c r="I308" s="162"/>
      <c r="J308" s="162"/>
      <c r="K308" s="162"/>
      <c r="L308" s="416"/>
    </row>
    <row r="309" spans="1:12" ht="14.25" customHeight="1" x14ac:dyDescent="0.2">
      <c r="A309" s="162"/>
      <c r="B309" s="162"/>
      <c r="C309" s="162"/>
      <c r="D309" s="162"/>
      <c r="E309" s="162"/>
      <c r="F309" s="162"/>
      <c r="G309" s="162"/>
      <c r="H309" s="162"/>
      <c r="I309" s="162"/>
      <c r="J309" s="162"/>
      <c r="K309" s="162"/>
      <c r="L309" s="416"/>
    </row>
    <row r="310" spans="1:12" ht="14.25" customHeight="1" x14ac:dyDescent="0.2">
      <c r="A310" s="162"/>
      <c r="B310" s="162"/>
      <c r="C310" s="162"/>
      <c r="D310" s="162"/>
      <c r="E310" s="162"/>
      <c r="F310" s="162"/>
      <c r="G310" s="162"/>
      <c r="H310" s="162"/>
      <c r="I310" s="162"/>
      <c r="J310" s="162"/>
      <c r="K310" s="162"/>
      <c r="L310" s="416"/>
    </row>
    <row r="311" spans="1:12" ht="14.25" customHeight="1" x14ac:dyDescent="0.2">
      <c r="A311" s="162"/>
      <c r="B311" s="162"/>
      <c r="C311" s="162"/>
      <c r="D311" s="162"/>
      <c r="E311" s="162"/>
      <c r="F311" s="162"/>
      <c r="G311" s="162"/>
      <c r="H311" s="162"/>
      <c r="I311" s="162"/>
      <c r="J311" s="162"/>
      <c r="K311" s="162"/>
      <c r="L311" s="416"/>
    </row>
    <row r="312" spans="1:12" ht="14.25" customHeight="1" x14ac:dyDescent="0.2">
      <c r="A312" s="162"/>
      <c r="B312" s="162"/>
      <c r="C312" s="162"/>
      <c r="D312" s="162"/>
      <c r="E312" s="162"/>
      <c r="F312" s="162"/>
      <c r="G312" s="162"/>
      <c r="H312" s="162"/>
      <c r="I312" s="162"/>
      <c r="J312" s="162"/>
      <c r="K312" s="162"/>
      <c r="L312" s="416"/>
    </row>
    <row r="313" spans="1:12" ht="14.25" customHeight="1" x14ac:dyDescent="0.2">
      <c r="A313" s="162"/>
      <c r="B313" s="162"/>
      <c r="C313" s="162"/>
      <c r="D313" s="162"/>
      <c r="E313" s="162"/>
      <c r="F313" s="162"/>
      <c r="G313" s="162"/>
      <c r="H313" s="162"/>
      <c r="I313" s="162"/>
      <c r="J313" s="162"/>
      <c r="K313" s="162"/>
      <c r="L313" s="416"/>
    </row>
    <row r="314" spans="1:12" ht="14.25" customHeight="1" x14ac:dyDescent="0.2">
      <c r="A314" s="162"/>
      <c r="B314" s="162"/>
      <c r="C314" s="162"/>
      <c r="D314" s="162"/>
      <c r="E314" s="162"/>
      <c r="F314" s="162"/>
      <c r="G314" s="162"/>
      <c r="H314" s="162"/>
      <c r="I314" s="162"/>
      <c r="J314" s="162"/>
      <c r="K314" s="162"/>
      <c r="L314" s="416"/>
    </row>
    <row r="315" spans="1:12" ht="14.25" customHeight="1" x14ac:dyDescent="0.2">
      <c r="A315" s="162"/>
      <c r="B315" s="162"/>
      <c r="C315" s="162"/>
      <c r="D315" s="162"/>
      <c r="E315" s="162"/>
      <c r="F315" s="162"/>
      <c r="G315" s="162"/>
      <c r="H315" s="162"/>
      <c r="I315" s="162"/>
      <c r="J315" s="162"/>
      <c r="K315" s="162"/>
      <c r="L315" s="416"/>
    </row>
    <row r="316" spans="1:12" ht="14.25" customHeight="1" x14ac:dyDescent="0.2">
      <c r="A316" s="162"/>
      <c r="B316" s="162"/>
      <c r="C316" s="162"/>
      <c r="D316" s="162"/>
      <c r="E316" s="162"/>
      <c r="F316" s="162"/>
      <c r="G316" s="162"/>
      <c r="H316" s="162"/>
      <c r="I316" s="162"/>
      <c r="J316" s="162"/>
      <c r="K316" s="162"/>
      <c r="L316" s="416"/>
    </row>
    <row r="317" spans="1:12" ht="14.25" customHeight="1" x14ac:dyDescent="0.2">
      <c r="A317" s="162"/>
      <c r="B317" s="162"/>
      <c r="C317" s="162"/>
      <c r="D317" s="162"/>
      <c r="E317" s="162"/>
      <c r="F317" s="162"/>
      <c r="G317" s="162"/>
      <c r="H317" s="162"/>
      <c r="I317" s="162"/>
      <c r="J317" s="162"/>
      <c r="K317" s="162"/>
      <c r="L317" s="416"/>
    </row>
    <row r="318" spans="1:12" ht="14.25" customHeight="1" x14ac:dyDescent="0.2">
      <c r="A318" s="162"/>
      <c r="B318" s="162"/>
      <c r="C318" s="162"/>
      <c r="D318" s="162"/>
      <c r="E318" s="162"/>
      <c r="F318" s="162"/>
      <c r="G318" s="162"/>
      <c r="H318" s="162"/>
      <c r="I318" s="162"/>
      <c r="J318" s="162"/>
      <c r="K318" s="162"/>
      <c r="L318" s="416"/>
    </row>
    <row r="319" spans="1:12" ht="14.25" customHeight="1" x14ac:dyDescent="0.2">
      <c r="A319" s="162"/>
      <c r="B319" s="162"/>
      <c r="C319" s="162"/>
      <c r="D319" s="162"/>
      <c r="E319" s="162"/>
      <c r="F319" s="162"/>
      <c r="G319" s="162"/>
      <c r="H319" s="162"/>
      <c r="I319" s="162"/>
      <c r="J319" s="162"/>
      <c r="K319" s="162"/>
      <c r="L319" s="416"/>
    </row>
    <row r="320" spans="1:12" ht="14.25" customHeight="1" x14ac:dyDescent="0.2">
      <c r="A320" s="162"/>
      <c r="B320" s="162"/>
      <c r="C320" s="162"/>
      <c r="D320" s="162"/>
      <c r="E320" s="162"/>
      <c r="F320" s="162"/>
      <c r="G320" s="162"/>
      <c r="H320" s="162"/>
      <c r="I320" s="162"/>
      <c r="J320" s="162"/>
      <c r="K320" s="162"/>
      <c r="L320" s="416"/>
    </row>
    <row r="321" spans="1:12" ht="14.25" customHeight="1" x14ac:dyDescent="0.2">
      <c r="A321" s="162"/>
      <c r="B321" s="162"/>
      <c r="C321" s="162"/>
      <c r="D321" s="162"/>
      <c r="E321" s="162"/>
      <c r="F321" s="162"/>
      <c r="G321" s="162"/>
      <c r="H321" s="162"/>
      <c r="I321" s="162"/>
      <c r="J321" s="162"/>
      <c r="K321" s="162"/>
      <c r="L321" s="416"/>
    </row>
    <row r="322" spans="1:12" ht="14.25" customHeight="1" x14ac:dyDescent="0.2">
      <c r="A322" s="162"/>
      <c r="B322" s="162"/>
      <c r="C322" s="162"/>
      <c r="D322" s="162"/>
      <c r="E322" s="162"/>
      <c r="F322" s="162"/>
      <c r="G322" s="162"/>
      <c r="H322" s="162"/>
      <c r="I322" s="162"/>
      <c r="J322" s="162"/>
      <c r="K322" s="162"/>
      <c r="L322" s="416"/>
    </row>
    <row r="323" spans="1:12" ht="14.25" customHeight="1" x14ac:dyDescent="0.2">
      <c r="A323" s="162"/>
      <c r="B323" s="162"/>
      <c r="C323" s="162"/>
      <c r="D323" s="162"/>
      <c r="E323" s="162"/>
      <c r="F323" s="162"/>
      <c r="G323" s="162"/>
      <c r="H323" s="162"/>
      <c r="I323" s="162"/>
      <c r="J323" s="162"/>
      <c r="K323" s="162"/>
      <c r="L323" s="416"/>
    </row>
    <row r="324" spans="1:12" ht="14.25" customHeight="1" x14ac:dyDescent="0.2">
      <c r="A324" s="162"/>
      <c r="B324" s="162"/>
      <c r="C324" s="162"/>
      <c r="D324" s="162"/>
      <c r="E324" s="162"/>
      <c r="F324" s="162"/>
      <c r="G324" s="162"/>
      <c r="H324" s="162"/>
      <c r="I324" s="162"/>
      <c r="J324" s="162"/>
      <c r="K324" s="162"/>
      <c r="L324" s="416"/>
    </row>
    <row r="325" spans="1:12" ht="14.25" customHeight="1" x14ac:dyDescent="0.2">
      <c r="A325" s="162"/>
      <c r="B325" s="162"/>
      <c r="C325" s="162"/>
      <c r="D325" s="162"/>
      <c r="E325" s="162"/>
      <c r="F325" s="162"/>
      <c r="G325" s="162"/>
      <c r="H325" s="162"/>
      <c r="I325" s="162"/>
      <c r="J325" s="162"/>
      <c r="K325" s="162"/>
      <c r="L325" s="416"/>
    </row>
    <row r="326" spans="1:12" ht="14.25" customHeight="1" x14ac:dyDescent="0.2">
      <c r="A326" s="162"/>
      <c r="B326" s="162"/>
      <c r="C326" s="162"/>
      <c r="D326" s="162"/>
      <c r="E326" s="162"/>
      <c r="F326" s="162"/>
      <c r="G326" s="162"/>
      <c r="H326" s="162"/>
      <c r="I326" s="162"/>
      <c r="J326" s="162"/>
      <c r="K326" s="162"/>
      <c r="L326" s="416"/>
    </row>
    <row r="327" spans="1:12" ht="14.25" customHeight="1" x14ac:dyDescent="0.2">
      <c r="A327" s="162"/>
      <c r="B327" s="162"/>
      <c r="C327" s="162"/>
      <c r="D327" s="162"/>
      <c r="E327" s="162"/>
      <c r="F327" s="162"/>
      <c r="G327" s="162"/>
      <c r="H327" s="162"/>
      <c r="I327" s="162"/>
      <c r="J327" s="162"/>
      <c r="K327" s="162"/>
      <c r="L327" s="416"/>
    </row>
    <row r="328" spans="1:12" ht="14.25" customHeight="1" x14ac:dyDescent="0.2">
      <c r="A328" s="162"/>
      <c r="B328" s="162"/>
      <c r="C328" s="162"/>
      <c r="D328" s="162"/>
      <c r="E328" s="162"/>
      <c r="F328" s="162"/>
      <c r="G328" s="162"/>
      <c r="H328" s="162"/>
      <c r="I328" s="162"/>
      <c r="J328" s="162"/>
      <c r="K328" s="162"/>
      <c r="L328" s="416"/>
    </row>
    <row r="329" spans="1:12" ht="14.25" customHeight="1" x14ac:dyDescent="0.2">
      <c r="A329" s="162"/>
      <c r="B329" s="162"/>
      <c r="C329" s="162"/>
      <c r="D329" s="162"/>
      <c r="E329" s="162"/>
      <c r="F329" s="162"/>
      <c r="G329" s="162"/>
      <c r="H329" s="162"/>
      <c r="I329" s="162"/>
      <c r="J329" s="162"/>
      <c r="K329" s="162"/>
      <c r="L329" s="416"/>
    </row>
    <row r="330" spans="1:12" ht="14.25" customHeight="1" x14ac:dyDescent="0.2">
      <c r="A330" s="162"/>
      <c r="B330" s="162"/>
      <c r="C330" s="162"/>
      <c r="D330" s="162"/>
      <c r="E330" s="162"/>
      <c r="F330" s="162"/>
      <c r="G330" s="162"/>
      <c r="H330" s="162"/>
      <c r="I330" s="162"/>
      <c r="J330" s="162"/>
      <c r="K330" s="162"/>
      <c r="L330" s="416"/>
    </row>
    <row r="331" spans="1:12" ht="14.25" customHeight="1" x14ac:dyDescent="0.2">
      <c r="A331" s="162"/>
      <c r="B331" s="162"/>
      <c r="C331" s="162"/>
      <c r="D331" s="162"/>
      <c r="E331" s="162"/>
      <c r="F331" s="162"/>
      <c r="G331" s="162"/>
      <c r="H331" s="162"/>
      <c r="I331" s="162"/>
      <c r="J331" s="162"/>
      <c r="K331" s="162"/>
      <c r="L331" s="416"/>
    </row>
    <row r="332" spans="1:12" ht="14.25" customHeight="1" x14ac:dyDescent="0.2">
      <c r="A332" s="162"/>
      <c r="B332" s="162"/>
      <c r="C332" s="162"/>
      <c r="D332" s="162"/>
      <c r="E332" s="162"/>
      <c r="F332" s="162"/>
      <c r="G332" s="162"/>
      <c r="H332" s="162"/>
      <c r="I332" s="162"/>
      <c r="J332" s="162"/>
      <c r="K332" s="162"/>
      <c r="L332" s="416"/>
    </row>
    <row r="333" spans="1:12" ht="14.25" customHeight="1" x14ac:dyDescent="0.2">
      <c r="A333" s="162"/>
      <c r="B333" s="162"/>
      <c r="C333" s="162"/>
      <c r="D333" s="162"/>
      <c r="E333" s="162"/>
      <c r="F333" s="162"/>
      <c r="G333" s="162"/>
      <c r="H333" s="162"/>
      <c r="I333" s="162"/>
      <c r="J333" s="162"/>
      <c r="K333" s="162"/>
      <c r="L333" s="416"/>
    </row>
    <row r="334" spans="1:12" ht="14.25" customHeight="1" x14ac:dyDescent="0.2">
      <c r="A334" s="162"/>
      <c r="B334" s="162"/>
      <c r="C334" s="162"/>
      <c r="D334" s="162"/>
      <c r="E334" s="162"/>
      <c r="F334" s="162"/>
      <c r="G334" s="162"/>
      <c r="H334" s="162"/>
      <c r="I334" s="162"/>
      <c r="J334" s="162"/>
      <c r="K334" s="162"/>
      <c r="L334" s="416"/>
    </row>
    <row r="335" spans="1:12" ht="14.25" customHeight="1" x14ac:dyDescent="0.2">
      <c r="A335" s="162"/>
      <c r="B335" s="162"/>
      <c r="C335" s="162"/>
      <c r="D335" s="162"/>
      <c r="E335" s="162"/>
      <c r="F335" s="162"/>
      <c r="G335" s="162"/>
      <c r="H335" s="162"/>
      <c r="I335" s="162"/>
      <c r="J335" s="162"/>
      <c r="K335" s="162"/>
      <c r="L335" s="416"/>
    </row>
    <row r="336" spans="1:12" ht="14.25" customHeight="1" x14ac:dyDescent="0.2">
      <c r="A336" s="162"/>
      <c r="B336" s="162"/>
      <c r="C336" s="162"/>
      <c r="D336" s="162"/>
      <c r="E336" s="162"/>
      <c r="F336" s="162"/>
      <c r="G336" s="162"/>
      <c r="H336" s="162"/>
      <c r="I336" s="162"/>
      <c r="J336" s="162"/>
      <c r="K336" s="162"/>
      <c r="L336" s="416"/>
    </row>
    <row r="337" spans="1:12" ht="14.25" customHeight="1" x14ac:dyDescent="0.2">
      <c r="A337" s="162"/>
      <c r="B337" s="162"/>
      <c r="C337" s="162"/>
      <c r="D337" s="162"/>
      <c r="E337" s="162"/>
      <c r="F337" s="162"/>
      <c r="G337" s="162"/>
      <c r="H337" s="162"/>
      <c r="I337" s="162"/>
      <c r="J337" s="162"/>
      <c r="K337" s="162"/>
      <c r="L337" s="416"/>
    </row>
    <row r="338" spans="1:12" ht="14.25" customHeight="1" x14ac:dyDescent="0.2">
      <c r="A338" s="162"/>
      <c r="B338" s="162"/>
      <c r="C338" s="162"/>
      <c r="D338" s="162"/>
      <c r="E338" s="162"/>
      <c r="F338" s="162"/>
      <c r="G338" s="162"/>
      <c r="H338" s="162"/>
      <c r="I338" s="162"/>
      <c r="J338" s="162"/>
      <c r="K338" s="162"/>
      <c r="L338" s="416"/>
    </row>
    <row r="339" spans="1:12" ht="14.25" customHeight="1" x14ac:dyDescent="0.2">
      <c r="A339" s="162"/>
      <c r="B339" s="162"/>
      <c r="C339" s="162"/>
      <c r="D339" s="162"/>
      <c r="E339" s="162"/>
      <c r="F339" s="162"/>
      <c r="G339" s="162"/>
      <c r="H339" s="162"/>
      <c r="I339" s="162"/>
      <c r="J339" s="162"/>
      <c r="K339" s="162"/>
      <c r="L339" s="416"/>
    </row>
    <row r="340" spans="1:12" ht="14.25" customHeight="1" x14ac:dyDescent="0.2">
      <c r="A340" s="162"/>
      <c r="B340" s="162"/>
      <c r="C340" s="162"/>
      <c r="D340" s="162"/>
      <c r="E340" s="162"/>
      <c r="F340" s="162"/>
      <c r="G340" s="162"/>
      <c r="H340" s="162"/>
      <c r="I340" s="162"/>
      <c r="J340" s="162"/>
      <c r="K340" s="162"/>
      <c r="L340" s="416"/>
    </row>
    <row r="341" spans="1:12" ht="14.25" customHeight="1" x14ac:dyDescent="0.2">
      <c r="A341" s="162"/>
      <c r="B341" s="162"/>
      <c r="C341" s="162"/>
      <c r="D341" s="162"/>
      <c r="E341" s="162"/>
      <c r="F341" s="162"/>
      <c r="G341" s="162"/>
      <c r="H341" s="162"/>
      <c r="I341" s="162"/>
      <c r="J341" s="162"/>
      <c r="K341" s="162"/>
      <c r="L341" s="416"/>
    </row>
    <row r="342" spans="1:12" ht="14.25" customHeight="1" x14ac:dyDescent="0.2">
      <c r="A342" s="162"/>
      <c r="B342" s="162"/>
      <c r="C342" s="162"/>
      <c r="D342" s="162"/>
      <c r="E342" s="162"/>
      <c r="F342" s="162"/>
      <c r="G342" s="162"/>
      <c r="H342" s="162"/>
      <c r="I342" s="162"/>
      <c r="J342" s="162"/>
      <c r="K342" s="162"/>
      <c r="L342" s="416"/>
    </row>
    <row r="343" spans="1:12" ht="14.25" customHeight="1" x14ac:dyDescent="0.2">
      <c r="A343" s="162"/>
      <c r="B343" s="162"/>
      <c r="C343" s="162"/>
      <c r="D343" s="162"/>
      <c r="E343" s="162"/>
      <c r="F343" s="162"/>
      <c r="G343" s="162"/>
      <c r="H343" s="162"/>
      <c r="I343" s="162"/>
      <c r="J343" s="162"/>
      <c r="K343" s="162"/>
      <c r="L343" s="416"/>
    </row>
    <row r="344" spans="1:12" ht="14.25" customHeight="1" x14ac:dyDescent="0.2">
      <c r="A344" s="162"/>
      <c r="B344" s="162"/>
      <c r="C344" s="162"/>
      <c r="D344" s="162"/>
      <c r="E344" s="162"/>
      <c r="F344" s="162"/>
      <c r="G344" s="162"/>
      <c r="H344" s="162"/>
      <c r="I344" s="162"/>
      <c r="J344" s="162"/>
      <c r="K344" s="162"/>
      <c r="L344" s="416"/>
    </row>
    <row r="345" spans="1:12" ht="14.25" customHeight="1" x14ac:dyDescent="0.2">
      <c r="A345" s="162"/>
      <c r="B345" s="162"/>
      <c r="C345" s="162"/>
      <c r="D345" s="162"/>
      <c r="E345" s="162"/>
      <c r="F345" s="162"/>
      <c r="G345" s="162"/>
      <c r="H345" s="162"/>
      <c r="I345" s="162"/>
      <c r="J345" s="162"/>
      <c r="K345" s="162"/>
      <c r="L345" s="416"/>
    </row>
    <row r="346" spans="1:12" ht="14.25" customHeight="1" x14ac:dyDescent="0.2">
      <c r="A346" s="162"/>
      <c r="B346" s="162"/>
      <c r="C346" s="162"/>
      <c r="D346" s="162"/>
      <c r="E346" s="162"/>
      <c r="F346" s="162"/>
      <c r="G346" s="162"/>
      <c r="H346" s="162"/>
      <c r="I346" s="162"/>
      <c r="J346" s="162"/>
      <c r="K346" s="162"/>
      <c r="L346" s="416"/>
    </row>
    <row r="347" spans="1:12" ht="14.25" customHeight="1" x14ac:dyDescent="0.2">
      <c r="A347" s="162"/>
      <c r="B347" s="162"/>
      <c r="C347" s="162"/>
      <c r="D347" s="162"/>
      <c r="E347" s="162"/>
      <c r="F347" s="162"/>
      <c r="G347" s="162"/>
      <c r="H347" s="162"/>
      <c r="I347" s="162"/>
      <c r="J347" s="162"/>
      <c r="K347" s="162"/>
      <c r="L347" s="416"/>
    </row>
    <row r="348" spans="1:12" ht="14.25" customHeight="1" x14ac:dyDescent="0.2">
      <c r="A348" s="162"/>
      <c r="B348" s="162"/>
      <c r="C348" s="162"/>
      <c r="D348" s="162"/>
      <c r="E348" s="162"/>
      <c r="F348" s="162"/>
      <c r="G348" s="162"/>
      <c r="H348" s="162"/>
      <c r="I348" s="162"/>
      <c r="J348" s="162"/>
      <c r="K348" s="162"/>
      <c r="L348" s="416"/>
    </row>
    <row r="349" spans="1:12" ht="14.25" customHeight="1" x14ac:dyDescent="0.2">
      <c r="A349" s="162"/>
      <c r="B349" s="162"/>
      <c r="C349" s="162"/>
      <c r="D349" s="162"/>
      <c r="E349" s="162"/>
      <c r="F349" s="162"/>
      <c r="G349" s="162"/>
      <c r="H349" s="162"/>
      <c r="I349" s="162"/>
      <c r="J349" s="162"/>
      <c r="K349" s="162"/>
      <c r="L349" s="416"/>
    </row>
    <row r="350" spans="1:12" ht="14.25" customHeight="1" x14ac:dyDescent="0.2">
      <c r="A350" s="162"/>
      <c r="B350" s="162"/>
      <c r="C350" s="162"/>
      <c r="D350" s="162"/>
      <c r="E350" s="162"/>
      <c r="F350" s="162"/>
      <c r="G350" s="162"/>
      <c r="H350" s="162"/>
      <c r="I350" s="162"/>
      <c r="J350" s="162"/>
      <c r="K350" s="162"/>
      <c r="L350" s="416"/>
    </row>
    <row r="351" spans="1:12" ht="14.25" customHeight="1" x14ac:dyDescent="0.2">
      <c r="A351" s="162"/>
      <c r="B351" s="162"/>
      <c r="C351" s="162"/>
      <c r="D351" s="162"/>
      <c r="E351" s="162"/>
      <c r="F351" s="162"/>
      <c r="G351" s="162"/>
      <c r="H351" s="162"/>
      <c r="I351" s="162"/>
      <c r="J351" s="162"/>
      <c r="K351" s="162"/>
      <c r="L351" s="416"/>
    </row>
    <row r="352" spans="1:12" ht="14.25" customHeight="1" x14ac:dyDescent="0.2">
      <c r="A352" s="162"/>
      <c r="B352" s="162"/>
      <c r="C352" s="162"/>
      <c r="D352" s="162"/>
      <c r="E352" s="162"/>
      <c r="F352" s="162"/>
      <c r="G352" s="162"/>
      <c r="H352" s="162"/>
      <c r="I352" s="162"/>
      <c r="J352" s="162"/>
      <c r="K352" s="162"/>
      <c r="L352" s="416"/>
    </row>
    <row r="353" spans="1:12" ht="14.25" customHeight="1" x14ac:dyDescent="0.2">
      <c r="A353" s="162"/>
      <c r="B353" s="162"/>
      <c r="C353" s="162"/>
      <c r="D353" s="162"/>
      <c r="E353" s="162"/>
      <c r="F353" s="162"/>
      <c r="G353" s="162"/>
      <c r="H353" s="162"/>
      <c r="I353" s="162"/>
      <c r="J353" s="162"/>
      <c r="K353" s="162"/>
      <c r="L353" s="416"/>
    </row>
    <row r="354" spans="1:12" ht="14.25" customHeight="1" x14ac:dyDescent="0.2">
      <c r="A354" s="162"/>
      <c r="B354" s="162"/>
      <c r="C354" s="162"/>
      <c r="D354" s="162"/>
      <c r="E354" s="162"/>
      <c r="F354" s="162"/>
      <c r="G354" s="162"/>
      <c r="H354" s="162"/>
      <c r="I354" s="162"/>
      <c r="J354" s="162"/>
      <c r="K354" s="162"/>
      <c r="L354" s="416"/>
    </row>
    <row r="355" spans="1:12" ht="14.25" customHeight="1" x14ac:dyDescent="0.2">
      <c r="A355" s="162"/>
      <c r="B355" s="162"/>
      <c r="C355" s="162"/>
      <c r="D355" s="162"/>
      <c r="E355" s="162"/>
      <c r="F355" s="162"/>
      <c r="G355" s="162"/>
      <c r="H355" s="162"/>
      <c r="I355" s="162"/>
      <c r="J355" s="162"/>
      <c r="K355" s="162"/>
      <c r="L355" s="416"/>
    </row>
    <row r="356" spans="1:12" ht="14.25" customHeight="1" x14ac:dyDescent="0.2">
      <c r="A356" s="162"/>
      <c r="B356" s="162"/>
      <c r="C356" s="162"/>
      <c r="D356" s="162"/>
      <c r="E356" s="162"/>
      <c r="F356" s="162"/>
      <c r="G356" s="162"/>
      <c r="H356" s="162"/>
      <c r="I356" s="162"/>
      <c r="J356" s="162"/>
      <c r="K356" s="162"/>
      <c r="L356" s="416"/>
    </row>
    <row r="357" spans="1:12" ht="14.25" customHeight="1" x14ac:dyDescent="0.2">
      <c r="A357" s="162"/>
      <c r="B357" s="162"/>
      <c r="C357" s="162"/>
      <c r="D357" s="162"/>
      <c r="E357" s="162"/>
      <c r="F357" s="162"/>
      <c r="G357" s="162"/>
      <c r="H357" s="162"/>
      <c r="I357" s="162"/>
      <c r="J357" s="162"/>
      <c r="K357" s="162"/>
      <c r="L357" s="416"/>
    </row>
    <row r="358" spans="1:12" ht="14.25" customHeight="1" x14ac:dyDescent="0.2">
      <c r="A358" s="162"/>
      <c r="B358" s="162"/>
      <c r="C358" s="162"/>
      <c r="D358" s="162"/>
      <c r="E358" s="162"/>
      <c r="F358" s="162"/>
      <c r="G358" s="162"/>
      <c r="H358" s="162"/>
      <c r="I358" s="162"/>
      <c r="J358" s="162"/>
      <c r="K358" s="162"/>
      <c r="L358" s="416"/>
    </row>
    <row r="359" spans="1:12" ht="14.25" customHeight="1" x14ac:dyDescent="0.2">
      <c r="A359" s="162"/>
      <c r="B359" s="162"/>
      <c r="C359" s="162"/>
      <c r="D359" s="162"/>
      <c r="E359" s="162"/>
      <c r="F359" s="162"/>
      <c r="G359" s="162"/>
      <c r="H359" s="162"/>
      <c r="I359" s="162"/>
      <c r="J359" s="162"/>
      <c r="K359" s="162"/>
      <c r="L359" s="416"/>
    </row>
    <row r="360" spans="1:12" ht="14.25" customHeight="1" x14ac:dyDescent="0.2">
      <c r="A360" s="162"/>
      <c r="B360" s="162"/>
      <c r="C360" s="162"/>
      <c r="D360" s="162"/>
      <c r="E360" s="162"/>
      <c r="F360" s="162"/>
      <c r="G360" s="162"/>
      <c r="H360" s="162"/>
      <c r="I360" s="162"/>
      <c r="J360" s="162"/>
      <c r="K360" s="162"/>
      <c r="L360" s="416"/>
    </row>
    <row r="361" spans="1:12" ht="14.25" customHeight="1" x14ac:dyDescent="0.2">
      <c r="A361" s="162"/>
      <c r="B361" s="162"/>
      <c r="C361" s="162"/>
      <c r="D361" s="162"/>
      <c r="E361" s="162"/>
      <c r="F361" s="162"/>
      <c r="G361" s="162"/>
      <c r="H361" s="162"/>
      <c r="I361" s="162"/>
      <c r="J361" s="162"/>
      <c r="K361" s="162"/>
      <c r="L361" s="416"/>
    </row>
    <row r="362" spans="1:12" ht="14.25" customHeight="1" x14ac:dyDescent="0.2">
      <c r="A362" s="162"/>
      <c r="B362" s="162"/>
      <c r="C362" s="162"/>
      <c r="D362" s="162"/>
      <c r="E362" s="162"/>
      <c r="F362" s="162"/>
      <c r="G362" s="162"/>
      <c r="H362" s="162"/>
      <c r="I362" s="162"/>
      <c r="J362" s="162"/>
      <c r="K362" s="162"/>
      <c r="L362" s="416"/>
    </row>
    <row r="363" spans="1:12" ht="14.25" customHeight="1" x14ac:dyDescent="0.2">
      <c r="A363" s="162"/>
      <c r="B363" s="162"/>
      <c r="C363" s="162"/>
      <c r="D363" s="162"/>
      <c r="E363" s="162"/>
      <c r="F363" s="162"/>
      <c r="G363" s="162"/>
      <c r="H363" s="162"/>
      <c r="I363" s="162"/>
      <c r="J363" s="162"/>
      <c r="K363" s="162"/>
      <c r="L363" s="416"/>
    </row>
    <row r="364" spans="1:12" ht="14.25" customHeight="1" x14ac:dyDescent="0.2">
      <c r="A364" s="162"/>
      <c r="B364" s="162"/>
      <c r="C364" s="162"/>
      <c r="D364" s="162"/>
      <c r="E364" s="162"/>
      <c r="F364" s="162"/>
      <c r="G364" s="162"/>
      <c r="H364" s="162"/>
      <c r="I364" s="162"/>
      <c r="J364" s="162"/>
      <c r="K364" s="162"/>
      <c r="L364" s="416"/>
    </row>
    <row r="365" spans="1:12" ht="14.25" customHeight="1" x14ac:dyDescent="0.2">
      <c r="A365" s="162"/>
      <c r="B365" s="162"/>
      <c r="C365" s="162"/>
      <c r="D365" s="162"/>
      <c r="E365" s="162"/>
      <c r="F365" s="162"/>
      <c r="G365" s="162"/>
      <c r="H365" s="162"/>
      <c r="I365" s="162"/>
      <c r="J365" s="162"/>
      <c r="K365" s="162"/>
      <c r="L365" s="416"/>
    </row>
    <row r="366" spans="1:12" ht="14.25" customHeight="1" x14ac:dyDescent="0.2">
      <c r="A366" s="162"/>
      <c r="B366" s="162"/>
      <c r="C366" s="162"/>
      <c r="D366" s="162"/>
      <c r="E366" s="162"/>
      <c r="F366" s="162"/>
      <c r="G366" s="162"/>
      <c r="H366" s="162"/>
      <c r="I366" s="162"/>
      <c r="J366" s="162"/>
      <c r="K366" s="162"/>
      <c r="L366" s="416"/>
    </row>
    <row r="367" spans="1:12" ht="14.25" customHeight="1" x14ac:dyDescent="0.2">
      <c r="A367" s="162"/>
      <c r="B367" s="162"/>
      <c r="C367" s="162"/>
      <c r="D367" s="162"/>
      <c r="E367" s="162"/>
      <c r="F367" s="162"/>
      <c r="G367" s="162"/>
      <c r="H367" s="162"/>
      <c r="I367" s="162"/>
      <c r="J367" s="162"/>
      <c r="K367" s="162"/>
      <c r="L367" s="416"/>
    </row>
    <row r="368" spans="1:12" ht="14.25" customHeight="1" x14ac:dyDescent="0.2">
      <c r="A368" s="162"/>
      <c r="B368" s="162"/>
      <c r="C368" s="162"/>
      <c r="D368" s="162"/>
      <c r="E368" s="162"/>
      <c r="F368" s="162"/>
      <c r="G368" s="162"/>
      <c r="H368" s="162"/>
      <c r="I368" s="162"/>
      <c r="J368" s="162"/>
      <c r="K368" s="162"/>
      <c r="L368" s="416"/>
    </row>
    <row r="369" spans="1:12" ht="14.25" customHeight="1" x14ac:dyDescent="0.2">
      <c r="A369" s="162"/>
      <c r="B369" s="162"/>
      <c r="C369" s="162"/>
      <c r="D369" s="162"/>
      <c r="E369" s="162"/>
      <c r="F369" s="162"/>
      <c r="G369" s="162"/>
      <c r="H369" s="162"/>
      <c r="I369" s="162"/>
      <c r="J369" s="162"/>
      <c r="K369" s="162"/>
      <c r="L369" s="416"/>
    </row>
    <row r="370" spans="1:12" ht="14.25" customHeight="1" x14ac:dyDescent="0.2">
      <c r="A370" s="162"/>
      <c r="B370" s="162"/>
      <c r="C370" s="162"/>
      <c r="D370" s="162"/>
      <c r="E370" s="162"/>
      <c r="F370" s="162"/>
      <c r="G370" s="162"/>
      <c r="H370" s="162"/>
      <c r="I370" s="162"/>
      <c r="J370" s="162"/>
      <c r="K370" s="162"/>
      <c r="L370" s="416"/>
    </row>
    <row r="371" spans="1:12" ht="14.25" customHeight="1" x14ac:dyDescent="0.2">
      <c r="A371" s="162"/>
      <c r="B371" s="162"/>
      <c r="C371" s="162"/>
      <c r="D371" s="162"/>
      <c r="E371" s="162"/>
      <c r="F371" s="162"/>
      <c r="G371" s="162"/>
      <c r="H371" s="162"/>
      <c r="I371" s="162"/>
      <c r="J371" s="162"/>
      <c r="K371" s="162"/>
      <c r="L371" s="416"/>
    </row>
    <row r="372" spans="1:12" ht="14.25" customHeight="1" x14ac:dyDescent="0.2">
      <c r="A372" s="162"/>
      <c r="B372" s="162"/>
      <c r="C372" s="162"/>
      <c r="D372" s="162"/>
      <c r="E372" s="162"/>
      <c r="F372" s="162"/>
      <c r="G372" s="162"/>
      <c r="H372" s="162"/>
      <c r="I372" s="162"/>
      <c r="J372" s="162"/>
      <c r="K372" s="162"/>
      <c r="L372" s="416"/>
    </row>
    <row r="373" spans="1:12" ht="14.25" customHeight="1" x14ac:dyDescent="0.2">
      <c r="A373" s="162"/>
      <c r="B373" s="162"/>
      <c r="C373" s="162"/>
      <c r="D373" s="162"/>
      <c r="E373" s="162"/>
      <c r="F373" s="162"/>
      <c r="G373" s="162"/>
      <c r="H373" s="162"/>
      <c r="I373" s="162"/>
      <c r="J373" s="162"/>
      <c r="K373" s="162"/>
      <c r="L373" s="416"/>
    </row>
    <row r="374" spans="1:12" ht="14.25" customHeight="1" x14ac:dyDescent="0.2">
      <c r="A374" s="162"/>
      <c r="B374" s="162"/>
      <c r="C374" s="162"/>
      <c r="D374" s="162"/>
      <c r="E374" s="162"/>
      <c r="F374" s="162"/>
      <c r="G374" s="162"/>
      <c r="H374" s="162"/>
      <c r="I374" s="162"/>
      <c r="J374" s="162"/>
      <c r="K374" s="162"/>
      <c r="L374" s="416"/>
    </row>
    <row r="375" spans="1:12" ht="14.25" customHeight="1" x14ac:dyDescent="0.2">
      <c r="A375" s="162"/>
      <c r="B375" s="162"/>
      <c r="C375" s="162"/>
      <c r="D375" s="162"/>
      <c r="E375" s="162"/>
      <c r="F375" s="162"/>
      <c r="G375" s="162"/>
      <c r="H375" s="162"/>
      <c r="I375" s="162"/>
      <c r="J375" s="162"/>
      <c r="K375" s="162"/>
      <c r="L375" s="416"/>
    </row>
    <row r="376" spans="1:12" ht="14.25" customHeight="1" x14ac:dyDescent="0.2">
      <c r="A376" s="162"/>
      <c r="B376" s="162"/>
      <c r="C376" s="162"/>
      <c r="D376" s="162"/>
      <c r="E376" s="162"/>
      <c r="F376" s="162"/>
      <c r="G376" s="162"/>
      <c r="H376" s="162"/>
      <c r="I376" s="162"/>
      <c r="J376" s="162"/>
      <c r="K376" s="162"/>
      <c r="L376" s="416"/>
    </row>
    <row r="377" spans="1:12" ht="14.25" customHeight="1" x14ac:dyDescent="0.2">
      <c r="A377" s="162"/>
      <c r="B377" s="162"/>
      <c r="C377" s="162"/>
      <c r="D377" s="162"/>
      <c r="E377" s="162"/>
      <c r="F377" s="162"/>
      <c r="G377" s="162"/>
      <c r="H377" s="162"/>
      <c r="I377" s="162"/>
      <c r="J377" s="162"/>
      <c r="K377" s="162"/>
      <c r="L377" s="416"/>
    </row>
    <row r="378" spans="1:12" ht="14.25" customHeight="1" x14ac:dyDescent="0.2">
      <c r="A378" s="162"/>
      <c r="B378" s="162"/>
      <c r="C378" s="162"/>
      <c r="D378" s="162"/>
      <c r="E378" s="162"/>
      <c r="F378" s="162"/>
      <c r="G378" s="162"/>
      <c r="H378" s="162"/>
      <c r="I378" s="162"/>
      <c r="J378" s="162"/>
      <c r="K378" s="162"/>
      <c r="L378" s="416"/>
    </row>
    <row r="379" spans="1:12" ht="14.25" customHeight="1" x14ac:dyDescent="0.2">
      <c r="A379" s="162"/>
      <c r="B379" s="162"/>
      <c r="C379" s="162"/>
      <c r="D379" s="162"/>
      <c r="E379" s="162"/>
      <c r="F379" s="162"/>
      <c r="G379" s="162"/>
      <c r="H379" s="162"/>
      <c r="I379" s="162"/>
      <c r="J379" s="162"/>
      <c r="K379" s="162"/>
      <c r="L379" s="416"/>
    </row>
    <row r="380" spans="1:12" ht="14.25" customHeight="1" x14ac:dyDescent="0.2">
      <c r="A380" s="162"/>
      <c r="B380" s="162"/>
      <c r="C380" s="162"/>
      <c r="D380" s="162"/>
      <c r="E380" s="162"/>
      <c r="F380" s="162"/>
      <c r="G380" s="162"/>
      <c r="H380" s="162"/>
      <c r="I380" s="162"/>
      <c r="J380" s="162"/>
      <c r="K380" s="162"/>
      <c r="L380" s="416"/>
    </row>
    <row r="381" spans="1:12" ht="14.25" customHeight="1" x14ac:dyDescent="0.2">
      <c r="A381" s="162"/>
      <c r="B381" s="162"/>
      <c r="C381" s="162"/>
      <c r="D381" s="162"/>
      <c r="E381" s="162"/>
      <c r="F381" s="162"/>
      <c r="G381" s="162"/>
      <c r="H381" s="162"/>
      <c r="I381" s="162"/>
      <c r="J381" s="162"/>
      <c r="K381" s="162"/>
      <c r="L381" s="416"/>
    </row>
    <row r="382" spans="1:12" ht="14.25" customHeight="1" x14ac:dyDescent="0.2">
      <c r="A382" s="162"/>
      <c r="B382" s="162"/>
      <c r="C382" s="162"/>
      <c r="D382" s="162"/>
      <c r="E382" s="162"/>
      <c r="F382" s="162"/>
      <c r="G382" s="162"/>
      <c r="H382" s="162"/>
      <c r="I382" s="162"/>
      <c r="J382" s="162"/>
      <c r="K382" s="162"/>
      <c r="L382" s="416"/>
    </row>
    <row r="383" spans="1:12" ht="14.25" customHeight="1" x14ac:dyDescent="0.2">
      <c r="A383" s="162"/>
      <c r="B383" s="162"/>
      <c r="C383" s="162"/>
      <c r="D383" s="162"/>
      <c r="E383" s="162"/>
      <c r="F383" s="162"/>
      <c r="G383" s="162"/>
      <c r="H383" s="162"/>
      <c r="I383" s="162"/>
      <c r="J383" s="162"/>
      <c r="K383" s="162"/>
      <c r="L383" s="416"/>
    </row>
    <row r="384" spans="1:12" ht="14.25" customHeight="1" x14ac:dyDescent="0.2">
      <c r="A384" s="162"/>
      <c r="B384" s="162"/>
      <c r="C384" s="162"/>
      <c r="D384" s="162"/>
      <c r="E384" s="162"/>
      <c r="F384" s="162"/>
      <c r="G384" s="162"/>
      <c r="H384" s="162"/>
      <c r="I384" s="162"/>
      <c r="J384" s="162"/>
      <c r="K384" s="162"/>
      <c r="L384" s="416"/>
    </row>
    <row r="385" spans="1:12" ht="14.25" customHeight="1" x14ac:dyDescent="0.2">
      <c r="A385" s="162"/>
      <c r="B385" s="162"/>
      <c r="C385" s="162"/>
      <c r="D385" s="162"/>
      <c r="E385" s="162"/>
      <c r="F385" s="162"/>
      <c r="G385" s="162"/>
      <c r="H385" s="162"/>
      <c r="I385" s="162"/>
      <c r="J385" s="162"/>
      <c r="K385" s="162"/>
      <c r="L385" s="416"/>
    </row>
    <row r="386" spans="1:12" ht="14.25" customHeight="1" x14ac:dyDescent="0.2">
      <c r="A386" s="162"/>
      <c r="B386" s="162"/>
      <c r="C386" s="162"/>
      <c r="D386" s="162"/>
      <c r="E386" s="162"/>
      <c r="F386" s="162"/>
      <c r="G386" s="162"/>
      <c r="H386" s="162"/>
      <c r="I386" s="162"/>
      <c r="J386" s="162"/>
      <c r="K386" s="162"/>
      <c r="L386" s="416"/>
    </row>
    <row r="387" spans="1:12" ht="14.25" customHeight="1" x14ac:dyDescent="0.2">
      <c r="A387" s="162"/>
      <c r="B387" s="162"/>
      <c r="C387" s="162"/>
      <c r="D387" s="162"/>
      <c r="E387" s="162"/>
      <c r="F387" s="162"/>
      <c r="G387" s="162"/>
      <c r="H387" s="162"/>
      <c r="I387" s="162"/>
      <c r="J387" s="162"/>
      <c r="K387" s="162"/>
      <c r="L387" s="416"/>
    </row>
    <row r="388" spans="1:12" ht="14.25" customHeight="1" x14ac:dyDescent="0.2">
      <c r="A388" s="162"/>
      <c r="B388" s="162"/>
      <c r="C388" s="162"/>
      <c r="D388" s="162"/>
      <c r="E388" s="162"/>
      <c r="F388" s="162"/>
      <c r="G388" s="162"/>
      <c r="H388" s="162"/>
      <c r="I388" s="162"/>
      <c r="J388" s="162"/>
      <c r="K388" s="162"/>
      <c r="L388" s="416"/>
    </row>
    <row r="389" spans="1:12" ht="14.25" customHeight="1" x14ac:dyDescent="0.2">
      <c r="A389" s="162"/>
      <c r="B389" s="162"/>
      <c r="C389" s="162"/>
      <c r="D389" s="162"/>
      <c r="E389" s="162"/>
      <c r="F389" s="162"/>
      <c r="G389" s="162"/>
      <c r="H389" s="162"/>
      <c r="I389" s="162"/>
      <c r="J389" s="162"/>
      <c r="K389" s="162"/>
      <c r="L389" s="416"/>
    </row>
    <row r="390" spans="1:12" ht="14.25" customHeight="1" x14ac:dyDescent="0.2">
      <c r="A390" s="162"/>
      <c r="B390" s="162"/>
      <c r="C390" s="162"/>
      <c r="D390" s="162"/>
      <c r="E390" s="162"/>
      <c r="F390" s="162"/>
      <c r="G390" s="162"/>
      <c r="H390" s="162"/>
      <c r="I390" s="162"/>
      <c r="J390" s="162"/>
      <c r="K390" s="162"/>
      <c r="L390" s="416"/>
    </row>
    <row r="391" spans="1:12" ht="14.25" customHeight="1" x14ac:dyDescent="0.2">
      <c r="A391" s="162"/>
      <c r="B391" s="162"/>
      <c r="C391" s="162"/>
      <c r="D391" s="162"/>
      <c r="E391" s="162"/>
      <c r="F391" s="162"/>
      <c r="G391" s="162"/>
      <c r="H391" s="162"/>
      <c r="I391" s="162"/>
      <c r="J391" s="162"/>
      <c r="K391" s="162"/>
      <c r="L391" s="416"/>
    </row>
    <row r="392" spans="1:12" ht="14.25" customHeight="1" x14ac:dyDescent="0.2">
      <c r="A392" s="162"/>
      <c r="B392" s="162"/>
      <c r="C392" s="162"/>
      <c r="D392" s="162"/>
      <c r="E392" s="162"/>
      <c r="F392" s="162"/>
      <c r="G392" s="162"/>
      <c r="H392" s="162"/>
      <c r="I392" s="162"/>
      <c r="J392" s="162"/>
      <c r="K392" s="162"/>
      <c r="L392" s="416"/>
    </row>
    <row r="393" spans="1:12" ht="14.25" customHeight="1" x14ac:dyDescent="0.2">
      <c r="A393" s="162"/>
      <c r="B393" s="162"/>
      <c r="C393" s="162"/>
      <c r="D393" s="162"/>
      <c r="E393" s="162"/>
      <c r="F393" s="162"/>
      <c r="G393" s="162"/>
      <c r="H393" s="162"/>
      <c r="I393" s="162"/>
      <c r="J393" s="162"/>
      <c r="K393" s="162"/>
      <c r="L393" s="416"/>
    </row>
    <row r="394" spans="1:12" ht="14.25" customHeight="1" x14ac:dyDescent="0.2">
      <c r="A394" s="162"/>
      <c r="B394" s="162"/>
      <c r="C394" s="162"/>
      <c r="D394" s="162"/>
      <c r="E394" s="162"/>
      <c r="F394" s="162"/>
      <c r="G394" s="162"/>
      <c r="H394" s="162"/>
      <c r="I394" s="162"/>
      <c r="J394" s="162"/>
      <c r="K394" s="162"/>
      <c r="L394" s="416"/>
    </row>
    <row r="395" spans="1:12" ht="14.25" customHeight="1" x14ac:dyDescent="0.2">
      <c r="A395" s="162"/>
      <c r="B395" s="162"/>
      <c r="C395" s="162"/>
      <c r="D395" s="162"/>
      <c r="E395" s="162"/>
      <c r="F395" s="162"/>
      <c r="G395" s="162"/>
      <c r="H395" s="162"/>
      <c r="I395" s="162"/>
      <c r="J395" s="162"/>
      <c r="K395" s="162"/>
      <c r="L395" s="416"/>
    </row>
    <row r="396" spans="1:12" ht="14.25" customHeight="1" x14ac:dyDescent="0.2">
      <c r="A396" s="162"/>
      <c r="B396" s="162"/>
      <c r="C396" s="162"/>
      <c r="D396" s="162"/>
      <c r="E396" s="162"/>
      <c r="F396" s="162"/>
      <c r="G396" s="162"/>
      <c r="H396" s="162"/>
      <c r="I396" s="162"/>
      <c r="J396" s="162"/>
      <c r="K396" s="162"/>
      <c r="L396" s="416"/>
    </row>
    <row r="397" spans="1:12" ht="14.25" customHeight="1" x14ac:dyDescent="0.2">
      <c r="A397" s="162"/>
      <c r="B397" s="162"/>
      <c r="C397" s="162"/>
      <c r="D397" s="162"/>
      <c r="E397" s="162"/>
      <c r="F397" s="162"/>
      <c r="G397" s="162"/>
      <c r="H397" s="162"/>
      <c r="I397" s="162"/>
      <c r="J397" s="162"/>
      <c r="K397" s="162"/>
      <c r="L397" s="416"/>
    </row>
    <row r="398" spans="1:12" ht="14.25" customHeight="1" x14ac:dyDescent="0.2">
      <c r="A398" s="162"/>
      <c r="B398" s="162"/>
      <c r="C398" s="162"/>
      <c r="D398" s="162"/>
      <c r="E398" s="162"/>
      <c r="F398" s="162"/>
      <c r="G398" s="162"/>
      <c r="H398" s="162"/>
      <c r="I398" s="162"/>
      <c r="J398" s="162"/>
      <c r="K398" s="162"/>
      <c r="L398" s="416"/>
    </row>
    <row r="399" spans="1:12" ht="14.25" customHeight="1" x14ac:dyDescent="0.2">
      <c r="A399" s="162"/>
      <c r="B399" s="162"/>
      <c r="C399" s="162"/>
      <c r="D399" s="162"/>
      <c r="E399" s="162"/>
      <c r="F399" s="162"/>
      <c r="G399" s="162"/>
      <c r="H399" s="162"/>
      <c r="I399" s="162"/>
      <c r="J399" s="162"/>
      <c r="K399" s="162"/>
      <c r="L399" s="416"/>
    </row>
    <row r="400" spans="1:12" ht="14.25" customHeight="1" x14ac:dyDescent="0.2">
      <c r="A400" s="162"/>
      <c r="B400" s="162"/>
      <c r="C400" s="162"/>
      <c r="D400" s="162"/>
      <c r="E400" s="162"/>
      <c r="F400" s="162"/>
      <c r="G400" s="162"/>
      <c r="H400" s="162"/>
      <c r="I400" s="162"/>
      <c r="J400" s="162"/>
      <c r="K400" s="162"/>
      <c r="L400" s="416"/>
    </row>
    <row r="401" spans="1:12" ht="14.25" customHeight="1" x14ac:dyDescent="0.2">
      <c r="A401" s="162"/>
      <c r="B401" s="162"/>
      <c r="C401" s="162"/>
      <c r="D401" s="162"/>
      <c r="E401" s="162"/>
      <c r="F401" s="162"/>
      <c r="G401" s="162"/>
      <c r="H401" s="162"/>
      <c r="I401" s="162"/>
      <c r="J401" s="162"/>
      <c r="K401" s="162"/>
      <c r="L401" s="416"/>
    </row>
    <row r="402" spans="1:12" ht="14.25" customHeight="1" x14ac:dyDescent="0.2">
      <c r="A402" s="162"/>
      <c r="B402" s="162"/>
      <c r="C402" s="162"/>
      <c r="D402" s="162"/>
      <c r="E402" s="162"/>
      <c r="F402" s="162"/>
      <c r="G402" s="162"/>
      <c r="H402" s="162"/>
      <c r="I402" s="162"/>
      <c r="J402" s="162"/>
      <c r="K402" s="162"/>
      <c r="L402" s="416"/>
    </row>
    <row r="403" spans="1:12" ht="14.25" customHeight="1" x14ac:dyDescent="0.2">
      <c r="A403" s="162"/>
      <c r="B403" s="162"/>
      <c r="C403" s="162"/>
      <c r="D403" s="162"/>
      <c r="E403" s="162"/>
      <c r="F403" s="162"/>
      <c r="G403" s="162"/>
      <c r="H403" s="162"/>
      <c r="I403" s="162"/>
      <c r="J403" s="162"/>
      <c r="K403" s="162"/>
      <c r="L403" s="416"/>
    </row>
    <row r="404" spans="1:12" ht="14.25" customHeight="1" x14ac:dyDescent="0.2">
      <c r="A404" s="162"/>
      <c r="B404" s="162"/>
      <c r="C404" s="162"/>
      <c r="D404" s="162"/>
      <c r="E404" s="162"/>
      <c r="F404" s="162"/>
      <c r="G404" s="162"/>
      <c r="H404" s="162"/>
      <c r="I404" s="162"/>
      <c r="J404" s="162"/>
      <c r="K404" s="162"/>
      <c r="L404" s="416"/>
    </row>
    <row r="405" spans="1:12" ht="14.25" customHeight="1" x14ac:dyDescent="0.2">
      <c r="A405" s="162"/>
      <c r="B405" s="162"/>
      <c r="C405" s="162"/>
      <c r="D405" s="162"/>
      <c r="E405" s="162"/>
      <c r="F405" s="162"/>
      <c r="G405" s="162"/>
      <c r="H405" s="162"/>
      <c r="I405" s="162"/>
      <c r="J405" s="162"/>
      <c r="K405" s="162"/>
      <c r="L405" s="416"/>
    </row>
    <row r="406" spans="1:12" ht="14.25" customHeight="1" x14ac:dyDescent="0.2">
      <c r="A406" s="162"/>
      <c r="B406" s="162"/>
      <c r="C406" s="162"/>
      <c r="D406" s="162"/>
      <c r="E406" s="162"/>
      <c r="F406" s="162"/>
      <c r="G406" s="162"/>
      <c r="H406" s="162"/>
      <c r="I406" s="162"/>
      <c r="J406" s="162"/>
      <c r="K406" s="162"/>
      <c r="L406" s="416"/>
    </row>
    <row r="407" spans="1:12" ht="14.25" customHeight="1" x14ac:dyDescent="0.2">
      <c r="A407" s="162"/>
      <c r="B407" s="162"/>
      <c r="C407" s="162"/>
      <c r="D407" s="162"/>
      <c r="E407" s="162"/>
      <c r="F407" s="162"/>
      <c r="G407" s="162"/>
      <c r="H407" s="162"/>
      <c r="I407" s="162"/>
      <c r="J407" s="162"/>
      <c r="K407" s="162"/>
      <c r="L407" s="416"/>
    </row>
    <row r="408" spans="1:12" ht="14.25" customHeight="1" x14ac:dyDescent="0.2">
      <c r="A408" s="162"/>
      <c r="B408" s="162"/>
      <c r="C408" s="162"/>
      <c r="D408" s="162"/>
      <c r="E408" s="162"/>
      <c r="F408" s="162"/>
      <c r="G408" s="162"/>
      <c r="H408" s="162"/>
      <c r="I408" s="162"/>
      <c r="J408" s="162"/>
      <c r="K408" s="162"/>
      <c r="L408" s="416"/>
    </row>
    <row r="409" spans="1:12" ht="14.25" customHeight="1" x14ac:dyDescent="0.2">
      <c r="A409" s="162"/>
      <c r="B409" s="162"/>
      <c r="C409" s="162"/>
      <c r="D409" s="162"/>
      <c r="E409" s="162"/>
      <c r="F409" s="162"/>
      <c r="G409" s="162"/>
      <c r="H409" s="162"/>
      <c r="I409" s="162"/>
      <c r="J409" s="162"/>
      <c r="K409" s="162"/>
      <c r="L409" s="416"/>
    </row>
    <row r="410" spans="1:12" ht="14.25" customHeight="1" x14ac:dyDescent="0.2">
      <c r="A410" s="162"/>
      <c r="B410" s="162"/>
      <c r="C410" s="162"/>
      <c r="D410" s="162"/>
      <c r="E410" s="162"/>
      <c r="F410" s="162"/>
      <c r="G410" s="162"/>
      <c r="H410" s="162"/>
      <c r="I410" s="162"/>
      <c r="J410" s="162"/>
      <c r="K410" s="162"/>
      <c r="L410" s="416"/>
    </row>
    <row r="411" spans="1:12" ht="14.25" customHeight="1" x14ac:dyDescent="0.2">
      <c r="A411" s="162"/>
      <c r="B411" s="162"/>
      <c r="C411" s="162"/>
      <c r="D411" s="162"/>
      <c r="E411" s="162"/>
      <c r="F411" s="162"/>
      <c r="G411" s="162"/>
      <c r="H411" s="162"/>
      <c r="I411" s="162"/>
      <c r="J411" s="162"/>
      <c r="K411" s="162"/>
      <c r="L411" s="416"/>
    </row>
    <row r="412" spans="1:12" ht="14.25" customHeight="1" x14ac:dyDescent="0.2">
      <c r="A412" s="162"/>
      <c r="B412" s="162"/>
      <c r="C412" s="162"/>
      <c r="D412" s="162"/>
      <c r="E412" s="162"/>
      <c r="F412" s="162"/>
      <c r="G412" s="162"/>
      <c r="H412" s="162"/>
      <c r="I412" s="162"/>
      <c r="J412" s="162"/>
      <c r="K412" s="162"/>
      <c r="L412" s="416"/>
    </row>
    <row r="413" spans="1:12" ht="14.25" customHeight="1" x14ac:dyDescent="0.2">
      <c r="A413" s="162"/>
      <c r="B413" s="162"/>
      <c r="C413" s="162"/>
      <c r="D413" s="162"/>
      <c r="E413" s="162"/>
      <c r="F413" s="162"/>
      <c r="G413" s="162"/>
      <c r="H413" s="162"/>
      <c r="I413" s="162"/>
      <c r="J413" s="162"/>
      <c r="K413" s="162"/>
      <c r="L413" s="416"/>
    </row>
    <row r="414" spans="1:12" ht="14.25" customHeight="1" x14ac:dyDescent="0.2">
      <c r="A414" s="162"/>
      <c r="B414" s="162"/>
      <c r="C414" s="162"/>
      <c r="D414" s="162"/>
      <c r="E414" s="162"/>
      <c r="F414" s="162"/>
      <c r="G414" s="162"/>
      <c r="H414" s="162"/>
      <c r="I414" s="162"/>
      <c r="J414" s="162"/>
      <c r="K414" s="162"/>
      <c r="L414" s="416"/>
    </row>
    <row r="415" spans="1:12" ht="14.25" customHeight="1" x14ac:dyDescent="0.2">
      <c r="A415" s="162"/>
      <c r="B415" s="162"/>
      <c r="C415" s="162"/>
      <c r="D415" s="162"/>
      <c r="E415" s="162"/>
      <c r="F415" s="162"/>
      <c r="G415" s="162"/>
      <c r="H415" s="162"/>
      <c r="I415" s="162"/>
      <c r="J415" s="162"/>
      <c r="K415" s="162"/>
      <c r="L415" s="416"/>
    </row>
    <row r="416" spans="1:12" ht="14.25" customHeight="1" x14ac:dyDescent="0.2">
      <c r="A416" s="162"/>
      <c r="B416" s="162"/>
      <c r="C416" s="162"/>
      <c r="D416" s="162"/>
      <c r="E416" s="162"/>
      <c r="F416" s="162"/>
      <c r="G416" s="162"/>
      <c r="H416" s="162"/>
      <c r="I416" s="162"/>
      <c r="J416" s="162"/>
      <c r="K416" s="162"/>
      <c r="L416" s="416"/>
    </row>
    <row r="417" spans="1:12" ht="14.25" customHeight="1" x14ac:dyDescent="0.2">
      <c r="A417" s="162"/>
      <c r="B417" s="162"/>
      <c r="C417" s="162"/>
      <c r="D417" s="162"/>
      <c r="E417" s="162"/>
      <c r="F417" s="162"/>
      <c r="G417" s="162"/>
      <c r="H417" s="162"/>
      <c r="I417" s="162"/>
      <c r="J417" s="162"/>
      <c r="K417" s="162"/>
      <c r="L417" s="416"/>
    </row>
    <row r="418" spans="1:12" ht="14.25" customHeight="1" x14ac:dyDescent="0.2">
      <c r="A418" s="162"/>
      <c r="B418" s="162"/>
      <c r="C418" s="162"/>
      <c r="D418" s="162"/>
      <c r="E418" s="162"/>
      <c r="F418" s="162"/>
      <c r="G418" s="162"/>
      <c r="H418" s="162"/>
      <c r="I418" s="162"/>
      <c r="J418" s="162"/>
      <c r="K418" s="162"/>
      <c r="L418" s="416"/>
    </row>
    <row r="419" spans="1:12" ht="14.25" customHeight="1" x14ac:dyDescent="0.2">
      <c r="A419" s="162"/>
      <c r="B419" s="162"/>
      <c r="C419" s="162"/>
      <c r="D419" s="162"/>
      <c r="E419" s="162"/>
      <c r="F419" s="162"/>
      <c r="G419" s="162"/>
      <c r="H419" s="162"/>
      <c r="I419" s="162"/>
      <c r="J419" s="162"/>
      <c r="K419" s="162"/>
      <c r="L419" s="416"/>
    </row>
    <row r="420" spans="1:12" ht="14.25" customHeight="1" x14ac:dyDescent="0.2">
      <c r="A420" s="162"/>
      <c r="B420" s="162"/>
      <c r="C420" s="162"/>
      <c r="D420" s="162"/>
      <c r="E420" s="162"/>
      <c r="F420" s="162"/>
      <c r="G420" s="162"/>
      <c r="H420" s="162"/>
      <c r="I420" s="162"/>
      <c r="J420" s="162"/>
      <c r="K420" s="162"/>
      <c r="L420" s="416"/>
    </row>
    <row r="421" spans="1:12" ht="14.25" customHeight="1" x14ac:dyDescent="0.2">
      <c r="A421" s="162"/>
      <c r="B421" s="162"/>
      <c r="C421" s="162"/>
      <c r="D421" s="162"/>
      <c r="E421" s="162"/>
      <c r="F421" s="162"/>
      <c r="G421" s="162"/>
      <c r="H421" s="162"/>
      <c r="I421" s="162"/>
      <c r="J421" s="162"/>
      <c r="K421" s="162"/>
      <c r="L421" s="416"/>
    </row>
    <row r="422" spans="1:12" ht="14.25" customHeight="1" x14ac:dyDescent="0.2">
      <c r="A422" s="162"/>
      <c r="B422" s="162"/>
      <c r="C422" s="162"/>
      <c r="D422" s="162"/>
      <c r="E422" s="162"/>
      <c r="F422" s="162"/>
      <c r="G422" s="162"/>
      <c r="H422" s="162"/>
      <c r="I422" s="162"/>
      <c r="J422" s="162"/>
      <c r="K422" s="162"/>
      <c r="L422" s="416"/>
    </row>
    <row r="423" spans="1:12" ht="14.25" customHeight="1" x14ac:dyDescent="0.2">
      <c r="A423" s="162"/>
      <c r="B423" s="162"/>
      <c r="C423" s="162"/>
      <c r="D423" s="162"/>
      <c r="E423" s="162"/>
      <c r="F423" s="162"/>
      <c r="G423" s="162"/>
      <c r="H423" s="162"/>
      <c r="I423" s="162"/>
      <c r="J423" s="162"/>
      <c r="K423" s="162"/>
      <c r="L423" s="416"/>
    </row>
    <row r="424" spans="1:12" ht="14.25" customHeight="1" x14ac:dyDescent="0.2">
      <c r="A424" s="162"/>
      <c r="B424" s="162"/>
      <c r="C424" s="162"/>
      <c r="D424" s="162"/>
      <c r="E424" s="162"/>
      <c r="F424" s="162"/>
      <c r="G424" s="162"/>
      <c r="H424" s="162"/>
      <c r="I424" s="162"/>
      <c r="J424" s="162"/>
      <c r="K424" s="162"/>
      <c r="L424" s="416"/>
    </row>
    <row r="425" spans="1:12" ht="14.25" customHeight="1" x14ac:dyDescent="0.2">
      <c r="A425" s="162"/>
      <c r="B425" s="162"/>
      <c r="C425" s="162"/>
      <c r="D425" s="162"/>
      <c r="E425" s="162"/>
      <c r="F425" s="162"/>
      <c r="G425" s="162"/>
      <c r="H425" s="162"/>
      <c r="I425" s="162"/>
      <c r="J425" s="162"/>
      <c r="K425" s="162"/>
      <c r="L425" s="416"/>
    </row>
    <row r="426" spans="1:12" ht="14.25" customHeight="1" x14ac:dyDescent="0.2">
      <c r="A426" s="162"/>
      <c r="B426" s="162"/>
      <c r="C426" s="162"/>
      <c r="D426" s="162"/>
      <c r="E426" s="162"/>
      <c r="F426" s="162"/>
      <c r="G426" s="162"/>
      <c r="H426" s="162"/>
      <c r="I426" s="162"/>
      <c r="J426" s="162"/>
      <c r="K426" s="162"/>
      <c r="L426" s="416"/>
    </row>
    <row r="427" spans="1:12" ht="14.25" customHeight="1" x14ac:dyDescent="0.2">
      <c r="A427" s="162"/>
      <c r="B427" s="162"/>
      <c r="C427" s="162"/>
      <c r="D427" s="162"/>
      <c r="E427" s="162"/>
      <c r="F427" s="162"/>
      <c r="G427" s="162"/>
      <c r="H427" s="162"/>
      <c r="I427" s="162"/>
      <c r="J427" s="162"/>
      <c r="K427" s="162"/>
      <c r="L427" s="416"/>
    </row>
    <row r="428" spans="1:12" ht="14.25" customHeight="1" x14ac:dyDescent="0.2">
      <c r="A428" s="162"/>
      <c r="B428" s="162"/>
      <c r="C428" s="162"/>
      <c r="D428" s="162"/>
      <c r="E428" s="162"/>
      <c r="F428" s="162"/>
      <c r="G428" s="162"/>
      <c r="H428" s="162"/>
      <c r="I428" s="162"/>
      <c r="J428" s="162"/>
      <c r="K428" s="162"/>
      <c r="L428" s="416"/>
    </row>
    <row r="429" spans="1:12" ht="14.25" customHeight="1" x14ac:dyDescent="0.2">
      <c r="A429" s="162"/>
      <c r="B429" s="162"/>
      <c r="C429" s="162"/>
      <c r="D429" s="162"/>
      <c r="E429" s="162"/>
      <c r="F429" s="162"/>
      <c r="G429" s="162"/>
      <c r="H429" s="162"/>
      <c r="I429" s="162"/>
      <c r="J429" s="162"/>
      <c r="K429" s="162"/>
      <c r="L429" s="416"/>
    </row>
    <row r="430" spans="1:12" ht="14.25" customHeight="1" x14ac:dyDescent="0.2">
      <c r="A430" s="162"/>
      <c r="B430" s="162"/>
      <c r="C430" s="162"/>
      <c r="D430" s="162"/>
      <c r="E430" s="162"/>
      <c r="F430" s="162"/>
      <c r="G430" s="162"/>
      <c r="H430" s="162"/>
      <c r="I430" s="162"/>
      <c r="J430" s="162"/>
      <c r="K430" s="162"/>
      <c r="L430" s="416"/>
    </row>
    <row r="431" spans="1:12" ht="14.25" customHeight="1" x14ac:dyDescent="0.2">
      <c r="A431" s="162"/>
      <c r="B431" s="162"/>
      <c r="C431" s="162"/>
      <c r="D431" s="162"/>
      <c r="E431" s="162"/>
      <c r="F431" s="162"/>
      <c r="G431" s="162"/>
      <c r="H431" s="162"/>
      <c r="I431" s="162"/>
      <c r="J431" s="162"/>
      <c r="K431" s="162"/>
      <c r="L431" s="416"/>
    </row>
    <row r="432" spans="1:12" ht="14.25" customHeight="1" x14ac:dyDescent="0.2">
      <c r="A432" s="162"/>
      <c r="B432" s="162"/>
      <c r="C432" s="162"/>
      <c r="D432" s="162"/>
      <c r="E432" s="162"/>
      <c r="F432" s="162"/>
      <c r="G432" s="162"/>
      <c r="H432" s="162"/>
      <c r="I432" s="162"/>
      <c r="J432" s="162"/>
      <c r="K432" s="162"/>
      <c r="L432" s="416"/>
    </row>
    <row r="433" spans="1:12" ht="14.25" customHeight="1" x14ac:dyDescent="0.2">
      <c r="A433" s="162"/>
      <c r="B433" s="162"/>
      <c r="C433" s="162"/>
      <c r="D433" s="162"/>
      <c r="E433" s="162"/>
      <c r="F433" s="162"/>
      <c r="G433" s="162"/>
      <c r="H433" s="162"/>
      <c r="I433" s="162"/>
      <c r="J433" s="162"/>
      <c r="K433" s="162"/>
      <c r="L433" s="416"/>
    </row>
    <row r="434" spans="1:12" ht="14.25" customHeight="1" x14ac:dyDescent="0.2">
      <c r="A434" s="162"/>
      <c r="B434" s="162"/>
      <c r="C434" s="162"/>
      <c r="D434" s="162"/>
      <c r="E434" s="162"/>
      <c r="F434" s="162"/>
      <c r="G434" s="162"/>
      <c r="H434" s="162"/>
      <c r="I434" s="162"/>
      <c r="J434" s="162"/>
      <c r="K434" s="162"/>
      <c r="L434" s="416"/>
    </row>
    <row r="435" spans="1:12" ht="14.25" customHeight="1" x14ac:dyDescent="0.2">
      <c r="A435" s="162"/>
      <c r="B435" s="162"/>
      <c r="C435" s="162"/>
      <c r="D435" s="162"/>
      <c r="E435" s="162"/>
      <c r="F435" s="162"/>
      <c r="G435" s="162"/>
      <c r="H435" s="162"/>
      <c r="I435" s="162"/>
      <c r="J435" s="162"/>
      <c r="K435" s="162"/>
      <c r="L435" s="416"/>
    </row>
    <row r="436" spans="1:12" ht="14.25" customHeight="1" x14ac:dyDescent="0.2">
      <c r="A436" s="162"/>
      <c r="B436" s="162"/>
      <c r="C436" s="162"/>
      <c r="D436" s="162"/>
      <c r="E436" s="162"/>
      <c r="F436" s="162"/>
      <c r="G436" s="162"/>
      <c r="H436" s="162"/>
      <c r="I436" s="162"/>
      <c r="J436" s="162"/>
      <c r="K436" s="162"/>
      <c r="L436" s="416"/>
    </row>
    <row r="437" spans="1:12" ht="14.25" customHeight="1" x14ac:dyDescent="0.2">
      <c r="A437" s="162"/>
      <c r="B437" s="162"/>
      <c r="C437" s="162"/>
      <c r="D437" s="162"/>
      <c r="E437" s="162"/>
      <c r="F437" s="162"/>
      <c r="G437" s="162"/>
      <c r="H437" s="162"/>
      <c r="I437" s="162"/>
      <c r="J437" s="162"/>
      <c r="K437" s="162"/>
      <c r="L437" s="416"/>
    </row>
    <row r="438" spans="1:12" ht="14.25" customHeight="1" x14ac:dyDescent="0.2">
      <c r="A438" s="162"/>
      <c r="B438" s="162"/>
      <c r="C438" s="162"/>
      <c r="D438" s="162"/>
      <c r="E438" s="162"/>
      <c r="F438" s="162"/>
      <c r="G438" s="162"/>
      <c r="H438" s="162"/>
      <c r="I438" s="162"/>
      <c r="J438" s="162"/>
      <c r="K438" s="162"/>
      <c r="L438" s="416"/>
    </row>
    <row r="439" spans="1:12" ht="14.25" customHeight="1" x14ac:dyDescent="0.2">
      <c r="A439" s="162"/>
      <c r="B439" s="162"/>
      <c r="C439" s="162"/>
      <c r="D439" s="162"/>
      <c r="E439" s="162"/>
      <c r="F439" s="162"/>
      <c r="G439" s="162"/>
      <c r="H439" s="162"/>
      <c r="I439" s="162"/>
      <c r="J439" s="162"/>
      <c r="K439" s="162"/>
      <c r="L439" s="416"/>
    </row>
    <row r="440" spans="1:12" ht="14.25" customHeight="1" x14ac:dyDescent="0.2">
      <c r="A440" s="162"/>
      <c r="B440" s="162"/>
      <c r="C440" s="162"/>
      <c r="D440" s="162"/>
      <c r="E440" s="162"/>
      <c r="F440" s="162"/>
      <c r="G440" s="162"/>
      <c r="H440" s="162"/>
      <c r="I440" s="162"/>
      <c r="J440" s="162"/>
      <c r="K440" s="162"/>
      <c r="L440" s="416"/>
    </row>
    <row r="441" spans="1:12" ht="14.25" customHeight="1" x14ac:dyDescent="0.2">
      <c r="A441" s="162"/>
      <c r="B441" s="162"/>
      <c r="C441" s="162"/>
      <c r="D441" s="162"/>
      <c r="E441" s="162"/>
      <c r="F441" s="162"/>
      <c r="G441" s="162"/>
      <c r="H441" s="162"/>
      <c r="I441" s="162"/>
      <c r="J441" s="162"/>
      <c r="K441" s="162"/>
      <c r="L441" s="416"/>
    </row>
    <row r="442" spans="1:12" ht="14.25" customHeight="1" x14ac:dyDescent="0.2">
      <c r="A442" s="162"/>
      <c r="B442" s="162"/>
      <c r="C442" s="162"/>
      <c r="D442" s="162"/>
      <c r="E442" s="162"/>
      <c r="F442" s="162"/>
      <c r="G442" s="162"/>
      <c r="H442" s="162"/>
      <c r="I442" s="162"/>
      <c r="J442" s="162"/>
      <c r="K442" s="162"/>
      <c r="L442" s="416"/>
    </row>
    <row r="443" spans="1:12" ht="14.25" customHeight="1" x14ac:dyDescent="0.2">
      <c r="A443" s="162"/>
      <c r="B443" s="162"/>
      <c r="C443" s="162"/>
      <c r="D443" s="162"/>
      <c r="E443" s="162"/>
      <c r="F443" s="162"/>
      <c r="G443" s="162"/>
      <c r="H443" s="162"/>
      <c r="I443" s="162"/>
      <c r="J443" s="162"/>
      <c r="K443" s="162"/>
      <c r="L443" s="416"/>
    </row>
    <row r="444" spans="1:12" ht="14.25" customHeight="1" x14ac:dyDescent="0.2">
      <c r="A444" s="162"/>
      <c r="B444" s="162"/>
      <c r="C444" s="162"/>
      <c r="D444" s="162"/>
      <c r="E444" s="162"/>
      <c r="F444" s="162"/>
      <c r="G444" s="162"/>
      <c r="H444" s="162"/>
      <c r="I444" s="162"/>
      <c r="J444" s="162"/>
      <c r="K444" s="162"/>
      <c r="L444" s="416"/>
    </row>
    <row r="445" spans="1:12" ht="14.25" customHeight="1" x14ac:dyDescent="0.2">
      <c r="A445" s="162"/>
      <c r="B445" s="162"/>
      <c r="C445" s="162"/>
      <c r="D445" s="162"/>
      <c r="E445" s="162"/>
      <c r="F445" s="162"/>
      <c r="G445" s="162"/>
      <c r="H445" s="162"/>
      <c r="I445" s="162"/>
      <c r="J445" s="162"/>
      <c r="K445" s="162"/>
      <c r="L445" s="416"/>
    </row>
    <row r="446" spans="1:12" ht="14.25" customHeight="1" x14ac:dyDescent="0.2">
      <c r="A446" s="162"/>
      <c r="B446" s="162"/>
      <c r="C446" s="162"/>
      <c r="D446" s="162"/>
      <c r="E446" s="162"/>
      <c r="F446" s="162"/>
      <c r="G446" s="162"/>
      <c r="H446" s="162"/>
      <c r="I446" s="162"/>
      <c r="J446" s="162"/>
      <c r="K446" s="162"/>
      <c r="L446" s="416"/>
    </row>
    <row r="447" spans="1:12" ht="14.25" customHeight="1" x14ac:dyDescent="0.2">
      <c r="A447" s="162"/>
      <c r="B447" s="162"/>
      <c r="C447" s="162"/>
      <c r="D447" s="162"/>
      <c r="E447" s="162"/>
      <c r="F447" s="162"/>
      <c r="G447" s="162"/>
      <c r="H447" s="162"/>
      <c r="I447" s="162"/>
      <c r="J447" s="162"/>
      <c r="K447" s="162"/>
      <c r="L447" s="416"/>
    </row>
    <row r="448" spans="1:12" ht="14.25" customHeight="1" x14ac:dyDescent="0.2">
      <c r="A448" s="162"/>
      <c r="B448" s="162"/>
      <c r="C448" s="162"/>
      <c r="D448" s="162"/>
      <c r="E448" s="162"/>
      <c r="F448" s="162"/>
      <c r="G448" s="162"/>
      <c r="H448" s="162"/>
      <c r="I448" s="162"/>
      <c r="J448" s="162"/>
      <c r="K448" s="162"/>
      <c r="L448" s="416"/>
    </row>
    <row r="449" spans="1:12" ht="14.25" customHeight="1" x14ac:dyDescent="0.2">
      <c r="A449" s="162"/>
      <c r="B449" s="162"/>
      <c r="C449" s="162"/>
      <c r="D449" s="162"/>
      <c r="E449" s="162"/>
      <c r="F449" s="162"/>
      <c r="G449" s="162"/>
      <c r="H449" s="162"/>
      <c r="I449" s="162"/>
      <c r="J449" s="162"/>
      <c r="K449" s="162"/>
      <c r="L449" s="416"/>
    </row>
    <row r="450" spans="1:12" ht="14.25" customHeight="1" x14ac:dyDescent="0.2">
      <c r="A450" s="162"/>
      <c r="B450" s="162"/>
      <c r="C450" s="162"/>
      <c r="D450" s="162"/>
      <c r="E450" s="162"/>
      <c r="F450" s="162"/>
      <c r="G450" s="162"/>
      <c r="H450" s="162"/>
      <c r="I450" s="162"/>
      <c r="J450" s="162"/>
      <c r="K450" s="162"/>
      <c r="L450" s="416"/>
    </row>
    <row r="451" spans="1:12" ht="14.25" customHeight="1" x14ac:dyDescent="0.2">
      <c r="A451" s="162"/>
      <c r="B451" s="162"/>
      <c r="C451" s="162"/>
      <c r="D451" s="162"/>
      <c r="E451" s="162"/>
      <c r="F451" s="162"/>
      <c r="G451" s="162"/>
      <c r="H451" s="162"/>
      <c r="I451" s="162"/>
      <c r="J451" s="162"/>
      <c r="K451" s="162"/>
      <c r="L451" s="416"/>
    </row>
    <row r="452" spans="1:12" ht="14.25" customHeight="1" x14ac:dyDescent="0.2">
      <c r="A452" s="162"/>
      <c r="B452" s="162"/>
      <c r="C452" s="162"/>
      <c r="D452" s="162"/>
      <c r="E452" s="162"/>
      <c r="F452" s="162"/>
      <c r="G452" s="162"/>
      <c r="H452" s="162"/>
      <c r="I452" s="162"/>
      <c r="J452" s="162"/>
      <c r="K452" s="162"/>
      <c r="L452" s="416"/>
    </row>
    <row r="453" spans="1:12" ht="14.25" customHeight="1" x14ac:dyDescent="0.2">
      <c r="A453" s="162"/>
      <c r="B453" s="162"/>
      <c r="C453" s="162"/>
      <c r="D453" s="162"/>
      <c r="E453" s="162"/>
      <c r="F453" s="162"/>
      <c r="G453" s="162"/>
      <c r="H453" s="162"/>
      <c r="I453" s="162"/>
      <c r="J453" s="162"/>
      <c r="K453" s="162"/>
      <c r="L453" s="416"/>
    </row>
    <row r="454" spans="1:12" ht="14.25" customHeight="1" x14ac:dyDescent="0.2">
      <c r="A454" s="162"/>
      <c r="B454" s="162"/>
      <c r="C454" s="162"/>
      <c r="D454" s="162"/>
      <c r="E454" s="162"/>
      <c r="F454" s="162"/>
      <c r="G454" s="162"/>
      <c r="H454" s="162"/>
      <c r="I454" s="162"/>
      <c r="J454" s="162"/>
      <c r="K454" s="162"/>
      <c r="L454" s="416"/>
    </row>
    <row r="455" spans="1:12" ht="14.25" customHeight="1" x14ac:dyDescent="0.2">
      <c r="A455" s="162"/>
      <c r="B455" s="162"/>
      <c r="C455" s="162"/>
      <c r="D455" s="162"/>
      <c r="E455" s="162"/>
      <c r="F455" s="162"/>
      <c r="G455" s="162"/>
      <c r="H455" s="162"/>
      <c r="I455" s="162"/>
      <c r="J455" s="162"/>
      <c r="K455" s="162"/>
      <c r="L455" s="416"/>
    </row>
    <row r="456" spans="1:12" ht="14.25" customHeight="1" x14ac:dyDescent="0.2">
      <c r="A456" s="162"/>
      <c r="B456" s="162"/>
      <c r="C456" s="162"/>
      <c r="D456" s="162"/>
      <c r="E456" s="162"/>
      <c r="F456" s="162"/>
      <c r="G456" s="162"/>
      <c r="H456" s="162"/>
      <c r="I456" s="162"/>
      <c r="J456" s="162"/>
      <c r="K456" s="162"/>
      <c r="L456" s="416"/>
    </row>
    <row r="457" spans="1:12" ht="14.25" customHeight="1" x14ac:dyDescent="0.2">
      <c r="A457" s="162"/>
      <c r="B457" s="162"/>
      <c r="C457" s="162"/>
      <c r="D457" s="162"/>
      <c r="E457" s="162"/>
      <c r="F457" s="162"/>
      <c r="G457" s="162"/>
      <c r="H457" s="162"/>
      <c r="I457" s="162"/>
      <c r="J457" s="162"/>
      <c r="K457" s="162"/>
      <c r="L457" s="416"/>
    </row>
    <row r="458" spans="1:12" ht="14.25" customHeight="1" x14ac:dyDescent="0.2">
      <c r="A458" s="162"/>
      <c r="B458" s="162"/>
      <c r="C458" s="162"/>
      <c r="D458" s="162"/>
      <c r="E458" s="162"/>
      <c r="F458" s="162"/>
      <c r="G458" s="162"/>
      <c r="H458" s="162"/>
      <c r="I458" s="162"/>
      <c r="J458" s="162"/>
      <c r="K458" s="162"/>
      <c r="L458" s="416"/>
    </row>
    <row r="459" spans="1:12" ht="14.25" customHeight="1" x14ac:dyDescent="0.2">
      <c r="A459" s="162"/>
      <c r="B459" s="162"/>
      <c r="C459" s="162"/>
      <c r="D459" s="162"/>
      <c r="E459" s="162"/>
      <c r="F459" s="162"/>
      <c r="G459" s="162"/>
      <c r="H459" s="162"/>
      <c r="I459" s="162"/>
      <c r="J459" s="162"/>
      <c r="K459" s="162"/>
      <c r="L459" s="416"/>
    </row>
    <row r="460" spans="1:12" ht="14.25" customHeight="1" x14ac:dyDescent="0.2">
      <c r="A460" s="162"/>
      <c r="B460" s="162"/>
      <c r="C460" s="162"/>
      <c r="D460" s="162"/>
      <c r="E460" s="162"/>
      <c r="F460" s="162"/>
      <c r="G460" s="162"/>
      <c r="H460" s="162"/>
      <c r="I460" s="162"/>
      <c r="J460" s="162"/>
      <c r="K460" s="162"/>
      <c r="L460" s="416"/>
    </row>
    <row r="461" spans="1:12" ht="14.25" customHeight="1" x14ac:dyDescent="0.2">
      <c r="A461" s="162"/>
      <c r="B461" s="162"/>
      <c r="C461" s="162"/>
      <c r="D461" s="162"/>
      <c r="E461" s="162"/>
      <c r="F461" s="162"/>
      <c r="G461" s="162"/>
      <c r="H461" s="162"/>
      <c r="I461" s="162"/>
      <c r="J461" s="162"/>
      <c r="K461" s="162"/>
      <c r="L461" s="416"/>
    </row>
    <row r="462" spans="1:12" ht="14.25" customHeight="1" x14ac:dyDescent="0.2">
      <c r="A462" s="162"/>
      <c r="B462" s="162"/>
      <c r="C462" s="162"/>
      <c r="D462" s="162"/>
      <c r="E462" s="162"/>
      <c r="F462" s="162"/>
      <c r="G462" s="162"/>
      <c r="H462" s="162"/>
      <c r="I462" s="162"/>
      <c r="J462" s="162"/>
      <c r="K462" s="162"/>
      <c r="L462" s="416"/>
    </row>
    <row r="463" spans="1:12" ht="14.25" customHeight="1" x14ac:dyDescent="0.2">
      <c r="A463" s="162"/>
      <c r="B463" s="162"/>
      <c r="C463" s="162"/>
      <c r="D463" s="162"/>
      <c r="E463" s="162"/>
      <c r="F463" s="162"/>
      <c r="G463" s="162"/>
      <c r="H463" s="162"/>
      <c r="I463" s="162"/>
      <c r="J463" s="162"/>
      <c r="K463" s="162"/>
      <c r="L463" s="416"/>
    </row>
    <row r="464" spans="1:12" ht="14.25" customHeight="1" x14ac:dyDescent="0.2">
      <c r="A464" s="162"/>
      <c r="B464" s="162"/>
      <c r="C464" s="162"/>
      <c r="D464" s="162"/>
      <c r="E464" s="162"/>
      <c r="F464" s="162"/>
      <c r="G464" s="162"/>
      <c r="H464" s="162"/>
      <c r="I464" s="162"/>
      <c r="J464" s="162"/>
      <c r="K464" s="162"/>
      <c r="L464" s="416"/>
    </row>
    <row r="465" spans="1:12" ht="14.25" customHeight="1" x14ac:dyDescent="0.2">
      <c r="A465" s="162"/>
      <c r="B465" s="162"/>
      <c r="C465" s="162"/>
      <c r="D465" s="162"/>
      <c r="E465" s="162"/>
      <c r="F465" s="162"/>
      <c r="G465" s="162"/>
      <c r="H465" s="162"/>
      <c r="I465" s="162"/>
      <c r="J465" s="162"/>
      <c r="K465" s="162"/>
      <c r="L465" s="416"/>
    </row>
    <row r="466" spans="1:12" ht="14.25" customHeight="1" x14ac:dyDescent="0.2">
      <c r="A466" s="162"/>
      <c r="B466" s="162"/>
      <c r="C466" s="162"/>
      <c r="D466" s="162"/>
      <c r="E466" s="162"/>
      <c r="F466" s="162"/>
      <c r="G466" s="162"/>
      <c r="H466" s="162"/>
      <c r="I466" s="162"/>
      <c r="J466" s="162"/>
      <c r="K466" s="162"/>
      <c r="L466" s="416"/>
    </row>
    <row r="467" spans="1:12" ht="14.25" customHeight="1" x14ac:dyDescent="0.2">
      <c r="A467" s="162"/>
      <c r="B467" s="162"/>
      <c r="C467" s="162"/>
      <c r="D467" s="162"/>
      <c r="E467" s="162"/>
      <c r="F467" s="162"/>
      <c r="G467" s="162"/>
      <c r="H467" s="162"/>
      <c r="I467" s="162"/>
      <c r="J467" s="162"/>
      <c r="K467" s="162"/>
      <c r="L467" s="416"/>
    </row>
    <row r="468" spans="1:12" ht="14.25" customHeight="1" x14ac:dyDescent="0.2">
      <c r="A468" s="162"/>
      <c r="B468" s="162"/>
      <c r="C468" s="162"/>
      <c r="D468" s="162"/>
      <c r="E468" s="162"/>
      <c r="F468" s="162"/>
      <c r="G468" s="162"/>
      <c r="H468" s="162"/>
      <c r="I468" s="162"/>
      <c r="J468" s="162"/>
      <c r="K468" s="162"/>
      <c r="L468" s="416"/>
    </row>
    <row r="469" spans="1:12" ht="14.25" customHeight="1" x14ac:dyDescent="0.2">
      <c r="A469" s="162"/>
      <c r="B469" s="162"/>
      <c r="C469" s="162"/>
      <c r="D469" s="162"/>
      <c r="E469" s="162"/>
      <c r="F469" s="162"/>
      <c r="G469" s="162"/>
      <c r="H469" s="162"/>
      <c r="I469" s="162"/>
      <c r="J469" s="162"/>
      <c r="K469" s="162"/>
      <c r="L469" s="416"/>
    </row>
    <row r="470" spans="1:12" ht="14.25" customHeight="1" x14ac:dyDescent="0.2">
      <c r="A470" s="162"/>
      <c r="B470" s="162"/>
      <c r="C470" s="162"/>
      <c r="D470" s="162"/>
      <c r="E470" s="162"/>
      <c r="F470" s="162"/>
      <c r="G470" s="162"/>
      <c r="H470" s="162"/>
      <c r="I470" s="162"/>
      <c r="J470" s="162"/>
      <c r="K470" s="162"/>
      <c r="L470" s="416"/>
    </row>
    <row r="471" spans="1:12" ht="14.25" customHeight="1" x14ac:dyDescent="0.2">
      <c r="A471" s="162"/>
      <c r="B471" s="162"/>
      <c r="C471" s="162"/>
      <c r="D471" s="162"/>
      <c r="E471" s="162"/>
      <c r="F471" s="162"/>
      <c r="G471" s="162"/>
      <c r="H471" s="162"/>
      <c r="I471" s="162"/>
      <c r="J471" s="162"/>
      <c r="K471" s="162"/>
      <c r="L471" s="416"/>
    </row>
    <row r="472" spans="1:12" ht="14.25" customHeight="1" x14ac:dyDescent="0.2">
      <c r="A472" s="162"/>
      <c r="B472" s="162"/>
      <c r="C472" s="162"/>
      <c r="D472" s="162"/>
      <c r="E472" s="162"/>
      <c r="F472" s="162"/>
      <c r="G472" s="162"/>
      <c r="H472" s="162"/>
      <c r="I472" s="162"/>
      <c r="J472" s="162"/>
      <c r="K472" s="162"/>
      <c r="L472" s="416"/>
    </row>
    <row r="473" spans="1:12" ht="14.25" customHeight="1" x14ac:dyDescent="0.2">
      <c r="A473" s="162"/>
      <c r="B473" s="162"/>
      <c r="C473" s="162"/>
      <c r="D473" s="162"/>
      <c r="E473" s="162"/>
      <c r="F473" s="162"/>
      <c r="G473" s="162"/>
      <c r="H473" s="162"/>
      <c r="I473" s="162"/>
      <c r="J473" s="162"/>
      <c r="K473" s="162"/>
      <c r="L473" s="416"/>
    </row>
    <row r="474" spans="1:12" ht="14.25" customHeight="1" x14ac:dyDescent="0.2">
      <c r="A474" s="162"/>
      <c r="B474" s="162"/>
      <c r="C474" s="162"/>
      <c r="D474" s="162"/>
      <c r="E474" s="162"/>
      <c r="F474" s="162"/>
      <c r="G474" s="162"/>
      <c r="H474" s="162"/>
      <c r="I474" s="162"/>
      <c r="J474" s="162"/>
      <c r="K474" s="162"/>
      <c r="L474" s="416"/>
    </row>
    <row r="475" spans="1:12" ht="14.25" customHeight="1" x14ac:dyDescent="0.2">
      <c r="A475" s="162"/>
      <c r="B475" s="162"/>
      <c r="C475" s="162"/>
      <c r="D475" s="162"/>
      <c r="E475" s="162"/>
      <c r="F475" s="162"/>
      <c r="G475" s="162"/>
      <c r="H475" s="162"/>
      <c r="I475" s="162"/>
      <c r="J475" s="162"/>
      <c r="K475" s="162"/>
      <c r="L475" s="416"/>
    </row>
    <row r="476" spans="1:12" ht="14.25" customHeight="1" x14ac:dyDescent="0.2">
      <c r="A476" s="162"/>
      <c r="B476" s="162"/>
      <c r="C476" s="162"/>
      <c r="D476" s="162"/>
      <c r="E476" s="162"/>
      <c r="F476" s="162"/>
      <c r="G476" s="162"/>
      <c r="H476" s="162"/>
      <c r="I476" s="162"/>
      <c r="J476" s="162"/>
      <c r="K476" s="162"/>
      <c r="L476" s="416"/>
    </row>
    <row r="477" spans="1:12" ht="14.25" customHeight="1" x14ac:dyDescent="0.2">
      <c r="A477" s="162"/>
      <c r="B477" s="162"/>
      <c r="C477" s="162"/>
      <c r="D477" s="162"/>
      <c r="E477" s="162"/>
      <c r="F477" s="162"/>
      <c r="G477" s="162"/>
      <c r="H477" s="162"/>
      <c r="I477" s="162"/>
      <c r="J477" s="162"/>
      <c r="K477" s="162"/>
      <c r="L477" s="416"/>
    </row>
    <row r="478" spans="1:12" ht="14.25" customHeight="1" x14ac:dyDescent="0.2">
      <c r="A478" s="162"/>
      <c r="B478" s="162"/>
      <c r="C478" s="162"/>
      <c r="D478" s="162"/>
      <c r="E478" s="162"/>
      <c r="F478" s="162"/>
      <c r="G478" s="162"/>
      <c r="H478" s="162"/>
      <c r="I478" s="162"/>
      <c r="J478" s="162"/>
      <c r="K478" s="162"/>
      <c r="L478" s="416"/>
    </row>
    <row r="479" spans="1:12" ht="14.25" customHeight="1" x14ac:dyDescent="0.2">
      <c r="A479" s="162"/>
      <c r="B479" s="162"/>
      <c r="C479" s="162"/>
      <c r="D479" s="162"/>
      <c r="E479" s="162"/>
      <c r="F479" s="162"/>
      <c r="G479" s="162"/>
      <c r="H479" s="162"/>
      <c r="I479" s="162"/>
      <c r="J479" s="162"/>
      <c r="K479" s="162"/>
      <c r="L479" s="416"/>
    </row>
    <row r="480" spans="1:12" ht="14.25" customHeight="1" x14ac:dyDescent="0.2">
      <c r="A480" s="162"/>
      <c r="B480" s="162"/>
      <c r="C480" s="162"/>
      <c r="D480" s="162"/>
      <c r="E480" s="162"/>
      <c r="F480" s="162"/>
      <c r="G480" s="162"/>
      <c r="H480" s="162"/>
      <c r="I480" s="162"/>
      <c r="J480" s="162"/>
      <c r="K480" s="162"/>
      <c r="L480" s="416"/>
    </row>
    <row r="481" spans="1:12" ht="14.25" customHeight="1" x14ac:dyDescent="0.2">
      <c r="A481" s="162"/>
      <c r="B481" s="162"/>
      <c r="C481" s="162"/>
      <c r="D481" s="162"/>
      <c r="E481" s="162"/>
      <c r="F481" s="162"/>
      <c r="G481" s="162"/>
      <c r="H481" s="162"/>
      <c r="I481" s="162"/>
      <c r="J481" s="162"/>
      <c r="K481" s="162"/>
      <c r="L481" s="416"/>
    </row>
    <row r="482" spans="1:12" ht="14.25" customHeight="1" x14ac:dyDescent="0.2">
      <c r="A482" s="162"/>
      <c r="B482" s="162"/>
      <c r="C482" s="162"/>
      <c r="D482" s="162"/>
      <c r="E482" s="162"/>
      <c r="F482" s="162"/>
      <c r="G482" s="162"/>
      <c r="H482" s="162"/>
      <c r="I482" s="162"/>
      <c r="J482" s="162"/>
      <c r="K482" s="162"/>
      <c r="L482" s="416"/>
    </row>
    <row r="483" spans="1:12" ht="14.25" customHeight="1" x14ac:dyDescent="0.2">
      <c r="A483" s="162"/>
      <c r="B483" s="162"/>
      <c r="C483" s="162"/>
      <c r="D483" s="162"/>
      <c r="E483" s="162"/>
      <c r="F483" s="162"/>
      <c r="G483" s="162"/>
      <c r="H483" s="162"/>
      <c r="I483" s="162"/>
      <c r="J483" s="162"/>
      <c r="K483" s="162"/>
      <c r="L483" s="416"/>
    </row>
    <row r="484" spans="1:12" ht="14.25" customHeight="1" x14ac:dyDescent="0.2">
      <c r="A484" s="162"/>
      <c r="B484" s="162"/>
      <c r="C484" s="162"/>
      <c r="D484" s="162"/>
      <c r="E484" s="162"/>
      <c r="F484" s="162"/>
      <c r="G484" s="162"/>
      <c r="H484" s="162"/>
      <c r="I484" s="162"/>
      <c r="J484" s="162"/>
      <c r="K484" s="162"/>
      <c r="L484" s="416"/>
    </row>
    <row r="485" spans="1:12" ht="14.25" customHeight="1" x14ac:dyDescent="0.2">
      <c r="A485" s="162"/>
      <c r="B485" s="162"/>
      <c r="C485" s="162"/>
      <c r="D485" s="162"/>
      <c r="E485" s="162"/>
      <c r="F485" s="162"/>
      <c r="G485" s="162"/>
      <c r="H485" s="162"/>
      <c r="I485" s="162"/>
      <c r="J485" s="162"/>
      <c r="K485" s="162"/>
      <c r="L485" s="416"/>
    </row>
    <row r="486" spans="1:12" ht="14.25" customHeight="1" x14ac:dyDescent="0.2">
      <c r="A486" s="162"/>
      <c r="B486" s="162"/>
      <c r="C486" s="162"/>
      <c r="D486" s="162"/>
      <c r="E486" s="162"/>
      <c r="F486" s="162"/>
      <c r="G486" s="162"/>
      <c r="H486" s="162"/>
      <c r="I486" s="162"/>
      <c r="J486" s="162"/>
      <c r="K486" s="162"/>
      <c r="L486" s="416"/>
    </row>
    <row r="487" spans="1:12" ht="14.25" customHeight="1" x14ac:dyDescent="0.2">
      <c r="A487" s="162"/>
      <c r="B487" s="162"/>
      <c r="C487" s="162"/>
      <c r="D487" s="162"/>
      <c r="E487" s="162"/>
      <c r="F487" s="162"/>
      <c r="G487" s="162"/>
      <c r="H487" s="162"/>
      <c r="I487" s="162"/>
      <c r="J487" s="162"/>
      <c r="K487" s="162"/>
      <c r="L487" s="416"/>
    </row>
    <row r="488" spans="1:12" ht="14.25" customHeight="1" x14ac:dyDescent="0.2">
      <c r="A488" s="162"/>
      <c r="B488" s="162"/>
      <c r="C488" s="162"/>
      <c r="D488" s="162"/>
      <c r="E488" s="162"/>
      <c r="F488" s="162"/>
      <c r="G488" s="162"/>
      <c r="H488" s="162"/>
      <c r="I488" s="162"/>
      <c r="J488" s="162"/>
      <c r="K488" s="162"/>
      <c r="L488" s="416"/>
    </row>
    <row r="489" spans="1:12" ht="14.25" customHeight="1" x14ac:dyDescent="0.2">
      <c r="A489" s="162"/>
      <c r="B489" s="162"/>
      <c r="C489" s="162"/>
      <c r="D489" s="162"/>
      <c r="E489" s="162"/>
      <c r="F489" s="162"/>
      <c r="G489" s="162"/>
      <c r="H489" s="162"/>
      <c r="I489" s="162"/>
      <c r="J489" s="162"/>
      <c r="K489" s="162"/>
      <c r="L489" s="416"/>
    </row>
    <row r="490" spans="1:12" ht="14.25" customHeight="1" x14ac:dyDescent="0.2">
      <c r="A490" s="162"/>
      <c r="B490" s="162"/>
      <c r="C490" s="162"/>
      <c r="D490" s="162"/>
      <c r="E490" s="162"/>
      <c r="F490" s="162"/>
      <c r="G490" s="162"/>
      <c r="H490" s="162"/>
      <c r="I490" s="162"/>
      <c r="J490" s="162"/>
      <c r="K490" s="162"/>
      <c r="L490" s="416"/>
    </row>
    <row r="491" spans="1:12" ht="14.25" customHeight="1" x14ac:dyDescent="0.2">
      <c r="A491" s="162"/>
      <c r="B491" s="162"/>
      <c r="C491" s="162"/>
      <c r="D491" s="162"/>
      <c r="E491" s="162"/>
      <c r="F491" s="162"/>
      <c r="G491" s="162"/>
      <c r="H491" s="162"/>
      <c r="I491" s="162"/>
      <c r="J491" s="162"/>
      <c r="K491" s="162"/>
      <c r="L491" s="416"/>
    </row>
    <row r="492" spans="1:12" ht="14.25" customHeight="1" x14ac:dyDescent="0.2">
      <c r="A492" s="162"/>
      <c r="B492" s="162"/>
      <c r="C492" s="162"/>
      <c r="D492" s="162"/>
      <c r="E492" s="162"/>
      <c r="F492" s="162"/>
      <c r="G492" s="162"/>
      <c r="H492" s="162"/>
      <c r="I492" s="162"/>
      <c r="J492" s="162"/>
      <c r="K492" s="162"/>
      <c r="L492" s="416"/>
    </row>
    <row r="493" spans="1:12" ht="14.25" customHeight="1" x14ac:dyDescent="0.2">
      <c r="A493" s="162"/>
      <c r="B493" s="162"/>
      <c r="C493" s="162"/>
      <c r="D493" s="162"/>
      <c r="E493" s="162"/>
      <c r="F493" s="162"/>
      <c r="G493" s="162"/>
      <c r="H493" s="162"/>
      <c r="I493" s="162"/>
      <c r="J493" s="162"/>
      <c r="K493" s="162"/>
      <c r="L493" s="416"/>
    </row>
    <row r="494" spans="1:12" ht="14.25" customHeight="1" x14ac:dyDescent="0.2">
      <c r="A494" s="162"/>
      <c r="B494" s="162"/>
      <c r="C494" s="162"/>
      <c r="D494" s="162"/>
      <c r="E494" s="162"/>
      <c r="F494" s="162"/>
      <c r="G494" s="162"/>
      <c r="H494" s="162"/>
      <c r="I494" s="162"/>
      <c r="J494" s="162"/>
      <c r="K494" s="162"/>
      <c r="L494" s="416"/>
    </row>
    <row r="495" spans="1:12" ht="14.25" customHeight="1" x14ac:dyDescent="0.2">
      <c r="A495" s="162"/>
      <c r="B495" s="162"/>
      <c r="C495" s="162"/>
      <c r="D495" s="162"/>
      <c r="E495" s="162"/>
      <c r="F495" s="162"/>
      <c r="G495" s="162"/>
      <c r="H495" s="162"/>
      <c r="I495" s="162"/>
      <c r="J495" s="162"/>
      <c r="K495" s="162"/>
      <c r="L495" s="416"/>
    </row>
    <row r="496" spans="1:12" ht="14.25" customHeight="1" x14ac:dyDescent="0.2">
      <c r="A496" s="162"/>
      <c r="B496" s="162"/>
      <c r="C496" s="162"/>
      <c r="D496" s="162"/>
      <c r="E496" s="162"/>
      <c r="F496" s="162"/>
      <c r="G496" s="162"/>
      <c r="H496" s="162"/>
      <c r="I496" s="162"/>
      <c r="J496" s="162"/>
      <c r="K496" s="162"/>
      <c r="L496" s="416"/>
    </row>
    <row r="497" spans="1:12" ht="14.25" customHeight="1" x14ac:dyDescent="0.2">
      <c r="A497" s="162"/>
      <c r="B497" s="162"/>
      <c r="C497" s="162"/>
      <c r="D497" s="162"/>
      <c r="E497" s="162"/>
      <c r="F497" s="162"/>
      <c r="G497" s="162"/>
      <c r="H497" s="162"/>
      <c r="I497" s="162"/>
      <c r="J497" s="162"/>
      <c r="K497" s="162"/>
      <c r="L497" s="416"/>
    </row>
    <row r="498" spans="1:12" ht="14.25" customHeight="1" x14ac:dyDescent="0.2">
      <c r="A498" s="162"/>
      <c r="B498" s="162"/>
      <c r="C498" s="162"/>
      <c r="D498" s="162"/>
      <c r="E498" s="162"/>
      <c r="F498" s="162"/>
      <c r="G498" s="162"/>
      <c r="H498" s="162"/>
      <c r="I498" s="162"/>
      <c r="J498" s="162"/>
      <c r="K498" s="162"/>
      <c r="L498" s="416"/>
    </row>
    <row r="499" spans="1:12" ht="14.25" customHeight="1" x14ac:dyDescent="0.2">
      <c r="A499" s="162"/>
      <c r="B499" s="162"/>
      <c r="C499" s="162"/>
      <c r="D499" s="162"/>
      <c r="E499" s="162"/>
      <c r="F499" s="162"/>
      <c r="G499" s="162"/>
      <c r="H499" s="162"/>
      <c r="I499" s="162"/>
      <c r="J499" s="162"/>
      <c r="K499" s="162"/>
      <c r="L499" s="416"/>
    </row>
    <row r="500" spans="1:12" ht="14.25" customHeight="1" x14ac:dyDescent="0.2">
      <c r="A500" s="162"/>
      <c r="B500" s="162"/>
      <c r="C500" s="162"/>
      <c r="D500" s="162"/>
      <c r="E500" s="162"/>
      <c r="F500" s="162"/>
      <c r="G500" s="162"/>
      <c r="H500" s="162"/>
      <c r="I500" s="162"/>
      <c r="J500" s="162"/>
      <c r="K500" s="162"/>
      <c r="L500" s="416"/>
    </row>
    <row r="501" spans="1:12" ht="14.25" customHeight="1" x14ac:dyDescent="0.2">
      <c r="A501" s="162"/>
      <c r="B501" s="162"/>
      <c r="C501" s="162"/>
      <c r="D501" s="162"/>
      <c r="E501" s="162"/>
      <c r="F501" s="162"/>
      <c r="G501" s="162"/>
      <c r="H501" s="162"/>
      <c r="I501" s="162"/>
      <c r="J501" s="162"/>
      <c r="K501" s="162"/>
      <c r="L501" s="416"/>
    </row>
    <row r="502" spans="1:12" ht="14.25" customHeight="1" x14ac:dyDescent="0.2">
      <c r="A502" s="162"/>
      <c r="B502" s="162"/>
      <c r="C502" s="162"/>
      <c r="D502" s="162"/>
      <c r="E502" s="162"/>
      <c r="F502" s="162"/>
      <c r="G502" s="162"/>
      <c r="H502" s="162"/>
      <c r="I502" s="162"/>
      <c r="J502" s="162"/>
      <c r="K502" s="162"/>
      <c r="L502" s="416"/>
    </row>
    <row r="503" spans="1:12" ht="14.25" customHeight="1" x14ac:dyDescent="0.2">
      <c r="A503" s="162"/>
      <c r="B503" s="162"/>
      <c r="C503" s="162"/>
      <c r="D503" s="162"/>
      <c r="E503" s="162"/>
      <c r="F503" s="162"/>
      <c r="G503" s="162"/>
      <c r="H503" s="162"/>
      <c r="I503" s="162"/>
      <c r="J503" s="162"/>
      <c r="K503" s="162"/>
      <c r="L503" s="416"/>
    </row>
    <row r="504" spans="1:12" ht="14.25" customHeight="1" x14ac:dyDescent="0.2">
      <c r="A504" s="162"/>
      <c r="B504" s="162"/>
      <c r="C504" s="162"/>
      <c r="D504" s="162"/>
      <c r="E504" s="162"/>
      <c r="F504" s="162"/>
      <c r="G504" s="162"/>
      <c r="H504" s="162"/>
      <c r="I504" s="162"/>
      <c r="J504" s="162"/>
      <c r="K504" s="162"/>
      <c r="L504" s="416"/>
    </row>
    <row r="505" spans="1:12" ht="14.25" customHeight="1" x14ac:dyDescent="0.2">
      <c r="A505" s="162"/>
      <c r="B505" s="162"/>
      <c r="C505" s="162"/>
      <c r="D505" s="162"/>
      <c r="E505" s="162"/>
      <c r="F505" s="162"/>
      <c r="G505" s="162"/>
      <c r="H505" s="162"/>
      <c r="I505" s="162"/>
      <c r="J505" s="162"/>
      <c r="K505" s="162"/>
      <c r="L505" s="416"/>
    </row>
    <row r="506" spans="1:12" ht="14.25" customHeight="1" x14ac:dyDescent="0.2">
      <c r="A506" s="162"/>
      <c r="B506" s="162"/>
      <c r="C506" s="162"/>
      <c r="D506" s="162"/>
      <c r="E506" s="162"/>
      <c r="F506" s="162"/>
      <c r="G506" s="162"/>
      <c r="H506" s="162"/>
      <c r="I506" s="162"/>
      <c r="J506" s="162"/>
      <c r="K506" s="162"/>
      <c r="L506" s="416"/>
    </row>
    <row r="507" spans="1:12" ht="14.25" customHeight="1" x14ac:dyDescent="0.2">
      <c r="A507" s="162"/>
      <c r="B507" s="162"/>
      <c r="C507" s="162"/>
      <c r="D507" s="162"/>
      <c r="E507" s="162"/>
      <c r="F507" s="162"/>
      <c r="G507" s="162"/>
      <c r="H507" s="162"/>
      <c r="I507" s="162"/>
      <c r="J507" s="162"/>
      <c r="K507" s="162"/>
      <c r="L507" s="416"/>
    </row>
    <row r="508" spans="1:12" ht="14.25" customHeight="1" x14ac:dyDescent="0.2">
      <c r="A508" s="162"/>
      <c r="B508" s="162"/>
      <c r="C508" s="162"/>
      <c r="D508" s="162"/>
      <c r="E508" s="162"/>
      <c r="F508" s="162"/>
      <c r="G508" s="162"/>
      <c r="H508" s="162"/>
      <c r="I508" s="162"/>
      <c r="J508" s="162"/>
      <c r="K508" s="162"/>
      <c r="L508" s="416"/>
    </row>
    <row r="509" spans="1:12" ht="14.25" customHeight="1" x14ac:dyDescent="0.2">
      <c r="A509" s="162"/>
      <c r="B509" s="162"/>
      <c r="C509" s="162"/>
      <c r="D509" s="162"/>
      <c r="E509" s="162"/>
      <c r="F509" s="162"/>
      <c r="G509" s="162"/>
      <c r="H509" s="162"/>
      <c r="I509" s="162"/>
      <c r="J509" s="162"/>
      <c r="K509" s="162"/>
      <c r="L509" s="416"/>
    </row>
    <row r="510" spans="1:12" ht="14.25" customHeight="1" x14ac:dyDescent="0.2">
      <c r="A510" s="162"/>
      <c r="B510" s="162"/>
      <c r="C510" s="162"/>
      <c r="D510" s="162"/>
      <c r="E510" s="162"/>
      <c r="F510" s="162"/>
      <c r="G510" s="162"/>
      <c r="H510" s="162"/>
      <c r="I510" s="162"/>
      <c r="J510" s="162"/>
      <c r="K510" s="162"/>
      <c r="L510" s="416"/>
    </row>
    <row r="511" spans="1:12" ht="14.25" customHeight="1" x14ac:dyDescent="0.2">
      <c r="A511" s="162"/>
      <c r="B511" s="162"/>
      <c r="C511" s="162"/>
      <c r="D511" s="162"/>
      <c r="E511" s="162"/>
      <c r="F511" s="162"/>
      <c r="G511" s="162"/>
      <c r="H511" s="162"/>
      <c r="I511" s="162"/>
      <c r="J511" s="162"/>
      <c r="K511" s="162"/>
      <c r="L511" s="416"/>
    </row>
    <row r="512" spans="1:12" ht="14.25" customHeight="1" x14ac:dyDescent="0.2">
      <c r="A512" s="162"/>
      <c r="B512" s="162"/>
      <c r="C512" s="162"/>
      <c r="D512" s="162"/>
      <c r="E512" s="162"/>
      <c r="F512" s="162"/>
      <c r="G512" s="162"/>
      <c r="H512" s="162"/>
      <c r="I512" s="162"/>
      <c r="J512" s="162"/>
      <c r="K512" s="162"/>
      <c r="L512" s="416"/>
    </row>
    <row r="513" spans="1:12" ht="14.25" customHeight="1" x14ac:dyDescent="0.2">
      <c r="A513" s="162"/>
      <c r="B513" s="162"/>
      <c r="C513" s="162"/>
      <c r="D513" s="162"/>
      <c r="E513" s="162"/>
      <c r="F513" s="162"/>
      <c r="G513" s="162"/>
      <c r="H513" s="162"/>
      <c r="I513" s="162"/>
      <c r="J513" s="162"/>
      <c r="K513" s="162"/>
      <c r="L513" s="416"/>
    </row>
    <row r="514" spans="1:12" ht="14.25" customHeight="1" x14ac:dyDescent="0.2">
      <c r="A514" s="162"/>
      <c r="B514" s="162"/>
      <c r="C514" s="162"/>
      <c r="D514" s="162"/>
      <c r="E514" s="162"/>
      <c r="F514" s="162"/>
      <c r="G514" s="162"/>
      <c r="H514" s="162"/>
      <c r="I514" s="162"/>
      <c r="J514" s="162"/>
      <c r="K514" s="162"/>
      <c r="L514" s="416"/>
    </row>
    <row r="515" spans="1:12" ht="14.25" customHeight="1" x14ac:dyDescent="0.2">
      <c r="A515" s="162"/>
      <c r="B515" s="162"/>
      <c r="C515" s="162"/>
      <c r="D515" s="162"/>
      <c r="E515" s="162"/>
      <c r="F515" s="162"/>
      <c r="G515" s="162"/>
      <c r="H515" s="162"/>
      <c r="I515" s="162"/>
      <c r="J515" s="162"/>
      <c r="K515" s="162"/>
      <c r="L515" s="416"/>
    </row>
    <row r="516" spans="1:12" ht="14.25" customHeight="1" x14ac:dyDescent="0.2">
      <c r="A516" s="162"/>
      <c r="B516" s="162"/>
      <c r="C516" s="162"/>
      <c r="D516" s="162"/>
      <c r="E516" s="162"/>
      <c r="F516" s="162"/>
      <c r="G516" s="162"/>
      <c r="H516" s="162"/>
      <c r="I516" s="162"/>
      <c r="J516" s="162"/>
      <c r="K516" s="162"/>
      <c r="L516" s="416"/>
    </row>
    <row r="517" spans="1:12" ht="14.25" customHeight="1" x14ac:dyDescent="0.2">
      <c r="A517" s="162"/>
      <c r="B517" s="162"/>
      <c r="C517" s="162"/>
      <c r="D517" s="162"/>
      <c r="E517" s="162"/>
      <c r="F517" s="162"/>
      <c r="G517" s="162"/>
      <c r="H517" s="162"/>
      <c r="I517" s="162"/>
      <c r="J517" s="162"/>
      <c r="K517" s="162"/>
      <c r="L517" s="416"/>
    </row>
    <row r="518" spans="1:12" ht="14.25" customHeight="1" x14ac:dyDescent="0.2">
      <c r="A518" s="162"/>
      <c r="B518" s="162"/>
      <c r="C518" s="162"/>
      <c r="D518" s="162"/>
      <c r="E518" s="162"/>
      <c r="F518" s="162"/>
      <c r="G518" s="162"/>
      <c r="H518" s="162"/>
      <c r="I518" s="162"/>
      <c r="J518" s="162"/>
      <c r="K518" s="162"/>
      <c r="L518" s="416"/>
    </row>
    <row r="519" spans="1:12" ht="14.25" customHeight="1" x14ac:dyDescent="0.2">
      <c r="A519" s="162"/>
      <c r="B519" s="162"/>
      <c r="C519" s="162"/>
      <c r="D519" s="162"/>
      <c r="E519" s="162"/>
      <c r="F519" s="162"/>
      <c r="G519" s="162"/>
      <c r="H519" s="162"/>
      <c r="I519" s="162"/>
      <c r="J519" s="162"/>
      <c r="K519" s="162"/>
      <c r="L519" s="416"/>
    </row>
    <row r="520" spans="1:12" ht="14.25" customHeight="1" x14ac:dyDescent="0.2">
      <c r="A520" s="162"/>
      <c r="B520" s="162"/>
      <c r="C520" s="162"/>
      <c r="D520" s="162"/>
      <c r="E520" s="162"/>
      <c r="F520" s="162"/>
      <c r="G520" s="162"/>
      <c r="H520" s="162"/>
      <c r="I520" s="162"/>
      <c r="J520" s="162"/>
      <c r="K520" s="162"/>
      <c r="L520" s="416"/>
    </row>
    <row r="521" spans="1:12" ht="14.25" customHeight="1" x14ac:dyDescent="0.2">
      <c r="A521" s="162"/>
      <c r="B521" s="162"/>
      <c r="C521" s="162"/>
      <c r="D521" s="162"/>
      <c r="E521" s="162"/>
      <c r="F521" s="162"/>
      <c r="G521" s="162"/>
      <c r="H521" s="162"/>
      <c r="I521" s="162"/>
      <c r="J521" s="162"/>
      <c r="K521" s="162"/>
      <c r="L521" s="416"/>
    </row>
    <row r="522" spans="1:12" ht="14.25" customHeight="1" x14ac:dyDescent="0.2">
      <c r="A522" s="162"/>
      <c r="B522" s="162"/>
      <c r="C522" s="162"/>
      <c r="D522" s="162"/>
      <c r="E522" s="162"/>
      <c r="F522" s="162"/>
      <c r="G522" s="162"/>
      <c r="H522" s="162"/>
      <c r="I522" s="162"/>
      <c r="J522" s="162"/>
      <c r="K522" s="162"/>
      <c r="L522" s="416"/>
    </row>
    <row r="523" spans="1:12" ht="14.25" customHeight="1" x14ac:dyDescent="0.2">
      <c r="A523" s="162"/>
      <c r="B523" s="162"/>
      <c r="C523" s="162"/>
      <c r="D523" s="162"/>
      <c r="E523" s="162"/>
      <c r="F523" s="162"/>
      <c r="G523" s="162"/>
      <c r="H523" s="162"/>
      <c r="I523" s="162"/>
      <c r="J523" s="162"/>
      <c r="K523" s="162"/>
      <c r="L523" s="416"/>
    </row>
    <row r="524" spans="1:12" ht="14.25" customHeight="1" x14ac:dyDescent="0.2">
      <c r="A524" s="162"/>
      <c r="B524" s="162"/>
      <c r="C524" s="162"/>
      <c r="D524" s="162"/>
      <c r="E524" s="162"/>
      <c r="F524" s="162"/>
      <c r="G524" s="162"/>
      <c r="H524" s="162"/>
      <c r="I524" s="162"/>
      <c r="J524" s="162"/>
      <c r="K524" s="162"/>
      <c r="L524" s="416"/>
    </row>
    <row r="525" spans="1:12" ht="14.25" customHeight="1" x14ac:dyDescent="0.2">
      <c r="A525" s="162"/>
      <c r="B525" s="162"/>
      <c r="C525" s="162"/>
      <c r="D525" s="162"/>
      <c r="E525" s="162"/>
      <c r="F525" s="162"/>
      <c r="G525" s="162"/>
      <c r="H525" s="162"/>
      <c r="I525" s="162"/>
      <c r="J525" s="162"/>
      <c r="K525" s="162"/>
      <c r="L525" s="416"/>
    </row>
    <row r="526" spans="1:12" ht="14.25" customHeight="1" x14ac:dyDescent="0.2">
      <c r="A526" s="162"/>
      <c r="B526" s="162"/>
      <c r="C526" s="162"/>
      <c r="D526" s="162"/>
      <c r="E526" s="162"/>
      <c r="F526" s="162"/>
      <c r="G526" s="162"/>
      <c r="H526" s="162"/>
      <c r="I526" s="162"/>
      <c r="J526" s="162"/>
      <c r="K526" s="162"/>
      <c r="L526" s="416"/>
    </row>
    <row r="527" spans="1:12" ht="14.25" customHeight="1" x14ac:dyDescent="0.2">
      <c r="A527" s="162"/>
      <c r="B527" s="162"/>
      <c r="C527" s="162"/>
      <c r="D527" s="162"/>
      <c r="E527" s="162"/>
      <c r="F527" s="162"/>
      <c r="G527" s="162"/>
      <c r="H527" s="162"/>
      <c r="I527" s="162"/>
      <c r="J527" s="162"/>
      <c r="K527" s="162"/>
      <c r="L527" s="416"/>
    </row>
    <row r="528" spans="1:12" ht="14.25" customHeight="1" x14ac:dyDescent="0.2">
      <c r="A528" s="162"/>
      <c r="B528" s="162"/>
      <c r="C528" s="162"/>
      <c r="D528" s="162"/>
      <c r="E528" s="162"/>
      <c r="F528" s="162"/>
      <c r="G528" s="162"/>
      <c r="H528" s="162"/>
      <c r="I528" s="162"/>
      <c r="J528" s="162"/>
      <c r="K528" s="162"/>
      <c r="L528" s="416"/>
    </row>
    <row r="529" spans="1:12" ht="14.25" customHeight="1" x14ac:dyDescent="0.2">
      <c r="A529" s="162"/>
      <c r="B529" s="162"/>
      <c r="C529" s="162"/>
      <c r="D529" s="162"/>
      <c r="E529" s="162"/>
      <c r="F529" s="162"/>
      <c r="G529" s="162"/>
      <c r="H529" s="162"/>
      <c r="I529" s="162"/>
      <c r="J529" s="162"/>
      <c r="K529" s="162"/>
      <c r="L529" s="416"/>
    </row>
    <row r="530" spans="1:12" ht="14.25" customHeight="1" x14ac:dyDescent="0.2">
      <c r="A530" s="162"/>
      <c r="B530" s="162"/>
      <c r="C530" s="162"/>
      <c r="D530" s="162"/>
      <c r="E530" s="162"/>
      <c r="F530" s="162"/>
      <c r="G530" s="162"/>
      <c r="H530" s="162"/>
      <c r="I530" s="162"/>
      <c r="J530" s="162"/>
      <c r="K530" s="162"/>
      <c r="L530" s="416"/>
    </row>
    <row r="531" spans="1:12" ht="14.25" customHeight="1" x14ac:dyDescent="0.2">
      <c r="A531" s="162"/>
      <c r="B531" s="162"/>
      <c r="C531" s="162"/>
      <c r="D531" s="162"/>
      <c r="E531" s="162"/>
      <c r="F531" s="162"/>
      <c r="G531" s="162"/>
      <c r="H531" s="162"/>
      <c r="I531" s="162"/>
      <c r="J531" s="162"/>
      <c r="K531" s="162"/>
      <c r="L531" s="416"/>
    </row>
    <row r="532" spans="1:12" ht="14.25" customHeight="1" x14ac:dyDescent="0.2">
      <c r="A532" s="162"/>
      <c r="B532" s="162"/>
      <c r="C532" s="162"/>
      <c r="D532" s="162"/>
      <c r="E532" s="162"/>
      <c r="F532" s="162"/>
      <c r="G532" s="162"/>
      <c r="H532" s="162"/>
      <c r="I532" s="162"/>
      <c r="J532" s="162"/>
      <c r="K532" s="162"/>
      <c r="L532" s="416"/>
    </row>
    <row r="533" spans="1:12" ht="14.25" customHeight="1" x14ac:dyDescent="0.2">
      <c r="A533" s="162"/>
      <c r="B533" s="162"/>
      <c r="C533" s="162"/>
      <c r="D533" s="162"/>
      <c r="E533" s="162"/>
      <c r="F533" s="162"/>
      <c r="G533" s="162"/>
      <c r="H533" s="162"/>
      <c r="I533" s="162"/>
      <c r="J533" s="162"/>
      <c r="K533" s="162"/>
      <c r="L533" s="416"/>
    </row>
    <row r="534" spans="1:12" ht="14.25" customHeight="1" x14ac:dyDescent="0.2">
      <c r="A534" s="162"/>
      <c r="B534" s="162"/>
      <c r="C534" s="162"/>
      <c r="D534" s="162"/>
      <c r="E534" s="162"/>
      <c r="F534" s="162"/>
      <c r="G534" s="162"/>
      <c r="H534" s="162"/>
      <c r="I534" s="162"/>
      <c r="J534" s="162"/>
      <c r="K534" s="162"/>
      <c r="L534" s="416"/>
    </row>
    <row r="535" spans="1:12" ht="14.25" customHeight="1" x14ac:dyDescent="0.2">
      <c r="A535" s="162"/>
      <c r="B535" s="162"/>
      <c r="C535" s="162"/>
      <c r="D535" s="162"/>
      <c r="E535" s="162"/>
      <c r="F535" s="162"/>
      <c r="G535" s="162"/>
      <c r="H535" s="162"/>
      <c r="I535" s="162"/>
      <c r="J535" s="162"/>
      <c r="K535" s="162"/>
      <c r="L535" s="416"/>
    </row>
    <row r="536" spans="1:12" ht="14.25" customHeight="1" x14ac:dyDescent="0.2">
      <c r="A536" s="162"/>
      <c r="B536" s="162"/>
      <c r="C536" s="162"/>
      <c r="D536" s="162"/>
      <c r="E536" s="162"/>
      <c r="F536" s="162"/>
      <c r="G536" s="162"/>
      <c r="H536" s="162"/>
      <c r="I536" s="162"/>
      <c r="J536" s="162"/>
      <c r="K536" s="162"/>
      <c r="L536" s="416"/>
    </row>
    <row r="537" spans="1:12" ht="14.25" customHeight="1" x14ac:dyDescent="0.2">
      <c r="A537" s="162"/>
      <c r="B537" s="162"/>
      <c r="C537" s="162"/>
      <c r="D537" s="162"/>
      <c r="E537" s="162"/>
      <c r="F537" s="162"/>
      <c r="G537" s="162"/>
      <c r="H537" s="162"/>
      <c r="I537" s="162"/>
      <c r="J537" s="162"/>
      <c r="K537" s="162"/>
      <c r="L537" s="416"/>
    </row>
    <row r="538" spans="1:12" ht="14.25" customHeight="1" x14ac:dyDescent="0.2">
      <c r="A538" s="162"/>
      <c r="B538" s="162"/>
      <c r="C538" s="162"/>
      <c r="D538" s="162"/>
      <c r="E538" s="162"/>
      <c r="F538" s="162"/>
      <c r="G538" s="162"/>
      <c r="H538" s="162"/>
      <c r="I538" s="162"/>
      <c r="J538" s="162"/>
      <c r="K538" s="162"/>
      <c r="L538" s="416"/>
    </row>
    <row r="539" spans="1:12" ht="14.25" customHeight="1" x14ac:dyDescent="0.2">
      <c r="A539" s="162"/>
      <c r="B539" s="162"/>
      <c r="C539" s="162"/>
      <c r="D539" s="162"/>
      <c r="E539" s="162"/>
      <c r="F539" s="162"/>
      <c r="G539" s="162"/>
      <c r="H539" s="162"/>
      <c r="I539" s="162"/>
      <c r="J539" s="162"/>
      <c r="K539" s="162"/>
      <c r="L539" s="416"/>
    </row>
    <row r="540" spans="1:12" ht="14.25" customHeight="1" x14ac:dyDescent="0.2">
      <c r="A540" s="162"/>
      <c r="B540" s="162"/>
      <c r="C540" s="162"/>
      <c r="D540" s="162"/>
      <c r="E540" s="162"/>
      <c r="F540" s="162"/>
      <c r="G540" s="162"/>
      <c r="H540" s="162"/>
      <c r="I540" s="162"/>
      <c r="J540" s="162"/>
      <c r="K540" s="162"/>
      <c r="L540" s="416"/>
    </row>
    <row r="541" spans="1:12" ht="14.25" customHeight="1" x14ac:dyDescent="0.2">
      <c r="A541" s="162"/>
      <c r="B541" s="162"/>
      <c r="C541" s="162"/>
      <c r="D541" s="162"/>
      <c r="E541" s="162"/>
      <c r="F541" s="162"/>
      <c r="G541" s="162"/>
      <c r="H541" s="162"/>
      <c r="I541" s="162"/>
      <c r="J541" s="162"/>
      <c r="K541" s="162"/>
      <c r="L541" s="416"/>
    </row>
    <row r="542" spans="1:12" ht="14.25" customHeight="1" x14ac:dyDescent="0.2">
      <c r="A542" s="162"/>
      <c r="B542" s="162"/>
      <c r="C542" s="162"/>
      <c r="D542" s="162"/>
      <c r="E542" s="162"/>
      <c r="F542" s="162"/>
      <c r="G542" s="162"/>
      <c r="H542" s="162"/>
      <c r="I542" s="162"/>
      <c r="J542" s="162"/>
      <c r="K542" s="162"/>
      <c r="L542" s="416"/>
    </row>
    <row r="543" spans="1:12" ht="14.25" customHeight="1" x14ac:dyDescent="0.2">
      <c r="A543" s="162"/>
      <c r="B543" s="162"/>
      <c r="C543" s="162"/>
      <c r="D543" s="162"/>
      <c r="E543" s="162"/>
      <c r="F543" s="162"/>
      <c r="G543" s="162"/>
      <c r="H543" s="162"/>
      <c r="I543" s="162"/>
      <c r="J543" s="162"/>
      <c r="K543" s="162"/>
      <c r="L543" s="416"/>
    </row>
    <row r="544" spans="1:12" ht="14.25" customHeight="1" x14ac:dyDescent="0.2">
      <c r="A544" s="162"/>
      <c r="B544" s="162"/>
      <c r="C544" s="162"/>
      <c r="D544" s="162"/>
      <c r="E544" s="162"/>
      <c r="F544" s="162"/>
      <c r="G544" s="162"/>
      <c r="H544" s="162"/>
      <c r="I544" s="162"/>
      <c r="J544" s="162"/>
      <c r="K544" s="162"/>
      <c r="L544" s="416"/>
    </row>
    <row r="545" spans="1:12" ht="14.25" customHeight="1" x14ac:dyDescent="0.2">
      <c r="A545" s="162"/>
      <c r="B545" s="162"/>
      <c r="C545" s="162"/>
      <c r="D545" s="162"/>
      <c r="E545" s="162"/>
      <c r="F545" s="162"/>
      <c r="G545" s="162"/>
      <c r="H545" s="162"/>
      <c r="I545" s="162"/>
      <c r="J545" s="162"/>
      <c r="K545" s="162"/>
      <c r="L545" s="416"/>
    </row>
    <row r="546" spans="1:12" ht="14.25" customHeight="1" x14ac:dyDescent="0.2">
      <c r="A546" s="162"/>
      <c r="B546" s="162"/>
      <c r="C546" s="162"/>
      <c r="D546" s="162"/>
      <c r="E546" s="162"/>
      <c r="F546" s="162"/>
      <c r="G546" s="162"/>
      <c r="H546" s="162"/>
      <c r="I546" s="162"/>
      <c r="J546" s="162"/>
      <c r="K546" s="162"/>
      <c r="L546" s="416"/>
    </row>
    <row r="547" spans="1:12" ht="14.25" customHeight="1" x14ac:dyDescent="0.2">
      <c r="A547" s="162"/>
      <c r="B547" s="162"/>
      <c r="C547" s="162"/>
      <c r="D547" s="162"/>
      <c r="E547" s="162"/>
      <c r="F547" s="162"/>
      <c r="G547" s="162"/>
      <c r="H547" s="162"/>
      <c r="I547" s="162"/>
      <c r="J547" s="162"/>
      <c r="K547" s="162"/>
      <c r="L547" s="416"/>
    </row>
    <row r="548" spans="1:12" ht="14.25" customHeight="1" x14ac:dyDescent="0.2">
      <c r="A548" s="162"/>
      <c r="B548" s="162"/>
      <c r="C548" s="162"/>
      <c r="D548" s="162"/>
      <c r="E548" s="162"/>
      <c r="F548" s="162"/>
      <c r="G548" s="162"/>
      <c r="H548" s="162"/>
      <c r="I548" s="162"/>
      <c r="J548" s="162"/>
      <c r="K548" s="162"/>
      <c r="L548" s="416"/>
    </row>
    <row r="549" spans="1:12" ht="14.25" customHeight="1" x14ac:dyDescent="0.2">
      <c r="A549" s="162"/>
      <c r="B549" s="162"/>
      <c r="C549" s="162"/>
      <c r="D549" s="162"/>
      <c r="E549" s="162"/>
      <c r="F549" s="162"/>
      <c r="G549" s="162"/>
      <c r="H549" s="162"/>
      <c r="I549" s="162"/>
      <c r="J549" s="162"/>
      <c r="K549" s="162"/>
      <c r="L549" s="416"/>
    </row>
    <row r="550" spans="1:12" ht="14.25" customHeight="1" x14ac:dyDescent="0.2">
      <c r="A550" s="162"/>
      <c r="B550" s="162"/>
      <c r="C550" s="162"/>
      <c r="D550" s="162"/>
      <c r="E550" s="162"/>
      <c r="F550" s="162"/>
      <c r="G550" s="162"/>
      <c r="H550" s="162"/>
      <c r="I550" s="162"/>
      <c r="J550" s="162"/>
      <c r="K550" s="162"/>
      <c r="L550" s="416"/>
    </row>
    <row r="551" spans="1:12" ht="14.25" customHeight="1" x14ac:dyDescent="0.2">
      <c r="A551" s="162"/>
      <c r="B551" s="162"/>
      <c r="C551" s="162"/>
      <c r="D551" s="162"/>
      <c r="E551" s="162"/>
      <c r="F551" s="162"/>
      <c r="G551" s="162"/>
      <c r="H551" s="162"/>
      <c r="I551" s="162"/>
      <c r="J551" s="162"/>
      <c r="K551" s="162"/>
      <c r="L551" s="416"/>
    </row>
    <row r="552" spans="1:12" ht="14.25" customHeight="1" x14ac:dyDescent="0.2">
      <c r="A552" s="162"/>
      <c r="B552" s="162"/>
      <c r="C552" s="162"/>
      <c r="D552" s="162"/>
      <c r="E552" s="162"/>
      <c r="F552" s="162"/>
      <c r="G552" s="162"/>
      <c r="H552" s="162"/>
      <c r="I552" s="162"/>
      <c r="J552" s="162"/>
      <c r="K552" s="162"/>
      <c r="L552" s="416"/>
    </row>
    <row r="553" spans="1:12" ht="14.25" customHeight="1" x14ac:dyDescent="0.2">
      <c r="A553" s="162"/>
      <c r="B553" s="162"/>
      <c r="C553" s="162"/>
      <c r="D553" s="162"/>
      <c r="E553" s="162"/>
      <c r="F553" s="162"/>
      <c r="G553" s="162"/>
      <c r="H553" s="162"/>
      <c r="I553" s="162"/>
      <c r="J553" s="162"/>
      <c r="K553" s="162"/>
      <c r="L553" s="416"/>
    </row>
    <row r="554" spans="1:12" ht="14.25" customHeight="1" x14ac:dyDescent="0.2">
      <c r="A554" s="162"/>
      <c r="B554" s="162"/>
      <c r="C554" s="162"/>
      <c r="D554" s="162"/>
      <c r="E554" s="162"/>
      <c r="F554" s="162"/>
      <c r="G554" s="162"/>
      <c r="H554" s="162"/>
      <c r="I554" s="162"/>
      <c r="J554" s="162"/>
      <c r="K554" s="162"/>
      <c r="L554" s="416"/>
    </row>
    <row r="555" spans="1:12" ht="14.25" customHeight="1" x14ac:dyDescent="0.2">
      <c r="A555" s="162"/>
      <c r="B555" s="162"/>
      <c r="C555" s="162"/>
      <c r="D555" s="162"/>
      <c r="E555" s="162"/>
      <c r="F555" s="162"/>
      <c r="G555" s="162"/>
      <c r="H555" s="162"/>
      <c r="I555" s="162"/>
      <c r="J555" s="162"/>
      <c r="K555" s="162"/>
      <c r="L555" s="416"/>
    </row>
    <row r="556" spans="1:12" ht="14.25" customHeight="1" x14ac:dyDescent="0.2">
      <c r="A556" s="162"/>
      <c r="B556" s="162"/>
      <c r="C556" s="162"/>
      <c r="D556" s="162"/>
      <c r="E556" s="162"/>
      <c r="F556" s="162"/>
      <c r="G556" s="162"/>
      <c r="H556" s="162"/>
      <c r="I556" s="162"/>
      <c r="J556" s="162"/>
      <c r="K556" s="162"/>
      <c r="L556" s="416"/>
    </row>
    <row r="557" spans="1:12" ht="14.25" customHeight="1" x14ac:dyDescent="0.2">
      <c r="A557" s="162"/>
      <c r="B557" s="162"/>
      <c r="C557" s="162"/>
      <c r="D557" s="162"/>
      <c r="E557" s="162"/>
      <c r="F557" s="162"/>
      <c r="G557" s="162"/>
      <c r="H557" s="162"/>
      <c r="I557" s="162"/>
      <c r="J557" s="162"/>
      <c r="K557" s="162"/>
      <c r="L557" s="416"/>
    </row>
    <row r="558" spans="1:12" ht="14.25" customHeight="1" x14ac:dyDescent="0.2">
      <c r="A558" s="162"/>
      <c r="B558" s="162"/>
      <c r="C558" s="162"/>
      <c r="D558" s="162"/>
      <c r="E558" s="162"/>
      <c r="F558" s="162"/>
      <c r="G558" s="162"/>
      <c r="H558" s="162"/>
      <c r="I558" s="162"/>
      <c r="J558" s="162"/>
      <c r="K558" s="162"/>
      <c r="L558" s="416"/>
    </row>
    <row r="559" spans="1:12" ht="14.25" customHeight="1" x14ac:dyDescent="0.2">
      <c r="A559" s="162"/>
      <c r="B559" s="162"/>
      <c r="C559" s="162"/>
      <c r="D559" s="162"/>
      <c r="E559" s="162"/>
      <c r="F559" s="162"/>
      <c r="G559" s="162"/>
      <c r="H559" s="162"/>
      <c r="I559" s="162"/>
      <c r="J559" s="162"/>
      <c r="K559" s="162"/>
      <c r="L559" s="416"/>
    </row>
    <row r="560" spans="1:12" ht="14.25" customHeight="1" x14ac:dyDescent="0.2">
      <c r="A560" s="162"/>
      <c r="B560" s="162"/>
      <c r="C560" s="162"/>
      <c r="D560" s="162"/>
      <c r="E560" s="162"/>
      <c r="F560" s="162"/>
      <c r="G560" s="162"/>
      <c r="H560" s="162"/>
      <c r="I560" s="162"/>
      <c r="J560" s="162"/>
      <c r="K560" s="162"/>
      <c r="L560" s="416"/>
    </row>
    <row r="561" spans="1:12" ht="14.25" customHeight="1" x14ac:dyDescent="0.2">
      <c r="A561" s="162"/>
      <c r="B561" s="162"/>
      <c r="C561" s="162"/>
      <c r="D561" s="162"/>
      <c r="E561" s="162"/>
      <c r="F561" s="162"/>
      <c r="G561" s="162"/>
      <c r="H561" s="162"/>
      <c r="I561" s="162"/>
      <c r="J561" s="162"/>
      <c r="K561" s="162"/>
      <c r="L561" s="416"/>
    </row>
    <row r="562" spans="1:12" ht="14.25" customHeight="1" x14ac:dyDescent="0.2">
      <c r="A562" s="162"/>
      <c r="B562" s="162"/>
      <c r="C562" s="162"/>
      <c r="D562" s="162"/>
      <c r="E562" s="162"/>
      <c r="F562" s="162"/>
      <c r="G562" s="162"/>
      <c r="H562" s="162"/>
      <c r="I562" s="162"/>
      <c r="J562" s="162"/>
      <c r="K562" s="162"/>
      <c r="L562" s="416"/>
    </row>
    <row r="563" spans="1:12" ht="14.25" customHeight="1" x14ac:dyDescent="0.2">
      <c r="A563" s="162"/>
      <c r="B563" s="162"/>
      <c r="C563" s="162"/>
      <c r="D563" s="162"/>
      <c r="E563" s="162"/>
      <c r="F563" s="162"/>
      <c r="G563" s="162"/>
      <c r="H563" s="162"/>
      <c r="I563" s="162"/>
      <c r="J563" s="162"/>
      <c r="K563" s="162"/>
      <c r="L563" s="416"/>
    </row>
    <row r="564" spans="1:12" ht="14.25" customHeight="1" x14ac:dyDescent="0.2">
      <c r="A564" s="162"/>
      <c r="B564" s="162"/>
      <c r="C564" s="162"/>
      <c r="D564" s="162"/>
      <c r="E564" s="162"/>
      <c r="F564" s="162"/>
      <c r="G564" s="162"/>
      <c r="H564" s="162"/>
      <c r="I564" s="162"/>
      <c r="J564" s="162"/>
      <c r="K564" s="162"/>
      <c r="L564" s="416"/>
    </row>
    <row r="565" spans="1:12" ht="14.25" customHeight="1" x14ac:dyDescent="0.2">
      <c r="A565" s="162"/>
      <c r="B565" s="162"/>
      <c r="C565" s="162"/>
      <c r="D565" s="162"/>
      <c r="E565" s="162"/>
      <c r="F565" s="162"/>
      <c r="G565" s="162"/>
      <c r="H565" s="162"/>
      <c r="I565" s="162"/>
      <c r="J565" s="162"/>
      <c r="K565" s="162"/>
      <c r="L565" s="416"/>
    </row>
    <row r="566" spans="1:12" ht="14.25" customHeight="1" x14ac:dyDescent="0.2">
      <c r="A566" s="162"/>
      <c r="B566" s="162"/>
      <c r="C566" s="162"/>
      <c r="D566" s="162"/>
      <c r="E566" s="162"/>
      <c r="F566" s="162"/>
      <c r="G566" s="162"/>
      <c r="H566" s="162"/>
      <c r="I566" s="162"/>
      <c r="J566" s="162"/>
      <c r="K566" s="162"/>
      <c r="L566" s="416"/>
    </row>
    <row r="567" spans="1:12" ht="14.25" customHeight="1" x14ac:dyDescent="0.2">
      <c r="A567" s="162"/>
      <c r="B567" s="162"/>
      <c r="C567" s="162"/>
      <c r="D567" s="162"/>
      <c r="E567" s="162"/>
      <c r="F567" s="162"/>
      <c r="G567" s="162"/>
      <c r="H567" s="162"/>
      <c r="I567" s="162"/>
      <c r="J567" s="162"/>
      <c r="K567" s="162"/>
      <c r="L567" s="416"/>
    </row>
    <row r="568" spans="1:12" ht="14.25" customHeight="1" x14ac:dyDescent="0.2">
      <c r="A568" s="162"/>
      <c r="B568" s="162"/>
      <c r="C568" s="162"/>
      <c r="D568" s="162"/>
      <c r="E568" s="162"/>
      <c r="F568" s="162"/>
      <c r="G568" s="162"/>
      <c r="H568" s="162"/>
      <c r="I568" s="162"/>
      <c r="J568" s="162"/>
      <c r="K568" s="162"/>
      <c r="L568" s="416"/>
    </row>
    <row r="569" spans="1:12" ht="14.25" customHeight="1" x14ac:dyDescent="0.2">
      <c r="A569" s="162"/>
      <c r="B569" s="162"/>
      <c r="C569" s="162"/>
      <c r="D569" s="162"/>
      <c r="E569" s="162"/>
      <c r="F569" s="162"/>
      <c r="G569" s="162"/>
      <c r="H569" s="162"/>
      <c r="I569" s="162"/>
      <c r="J569" s="162"/>
      <c r="K569" s="162"/>
      <c r="L569" s="416"/>
    </row>
    <row r="570" spans="1:12" ht="14.25" customHeight="1" x14ac:dyDescent="0.2">
      <c r="A570" s="162"/>
      <c r="B570" s="162"/>
      <c r="C570" s="162"/>
      <c r="D570" s="162"/>
      <c r="E570" s="162"/>
      <c r="F570" s="162"/>
      <c r="G570" s="162"/>
      <c r="H570" s="162"/>
      <c r="I570" s="162"/>
      <c r="J570" s="162"/>
      <c r="K570" s="162"/>
      <c r="L570" s="416"/>
    </row>
    <row r="571" spans="1:12" ht="14.25" customHeight="1" x14ac:dyDescent="0.2">
      <c r="A571" s="162"/>
      <c r="B571" s="162"/>
      <c r="C571" s="162"/>
      <c r="D571" s="162"/>
      <c r="E571" s="162"/>
      <c r="F571" s="162"/>
      <c r="G571" s="162"/>
      <c r="H571" s="162"/>
      <c r="I571" s="162"/>
      <c r="J571" s="162"/>
      <c r="K571" s="162"/>
      <c r="L571" s="416"/>
    </row>
    <row r="572" spans="1:12" ht="14.25" customHeight="1" x14ac:dyDescent="0.2">
      <c r="A572" s="162"/>
      <c r="B572" s="162"/>
      <c r="C572" s="162"/>
      <c r="D572" s="162"/>
      <c r="E572" s="162"/>
      <c r="F572" s="162"/>
      <c r="G572" s="162"/>
      <c r="H572" s="162"/>
      <c r="I572" s="162"/>
      <c r="J572" s="162"/>
      <c r="K572" s="162"/>
      <c r="L572" s="416"/>
    </row>
    <row r="573" spans="1:12" ht="14.25" customHeight="1" x14ac:dyDescent="0.2">
      <c r="A573" s="162"/>
      <c r="B573" s="162"/>
      <c r="C573" s="162"/>
      <c r="D573" s="162"/>
      <c r="E573" s="162"/>
      <c r="F573" s="162"/>
      <c r="G573" s="162"/>
      <c r="H573" s="162"/>
      <c r="I573" s="162"/>
      <c r="J573" s="162"/>
      <c r="K573" s="162"/>
      <c r="L573" s="416"/>
    </row>
    <row r="574" spans="1:12" ht="14.25" customHeight="1" x14ac:dyDescent="0.2">
      <c r="A574" s="162"/>
      <c r="B574" s="162"/>
      <c r="C574" s="162"/>
      <c r="D574" s="162"/>
      <c r="E574" s="162"/>
      <c r="F574" s="162"/>
      <c r="G574" s="162"/>
      <c r="H574" s="162"/>
      <c r="I574" s="162"/>
      <c r="J574" s="162"/>
      <c r="K574" s="162"/>
      <c r="L574" s="416"/>
    </row>
    <row r="575" spans="1:12" ht="14.25" customHeight="1" x14ac:dyDescent="0.2">
      <c r="A575" s="162"/>
      <c r="B575" s="162"/>
      <c r="C575" s="162"/>
      <c r="D575" s="162"/>
      <c r="E575" s="162"/>
      <c r="F575" s="162"/>
      <c r="G575" s="162"/>
      <c r="H575" s="162"/>
      <c r="I575" s="162"/>
      <c r="J575" s="162"/>
      <c r="K575" s="162"/>
      <c r="L575" s="416"/>
    </row>
    <row r="576" spans="1:12" ht="14.25" customHeight="1" x14ac:dyDescent="0.2">
      <c r="A576" s="162"/>
      <c r="B576" s="162"/>
      <c r="C576" s="162"/>
      <c r="D576" s="162"/>
      <c r="E576" s="162"/>
      <c r="F576" s="162"/>
      <c r="G576" s="162"/>
      <c r="H576" s="162"/>
      <c r="I576" s="162"/>
      <c r="J576" s="162"/>
      <c r="K576" s="162"/>
      <c r="L576" s="416"/>
    </row>
    <row r="577" spans="1:12" ht="14.25" customHeight="1" x14ac:dyDescent="0.2">
      <c r="A577" s="162"/>
      <c r="B577" s="162"/>
      <c r="C577" s="162"/>
      <c r="D577" s="162"/>
      <c r="E577" s="162"/>
      <c r="F577" s="162"/>
      <c r="G577" s="162"/>
      <c r="H577" s="162"/>
      <c r="I577" s="162"/>
      <c r="J577" s="162"/>
      <c r="K577" s="162"/>
      <c r="L577" s="416"/>
    </row>
    <row r="578" spans="1:12" ht="14.25" customHeight="1" x14ac:dyDescent="0.2">
      <c r="A578" s="162"/>
      <c r="B578" s="162"/>
      <c r="C578" s="162"/>
      <c r="D578" s="162"/>
      <c r="E578" s="162"/>
      <c r="F578" s="162"/>
      <c r="G578" s="162"/>
      <c r="H578" s="162"/>
      <c r="I578" s="162"/>
      <c r="J578" s="162"/>
      <c r="K578" s="162"/>
      <c r="L578" s="416"/>
    </row>
    <row r="579" spans="1:12" ht="14.25" customHeight="1" x14ac:dyDescent="0.2">
      <c r="A579" s="162"/>
      <c r="B579" s="162"/>
      <c r="C579" s="162"/>
      <c r="D579" s="162"/>
      <c r="E579" s="162"/>
      <c r="F579" s="162"/>
      <c r="G579" s="162"/>
      <c r="H579" s="162"/>
      <c r="I579" s="162"/>
      <c r="J579" s="162"/>
      <c r="K579" s="162"/>
      <c r="L579" s="416"/>
    </row>
    <row r="580" spans="1:12" ht="14.25" customHeight="1" x14ac:dyDescent="0.2">
      <c r="A580" s="162"/>
      <c r="B580" s="162"/>
      <c r="C580" s="162"/>
      <c r="D580" s="162"/>
      <c r="E580" s="162"/>
      <c r="F580" s="162"/>
      <c r="G580" s="162"/>
      <c r="H580" s="162"/>
      <c r="I580" s="162"/>
      <c r="J580" s="162"/>
      <c r="K580" s="162"/>
      <c r="L580" s="416"/>
    </row>
    <row r="581" spans="1:12" ht="14.25" customHeight="1" x14ac:dyDescent="0.2">
      <c r="A581" s="162"/>
      <c r="B581" s="162"/>
      <c r="C581" s="162"/>
      <c r="D581" s="162"/>
      <c r="E581" s="162"/>
      <c r="F581" s="162"/>
      <c r="G581" s="162"/>
      <c r="H581" s="162"/>
      <c r="I581" s="162"/>
      <c r="J581" s="162"/>
      <c r="K581" s="162"/>
      <c r="L581" s="416"/>
    </row>
    <row r="582" spans="1:12" ht="14.25" customHeight="1" x14ac:dyDescent="0.2">
      <c r="A582" s="162"/>
      <c r="B582" s="162"/>
      <c r="C582" s="162"/>
      <c r="D582" s="162"/>
      <c r="E582" s="162"/>
      <c r="F582" s="162"/>
      <c r="G582" s="162"/>
      <c r="H582" s="162"/>
      <c r="I582" s="162"/>
      <c r="J582" s="162"/>
      <c r="K582" s="162"/>
      <c r="L582" s="416"/>
    </row>
    <row r="583" spans="1:12" ht="14.25" customHeight="1" x14ac:dyDescent="0.2">
      <c r="A583" s="162"/>
      <c r="B583" s="162"/>
      <c r="C583" s="162"/>
      <c r="D583" s="162"/>
      <c r="E583" s="162"/>
      <c r="F583" s="162"/>
      <c r="G583" s="162"/>
      <c r="H583" s="162"/>
      <c r="I583" s="162"/>
      <c r="J583" s="162"/>
      <c r="K583" s="162"/>
      <c r="L583" s="416"/>
    </row>
    <row r="584" spans="1:12" ht="14.25" customHeight="1" x14ac:dyDescent="0.2">
      <c r="A584" s="162"/>
      <c r="B584" s="162"/>
      <c r="C584" s="162"/>
      <c r="D584" s="162"/>
      <c r="E584" s="162"/>
      <c r="F584" s="162"/>
      <c r="G584" s="162"/>
      <c r="H584" s="162"/>
      <c r="I584" s="162"/>
      <c r="J584" s="162"/>
      <c r="K584" s="162"/>
      <c r="L584" s="416"/>
    </row>
    <row r="585" spans="1:12" ht="14.25" customHeight="1" x14ac:dyDescent="0.2">
      <c r="A585" s="162"/>
      <c r="B585" s="162"/>
      <c r="C585" s="162"/>
      <c r="D585" s="162"/>
      <c r="E585" s="162"/>
      <c r="F585" s="162"/>
      <c r="G585" s="162"/>
      <c r="H585" s="162"/>
      <c r="I585" s="162"/>
      <c r="J585" s="162"/>
      <c r="K585" s="162"/>
      <c r="L585" s="416"/>
    </row>
    <row r="586" spans="1:12" ht="14.25" customHeight="1" x14ac:dyDescent="0.2">
      <c r="A586" s="162"/>
      <c r="B586" s="162"/>
      <c r="C586" s="162"/>
      <c r="D586" s="162"/>
      <c r="E586" s="162"/>
      <c r="F586" s="162"/>
      <c r="G586" s="162"/>
      <c r="H586" s="162"/>
      <c r="I586" s="162"/>
      <c r="J586" s="162"/>
      <c r="K586" s="162"/>
      <c r="L586" s="416"/>
    </row>
    <row r="587" spans="1:12" ht="14.25" customHeight="1" x14ac:dyDescent="0.2">
      <c r="A587" s="162"/>
      <c r="B587" s="162"/>
      <c r="C587" s="162"/>
      <c r="D587" s="162"/>
      <c r="E587" s="162"/>
      <c r="F587" s="162"/>
      <c r="G587" s="162"/>
      <c r="H587" s="162"/>
      <c r="I587" s="162"/>
      <c r="J587" s="162"/>
      <c r="K587" s="162"/>
      <c r="L587" s="416"/>
    </row>
    <row r="588" spans="1:12" ht="14.25" customHeight="1" x14ac:dyDescent="0.2">
      <c r="A588" s="162"/>
      <c r="B588" s="162"/>
      <c r="C588" s="162"/>
      <c r="D588" s="162"/>
      <c r="E588" s="162"/>
      <c r="F588" s="162"/>
      <c r="G588" s="162"/>
      <c r="H588" s="162"/>
      <c r="I588" s="162"/>
      <c r="J588" s="162"/>
      <c r="K588" s="162"/>
      <c r="L588" s="416"/>
    </row>
    <row r="589" spans="1:12" ht="14.25" customHeight="1" x14ac:dyDescent="0.2">
      <c r="A589" s="162"/>
      <c r="B589" s="162"/>
      <c r="C589" s="162"/>
      <c r="D589" s="162"/>
      <c r="E589" s="162"/>
      <c r="F589" s="162"/>
      <c r="G589" s="162"/>
      <c r="H589" s="162"/>
      <c r="I589" s="162"/>
      <c r="J589" s="162"/>
      <c r="K589" s="162"/>
      <c r="L589" s="416"/>
    </row>
    <row r="590" spans="1:12" ht="14.25" customHeight="1" x14ac:dyDescent="0.2">
      <c r="A590" s="162"/>
      <c r="B590" s="162"/>
      <c r="C590" s="162"/>
      <c r="D590" s="162"/>
      <c r="E590" s="162"/>
      <c r="F590" s="162"/>
      <c r="G590" s="162"/>
      <c r="H590" s="162"/>
      <c r="I590" s="162"/>
      <c r="J590" s="162"/>
      <c r="K590" s="162"/>
      <c r="L590" s="416"/>
    </row>
    <row r="591" spans="1:12" ht="14.25" customHeight="1" x14ac:dyDescent="0.2">
      <c r="A591" s="162"/>
      <c r="B591" s="162"/>
      <c r="C591" s="162"/>
      <c r="D591" s="162"/>
      <c r="E591" s="162"/>
      <c r="F591" s="162"/>
      <c r="G591" s="162"/>
      <c r="H591" s="162"/>
      <c r="I591" s="162"/>
      <c r="J591" s="162"/>
      <c r="K591" s="162"/>
      <c r="L591" s="416"/>
    </row>
    <row r="592" spans="1:12" ht="14.25" customHeight="1" x14ac:dyDescent="0.2">
      <c r="A592" s="162"/>
      <c r="B592" s="162"/>
      <c r="C592" s="162"/>
      <c r="D592" s="162"/>
      <c r="E592" s="162"/>
      <c r="F592" s="162"/>
      <c r="G592" s="162"/>
      <c r="H592" s="162"/>
      <c r="I592" s="162"/>
      <c r="J592" s="162"/>
      <c r="K592" s="162"/>
      <c r="L592" s="416"/>
    </row>
    <row r="593" spans="1:12" ht="14.25" customHeight="1" x14ac:dyDescent="0.2">
      <c r="A593" s="162"/>
      <c r="B593" s="162"/>
      <c r="C593" s="162"/>
      <c r="D593" s="162"/>
      <c r="E593" s="162"/>
      <c r="F593" s="162"/>
      <c r="G593" s="162"/>
      <c r="H593" s="162"/>
      <c r="I593" s="162"/>
      <c r="J593" s="162"/>
      <c r="K593" s="162"/>
      <c r="L593" s="416"/>
    </row>
    <row r="594" spans="1:12" ht="14.25" customHeight="1" x14ac:dyDescent="0.2">
      <c r="A594" s="162"/>
      <c r="B594" s="162"/>
      <c r="C594" s="162"/>
      <c r="D594" s="162"/>
      <c r="E594" s="162"/>
      <c r="F594" s="162"/>
      <c r="G594" s="162"/>
      <c r="H594" s="162"/>
      <c r="I594" s="162"/>
      <c r="J594" s="162"/>
      <c r="K594" s="162"/>
      <c r="L594" s="416"/>
    </row>
    <row r="595" spans="1:12" ht="14.25" customHeight="1" x14ac:dyDescent="0.2">
      <c r="A595" s="162"/>
      <c r="B595" s="162"/>
      <c r="C595" s="162"/>
      <c r="D595" s="162"/>
      <c r="E595" s="162"/>
      <c r="F595" s="162"/>
      <c r="G595" s="162"/>
      <c r="H595" s="162"/>
      <c r="I595" s="162"/>
      <c r="J595" s="162"/>
      <c r="K595" s="162"/>
      <c r="L595" s="416"/>
    </row>
    <row r="596" spans="1:12" ht="14.25" customHeight="1" x14ac:dyDescent="0.2">
      <c r="A596" s="162"/>
      <c r="B596" s="162"/>
      <c r="C596" s="162"/>
      <c r="D596" s="162"/>
      <c r="E596" s="162"/>
      <c r="F596" s="162"/>
      <c r="G596" s="162"/>
      <c r="H596" s="162"/>
      <c r="I596" s="162"/>
      <c r="J596" s="162"/>
      <c r="K596" s="162"/>
      <c r="L596" s="416"/>
    </row>
    <row r="597" spans="1:12" ht="14.25" customHeight="1" x14ac:dyDescent="0.2">
      <c r="A597" s="162"/>
      <c r="B597" s="162"/>
      <c r="C597" s="162"/>
      <c r="D597" s="162"/>
      <c r="E597" s="162"/>
      <c r="F597" s="162"/>
      <c r="G597" s="162"/>
      <c r="H597" s="162"/>
      <c r="I597" s="162"/>
      <c r="J597" s="162"/>
      <c r="K597" s="162"/>
      <c r="L597" s="416"/>
    </row>
    <row r="598" spans="1:12" ht="14.25" customHeight="1" x14ac:dyDescent="0.2">
      <c r="A598" s="162"/>
      <c r="B598" s="162"/>
      <c r="C598" s="162"/>
      <c r="D598" s="162"/>
      <c r="E598" s="162"/>
      <c r="F598" s="162"/>
      <c r="G598" s="162"/>
      <c r="H598" s="162"/>
      <c r="I598" s="162"/>
      <c r="J598" s="162"/>
      <c r="K598" s="162"/>
      <c r="L598" s="416"/>
    </row>
    <row r="599" spans="1:12" ht="14.25" customHeight="1" x14ac:dyDescent="0.2">
      <c r="A599" s="162"/>
      <c r="B599" s="162"/>
      <c r="C599" s="162"/>
      <c r="D599" s="162"/>
      <c r="E599" s="162"/>
      <c r="F599" s="162"/>
      <c r="G599" s="162"/>
      <c r="H599" s="162"/>
      <c r="I599" s="162"/>
      <c r="J599" s="162"/>
      <c r="K599" s="162"/>
      <c r="L599" s="416"/>
    </row>
    <row r="600" spans="1:12" ht="14.25" customHeight="1" x14ac:dyDescent="0.2">
      <c r="A600" s="162"/>
      <c r="B600" s="162"/>
      <c r="C600" s="162"/>
      <c r="D600" s="162"/>
      <c r="E600" s="162"/>
      <c r="F600" s="162"/>
      <c r="G600" s="162"/>
      <c r="H600" s="162"/>
      <c r="I600" s="162"/>
      <c r="J600" s="162"/>
      <c r="K600" s="162"/>
      <c r="L600" s="416"/>
    </row>
    <row r="601" spans="1:12" ht="14.25" customHeight="1" x14ac:dyDescent="0.2">
      <c r="A601" s="162"/>
      <c r="B601" s="162"/>
      <c r="C601" s="162"/>
      <c r="D601" s="162"/>
      <c r="E601" s="162"/>
      <c r="F601" s="162"/>
      <c r="G601" s="162"/>
      <c r="H601" s="162"/>
      <c r="I601" s="162"/>
      <c r="J601" s="162"/>
      <c r="K601" s="162"/>
      <c r="L601" s="416"/>
    </row>
    <row r="602" spans="1:12" ht="14.25" customHeight="1" x14ac:dyDescent="0.2">
      <c r="A602" s="162"/>
      <c r="B602" s="162"/>
      <c r="C602" s="162"/>
      <c r="D602" s="162"/>
      <c r="E602" s="162"/>
      <c r="F602" s="162"/>
      <c r="G602" s="162"/>
      <c r="H602" s="162"/>
      <c r="I602" s="162"/>
      <c r="J602" s="162"/>
      <c r="K602" s="162"/>
      <c r="L602" s="416"/>
    </row>
    <row r="603" spans="1:12" ht="14.25" customHeight="1" x14ac:dyDescent="0.2">
      <c r="A603" s="162"/>
      <c r="B603" s="162"/>
      <c r="C603" s="162"/>
      <c r="D603" s="162"/>
      <c r="E603" s="162"/>
      <c r="F603" s="162"/>
      <c r="G603" s="162"/>
      <c r="H603" s="162"/>
      <c r="I603" s="162"/>
      <c r="J603" s="162"/>
      <c r="K603" s="162"/>
      <c r="L603" s="416"/>
    </row>
    <row r="604" spans="1:12" ht="14.25" customHeight="1" x14ac:dyDescent="0.2">
      <c r="A604" s="162"/>
      <c r="B604" s="162"/>
      <c r="C604" s="162"/>
      <c r="D604" s="162"/>
      <c r="E604" s="162"/>
      <c r="F604" s="162"/>
      <c r="G604" s="162"/>
      <c r="H604" s="162"/>
      <c r="I604" s="162"/>
      <c r="J604" s="162"/>
      <c r="K604" s="162"/>
      <c r="L604" s="416"/>
    </row>
    <row r="605" spans="1:12" ht="14.25" customHeight="1" x14ac:dyDescent="0.2">
      <c r="A605" s="162"/>
      <c r="B605" s="162"/>
      <c r="C605" s="162"/>
      <c r="D605" s="162"/>
      <c r="E605" s="162"/>
      <c r="F605" s="162"/>
      <c r="G605" s="162"/>
      <c r="H605" s="162"/>
      <c r="I605" s="162"/>
      <c r="J605" s="162"/>
      <c r="K605" s="162"/>
      <c r="L605" s="416"/>
    </row>
    <row r="606" spans="1:12" ht="14.25" customHeight="1" x14ac:dyDescent="0.2">
      <c r="A606" s="162"/>
      <c r="B606" s="162"/>
      <c r="C606" s="162"/>
      <c r="D606" s="162"/>
      <c r="E606" s="162"/>
      <c r="F606" s="162"/>
      <c r="G606" s="162"/>
      <c r="H606" s="162"/>
      <c r="I606" s="162"/>
      <c r="J606" s="162"/>
      <c r="K606" s="162"/>
      <c r="L606" s="416"/>
    </row>
    <row r="607" spans="1:12" ht="14.25" customHeight="1" x14ac:dyDescent="0.2">
      <c r="A607" s="162"/>
      <c r="B607" s="162"/>
      <c r="C607" s="162"/>
      <c r="D607" s="162"/>
      <c r="E607" s="162"/>
      <c r="F607" s="162"/>
      <c r="G607" s="162"/>
      <c r="H607" s="162"/>
      <c r="I607" s="162"/>
      <c r="J607" s="162"/>
      <c r="K607" s="162"/>
      <c r="L607" s="416"/>
    </row>
    <row r="608" spans="1:12" ht="14.25" customHeight="1" x14ac:dyDescent="0.2">
      <c r="A608" s="162"/>
      <c r="B608" s="162"/>
      <c r="C608" s="162"/>
      <c r="D608" s="162"/>
      <c r="E608" s="162"/>
      <c r="F608" s="162"/>
      <c r="G608" s="162"/>
      <c r="H608" s="162"/>
      <c r="I608" s="162"/>
      <c r="J608" s="162"/>
      <c r="K608" s="162"/>
      <c r="L608" s="416"/>
    </row>
    <row r="609" spans="1:12" ht="14.25" customHeight="1" x14ac:dyDescent="0.2">
      <c r="A609" s="162"/>
      <c r="B609" s="162"/>
      <c r="C609" s="162"/>
      <c r="D609" s="162"/>
      <c r="E609" s="162"/>
      <c r="F609" s="162"/>
      <c r="G609" s="162"/>
      <c r="H609" s="162"/>
      <c r="I609" s="162"/>
      <c r="J609" s="162"/>
      <c r="K609" s="162"/>
      <c r="L609" s="416"/>
    </row>
    <row r="610" spans="1:12" ht="14.25" customHeight="1" x14ac:dyDescent="0.2">
      <c r="A610" s="162"/>
      <c r="B610" s="162"/>
      <c r="C610" s="162"/>
      <c r="D610" s="162"/>
      <c r="E610" s="162"/>
      <c r="F610" s="162"/>
      <c r="G610" s="162"/>
      <c r="H610" s="162"/>
      <c r="I610" s="162"/>
      <c r="J610" s="162"/>
      <c r="K610" s="162"/>
      <c r="L610" s="416"/>
    </row>
    <row r="611" spans="1:12" ht="14.25" customHeight="1" x14ac:dyDescent="0.2">
      <c r="A611" s="162"/>
      <c r="B611" s="162"/>
      <c r="C611" s="162"/>
      <c r="D611" s="162"/>
      <c r="E611" s="162"/>
      <c r="F611" s="162"/>
      <c r="G611" s="162"/>
      <c r="H611" s="162"/>
      <c r="I611" s="162"/>
      <c r="J611" s="162"/>
      <c r="K611" s="162"/>
      <c r="L611" s="416"/>
    </row>
    <row r="612" spans="1:12" ht="14.25" customHeight="1" x14ac:dyDescent="0.2">
      <c r="A612" s="162"/>
      <c r="B612" s="162"/>
      <c r="C612" s="162"/>
      <c r="D612" s="162"/>
      <c r="E612" s="162"/>
      <c r="F612" s="162"/>
      <c r="G612" s="162"/>
      <c r="H612" s="162"/>
      <c r="I612" s="162"/>
      <c r="J612" s="162"/>
      <c r="K612" s="162"/>
      <c r="L612" s="416"/>
    </row>
    <row r="613" spans="1:12" ht="14.25" customHeight="1" x14ac:dyDescent="0.2">
      <c r="A613" s="162"/>
      <c r="B613" s="162"/>
      <c r="C613" s="162"/>
      <c r="D613" s="162"/>
      <c r="E613" s="162"/>
      <c r="F613" s="162"/>
      <c r="G613" s="162"/>
      <c r="H613" s="162"/>
      <c r="I613" s="162"/>
      <c r="J613" s="162"/>
      <c r="K613" s="162"/>
      <c r="L613" s="416"/>
    </row>
    <row r="614" spans="1:12" ht="14.25" customHeight="1" x14ac:dyDescent="0.2">
      <c r="A614" s="162"/>
      <c r="B614" s="162"/>
      <c r="C614" s="162"/>
      <c r="D614" s="162"/>
      <c r="E614" s="162"/>
      <c r="F614" s="162"/>
      <c r="G614" s="162"/>
      <c r="H614" s="162"/>
      <c r="I614" s="162"/>
      <c r="J614" s="162"/>
      <c r="K614" s="162"/>
      <c r="L614" s="416"/>
    </row>
    <row r="615" spans="1:12" ht="14.25" customHeight="1" x14ac:dyDescent="0.2">
      <c r="A615" s="162"/>
      <c r="B615" s="162"/>
      <c r="C615" s="162"/>
      <c r="D615" s="162"/>
      <c r="E615" s="162"/>
      <c r="F615" s="162"/>
      <c r="G615" s="162"/>
      <c r="H615" s="162"/>
      <c r="I615" s="162"/>
      <c r="J615" s="162"/>
      <c r="K615" s="162"/>
      <c r="L615" s="416"/>
    </row>
    <row r="616" spans="1:12" ht="14.25" customHeight="1" x14ac:dyDescent="0.2">
      <c r="A616" s="162"/>
      <c r="B616" s="162"/>
      <c r="C616" s="162"/>
      <c r="D616" s="162"/>
      <c r="E616" s="162"/>
      <c r="F616" s="162"/>
      <c r="G616" s="162"/>
      <c r="H616" s="162"/>
      <c r="I616" s="162"/>
      <c r="J616" s="162"/>
      <c r="K616" s="162"/>
      <c r="L616" s="416"/>
    </row>
    <row r="617" spans="1:12" ht="14.25" customHeight="1" x14ac:dyDescent="0.2">
      <c r="A617" s="162"/>
      <c r="B617" s="162"/>
      <c r="C617" s="162"/>
      <c r="D617" s="162"/>
      <c r="E617" s="162"/>
      <c r="F617" s="162"/>
      <c r="G617" s="162"/>
      <c r="H617" s="162"/>
      <c r="I617" s="162"/>
      <c r="J617" s="162"/>
      <c r="K617" s="162"/>
      <c r="L617" s="416"/>
    </row>
    <row r="618" spans="1:12" ht="14.25" customHeight="1" x14ac:dyDescent="0.2">
      <c r="A618" s="162"/>
      <c r="B618" s="162"/>
      <c r="C618" s="162"/>
      <c r="D618" s="162"/>
      <c r="E618" s="162"/>
      <c r="F618" s="162"/>
      <c r="G618" s="162"/>
      <c r="H618" s="162"/>
      <c r="I618" s="162"/>
      <c r="J618" s="162"/>
      <c r="K618" s="162"/>
      <c r="L618" s="416"/>
    </row>
    <row r="619" spans="1:12" ht="14.25" customHeight="1" x14ac:dyDescent="0.2">
      <c r="A619" s="162"/>
      <c r="B619" s="162"/>
      <c r="C619" s="162"/>
      <c r="D619" s="162"/>
      <c r="E619" s="162"/>
      <c r="F619" s="162"/>
      <c r="G619" s="162"/>
      <c r="H619" s="162"/>
      <c r="I619" s="162"/>
      <c r="J619" s="162"/>
      <c r="K619" s="162"/>
      <c r="L619" s="416"/>
    </row>
    <row r="620" spans="1:12" ht="14.25" customHeight="1" x14ac:dyDescent="0.2">
      <c r="A620" s="162"/>
      <c r="B620" s="162"/>
      <c r="C620" s="162"/>
      <c r="D620" s="162"/>
      <c r="E620" s="162"/>
      <c r="F620" s="162"/>
      <c r="G620" s="162"/>
      <c r="H620" s="162"/>
      <c r="I620" s="162"/>
      <c r="J620" s="162"/>
      <c r="K620" s="162"/>
      <c r="L620" s="416"/>
    </row>
    <row r="621" spans="1:12" ht="14.25" customHeight="1" x14ac:dyDescent="0.2">
      <c r="A621" s="162"/>
      <c r="B621" s="162"/>
      <c r="C621" s="162"/>
      <c r="D621" s="162"/>
      <c r="E621" s="162"/>
      <c r="F621" s="162"/>
      <c r="G621" s="162"/>
      <c r="H621" s="162"/>
      <c r="I621" s="162"/>
      <c r="J621" s="162"/>
      <c r="K621" s="162"/>
      <c r="L621" s="416"/>
    </row>
    <row r="622" spans="1:12" ht="14.25" customHeight="1" x14ac:dyDescent="0.2">
      <c r="A622" s="162"/>
      <c r="B622" s="162"/>
      <c r="C622" s="162"/>
      <c r="D622" s="162"/>
      <c r="E622" s="162"/>
      <c r="F622" s="162"/>
      <c r="G622" s="162"/>
      <c r="H622" s="162"/>
      <c r="I622" s="162"/>
      <c r="J622" s="162"/>
      <c r="K622" s="162"/>
      <c r="L622" s="416"/>
    </row>
    <row r="623" spans="1:12" ht="14.25" customHeight="1" x14ac:dyDescent="0.2">
      <c r="A623" s="162"/>
      <c r="B623" s="162"/>
      <c r="C623" s="162"/>
      <c r="D623" s="162"/>
      <c r="E623" s="162"/>
      <c r="F623" s="162"/>
      <c r="G623" s="162"/>
      <c r="H623" s="162"/>
      <c r="I623" s="162"/>
      <c r="J623" s="162"/>
      <c r="K623" s="162"/>
      <c r="L623" s="416"/>
    </row>
    <row r="624" spans="1:12" ht="14.25" customHeight="1" x14ac:dyDescent="0.2">
      <c r="A624" s="162"/>
      <c r="B624" s="162"/>
      <c r="C624" s="162"/>
      <c r="D624" s="162"/>
      <c r="E624" s="162"/>
      <c r="F624" s="162"/>
      <c r="G624" s="162"/>
      <c r="H624" s="162"/>
      <c r="I624" s="162"/>
      <c r="J624" s="162"/>
      <c r="K624" s="162"/>
      <c r="L624" s="416"/>
    </row>
    <row r="625" spans="1:12" ht="14.25" customHeight="1" x14ac:dyDescent="0.2">
      <c r="A625" s="162"/>
      <c r="B625" s="162"/>
      <c r="C625" s="162"/>
      <c r="D625" s="162"/>
      <c r="E625" s="162"/>
      <c r="F625" s="162"/>
      <c r="G625" s="162"/>
      <c r="H625" s="162"/>
      <c r="I625" s="162"/>
      <c r="J625" s="162"/>
      <c r="K625" s="162"/>
      <c r="L625" s="416"/>
    </row>
    <row r="626" spans="1:12" ht="14.25" customHeight="1" x14ac:dyDescent="0.2">
      <c r="A626" s="162"/>
      <c r="B626" s="162"/>
      <c r="C626" s="162"/>
      <c r="D626" s="162"/>
      <c r="E626" s="162"/>
      <c r="F626" s="162"/>
      <c r="G626" s="162"/>
      <c r="H626" s="162"/>
      <c r="I626" s="162"/>
      <c r="J626" s="162"/>
      <c r="K626" s="162"/>
      <c r="L626" s="416"/>
    </row>
    <row r="627" spans="1:12" ht="14.25" customHeight="1" x14ac:dyDescent="0.2">
      <c r="A627" s="162"/>
      <c r="B627" s="162"/>
      <c r="C627" s="162"/>
      <c r="D627" s="162"/>
      <c r="E627" s="162"/>
      <c r="F627" s="162"/>
      <c r="G627" s="162"/>
      <c r="H627" s="162"/>
      <c r="I627" s="162"/>
      <c r="J627" s="162"/>
      <c r="K627" s="162"/>
      <c r="L627" s="416"/>
    </row>
    <row r="628" spans="1:12" ht="14.25" customHeight="1" x14ac:dyDescent="0.2">
      <c r="A628" s="162"/>
      <c r="B628" s="162"/>
      <c r="C628" s="162"/>
      <c r="D628" s="162"/>
      <c r="E628" s="162"/>
      <c r="F628" s="162"/>
      <c r="G628" s="162"/>
      <c r="H628" s="162"/>
      <c r="I628" s="162"/>
      <c r="J628" s="162"/>
      <c r="K628" s="162"/>
      <c r="L628" s="416"/>
    </row>
    <row r="629" spans="1:12" ht="14.25" customHeight="1" x14ac:dyDescent="0.2">
      <c r="A629" s="162"/>
      <c r="B629" s="162"/>
      <c r="C629" s="162"/>
      <c r="D629" s="162"/>
      <c r="E629" s="162"/>
      <c r="F629" s="162"/>
      <c r="G629" s="162"/>
      <c r="H629" s="162"/>
      <c r="I629" s="162"/>
      <c r="J629" s="162"/>
      <c r="K629" s="162"/>
      <c r="L629" s="416"/>
    </row>
    <row r="630" spans="1:12" ht="14.25" customHeight="1" x14ac:dyDescent="0.2">
      <c r="A630" s="162"/>
      <c r="B630" s="162"/>
      <c r="C630" s="162"/>
      <c r="D630" s="162"/>
      <c r="E630" s="162"/>
      <c r="F630" s="162"/>
      <c r="G630" s="162"/>
      <c r="H630" s="162"/>
      <c r="I630" s="162"/>
      <c r="J630" s="162"/>
      <c r="K630" s="162"/>
      <c r="L630" s="416"/>
    </row>
    <row r="631" spans="1:12" ht="14.25" customHeight="1" x14ac:dyDescent="0.2">
      <c r="A631" s="162"/>
      <c r="B631" s="162"/>
      <c r="C631" s="162"/>
      <c r="D631" s="162"/>
      <c r="E631" s="162"/>
      <c r="F631" s="162"/>
      <c r="G631" s="162"/>
      <c r="H631" s="162"/>
      <c r="I631" s="162"/>
      <c r="J631" s="162"/>
      <c r="K631" s="162"/>
      <c r="L631" s="416"/>
    </row>
    <row r="632" spans="1:12" ht="14.25" customHeight="1" x14ac:dyDescent="0.2">
      <c r="A632" s="162"/>
      <c r="B632" s="162"/>
      <c r="C632" s="162"/>
      <c r="D632" s="162"/>
      <c r="E632" s="162"/>
      <c r="F632" s="162"/>
      <c r="G632" s="162"/>
      <c r="H632" s="162"/>
      <c r="I632" s="162"/>
      <c r="J632" s="162"/>
      <c r="K632" s="162"/>
      <c r="L632" s="416"/>
    </row>
    <row r="633" spans="1:12" ht="14.25" customHeight="1" x14ac:dyDescent="0.2">
      <c r="A633" s="162"/>
      <c r="B633" s="162"/>
      <c r="C633" s="162"/>
      <c r="D633" s="162"/>
      <c r="E633" s="162"/>
      <c r="F633" s="162"/>
      <c r="G633" s="162"/>
      <c r="H633" s="162"/>
      <c r="I633" s="162"/>
      <c r="J633" s="162"/>
      <c r="K633" s="162"/>
      <c r="L633" s="416"/>
    </row>
    <row r="634" spans="1:12" ht="14.25" customHeight="1" x14ac:dyDescent="0.2">
      <c r="A634" s="162"/>
      <c r="B634" s="162"/>
      <c r="C634" s="162"/>
      <c r="D634" s="162"/>
      <c r="E634" s="162"/>
      <c r="F634" s="162"/>
      <c r="G634" s="162"/>
      <c r="H634" s="162"/>
      <c r="I634" s="162"/>
      <c r="J634" s="162"/>
      <c r="K634" s="162"/>
      <c r="L634" s="416"/>
    </row>
    <row r="635" spans="1:12" ht="14.25" customHeight="1" x14ac:dyDescent="0.2">
      <c r="A635" s="162"/>
      <c r="B635" s="162"/>
      <c r="C635" s="162"/>
      <c r="D635" s="162"/>
      <c r="E635" s="162"/>
      <c r="F635" s="162"/>
      <c r="G635" s="162"/>
      <c r="H635" s="162"/>
      <c r="I635" s="162"/>
      <c r="J635" s="162"/>
      <c r="K635" s="162"/>
      <c r="L635" s="416"/>
    </row>
    <row r="636" spans="1:12" ht="14.25" customHeight="1" x14ac:dyDescent="0.2">
      <c r="A636" s="162"/>
      <c r="B636" s="162"/>
      <c r="C636" s="162"/>
      <c r="D636" s="162"/>
      <c r="E636" s="162"/>
      <c r="F636" s="162"/>
      <c r="G636" s="162"/>
      <c r="H636" s="162"/>
      <c r="I636" s="162"/>
      <c r="J636" s="162"/>
      <c r="K636" s="162"/>
      <c r="L636" s="416"/>
    </row>
    <row r="637" spans="1:12" ht="14.25" customHeight="1" x14ac:dyDescent="0.2">
      <c r="A637" s="162"/>
      <c r="B637" s="162"/>
      <c r="C637" s="162"/>
      <c r="D637" s="162"/>
      <c r="E637" s="162"/>
      <c r="F637" s="162"/>
      <c r="G637" s="162"/>
      <c r="H637" s="162"/>
      <c r="I637" s="162"/>
      <c r="J637" s="162"/>
      <c r="K637" s="162"/>
      <c r="L637" s="416"/>
    </row>
    <row r="638" spans="1:12" ht="14.25" customHeight="1" x14ac:dyDescent="0.2">
      <c r="A638" s="162"/>
      <c r="B638" s="162"/>
      <c r="C638" s="162"/>
      <c r="D638" s="162"/>
      <c r="E638" s="162"/>
      <c r="F638" s="162"/>
      <c r="G638" s="162"/>
      <c r="H638" s="162"/>
      <c r="I638" s="162"/>
      <c r="J638" s="162"/>
      <c r="K638" s="162"/>
      <c r="L638" s="416"/>
    </row>
    <row r="639" spans="1:12" ht="14.25" customHeight="1" x14ac:dyDescent="0.2">
      <c r="A639" s="162"/>
      <c r="B639" s="162"/>
      <c r="C639" s="162"/>
      <c r="D639" s="162"/>
      <c r="E639" s="162"/>
      <c r="F639" s="162"/>
      <c r="G639" s="162"/>
      <c r="H639" s="162"/>
      <c r="I639" s="162"/>
      <c r="J639" s="162"/>
      <c r="K639" s="162"/>
      <c r="L639" s="416"/>
    </row>
    <row r="640" spans="1:12" ht="14.25" customHeight="1" x14ac:dyDescent="0.2">
      <c r="A640" s="162"/>
      <c r="B640" s="162"/>
      <c r="C640" s="162"/>
      <c r="D640" s="162"/>
      <c r="E640" s="162"/>
      <c r="F640" s="162"/>
      <c r="G640" s="162"/>
      <c r="H640" s="162"/>
      <c r="I640" s="162"/>
      <c r="J640" s="162"/>
      <c r="K640" s="162"/>
      <c r="L640" s="416"/>
    </row>
    <row r="641" spans="1:12" ht="14.25" customHeight="1" x14ac:dyDescent="0.2">
      <c r="A641" s="162"/>
      <c r="B641" s="162"/>
      <c r="C641" s="162"/>
      <c r="D641" s="162"/>
      <c r="E641" s="162"/>
      <c r="F641" s="162"/>
      <c r="G641" s="162"/>
      <c r="H641" s="162"/>
      <c r="I641" s="162"/>
      <c r="J641" s="162"/>
      <c r="K641" s="162"/>
      <c r="L641" s="416"/>
    </row>
    <row r="642" spans="1:12" ht="14.25" customHeight="1" x14ac:dyDescent="0.2">
      <c r="A642" s="162"/>
      <c r="B642" s="162"/>
      <c r="C642" s="162"/>
      <c r="D642" s="162"/>
      <c r="E642" s="162"/>
      <c r="F642" s="162"/>
      <c r="G642" s="162"/>
      <c r="H642" s="162"/>
      <c r="I642" s="162"/>
      <c r="J642" s="162"/>
      <c r="K642" s="162"/>
      <c r="L642" s="416"/>
    </row>
    <row r="643" spans="1:12" ht="14.25" customHeight="1" x14ac:dyDescent="0.2">
      <c r="A643" s="162"/>
      <c r="B643" s="162"/>
      <c r="C643" s="162"/>
      <c r="D643" s="162"/>
      <c r="E643" s="162"/>
      <c r="F643" s="162"/>
      <c r="G643" s="162"/>
      <c r="H643" s="162"/>
      <c r="I643" s="162"/>
      <c r="J643" s="162"/>
      <c r="K643" s="162"/>
      <c r="L643" s="416"/>
    </row>
    <row r="644" spans="1:12" ht="14.25" customHeight="1" x14ac:dyDescent="0.2">
      <c r="A644" s="162"/>
      <c r="B644" s="162"/>
      <c r="C644" s="162"/>
      <c r="D644" s="162"/>
      <c r="E644" s="162"/>
      <c r="F644" s="162"/>
      <c r="G644" s="162"/>
      <c r="H644" s="162"/>
      <c r="I644" s="162"/>
      <c r="J644" s="162"/>
      <c r="K644" s="162"/>
      <c r="L644" s="416"/>
    </row>
    <row r="645" spans="1:12" ht="14.25" customHeight="1" x14ac:dyDescent="0.2">
      <c r="A645" s="162"/>
      <c r="B645" s="162"/>
      <c r="C645" s="162"/>
      <c r="D645" s="162"/>
      <c r="E645" s="162"/>
      <c r="F645" s="162"/>
      <c r="G645" s="162"/>
      <c r="H645" s="162"/>
      <c r="I645" s="162"/>
      <c r="J645" s="162"/>
      <c r="K645" s="162"/>
      <c r="L645" s="416"/>
    </row>
    <row r="646" spans="1:12" ht="14.25" customHeight="1" x14ac:dyDescent="0.2">
      <c r="A646" s="162"/>
      <c r="B646" s="162"/>
      <c r="C646" s="162"/>
      <c r="D646" s="162"/>
      <c r="E646" s="162"/>
      <c r="F646" s="162"/>
      <c r="G646" s="162"/>
      <c r="H646" s="162"/>
      <c r="I646" s="162"/>
      <c r="J646" s="162"/>
      <c r="K646" s="162"/>
      <c r="L646" s="416"/>
    </row>
    <row r="647" spans="1:12" ht="14.25" customHeight="1" x14ac:dyDescent="0.2">
      <c r="A647" s="162"/>
      <c r="B647" s="162"/>
      <c r="C647" s="162"/>
      <c r="D647" s="162"/>
      <c r="E647" s="162"/>
      <c r="F647" s="162"/>
      <c r="G647" s="162"/>
      <c r="H647" s="162"/>
      <c r="I647" s="162"/>
      <c r="J647" s="162"/>
      <c r="K647" s="162"/>
      <c r="L647" s="416"/>
    </row>
    <row r="648" spans="1:12" ht="14.25" customHeight="1" x14ac:dyDescent="0.2">
      <c r="A648" s="162"/>
      <c r="B648" s="162"/>
      <c r="C648" s="162"/>
      <c r="D648" s="162"/>
      <c r="E648" s="162"/>
      <c r="F648" s="162"/>
      <c r="G648" s="162"/>
      <c r="H648" s="162"/>
      <c r="I648" s="162"/>
      <c r="J648" s="162"/>
      <c r="K648" s="162"/>
      <c r="L648" s="416"/>
    </row>
    <row r="649" spans="1:12" ht="14.25" customHeight="1" x14ac:dyDescent="0.2">
      <c r="A649" s="162"/>
      <c r="B649" s="162"/>
      <c r="C649" s="162"/>
      <c r="D649" s="162"/>
      <c r="E649" s="162"/>
      <c r="F649" s="162"/>
      <c r="G649" s="162"/>
      <c r="H649" s="162"/>
      <c r="I649" s="162"/>
      <c r="J649" s="162"/>
      <c r="K649" s="162"/>
      <c r="L649" s="416"/>
    </row>
    <row r="650" spans="1:12" ht="14.25" customHeight="1" x14ac:dyDescent="0.2">
      <c r="A650" s="162"/>
      <c r="B650" s="162"/>
      <c r="C650" s="162"/>
      <c r="D650" s="162"/>
      <c r="E650" s="162"/>
      <c r="F650" s="162"/>
      <c r="G650" s="162"/>
      <c r="H650" s="162"/>
      <c r="I650" s="162"/>
      <c r="J650" s="162"/>
      <c r="K650" s="162"/>
      <c r="L650" s="416"/>
    </row>
    <row r="651" spans="1:12" ht="14.25" customHeight="1" x14ac:dyDescent="0.2">
      <c r="A651" s="162"/>
      <c r="B651" s="162"/>
      <c r="C651" s="162"/>
      <c r="D651" s="162"/>
      <c r="E651" s="162"/>
      <c r="F651" s="162"/>
      <c r="G651" s="162"/>
      <c r="H651" s="162"/>
      <c r="I651" s="162"/>
      <c r="J651" s="162"/>
      <c r="K651" s="162"/>
      <c r="L651" s="416"/>
    </row>
    <row r="652" spans="1:12" ht="14.25" customHeight="1" x14ac:dyDescent="0.2">
      <c r="A652" s="162"/>
      <c r="B652" s="162"/>
      <c r="C652" s="162"/>
      <c r="D652" s="162"/>
      <c r="E652" s="162"/>
      <c r="F652" s="162"/>
      <c r="G652" s="162"/>
      <c r="H652" s="162"/>
      <c r="I652" s="162"/>
      <c r="J652" s="162"/>
      <c r="K652" s="162"/>
      <c r="L652" s="416"/>
    </row>
    <row r="653" spans="1:12" ht="14.25" customHeight="1" x14ac:dyDescent="0.2">
      <c r="A653" s="162"/>
      <c r="B653" s="162"/>
      <c r="C653" s="162"/>
      <c r="D653" s="162"/>
      <c r="E653" s="162"/>
      <c r="F653" s="162"/>
      <c r="G653" s="162"/>
      <c r="H653" s="162"/>
      <c r="I653" s="162"/>
      <c r="J653" s="162"/>
      <c r="K653" s="162"/>
      <c r="L653" s="416"/>
    </row>
    <row r="654" spans="1:12" ht="14.25" customHeight="1" x14ac:dyDescent="0.2">
      <c r="A654" s="162"/>
      <c r="B654" s="162"/>
      <c r="C654" s="162"/>
      <c r="D654" s="162"/>
      <c r="E654" s="162"/>
      <c r="F654" s="162"/>
      <c r="G654" s="162"/>
      <c r="H654" s="162"/>
      <c r="I654" s="162"/>
      <c r="J654" s="162"/>
      <c r="K654" s="162"/>
      <c r="L654" s="416"/>
    </row>
    <row r="655" spans="1:12" ht="14.25" customHeight="1" x14ac:dyDescent="0.2">
      <c r="A655" s="162"/>
      <c r="B655" s="162"/>
      <c r="C655" s="162"/>
      <c r="D655" s="162"/>
      <c r="E655" s="162"/>
      <c r="F655" s="162"/>
      <c r="G655" s="162"/>
      <c r="H655" s="162"/>
      <c r="I655" s="162"/>
      <c r="J655" s="162"/>
      <c r="K655" s="162"/>
      <c r="L655" s="416"/>
    </row>
    <row r="656" spans="1:12" ht="14.25" customHeight="1" x14ac:dyDescent="0.2">
      <c r="A656" s="162"/>
      <c r="B656" s="162"/>
      <c r="C656" s="162"/>
      <c r="D656" s="162"/>
      <c r="E656" s="162"/>
      <c r="F656" s="162"/>
      <c r="G656" s="162"/>
      <c r="H656" s="162"/>
      <c r="I656" s="162"/>
      <c r="J656" s="162"/>
      <c r="K656" s="162"/>
      <c r="L656" s="416"/>
    </row>
    <row r="657" spans="1:12" ht="14.25" customHeight="1" x14ac:dyDescent="0.2">
      <c r="A657" s="162"/>
      <c r="B657" s="162"/>
      <c r="C657" s="162"/>
      <c r="D657" s="162"/>
      <c r="E657" s="162"/>
      <c r="F657" s="162"/>
      <c r="G657" s="162"/>
      <c r="H657" s="162"/>
      <c r="I657" s="162"/>
      <c r="J657" s="162"/>
      <c r="K657" s="162"/>
      <c r="L657" s="416"/>
    </row>
    <row r="658" spans="1:12" ht="14.25" customHeight="1" x14ac:dyDescent="0.2">
      <c r="A658" s="162"/>
      <c r="B658" s="162"/>
      <c r="C658" s="162"/>
      <c r="D658" s="162"/>
      <c r="E658" s="162"/>
      <c r="F658" s="162"/>
      <c r="G658" s="162"/>
      <c r="H658" s="162"/>
      <c r="I658" s="162"/>
      <c r="J658" s="162"/>
      <c r="K658" s="162"/>
      <c r="L658" s="416"/>
    </row>
    <row r="659" spans="1:12" ht="14.25" customHeight="1" x14ac:dyDescent="0.2">
      <c r="A659" s="162"/>
      <c r="B659" s="162"/>
      <c r="C659" s="162"/>
      <c r="D659" s="162"/>
      <c r="E659" s="162"/>
      <c r="F659" s="162"/>
      <c r="G659" s="162"/>
      <c r="H659" s="162"/>
      <c r="I659" s="162"/>
      <c r="J659" s="162"/>
      <c r="K659" s="162"/>
      <c r="L659" s="416"/>
    </row>
    <row r="660" spans="1:12" ht="14.25" customHeight="1" x14ac:dyDescent="0.2">
      <c r="A660" s="162"/>
      <c r="B660" s="162"/>
      <c r="C660" s="162"/>
      <c r="D660" s="162"/>
      <c r="E660" s="162"/>
      <c r="F660" s="162"/>
      <c r="G660" s="162"/>
      <c r="H660" s="162"/>
      <c r="I660" s="162"/>
      <c r="J660" s="162"/>
      <c r="K660" s="162"/>
      <c r="L660" s="416"/>
    </row>
    <row r="661" spans="1:12" ht="14.25" customHeight="1" x14ac:dyDescent="0.2">
      <c r="A661" s="162"/>
      <c r="B661" s="162"/>
      <c r="C661" s="162"/>
      <c r="D661" s="162"/>
      <c r="E661" s="162"/>
      <c r="F661" s="162"/>
      <c r="G661" s="162"/>
      <c r="H661" s="162"/>
      <c r="I661" s="162"/>
      <c r="J661" s="162"/>
      <c r="K661" s="162"/>
      <c r="L661" s="416"/>
    </row>
    <row r="662" spans="1:12" ht="14.25" customHeight="1" x14ac:dyDescent="0.2">
      <c r="A662" s="162"/>
      <c r="B662" s="162"/>
      <c r="C662" s="162"/>
      <c r="D662" s="162"/>
      <c r="E662" s="162"/>
      <c r="F662" s="162"/>
      <c r="G662" s="162"/>
      <c r="H662" s="162"/>
      <c r="I662" s="162"/>
      <c r="J662" s="162"/>
      <c r="K662" s="162"/>
      <c r="L662" s="416"/>
    </row>
    <row r="663" spans="1:12" ht="14.25" customHeight="1" x14ac:dyDescent="0.2">
      <c r="A663" s="162"/>
      <c r="B663" s="162"/>
      <c r="C663" s="162"/>
      <c r="D663" s="162"/>
      <c r="E663" s="162"/>
      <c r="F663" s="162"/>
      <c r="G663" s="162"/>
      <c r="H663" s="162"/>
      <c r="I663" s="162"/>
      <c r="J663" s="162"/>
      <c r="K663" s="162"/>
      <c r="L663" s="416"/>
    </row>
    <row r="664" spans="1:12" ht="14.25" customHeight="1" x14ac:dyDescent="0.2">
      <c r="A664" s="162"/>
      <c r="B664" s="162"/>
      <c r="C664" s="162"/>
      <c r="D664" s="162"/>
      <c r="E664" s="162"/>
      <c r="F664" s="162"/>
      <c r="G664" s="162"/>
      <c r="H664" s="162"/>
      <c r="I664" s="162"/>
      <c r="J664" s="162"/>
      <c r="K664" s="162"/>
      <c r="L664" s="416"/>
    </row>
    <row r="665" spans="1:12" ht="14.25" customHeight="1" x14ac:dyDescent="0.2">
      <c r="A665" s="162"/>
      <c r="B665" s="162"/>
      <c r="C665" s="162"/>
      <c r="D665" s="162"/>
      <c r="E665" s="162"/>
      <c r="F665" s="162"/>
      <c r="G665" s="162"/>
      <c r="H665" s="162"/>
      <c r="I665" s="162"/>
      <c r="J665" s="162"/>
      <c r="K665" s="162"/>
      <c r="L665" s="416"/>
    </row>
    <row r="666" spans="1:12" ht="14.25" customHeight="1" x14ac:dyDescent="0.2">
      <c r="A666" s="162"/>
      <c r="B666" s="162"/>
      <c r="C666" s="162"/>
      <c r="D666" s="162"/>
      <c r="E666" s="162"/>
      <c r="F666" s="162"/>
      <c r="G666" s="162"/>
      <c r="H666" s="162"/>
      <c r="I666" s="162"/>
      <c r="J666" s="162"/>
      <c r="K666" s="162"/>
      <c r="L666" s="416"/>
    </row>
    <row r="667" spans="1:12" ht="14.25" customHeight="1" x14ac:dyDescent="0.2">
      <c r="A667" s="162"/>
      <c r="B667" s="162"/>
      <c r="C667" s="162"/>
      <c r="D667" s="162"/>
      <c r="E667" s="162"/>
      <c r="F667" s="162"/>
      <c r="G667" s="162"/>
      <c r="H667" s="162"/>
      <c r="I667" s="162"/>
      <c r="J667" s="162"/>
      <c r="K667" s="162"/>
      <c r="L667" s="416"/>
    </row>
    <row r="668" spans="1:12" ht="14.25" customHeight="1" x14ac:dyDescent="0.2">
      <c r="A668" s="162"/>
      <c r="B668" s="162"/>
      <c r="C668" s="162"/>
      <c r="D668" s="162"/>
      <c r="E668" s="162"/>
      <c r="F668" s="162"/>
      <c r="G668" s="162"/>
      <c r="H668" s="162"/>
      <c r="I668" s="162"/>
      <c r="J668" s="162"/>
      <c r="K668" s="162"/>
      <c r="L668" s="416"/>
    </row>
    <row r="669" spans="1:12" ht="14.25" customHeight="1" x14ac:dyDescent="0.2">
      <c r="A669" s="162"/>
      <c r="B669" s="162"/>
      <c r="C669" s="162"/>
      <c r="D669" s="162"/>
      <c r="E669" s="162"/>
      <c r="F669" s="162"/>
      <c r="G669" s="162"/>
      <c r="H669" s="162"/>
      <c r="I669" s="162"/>
      <c r="J669" s="162"/>
      <c r="K669" s="162"/>
      <c r="L669" s="416"/>
    </row>
    <row r="670" spans="1:12" ht="14.25" customHeight="1" x14ac:dyDescent="0.2">
      <c r="A670" s="162"/>
      <c r="B670" s="162"/>
      <c r="C670" s="162"/>
      <c r="D670" s="162"/>
      <c r="E670" s="162"/>
      <c r="F670" s="162"/>
      <c r="G670" s="162"/>
      <c r="H670" s="162"/>
      <c r="I670" s="162"/>
      <c r="J670" s="162"/>
      <c r="K670" s="162"/>
      <c r="L670" s="416"/>
    </row>
    <row r="671" spans="1:12" ht="14.25" customHeight="1" x14ac:dyDescent="0.2">
      <c r="A671" s="162"/>
      <c r="B671" s="162"/>
      <c r="C671" s="162"/>
      <c r="D671" s="162"/>
      <c r="E671" s="162"/>
      <c r="F671" s="162"/>
      <c r="G671" s="162"/>
      <c r="H671" s="162"/>
      <c r="I671" s="162"/>
      <c r="J671" s="162"/>
      <c r="K671" s="162"/>
      <c r="L671" s="416"/>
    </row>
    <row r="672" spans="1:12" ht="14.25" customHeight="1" x14ac:dyDescent="0.2">
      <c r="A672" s="162"/>
      <c r="B672" s="162"/>
      <c r="C672" s="162"/>
      <c r="D672" s="162"/>
      <c r="E672" s="162"/>
      <c r="F672" s="162"/>
      <c r="G672" s="162"/>
      <c r="H672" s="162"/>
      <c r="I672" s="162"/>
      <c r="J672" s="162"/>
      <c r="K672" s="162"/>
      <c r="L672" s="416"/>
    </row>
    <row r="673" spans="1:12" ht="14.25" customHeight="1" x14ac:dyDescent="0.2">
      <c r="A673" s="162"/>
      <c r="B673" s="162"/>
      <c r="C673" s="162"/>
      <c r="D673" s="162"/>
      <c r="E673" s="162"/>
      <c r="F673" s="162"/>
      <c r="G673" s="162"/>
      <c r="H673" s="162"/>
      <c r="I673" s="162"/>
      <c r="J673" s="162"/>
      <c r="K673" s="162"/>
      <c r="L673" s="416"/>
    </row>
    <row r="674" spans="1:12" ht="14.25" customHeight="1" x14ac:dyDescent="0.2">
      <c r="A674" s="162"/>
      <c r="B674" s="162"/>
      <c r="C674" s="162"/>
      <c r="D674" s="162"/>
      <c r="E674" s="162"/>
      <c r="F674" s="162"/>
      <c r="G674" s="162"/>
      <c r="H674" s="162"/>
      <c r="I674" s="162"/>
      <c r="J674" s="162"/>
      <c r="K674" s="162"/>
      <c r="L674" s="416"/>
    </row>
    <row r="675" spans="1:12" ht="14.25" customHeight="1" x14ac:dyDescent="0.2">
      <c r="A675" s="162"/>
      <c r="B675" s="162"/>
      <c r="C675" s="162"/>
      <c r="D675" s="162"/>
      <c r="E675" s="162"/>
      <c r="F675" s="162"/>
      <c r="G675" s="162"/>
      <c r="H675" s="162"/>
      <c r="I675" s="162"/>
      <c r="J675" s="162"/>
      <c r="K675" s="162"/>
      <c r="L675" s="416"/>
    </row>
    <row r="676" spans="1:12" ht="14.25" customHeight="1" x14ac:dyDescent="0.2">
      <c r="A676" s="162"/>
      <c r="B676" s="162"/>
      <c r="C676" s="162"/>
      <c r="D676" s="162"/>
      <c r="E676" s="162"/>
      <c r="F676" s="162"/>
      <c r="G676" s="162"/>
      <c r="H676" s="162"/>
      <c r="I676" s="162"/>
      <c r="J676" s="162"/>
      <c r="K676" s="162"/>
      <c r="L676" s="416"/>
    </row>
    <row r="677" spans="1:12" ht="14.25" customHeight="1" x14ac:dyDescent="0.2">
      <c r="A677" s="162"/>
      <c r="B677" s="162"/>
      <c r="C677" s="162"/>
      <c r="D677" s="162"/>
      <c r="E677" s="162"/>
      <c r="F677" s="162"/>
      <c r="G677" s="162"/>
      <c r="H677" s="162"/>
      <c r="I677" s="162"/>
      <c r="J677" s="162"/>
      <c r="K677" s="162"/>
      <c r="L677" s="416"/>
    </row>
    <row r="678" spans="1:12" ht="14.25" customHeight="1" x14ac:dyDescent="0.2">
      <c r="A678" s="162"/>
      <c r="B678" s="162"/>
      <c r="C678" s="162"/>
      <c r="D678" s="162"/>
      <c r="E678" s="162"/>
      <c r="F678" s="162"/>
      <c r="G678" s="162"/>
      <c r="H678" s="162"/>
      <c r="I678" s="162"/>
      <c r="J678" s="162"/>
      <c r="K678" s="162"/>
      <c r="L678" s="416"/>
    </row>
    <row r="679" spans="1:12" ht="14.25" customHeight="1" x14ac:dyDescent="0.2">
      <c r="A679" s="162"/>
      <c r="B679" s="162"/>
      <c r="C679" s="162"/>
      <c r="D679" s="162"/>
      <c r="E679" s="162"/>
      <c r="F679" s="162"/>
      <c r="G679" s="162"/>
      <c r="H679" s="162"/>
      <c r="I679" s="162"/>
      <c r="J679" s="162"/>
      <c r="K679" s="162"/>
      <c r="L679" s="416"/>
    </row>
    <row r="680" spans="1:12" ht="14.25" customHeight="1" x14ac:dyDescent="0.2">
      <c r="A680" s="162"/>
      <c r="B680" s="162"/>
      <c r="C680" s="162"/>
      <c r="D680" s="162"/>
      <c r="E680" s="162"/>
      <c r="F680" s="162"/>
      <c r="G680" s="162"/>
      <c r="H680" s="162"/>
      <c r="I680" s="162"/>
      <c r="J680" s="162"/>
      <c r="K680" s="162"/>
      <c r="L680" s="416"/>
    </row>
    <row r="681" spans="1:12" ht="14.25" customHeight="1" x14ac:dyDescent="0.2">
      <c r="A681" s="162"/>
      <c r="B681" s="162"/>
      <c r="C681" s="162"/>
      <c r="D681" s="162"/>
      <c r="E681" s="162"/>
      <c r="F681" s="162"/>
      <c r="G681" s="162"/>
      <c r="H681" s="162"/>
      <c r="I681" s="162"/>
      <c r="J681" s="162"/>
      <c r="K681" s="162"/>
      <c r="L681" s="416"/>
    </row>
    <row r="682" spans="1:12" ht="14.25" customHeight="1" x14ac:dyDescent="0.2">
      <c r="A682" s="162"/>
      <c r="B682" s="162"/>
      <c r="C682" s="162"/>
      <c r="D682" s="162"/>
      <c r="E682" s="162"/>
      <c r="F682" s="162"/>
      <c r="G682" s="162"/>
      <c r="H682" s="162"/>
      <c r="I682" s="162"/>
      <c r="J682" s="162"/>
      <c r="K682" s="162"/>
      <c r="L682" s="416"/>
    </row>
    <row r="683" spans="1:12" ht="14.25" customHeight="1" x14ac:dyDescent="0.2">
      <c r="A683" s="162"/>
      <c r="B683" s="162"/>
      <c r="C683" s="162"/>
      <c r="D683" s="162"/>
      <c r="E683" s="162"/>
      <c r="F683" s="162"/>
      <c r="G683" s="162"/>
      <c r="H683" s="162"/>
      <c r="I683" s="162"/>
      <c r="J683" s="162"/>
      <c r="K683" s="162"/>
      <c r="L683" s="416"/>
    </row>
    <row r="684" spans="1:12" ht="14.25" customHeight="1" x14ac:dyDescent="0.2">
      <c r="A684" s="162"/>
      <c r="B684" s="162"/>
      <c r="C684" s="162"/>
      <c r="D684" s="162"/>
      <c r="E684" s="162"/>
      <c r="F684" s="162"/>
      <c r="G684" s="162"/>
      <c r="H684" s="162"/>
      <c r="I684" s="162"/>
      <c r="J684" s="162"/>
      <c r="K684" s="162"/>
      <c r="L684" s="416"/>
    </row>
    <row r="685" spans="1:12" ht="14.25" customHeight="1" x14ac:dyDescent="0.2">
      <c r="A685" s="162"/>
      <c r="B685" s="162"/>
      <c r="C685" s="162"/>
      <c r="D685" s="162"/>
      <c r="E685" s="162"/>
      <c r="F685" s="162"/>
      <c r="G685" s="162"/>
      <c r="H685" s="162"/>
      <c r="I685" s="162"/>
      <c r="J685" s="162"/>
      <c r="K685" s="162"/>
      <c r="L685" s="416"/>
    </row>
    <row r="686" spans="1:12" ht="14.25" customHeight="1" x14ac:dyDescent="0.2">
      <c r="A686" s="162"/>
      <c r="B686" s="162"/>
      <c r="C686" s="162"/>
      <c r="D686" s="162"/>
      <c r="E686" s="162"/>
      <c r="F686" s="162"/>
      <c r="G686" s="162"/>
      <c r="H686" s="162"/>
      <c r="I686" s="162"/>
      <c r="J686" s="162"/>
      <c r="K686" s="162"/>
      <c r="L686" s="416"/>
    </row>
    <row r="687" spans="1:12" ht="14.25" customHeight="1" x14ac:dyDescent="0.2">
      <c r="A687" s="162"/>
      <c r="B687" s="162"/>
      <c r="C687" s="162"/>
      <c r="D687" s="162"/>
      <c r="E687" s="162"/>
      <c r="F687" s="162"/>
      <c r="G687" s="162"/>
      <c r="H687" s="162"/>
      <c r="I687" s="162"/>
      <c r="J687" s="162"/>
      <c r="K687" s="162"/>
      <c r="L687" s="416"/>
    </row>
    <row r="688" spans="1:12" ht="14.25" customHeight="1" x14ac:dyDescent="0.2">
      <c r="A688" s="162"/>
      <c r="B688" s="162"/>
      <c r="C688" s="162"/>
      <c r="D688" s="162"/>
      <c r="E688" s="162"/>
      <c r="F688" s="162"/>
      <c r="G688" s="162"/>
      <c r="H688" s="162"/>
      <c r="I688" s="162"/>
      <c r="J688" s="162"/>
      <c r="K688" s="162"/>
      <c r="L688" s="416"/>
    </row>
    <row r="689" spans="1:12" ht="14.25" customHeight="1" x14ac:dyDescent="0.2">
      <c r="A689" s="162"/>
      <c r="B689" s="162"/>
      <c r="C689" s="162"/>
      <c r="D689" s="162"/>
      <c r="E689" s="162"/>
      <c r="F689" s="162"/>
      <c r="G689" s="162"/>
      <c r="H689" s="162"/>
      <c r="I689" s="162"/>
      <c r="J689" s="162"/>
      <c r="K689" s="162"/>
      <c r="L689" s="416"/>
    </row>
    <row r="690" spans="1:12" ht="14.25" customHeight="1" x14ac:dyDescent="0.2">
      <c r="A690" s="162"/>
      <c r="B690" s="162"/>
      <c r="C690" s="162"/>
      <c r="D690" s="162"/>
      <c r="E690" s="162"/>
      <c r="F690" s="162"/>
      <c r="G690" s="162"/>
      <c r="H690" s="162"/>
      <c r="I690" s="162"/>
      <c r="J690" s="162"/>
      <c r="K690" s="162"/>
      <c r="L690" s="416"/>
    </row>
    <row r="691" spans="1:12" ht="14.25" customHeight="1" x14ac:dyDescent="0.2">
      <c r="A691" s="162"/>
      <c r="B691" s="162"/>
      <c r="C691" s="162"/>
      <c r="D691" s="162"/>
      <c r="E691" s="162"/>
      <c r="F691" s="162"/>
      <c r="G691" s="162"/>
      <c r="H691" s="162"/>
      <c r="I691" s="162"/>
      <c r="J691" s="162"/>
      <c r="K691" s="162"/>
      <c r="L691" s="416"/>
    </row>
    <row r="692" spans="1:12" ht="14.25" customHeight="1" x14ac:dyDescent="0.2">
      <c r="A692" s="162"/>
      <c r="B692" s="162"/>
      <c r="C692" s="162"/>
      <c r="D692" s="162"/>
      <c r="E692" s="162"/>
      <c r="F692" s="162"/>
      <c r="G692" s="162"/>
      <c r="H692" s="162"/>
      <c r="I692" s="162"/>
      <c r="J692" s="162"/>
      <c r="K692" s="162"/>
      <c r="L692" s="416"/>
    </row>
    <row r="693" spans="1:12" ht="14.25" customHeight="1" x14ac:dyDescent="0.2">
      <c r="A693" s="162"/>
      <c r="B693" s="162"/>
      <c r="C693" s="162"/>
      <c r="D693" s="162"/>
      <c r="E693" s="162"/>
      <c r="F693" s="162"/>
      <c r="G693" s="162"/>
      <c r="H693" s="162"/>
      <c r="I693" s="162"/>
      <c r="J693" s="162"/>
      <c r="K693" s="162"/>
      <c r="L693" s="416"/>
    </row>
    <row r="694" spans="1:12" ht="14.25" customHeight="1" x14ac:dyDescent="0.2">
      <c r="A694" s="162"/>
      <c r="B694" s="162"/>
      <c r="C694" s="162"/>
      <c r="D694" s="162"/>
      <c r="E694" s="162"/>
      <c r="F694" s="162"/>
      <c r="G694" s="162"/>
      <c r="H694" s="162"/>
      <c r="I694" s="162"/>
      <c r="J694" s="162"/>
      <c r="K694" s="162"/>
      <c r="L694" s="416"/>
    </row>
    <row r="695" spans="1:12" ht="14.25" customHeight="1" x14ac:dyDescent="0.2">
      <c r="A695" s="162"/>
      <c r="B695" s="162"/>
      <c r="C695" s="162"/>
      <c r="D695" s="162"/>
      <c r="E695" s="162"/>
      <c r="F695" s="162"/>
      <c r="G695" s="162"/>
      <c r="H695" s="162"/>
      <c r="I695" s="162"/>
      <c r="J695" s="162"/>
      <c r="K695" s="162"/>
      <c r="L695" s="416"/>
    </row>
    <row r="696" spans="1:12" ht="14.25" customHeight="1" x14ac:dyDescent="0.2">
      <c r="A696" s="162"/>
      <c r="B696" s="162"/>
      <c r="C696" s="162"/>
      <c r="D696" s="162"/>
      <c r="E696" s="162"/>
      <c r="F696" s="162"/>
      <c r="G696" s="162"/>
      <c r="H696" s="162"/>
      <c r="I696" s="162"/>
      <c r="J696" s="162"/>
      <c r="K696" s="162"/>
      <c r="L696" s="416"/>
    </row>
    <row r="697" spans="1:12" ht="14.25" customHeight="1" x14ac:dyDescent="0.2">
      <c r="A697" s="162"/>
      <c r="B697" s="162"/>
      <c r="C697" s="162"/>
      <c r="D697" s="162"/>
      <c r="E697" s="162"/>
      <c r="F697" s="162"/>
      <c r="G697" s="162"/>
      <c r="H697" s="162"/>
      <c r="I697" s="162"/>
      <c r="J697" s="162"/>
      <c r="K697" s="162"/>
      <c r="L697" s="416"/>
    </row>
    <row r="698" spans="1:12" ht="14.25" customHeight="1" x14ac:dyDescent="0.2">
      <c r="A698" s="162"/>
      <c r="B698" s="162"/>
      <c r="C698" s="162"/>
      <c r="D698" s="162"/>
      <c r="E698" s="162"/>
      <c r="F698" s="162"/>
      <c r="G698" s="162"/>
      <c r="H698" s="162"/>
      <c r="I698" s="162"/>
      <c r="J698" s="162"/>
      <c r="K698" s="162"/>
      <c r="L698" s="416"/>
    </row>
    <row r="699" spans="1:12" ht="14.25" customHeight="1" x14ac:dyDescent="0.2">
      <c r="A699" s="162"/>
      <c r="B699" s="162"/>
      <c r="C699" s="162"/>
      <c r="D699" s="162"/>
      <c r="E699" s="162"/>
      <c r="F699" s="162"/>
      <c r="G699" s="162"/>
      <c r="H699" s="162"/>
      <c r="I699" s="162"/>
      <c r="J699" s="162"/>
      <c r="K699" s="162"/>
      <c r="L699" s="416"/>
    </row>
    <row r="700" spans="1:12" ht="14.25" customHeight="1" x14ac:dyDescent="0.2">
      <c r="A700" s="162"/>
      <c r="B700" s="162"/>
      <c r="C700" s="162"/>
      <c r="D700" s="162"/>
      <c r="E700" s="162"/>
      <c r="F700" s="162"/>
      <c r="G700" s="162"/>
      <c r="H700" s="162"/>
      <c r="I700" s="162"/>
      <c r="J700" s="162"/>
      <c r="K700" s="162"/>
      <c r="L700" s="416"/>
    </row>
    <row r="701" spans="1:12" ht="14.25" customHeight="1" x14ac:dyDescent="0.2">
      <c r="A701" s="162"/>
      <c r="B701" s="162"/>
      <c r="C701" s="162"/>
      <c r="D701" s="162"/>
      <c r="E701" s="162"/>
      <c r="F701" s="162"/>
      <c r="G701" s="162"/>
      <c r="H701" s="162"/>
      <c r="I701" s="162"/>
      <c r="J701" s="162"/>
      <c r="K701" s="162"/>
      <c r="L701" s="416"/>
    </row>
    <row r="702" spans="1:12" ht="14.25" customHeight="1" x14ac:dyDescent="0.2">
      <c r="A702" s="162"/>
      <c r="B702" s="162"/>
      <c r="C702" s="162"/>
      <c r="D702" s="162"/>
      <c r="E702" s="162"/>
      <c r="F702" s="162"/>
      <c r="G702" s="162"/>
      <c r="H702" s="162"/>
      <c r="I702" s="162"/>
      <c r="J702" s="162"/>
      <c r="K702" s="162"/>
      <c r="L702" s="416"/>
    </row>
    <row r="703" spans="1:12" ht="14.25" customHeight="1" x14ac:dyDescent="0.2">
      <c r="A703" s="162"/>
      <c r="B703" s="162"/>
      <c r="C703" s="162"/>
      <c r="D703" s="162"/>
      <c r="E703" s="162"/>
      <c r="F703" s="162"/>
      <c r="G703" s="162"/>
      <c r="H703" s="162"/>
      <c r="I703" s="162"/>
      <c r="J703" s="162"/>
      <c r="K703" s="162"/>
      <c r="L703" s="416"/>
    </row>
    <row r="704" spans="1:12" ht="14.25" customHeight="1" x14ac:dyDescent="0.2">
      <c r="A704" s="162"/>
      <c r="B704" s="162"/>
      <c r="C704" s="162"/>
      <c r="D704" s="162"/>
      <c r="E704" s="162"/>
      <c r="F704" s="162"/>
      <c r="G704" s="162"/>
      <c r="H704" s="162"/>
      <c r="I704" s="162"/>
      <c r="J704" s="162"/>
      <c r="K704" s="162"/>
      <c r="L704" s="416"/>
    </row>
    <row r="705" spans="1:12" ht="14.25" customHeight="1" x14ac:dyDescent="0.2">
      <c r="A705" s="162"/>
      <c r="B705" s="162"/>
      <c r="C705" s="162"/>
      <c r="D705" s="162"/>
      <c r="E705" s="162"/>
      <c r="F705" s="162"/>
      <c r="G705" s="162"/>
      <c r="H705" s="162"/>
      <c r="I705" s="162"/>
      <c r="J705" s="162"/>
      <c r="K705" s="162"/>
      <c r="L705" s="416"/>
    </row>
    <row r="706" spans="1:12" ht="14.25" customHeight="1" x14ac:dyDescent="0.2">
      <c r="A706" s="162"/>
      <c r="B706" s="162"/>
      <c r="C706" s="162"/>
      <c r="D706" s="162"/>
      <c r="E706" s="162"/>
      <c r="F706" s="162"/>
      <c r="G706" s="162"/>
      <c r="H706" s="162"/>
      <c r="I706" s="162"/>
      <c r="J706" s="162"/>
      <c r="K706" s="162"/>
      <c r="L706" s="416"/>
    </row>
    <row r="707" spans="1:12" ht="14.25" customHeight="1" x14ac:dyDescent="0.2">
      <c r="A707" s="162"/>
      <c r="B707" s="162"/>
      <c r="C707" s="162"/>
      <c r="D707" s="162"/>
      <c r="E707" s="162"/>
      <c r="F707" s="162"/>
      <c r="G707" s="162"/>
      <c r="H707" s="162"/>
      <c r="I707" s="162"/>
      <c r="J707" s="162"/>
      <c r="K707" s="162"/>
      <c r="L707" s="416"/>
    </row>
    <row r="708" spans="1:12" ht="14.25" customHeight="1" x14ac:dyDescent="0.2">
      <c r="A708" s="162"/>
      <c r="B708" s="162"/>
      <c r="C708" s="162"/>
      <c r="D708" s="162"/>
      <c r="E708" s="162"/>
      <c r="F708" s="162"/>
      <c r="G708" s="162"/>
      <c r="H708" s="162"/>
      <c r="I708" s="162"/>
      <c r="J708" s="162"/>
      <c r="K708" s="162"/>
      <c r="L708" s="416"/>
    </row>
    <row r="709" spans="1:12" ht="14.25" customHeight="1" x14ac:dyDescent="0.2">
      <c r="A709" s="162"/>
      <c r="B709" s="162"/>
      <c r="C709" s="162"/>
      <c r="D709" s="162"/>
      <c r="E709" s="162"/>
      <c r="F709" s="162"/>
      <c r="G709" s="162"/>
      <c r="H709" s="162"/>
      <c r="I709" s="162"/>
      <c r="J709" s="162"/>
      <c r="K709" s="162"/>
      <c r="L709" s="416"/>
    </row>
    <row r="710" spans="1:12" ht="14.25" customHeight="1" x14ac:dyDescent="0.2">
      <c r="A710" s="162"/>
      <c r="B710" s="162"/>
      <c r="C710" s="162"/>
      <c r="D710" s="162"/>
      <c r="E710" s="162"/>
      <c r="F710" s="162"/>
      <c r="G710" s="162"/>
      <c r="H710" s="162"/>
      <c r="I710" s="162"/>
      <c r="J710" s="162"/>
      <c r="K710" s="162"/>
      <c r="L710" s="416"/>
    </row>
    <row r="711" spans="1:12" ht="14.25" customHeight="1" x14ac:dyDescent="0.2">
      <c r="A711" s="162"/>
      <c r="B711" s="162"/>
      <c r="C711" s="162"/>
      <c r="D711" s="162"/>
      <c r="E711" s="162"/>
      <c r="F711" s="162"/>
      <c r="G711" s="162"/>
      <c r="H711" s="162"/>
      <c r="I711" s="162"/>
      <c r="J711" s="162"/>
      <c r="K711" s="162"/>
      <c r="L711" s="416"/>
    </row>
    <row r="712" spans="1:12" ht="14.25" customHeight="1" x14ac:dyDescent="0.2">
      <c r="A712" s="162"/>
      <c r="B712" s="162"/>
      <c r="C712" s="162"/>
      <c r="D712" s="162"/>
      <c r="E712" s="162"/>
      <c r="F712" s="162"/>
      <c r="G712" s="162"/>
      <c r="H712" s="162"/>
      <c r="I712" s="162"/>
      <c r="J712" s="162"/>
      <c r="K712" s="162"/>
      <c r="L712" s="416"/>
    </row>
    <row r="713" spans="1:12" ht="14.25" customHeight="1" x14ac:dyDescent="0.2">
      <c r="A713" s="162"/>
      <c r="B713" s="162"/>
      <c r="C713" s="162"/>
      <c r="D713" s="162"/>
      <c r="E713" s="162"/>
      <c r="F713" s="162"/>
      <c r="G713" s="162"/>
      <c r="H713" s="162"/>
      <c r="I713" s="162"/>
      <c r="J713" s="162"/>
      <c r="K713" s="162"/>
      <c r="L713" s="416"/>
    </row>
    <row r="714" spans="1:12" ht="14.25" customHeight="1" x14ac:dyDescent="0.2">
      <c r="A714" s="162"/>
      <c r="B714" s="162"/>
      <c r="C714" s="162"/>
      <c r="D714" s="162"/>
      <c r="E714" s="162"/>
      <c r="F714" s="162"/>
      <c r="G714" s="162"/>
      <c r="H714" s="162"/>
      <c r="I714" s="162"/>
      <c r="J714" s="162"/>
      <c r="K714" s="162"/>
      <c r="L714" s="416"/>
    </row>
    <row r="715" spans="1:12" ht="14.25" customHeight="1" x14ac:dyDescent="0.2">
      <c r="A715" s="162"/>
      <c r="B715" s="162"/>
      <c r="C715" s="162"/>
      <c r="D715" s="162"/>
      <c r="E715" s="162"/>
      <c r="F715" s="162"/>
      <c r="G715" s="162"/>
      <c r="H715" s="162"/>
      <c r="I715" s="162"/>
      <c r="J715" s="162"/>
      <c r="K715" s="162"/>
      <c r="L715" s="416"/>
    </row>
    <row r="716" spans="1:12" ht="14.25" customHeight="1" x14ac:dyDescent="0.2">
      <c r="A716" s="162"/>
      <c r="B716" s="162"/>
      <c r="C716" s="162"/>
      <c r="D716" s="162"/>
      <c r="E716" s="162"/>
      <c r="F716" s="162"/>
      <c r="G716" s="162"/>
      <c r="H716" s="162"/>
      <c r="I716" s="162"/>
      <c r="J716" s="162"/>
      <c r="K716" s="162"/>
      <c r="L716" s="416"/>
    </row>
    <row r="717" spans="1:12" ht="14.25" customHeight="1" x14ac:dyDescent="0.2">
      <c r="A717" s="162"/>
      <c r="B717" s="162"/>
      <c r="C717" s="162"/>
      <c r="D717" s="162"/>
      <c r="E717" s="162"/>
      <c r="F717" s="162"/>
      <c r="G717" s="162"/>
      <c r="H717" s="162"/>
      <c r="I717" s="162"/>
      <c r="J717" s="162"/>
      <c r="K717" s="162"/>
      <c r="L717" s="416"/>
    </row>
    <row r="718" spans="1:12" ht="14.25" customHeight="1" x14ac:dyDescent="0.2">
      <c r="A718" s="162"/>
      <c r="B718" s="162"/>
      <c r="C718" s="162"/>
      <c r="D718" s="162"/>
      <c r="E718" s="162"/>
      <c r="F718" s="162"/>
      <c r="G718" s="162"/>
      <c r="H718" s="162"/>
      <c r="I718" s="162"/>
      <c r="J718" s="162"/>
      <c r="K718" s="162"/>
      <c r="L718" s="416"/>
    </row>
    <row r="719" spans="1:12" ht="14.25" customHeight="1" x14ac:dyDescent="0.2">
      <c r="A719" s="162"/>
      <c r="B719" s="162"/>
      <c r="C719" s="162"/>
      <c r="D719" s="162"/>
      <c r="E719" s="162"/>
      <c r="F719" s="162"/>
      <c r="G719" s="162"/>
      <c r="H719" s="162"/>
      <c r="I719" s="162"/>
      <c r="J719" s="162"/>
      <c r="K719" s="162"/>
      <c r="L719" s="416"/>
    </row>
    <row r="720" spans="1:12" ht="14.25" customHeight="1" x14ac:dyDescent="0.2">
      <c r="A720" s="162"/>
      <c r="B720" s="162"/>
      <c r="C720" s="162"/>
      <c r="D720" s="162"/>
      <c r="E720" s="162"/>
      <c r="F720" s="162"/>
      <c r="G720" s="162"/>
      <c r="H720" s="162"/>
      <c r="I720" s="162"/>
      <c r="J720" s="162"/>
      <c r="K720" s="162"/>
      <c r="L720" s="416"/>
    </row>
    <row r="721" spans="1:12" ht="14.25" customHeight="1" x14ac:dyDescent="0.2">
      <c r="A721" s="162"/>
      <c r="B721" s="162"/>
      <c r="C721" s="162"/>
      <c r="D721" s="162"/>
      <c r="E721" s="162"/>
      <c r="F721" s="162"/>
      <c r="G721" s="162"/>
      <c r="H721" s="162"/>
      <c r="I721" s="162"/>
      <c r="J721" s="162"/>
      <c r="K721" s="162"/>
      <c r="L721" s="416"/>
    </row>
    <row r="722" spans="1:12" ht="14.25" customHeight="1" x14ac:dyDescent="0.2">
      <c r="A722" s="162"/>
      <c r="B722" s="162"/>
      <c r="C722" s="162"/>
      <c r="D722" s="162"/>
      <c r="E722" s="162"/>
      <c r="F722" s="162"/>
      <c r="G722" s="162"/>
      <c r="H722" s="162"/>
      <c r="I722" s="162"/>
      <c r="J722" s="162"/>
      <c r="K722" s="162"/>
      <c r="L722" s="416"/>
    </row>
    <row r="723" spans="1:12" ht="14.25" customHeight="1" x14ac:dyDescent="0.2">
      <c r="A723" s="162"/>
      <c r="B723" s="162"/>
      <c r="C723" s="162"/>
      <c r="D723" s="162"/>
      <c r="E723" s="162"/>
      <c r="F723" s="162"/>
      <c r="G723" s="162"/>
      <c r="H723" s="162"/>
      <c r="I723" s="162"/>
      <c r="J723" s="162"/>
      <c r="K723" s="162"/>
      <c r="L723" s="416"/>
    </row>
    <row r="724" spans="1:12" ht="14.25" customHeight="1" x14ac:dyDescent="0.2">
      <c r="A724" s="162"/>
      <c r="B724" s="162"/>
      <c r="C724" s="162"/>
      <c r="D724" s="162"/>
      <c r="E724" s="162"/>
      <c r="F724" s="162"/>
      <c r="G724" s="162"/>
      <c r="H724" s="162"/>
      <c r="I724" s="162"/>
      <c r="J724" s="162"/>
      <c r="K724" s="162"/>
      <c r="L724" s="416"/>
    </row>
    <row r="725" spans="1:12" ht="14.25" customHeight="1" x14ac:dyDescent="0.2">
      <c r="A725" s="162"/>
      <c r="B725" s="162"/>
      <c r="C725" s="162"/>
      <c r="D725" s="162"/>
      <c r="E725" s="162"/>
      <c r="F725" s="162"/>
      <c r="G725" s="162"/>
      <c r="H725" s="162"/>
      <c r="I725" s="162"/>
      <c r="J725" s="162"/>
      <c r="K725" s="162"/>
      <c r="L725" s="416"/>
    </row>
    <row r="726" spans="1:12" ht="14.25" customHeight="1" x14ac:dyDescent="0.2">
      <c r="A726" s="162"/>
      <c r="B726" s="162"/>
      <c r="C726" s="162"/>
      <c r="D726" s="162"/>
      <c r="E726" s="162"/>
      <c r="F726" s="162"/>
      <c r="G726" s="162"/>
      <c r="H726" s="162"/>
      <c r="I726" s="162"/>
      <c r="J726" s="162"/>
      <c r="K726" s="162"/>
      <c r="L726" s="416"/>
    </row>
    <row r="727" spans="1:12" ht="14.25" customHeight="1" x14ac:dyDescent="0.2">
      <c r="A727" s="162"/>
      <c r="B727" s="162"/>
      <c r="C727" s="162"/>
      <c r="D727" s="162"/>
      <c r="E727" s="162"/>
      <c r="F727" s="162"/>
      <c r="G727" s="162"/>
      <c r="H727" s="162"/>
      <c r="I727" s="162"/>
      <c r="J727" s="162"/>
      <c r="K727" s="162"/>
      <c r="L727" s="416"/>
    </row>
    <row r="728" spans="1:12" ht="14.25" customHeight="1" x14ac:dyDescent="0.2">
      <c r="A728" s="162"/>
      <c r="B728" s="162"/>
      <c r="C728" s="162"/>
      <c r="D728" s="162"/>
      <c r="E728" s="162"/>
      <c r="F728" s="162"/>
      <c r="G728" s="162"/>
      <c r="H728" s="162"/>
      <c r="I728" s="162"/>
      <c r="J728" s="162"/>
      <c r="K728" s="162"/>
      <c r="L728" s="416"/>
    </row>
    <row r="729" spans="1:12" ht="14.25" customHeight="1" x14ac:dyDescent="0.2">
      <c r="A729" s="162"/>
      <c r="B729" s="162"/>
      <c r="C729" s="162"/>
      <c r="D729" s="162"/>
      <c r="E729" s="162"/>
      <c r="F729" s="162"/>
      <c r="G729" s="162"/>
      <c r="H729" s="162"/>
      <c r="I729" s="162"/>
      <c r="J729" s="162"/>
      <c r="K729" s="162"/>
      <c r="L729" s="416"/>
    </row>
    <row r="730" spans="1:12" ht="14.25" customHeight="1" x14ac:dyDescent="0.2">
      <c r="A730" s="162"/>
      <c r="B730" s="162"/>
      <c r="C730" s="162"/>
      <c r="D730" s="162"/>
      <c r="E730" s="162"/>
      <c r="F730" s="162"/>
      <c r="G730" s="162"/>
      <c r="H730" s="162"/>
      <c r="I730" s="162"/>
      <c r="J730" s="162"/>
      <c r="K730" s="162"/>
      <c r="L730" s="416"/>
    </row>
    <row r="731" spans="1:12" ht="14.25" customHeight="1" x14ac:dyDescent="0.2">
      <c r="A731" s="162"/>
      <c r="B731" s="162"/>
      <c r="C731" s="162"/>
      <c r="D731" s="162"/>
      <c r="E731" s="162"/>
      <c r="F731" s="162"/>
      <c r="G731" s="162"/>
      <c r="H731" s="162"/>
      <c r="I731" s="162"/>
      <c r="J731" s="162"/>
      <c r="K731" s="162"/>
      <c r="L731" s="416"/>
    </row>
    <row r="732" spans="1:12" ht="14.25" customHeight="1" x14ac:dyDescent="0.2">
      <c r="A732" s="162"/>
      <c r="B732" s="162"/>
      <c r="C732" s="162"/>
      <c r="D732" s="162"/>
      <c r="E732" s="162"/>
      <c r="F732" s="162"/>
      <c r="G732" s="162"/>
      <c r="H732" s="162"/>
      <c r="I732" s="162"/>
      <c r="J732" s="162"/>
      <c r="K732" s="162"/>
      <c r="L732" s="416"/>
    </row>
    <row r="733" spans="1:12" ht="14.25" customHeight="1" x14ac:dyDescent="0.2">
      <c r="A733" s="162"/>
      <c r="B733" s="162"/>
      <c r="C733" s="162"/>
      <c r="D733" s="162"/>
      <c r="E733" s="162"/>
      <c r="F733" s="162"/>
      <c r="G733" s="162"/>
      <c r="H733" s="162"/>
      <c r="I733" s="162"/>
      <c r="J733" s="162"/>
      <c r="K733" s="162"/>
      <c r="L733" s="416"/>
    </row>
    <row r="734" spans="1:12" ht="14.25" customHeight="1" x14ac:dyDescent="0.2">
      <c r="A734" s="162"/>
      <c r="B734" s="162"/>
      <c r="C734" s="162"/>
      <c r="D734" s="162"/>
      <c r="E734" s="162"/>
      <c r="F734" s="162"/>
      <c r="G734" s="162"/>
      <c r="H734" s="162"/>
      <c r="I734" s="162"/>
      <c r="J734" s="162"/>
      <c r="K734" s="162"/>
      <c r="L734" s="416"/>
    </row>
    <row r="735" spans="1:12" ht="14.25" customHeight="1" x14ac:dyDescent="0.2">
      <c r="A735" s="162"/>
      <c r="B735" s="162"/>
      <c r="C735" s="162"/>
      <c r="D735" s="162"/>
      <c r="E735" s="162"/>
      <c r="F735" s="162"/>
      <c r="G735" s="162"/>
      <c r="H735" s="162"/>
      <c r="I735" s="162"/>
      <c r="J735" s="162"/>
      <c r="K735" s="162"/>
      <c r="L735" s="416"/>
    </row>
    <row r="736" spans="1:12" ht="14.25" customHeight="1" x14ac:dyDescent="0.2">
      <c r="A736" s="162"/>
      <c r="B736" s="162"/>
      <c r="C736" s="162"/>
      <c r="D736" s="162"/>
      <c r="E736" s="162"/>
      <c r="F736" s="162"/>
      <c r="G736" s="162"/>
      <c r="H736" s="162"/>
      <c r="I736" s="162"/>
      <c r="J736" s="162"/>
      <c r="K736" s="162"/>
      <c r="L736" s="416"/>
    </row>
    <row r="737" spans="1:12" ht="14.25" customHeight="1" x14ac:dyDescent="0.2">
      <c r="A737" s="162"/>
      <c r="B737" s="162"/>
      <c r="C737" s="162"/>
      <c r="D737" s="162"/>
      <c r="E737" s="162"/>
      <c r="F737" s="162"/>
      <c r="G737" s="162"/>
      <c r="H737" s="162"/>
      <c r="I737" s="162"/>
      <c r="J737" s="162"/>
      <c r="K737" s="162"/>
      <c r="L737" s="416"/>
    </row>
    <row r="738" spans="1:12" ht="14.25" customHeight="1" x14ac:dyDescent="0.2">
      <c r="A738" s="162"/>
      <c r="B738" s="162"/>
      <c r="C738" s="162"/>
      <c r="D738" s="162"/>
      <c r="E738" s="162"/>
      <c r="F738" s="162"/>
      <c r="G738" s="162"/>
      <c r="H738" s="162"/>
      <c r="I738" s="162"/>
      <c r="J738" s="162"/>
      <c r="K738" s="162"/>
      <c r="L738" s="416"/>
    </row>
    <row r="739" spans="1:12" ht="14.25" customHeight="1" x14ac:dyDescent="0.2">
      <c r="A739" s="162"/>
      <c r="B739" s="162"/>
      <c r="C739" s="162"/>
      <c r="D739" s="162"/>
      <c r="E739" s="162"/>
      <c r="F739" s="162"/>
      <c r="G739" s="162"/>
      <c r="H739" s="162"/>
      <c r="I739" s="162"/>
      <c r="J739" s="162"/>
      <c r="K739" s="162"/>
      <c r="L739" s="416"/>
    </row>
    <row r="740" spans="1:12" ht="14.25" customHeight="1" x14ac:dyDescent="0.2">
      <c r="A740" s="162"/>
      <c r="B740" s="162"/>
      <c r="C740" s="162"/>
      <c r="D740" s="162"/>
      <c r="E740" s="162"/>
      <c r="F740" s="162"/>
      <c r="G740" s="162"/>
      <c r="H740" s="162"/>
      <c r="I740" s="162"/>
      <c r="J740" s="162"/>
      <c r="K740" s="162"/>
      <c r="L740" s="416"/>
    </row>
    <row r="741" spans="1:12" ht="14.25" customHeight="1" x14ac:dyDescent="0.2">
      <c r="A741" s="162"/>
      <c r="B741" s="162"/>
      <c r="C741" s="162"/>
      <c r="D741" s="162"/>
      <c r="E741" s="162"/>
      <c r="F741" s="162"/>
      <c r="G741" s="162"/>
      <c r="H741" s="162"/>
      <c r="I741" s="162"/>
      <c r="J741" s="162"/>
      <c r="K741" s="162"/>
      <c r="L741" s="416"/>
    </row>
    <row r="742" spans="1:12" ht="14.25" customHeight="1" x14ac:dyDescent="0.2">
      <c r="A742" s="162"/>
      <c r="B742" s="162"/>
      <c r="C742" s="162"/>
      <c r="D742" s="162"/>
      <c r="E742" s="162"/>
      <c r="F742" s="162"/>
      <c r="G742" s="162"/>
      <c r="H742" s="162"/>
      <c r="I742" s="162"/>
      <c r="J742" s="162"/>
      <c r="K742" s="162"/>
      <c r="L742" s="416"/>
    </row>
    <row r="743" spans="1:12" ht="14.25" customHeight="1" x14ac:dyDescent="0.2">
      <c r="A743" s="162"/>
      <c r="B743" s="162"/>
      <c r="C743" s="162"/>
      <c r="D743" s="162"/>
      <c r="E743" s="162"/>
      <c r="F743" s="162"/>
      <c r="G743" s="162"/>
      <c r="H743" s="162"/>
      <c r="I743" s="162"/>
      <c r="J743" s="162"/>
      <c r="K743" s="162"/>
      <c r="L743" s="416"/>
    </row>
    <row r="744" spans="1:12" ht="14.25" customHeight="1" x14ac:dyDescent="0.2">
      <c r="A744" s="162"/>
      <c r="B744" s="162"/>
      <c r="C744" s="162"/>
      <c r="D744" s="162"/>
      <c r="E744" s="162"/>
      <c r="F744" s="162"/>
      <c r="G744" s="162"/>
      <c r="H744" s="162"/>
      <c r="I744" s="162"/>
      <c r="J744" s="162"/>
      <c r="K744" s="162"/>
      <c r="L744" s="416"/>
    </row>
    <row r="745" spans="1:12" ht="14.25" customHeight="1" x14ac:dyDescent="0.2">
      <c r="A745" s="162"/>
      <c r="B745" s="162"/>
      <c r="C745" s="162"/>
      <c r="D745" s="162"/>
      <c r="E745" s="162"/>
      <c r="F745" s="162"/>
      <c r="G745" s="162"/>
      <c r="H745" s="162"/>
      <c r="I745" s="162"/>
      <c r="J745" s="162"/>
      <c r="K745" s="162"/>
      <c r="L745" s="416"/>
    </row>
    <row r="746" spans="1:12" ht="14.25" customHeight="1" x14ac:dyDescent="0.2">
      <c r="A746" s="162"/>
      <c r="B746" s="162"/>
      <c r="C746" s="162"/>
      <c r="D746" s="162"/>
      <c r="E746" s="162"/>
      <c r="F746" s="162"/>
      <c r="G746" s="162"/>
      <c r="H746" s="162"/>
      <c r="I746" s="162"/>
      <c r="J746" s="162"/>
      <c r="K746" s="162"/>
      <c r="L746" s="416"/>
    </row>
    <row r="747" spans="1:12" ht="14.25" customHeight="1" x14ac:dyDescent="0.2">
      <c r="A747" s="1"/>
      <c r="B747" s="1"/>
      <c r="C747" s="1"/>
      <c r="D747" s="1"/>
      <c r="E747" s="1"/>
      <c r="F747" s="1"/>
      <c r="G747" s="1"/>
      <c r="H747" s="1"/>
      <c r="I747" s="1"/>
      <c r="J747" s="1"/>
      <c r="K747" s="1"/>
      <c r="L747" s="416"/>
    </row>
    <row r="748" spans="1:12" ht="14.25" customHeight="1" x14ac:dyDescent="0.2">
      <c r="A748" s="1"/>
      <c r="B748" s="1"/>
      <c r="C748" s="1"/>
      <c r="D748" s="1"/>
      <c r="E748" s="1"/>
      <c r="F748" s="1"/>
      <c r="G748" s="1"/>
      <c r="H748" s="1"/>
      <c r="I748" s="1"/>
      <c r="J748" s="1"/>
      <c r="K748" s="1"/>
      <c r="L748" s="416"/>
    </row>
    <row r="749" spans="1:12" ht="14.25" customHeight="1" x14ac:dyDescent="0.2">
      <c r="A749" s="1"/>
      <c r="B749" s="1"/>
      <c r="C749" s="1"/>
      <c r="D749" s="1"/>
      <c r="E749" s="1"/>
      <c r="F749" s="1"/>
      <c r="G749" s="1"/>
      <c r="H749" s="1"/>
      <c r="I749" s="1"/>
      <c r="J749" s="1"/>
      <c r="K749" s="1"/>
      <c r="L749" s="416"/>
    </row>
    <row r="750" spans="1:12" ht="14.25" customHeight="1" x14ac:dyDescent="0.2">
      <c r="A750" s="1"/>
      <c r="B750" s="1"/>
      <c r="C750" s="1"/>
      <c r="D750" s="1"/>
      <c r="E750" s="1"/>
      <c r="F750" s="1"/>
      <c r="G750" s="1"/>
      <c r="H750" s="1"/>
      <c r="I750" s="1"/>
      <c r="J750" s="1"/>
      <c r="K750" s="1"/>
      <c r="L750" s="416"/>
    </row>
    <row r="751" spans="1:12" ht="14.25" customHeight="1" x14ac:dyDescent="0.2">
      <c r="A751" s="1"/>
      <c r="B751" s="1"/>
      <c r="C751" s="1"/>
      <c r="D751" s="1"/>
      <c r="E751" s="1"/>
      <c r="F751" s="1"/>
      <c r="G751" s="1"/>
      <c r="H751" s="1"/>
      <c r="I751" s="1"/>
      <c r="J751" s="1"/>
      <c r="K751" s="1"/>
      <c r="L751" s="416"/>
    </row>
    <row r="752" spans="1:12" ht="14.25" customHeight="1" x14ac:dyDescent="0.2">
      <c r="A752" s="1"/>
      <c r="B752" s="1"/>
      <c r="C752" s="1"/>
      <c r="D752" s="1"/>
      <c r="E752" s="1"/>
      <c r="F752" s="1"/>
      <c r="G752" s="1"/>
      <c r="H752" s="1"/>
      <c r="I752" s="1"/>
      <c r="J752" s="1"/>
      <c r="K752" s="1"/>
      <c r="L752" s="416"/>
    </row>
    <row r="753" spans="1:12" ht="14.25" customHeight="1" x14ac:dyDescent="0.2">
      <c r="A753" s="1"/>
      <c r="B753" s="1"/>
      <c r="C753" s="1"/>
      <c r="D753" s="1"/>
      <c r="E753" s="1"/>
      <c r="F753" s="1"/>
      <c r="G753" s="1"/>
      <c r="H753" s="1"/>
      <c r="I753" s="1"/>
      <c r="J753" s="1"/>
      <c r="K753" s="1"/>
      <c r="L753" s="416"/>
    </row>
    <row r="754" spans="1:12" ht="14.25" customHeight="1" x14ac:dyDescent="0.2">
      <c r="A754" s="1"/>
      <c r="B754" s="1"/>
      <c r="C754" s="1"/>
      <c r="D754" s="1"/>
      <c r="E754" s="1"/>
      <c r="F754" s="1"/>
      <c r="G754" s="1"/>
      <c r="H754" s="1"/>
      <c r="I754" s="1"/>
      <c r="J754" s="1"/>
      <c r="K754" s="1"/>
      <c r="L754" s="416"/>
    </row>
    <row r="755" spans="1:12" ht="14.25" customHeight="1" x14ac:dyDescent="0.2">
      <c r="A755" s="1"/>
      <c r="B755" s="1"/>
      <c r="C755" s="1"/>
      <c r="D755" s="1"/>
      <c r="E755" s="1"/>
      <c r="F755" s="1"/>
      <c r="G755" s="1"/>
      <c r="H755" s="1"/>
      <c r="I755" s="1"/>
      <c r="J755" s="1"/>
      <c r="K755" s="1"/>
      <c r="L755" s="416"/>
    </row>
    <row r="756" spans="1:12" ht="14.25" customHeight="1" x14ac:dyDescent="0.2">
      <c r="A756" s="1"/>
      <c r="B756" s="1"/>
      <c r="C756" s="1"/>
      <c r="D756" s="1"/>
      <c r="E756" s="1"/>
      <c r="F756" s="1"/>
      <c r="G756" s="1"/>
      <c r="H756" s="1"/>
      <c r="I756" s="1"/>
      <c r="J756" s="1"/>
      <c r="K756" s="1"/>
      <c r="L756" s="416"/>
    </row>
    <row r="757" spans="1:12" ht="14.25" customHeight="1" x14ac:dyDescent="0.2">
      <c r="A757" s="1"/>
      <c r="B757" s="1"/>
      <c r="C757" s="1"/>
      <c r="D757" s="1"/>
      <c r="E757" s="1"/>
      <c r="F757" s="1"/>
      <c r="G757" s="1"/>
      <c r="H757" s="1"/>
      <c r="I757" s="1"/>
      <c r="J757" s="1"/>
      <c r="K757" s="1"/>
      <c r="L757" s="416"/>
    </row>
    <row r="758" spans="1:12" ht="14.25" customHeight="1" x14ac:dyDescent="0.2">
      <c r="A758" s="1"/>
      <c r="B758" s="1"/>
      <c r="C758" s="1"/>
      <c r="D758" s="1"/>
      <c r="E758" s="1"/>
      <c r="F758" s="1"/>
      <c r="G758" s="1"/>
      <c r="H758" s="1"/>
      <c r="I758" s="1"/>
      <c r="J758" s="1"/>
      <c r="K758" s="1"/>
      <c r="L758" s="416"/>
    </row>
    <row r="759" spans="1:12" ht="14.25" customHeight="1" x14ac:dyDescent="0.2">
      <c r="A759" s="1"/>
      <c r="B759" s="1"/>
      <c r="C759" s="1"/>
      <c r="D759" s="1"/>
      <c r="E759" s="1"/>
      <c r="F759" s="1"/>
      <c r="G759" s="1"/>
      <c r="H759" s="1"/>
      <c r="I759" s="1"/>
      <c r="J759" s="1"/>
      <c r="K759" s="1"/>
      <c r="L759" s="416"/>
    </row>
    <row r="760" spans="1:12" ht="14.25" customHeight="1" x14ac:dyDescent="0.2">
      <c r="A760" s="1"/>
      <c r="B760" s="1"/>
      <c r="C760" s="1"/>
      <c r="D760" s="1"/>
      <c r="E760" s="1"/>
      <c r="F760" s="1"/>
      <c r="G760" s="1"/>
      <c r="H760" s="1"/>
      <c r="I760" s="1"/>
      <c r="J760" s="1"/>
      <c r="K760" s="1"/>
      <c r="L760" s="416"/>
    </row>
    <row r="761" spans="1:12" ht="14.25" customHeight="1" x14ac:dyDescent="0.2">
      <c r="A761" s="1"/>
      <c r="B761" s="1"/>
      <c r="C761" s="1"/>
      <c r="D761" s="1"/>
      <c r="E761" s="1"/>
      <c r="F761" s="1"/>
      <c r="G761" s="1"/>
      <c r="H761" s="1"/>
      <c r="I761" s="1"/>
      <c r="J761" s="1"/>
      <c r="K761" s="1"/>
      <c r="L761" s="416"/>
    </row>
    <row r="762" spans="1:12" ht="14.25" customHeight="1" x14ac:dyDescent="0.2">
      <c r="A762" s="1"/>
      <c r="B762" s="1"/>
      <c r="C762" s="1"/>
      <c r="D762" s="1"/>
      <c r="E762" s="1"/>
      <c r="F762" s="1"/>
      <c r="G762" s="1"/>
      <c r="H762" s="1"/>
      <c r="I762" s="1"/>
      <c r="J762" s="1"/>
      <c r="K762" s="1"/>
      <c r="L762" s="416"/>
    </row>
    <row r="763" spans="1:12" ht="14.25" customHeight="1" x14ac:dyDescent="0.2">
      <c r="A763" s="1"/>
      <c r="B763" s="1"/>
      <c r="C763" s="1"/>
      <c r="D763" s="1"/>
      <c r="E763" s="1"/>
      <c r="F763" s="1"/>
      <c r="G763" s="1"/>
      <c r="H763" s="1"/>
      <c r="I763" s="1"/>
      <c r="J763" s="1"/>
      <c r="K763" s="1"/>
      <c r="L763" s="416"/>
    </row>
    <row r="764" spans="1:12" ht="14.25" customHeight="1" x14ac:dyDescent="0.2">
      <c r="A764" s="1"/>
      <c r="B764" s="1"/>
      <c r="C764" s="1"/>
      <c r="D764" s="1"/>
      <c r="E764" s="1"/>
      <c r="F764" s="1"/>
      <c r="G764" s="1"/>
      <c r="H764" s="1"/>
      <c r="I764" s="1"/>
      <c r="J764" s="1"/>
      <c r="K764" s="1"/>
      <c r="L764" s="416"/>
    </row>
    <row r="765" spans="1:12" ht="14.25" customHeight="1" x14ac:dyDescent="0.2">
      <c r="A765" s="1"/>
      <c r="B765" s="1"/>
      <c r="C765" s="1"/>
      <c r="D765" s="1"/>
      <c r="E765" s="1"/>
      <c r="F765" s="1"/>
      <c r="G765" s="1"/>
      <c r="H765" s="1"/>
      <c r="I765" s="1"/>
      <c r="J765" s="1"/>
      <c r="K765" s="1"/>
      <c r="L765" s="416"/>
    </row>
    <row r="766" spans="1:12" ht="14.25" customHeight="1" x14ac:dyDescent="0.2">
      <c r="A766" s="1"/>
      <c r="B766" s="1"/>
      <c r="C766" s="1"/>
      <c r="D766" s="1"/>
      <c r="E766" s="1"/>
      <c r="F766" s="1"/>
      <c r="G766" s="1"/>
      <c r="H766" s="1"/>
      <c r="I766" s="1"/>
      <c r="J766" s="1"/>
      <c r="K766" s="1"/>
      <c r="L766" s="416"/>
    </row>
    <row r="767" spans="1:12" ht="14.25" customHeight="1" x14ac:dyDescent="0.2">
      <c r="A767" s="1"/>
      <c r="B767" s="1"/>
      <c r="C767" s="1"/>
      <c r="D767" s="1"/>
      <c r="E767" s="1"/>
      <c r="F767" s="1"/>
      <c r="G767" s="1"/>
      <c r="H767" s="1"/>
      <c r="I767" s="1"/>
      <c r="J767" s="1"/>
      <c r="K767" s="1"/>
      <c r="L767" s="416"/>
    </row>
    <row r="768" spans="1:12" ht="14.25" customHeight="1" x14ac:dyDescent="0.2">
      <c r="A768" s="1"/>
      <c r="B768" s="1"/>
      <c r="C768" s="1"/>
      <c r="D768" s="1"/>
      <c r="E768" s="1"/>
      <c r="F768" s="1"/>
      <c r="G768" s="1"/>
      <c r="H768" s="1"/>
      <c r="I768" s="1"/>
      <c r="J768" s="1"/>
      <c r="K768" s="1"/>
      <c r="L768" s="416"/>
    </row>
    <row r="769" spans="1:12" ht="14.25" customHeight="1" x14ac:dyDescent="0.2">
      <c r="A769" s="1"/>
      <c r="B769" s="1"/>
      <c r="C769" s="1"/>
      <c r="D769" s="1"/>
      <c r="E769" s="1"/>
      <c r="F769" s="1"/>
      <c r="G769" s="1"/>
      <c r="H769" s="1"/>
      <c r="I769" s="1"/>
      <c r="J769" s="1"/>
      <c r="K769" s="1"/>
      <c r="L769" s="416"/>
    </row>
    <row r="770" spans="1:12" ht="14.25" customHeight="1" x14ac:dyDescent="0.2">
      <c r="A770" s="1"/>
      <c r="B770" s="1"/>
      <c r="C770" s="1"/>
      <c r="D770" s="1"/>
      <c r="E770" s="1"/>
      <c r="F770" s="1"/>
      <c r="G770" s="1"/>
      <c r="H770" s="1"/>
      <c r="I770" s="1"/>
      <c r="J770" s="1"/>
      <c r="K770" s="1"/>
      <c r="L770" s="416"/>
    </row>
    <row r="771" spans="1:12" ht="14.25" customHeight="1" x14ac:dyDescent="0.2">
      <c r="A771" s="1"/>
      <c r="B771" s="1"/>
      <c r="C771" s="1"/>
      <c r="D771" s="1"/>
      <c r="E771" s="1"/>
      <c r="F771" s="1"/>
      <c r="G771" s="1"/>
      <c r="H771" s="1"/>
      <c r="I771" s="1"/>
      <c r="J771" s="1"/>
      <c r="K771" s="1"/>
      <c r="L771" s="416"/>
    </row>
    <row r="772" spans="1:12" ht="14.25" customHeight="1" x14ac:dyDescent="0.2">
      <c r="A772" s="1"/>
      <c r="B772" s="1"/>
      <c r="C772" s="1"/>
      <c r="D772" s="1"/>
      <c r="E772" s="1"/>
      <c r="F772" s="1"/>
      <c r="G772" s="1"/>
      <c r="H772" s="1"/>
      <c r="I772" s="1"/>
      <c r="J772" s="1"/>
      <c r="K772" s="1"/>
      <c r="L772" s="416"/>
    </row>
    <row r="773" spans="1:12" ht="14.25" customHeight="1" x14ac:dyDescent="0.2">
      <c r="A773" s="1"/>
      <c r="B773" s="1"/>
      <c r="C773" s="1"/>
      <c r="D773" s="1"/>
      <c r="E773" s="1"/>
      <c r="F773" s="1"/>
      <c r="G773" s="1"/>
      <c r="H773" s="1"/>
      <c r="I773" s="1"/>
      <c r="J773" s="1"/>
      <c r="K773" s="1"/>
      <c r="L773" s="416"/>
    </row>
    <row r="774" spans="1:12" ht="14.25" customHeight="1" x14ac:dyDescent="0.2">
      <c r="A774" s="1"/>
      <c r="B774" s="1"/>
      <c r="C774" s="1"/>
      <c r="D774" s="1"/>
      <c r="E774" s="1"/>
      <c r="F774" s="1"/>
      <c r="G774" s="1"/>
      <c r="H774" s="1"/>
      <c r="I774" s="1"/>
      <c r="J774" s="1"/>
      <c r="K774" s="1"/>
      <c r="L774" s="416"/>
    </row>
    <row r="775" spans="1:12" ht="14.25" customHeight="1" x14ac:dyDescent="0.2">
      <c r="A775" s="1"/>
      <c r="B775" s="1"/>
      <c r="C775" s="1"/>
      <c r="D775" s="1"/>
      <c r="E775" s="1"/>
      <c r="F775" s="1"/>
      <c r="G775" s="1"/>
      <c r="H775" s="1"/>
      <c r="I775" s="1"/>
      <c r="J775" s="1"/>
      <c r="K775" s="1"/>
      <c r="L775" s="416"/>
    </row>
    <row r="776" spans="1:12" ht="14.25" customHeight="1" x14ac:dyDescent="0.2">
      <c r="A776" s="1"/>
      <c r="B776" s="1"/>
      <c r="C776" s="1"/>
      <c r="D776" s="1"/>
      <c r="E776" s="1"/>
      <c r="F776" s="1"/>
      <c r="G776" s="1"/>
      <c r="H776" s="1"/>
      <c r="I776" s="1"/>
      <c r="J776" s="1"/>
      <c r="K776" s="1"/>
      <c r="L776" s="416"/>
    </row>
    <row r="777" spans="1:12" ht="14.25" customHeight="1" x14ac:dyDescent="0.2">
      <c r="A777" s="1"/>
      <c r="B777" s="1"/>
      <c r="C777" s="1"/>
      <c r="D777" s="1"/>
      <c r="E777" s="1"/>
      <c r="F777" s="1"/>
      <c r="G777" s="1"/>
      <c r="H777" s="1"/>
      <c r="I777" s="1"/>
      <c r="J777" s="1"/>
      <c r="K777" s="1"/>
      <c r="L777" s="416"/>
    </row>
    <row r="778" spans="1:12" ht="14.25" customHeight="1" x14ac:dyDescent="0.2">
      <c r="A778" s="1"/>
      <c r="B778" s="1"/>
      <c r="C778" s="1"/>
      <c r="D778" s="1"/>
      <c r="E778" s="1"/>
      <c r="F778" s="1"/>
      <c r="G778" s="1"/>
      <c r="H778" s="1"/>
      <c r="I778" s="1"/>
      <c r="J778" s="1"/>
      <c r="K778" s="1"/>
      <c r="L778" s="416"/>
    </row>
    <row r="779" spans="1:12" ht="14.25" customHeight="1" x14ac:dyDescent="0.2">
      <c r="A779" s="1"/>
      <c r="B779" s="1"/>
      <c r="C779" s="1"/>
      <c r="D779" s="1"/>
      <c r="E779" s="1"/>
      <c r="F779" s="1"/>
      <c r="G779" s="1"/>
      <c r="H779" s="1"/>
      <c r="I779" s="1"/>
      <c r="J779" s="1"/>
      <c r="K779" s="1"/>
      <c r="L779" s="416"/>
    </row>
    <row r="780" spans="1:12" ht="14.25" customHeight="1" x14ac:dyDescent="0.2">
      <c r="A780" s="1"/>
      <c r="B780" s="1"/>
      <c r="C780" s="1"/>
      <c r="D780" s="1"/>
      <c r="E780" s="1"/>
      <c r="F780" s="1"/>
      <c r="G780" s="1"/>
      <c r="H780" s="1"/>
      <c r="I780" s="1"/>
      <c r="J780" s="1"/>
      <c r="K780" s="1"/>
      <c r="L780" s="416"/>
    </row>
    <row r="781" spans="1:12" ht="14.25" customHeight="1" x14ac:dyDescent="0.2">
      <c r="A781" s="1"/>
      <c r="B781" s="1"/>
      <c r="C781" s="1"/>
      <c r="D781" s="1"/>
      <c r="E781" s="1"/>
      <c r="F781" s="1"/>
      <c r="G781" s="1"/>
      <c r="H781" s="1"/>
      <c r="I781" s="1"/>
      <c r="J781" s="1"/>
      <c r="K781" s="1"/>
      <c r="L781" s="416"/>
    </row>
    <row r="782" spans="1:12" ht="14.25" customHeight="1" x14ac:dyDescent="0.2">
      <c r="A782" s="1"/>
      <c r="B782" s="1"/>
      <c r="C782" s="1"/>
      <c r="D782" s="1"/>
      <c r="E782" s="1"/>
      <c r="F782" s="1"/>
      <c r="G782" s="1"/>
      <c r="H782" s="1"/>
      <c r="I782" s="1"/>
      <c r="J782" s="1"/>
      <c r="K782" s="1"/>
      <c r="L782" s="416"/>
    </row>
    <row r="783" spans="1:12" ht="14.25" customHeight="1" x14ac:dyDescent="0.2">
      <c r="A783" s="1"/>
      <c r="B783" s="1"/>
      <c r="C783" s="1"/>
      <c r="D783" s="1"/>
      <c r="E783" s="1"/>
      <c r="F783" s="1"/>
      <c r="G783" s="1"/>
      <c r="H783" s="1"/>
      <c r="I783" s="1"/>
      <c r="J783" s="1"/>
      <c r="K783" s="1"/>
      <c r="L783" s="416"/>
    </row>
    <row r="784" spans="1:12" ht="14.25" customHeight="1" x14ac:dyDescent="0.2">
      <c r="A784" s="1"/>
      <c r="B784" s="1"/>
      <c r="C784" s="1"/>
      <c r="D784" s="1"/>
      <c r="E784" s="1"/>
      <c r="F784" s="1"/>
      <c r="G784" s="1"/>
      <c r="H784" s="1"/>
      <c r="I784" s="1"/>
      <c r="J784" s="1"/>
      <c r="K784" s="1"/>
      <c r="L784" s="416"/>
    </row>
    <row r="785" spans="1:12" ht="14.25" customHeight="1" x14ac:dyDescent="0.2">
      <c r="A785" s="1"/>
      <c r="B785" s="1"/>
      <c r="C785" s="1"/>
      <c r="D785" s="1"/>
      <c r="E785" s="1"/>
      <c r="F785" s="1"/>
      <c r="G785" s="1"/>
      <c r="H785" s="1"/>
      <c r="I785" s="1"/>
      <c r="J785" s="1"/>
      <c r="K785" s="1"/>
      <c r="L785" s="416"/>
    </row>
    <row r="786" spans="1:12" ht="14.25" customHeight="1" x14ac:dyDescent="0.2">
      <c r="A786" s="1"/>
      <c r="B786" s="1"/>
      <c r="C786" s="1"/>
      <c r="D786" s="1"/>
      <c r="E786" s="1"/>
      <c r="F786" s="1"/>
      <c r="G786" s="1"/>
      <c r="H786" s="1"/>
      <c r="I786" s="1"/>
      <c r="J786" s="1"/>
      <c r="K786" s="1"/>
      <c r="L786" s="416"/>
    </row>
    <row r="787" spans="1:12" ht="14.25" customHeight="1" x14ac:dyDescent="0.2">
      <c r="A787" s="1"/>
      <c r="B787" s="1"/>
      <c r="C787" s="1"/>
      <c r="D787" s="1"/>
      <c r="E787" s="1"/>
      <c r="F787" s="1"/>
      <c r="G787" s="1"/>
      <c r="H787" s="1"/>
      <c r="I787" s="1"/>
      <c r="J787" s="1"/>
      <c r="K787" s="1"/>
      <c r="L787" s="416"/>
    </row>
    <row r="788" spans="1:12" ht="14.25" customHeight="1" x14ac:dyDescent="0.2">
      <c r="A788" s="1"/>
      <c r="B788" s="1"/>
      <c r="C788" s="1"/>
      <c r="D788" s="1"/>
      <c r="E788" s="1"/>
      <c r="F788" s="1"/>
      <c r="G788" s="1"/>
      <c r="H788" s="1"/>
      <c r="I788" s="1"/>
      <c r="J788" s="1"/>
      <c r="K788" s="1"/>
      <c r="L788" s="416"/>
    </row>
    <row r="789" spans="1:12" ht="14.25" customHeight="1" x14ac:dyDescent="0.2">
      <c r="A789" s="1"/>
      <c r="B789" s="1"/>
      <c r="C789" s="1"/>
      <c r="D789" s="1"/>
      <c r="E789" s="1"/>
      <c r="F789" s="1"/>
      <c r="G789" s="1"/>
      <c r="H789" s="1"/>
      <c r="I789" s="1"/>
      <c r="J789" s="1"/>
      <c r="K789" s="1"/>
      <c r="L789" s="416"/>
    </row>
    <row r="790" spans="1:12" ht="14.25" customHeight="1" x14ac:dyDescent="0.2">
      <c r="A790" s="1"/>
      <c r="B790" s="1"/>
      <c r="C790" s="1"/>
      <c r="D790" s="1"/>
      <c r="E790" s="1"/>
      <c r="F790" s="1"/>
      <c r="G790" s="1"/>
      <c r="H790" s="1"/>
      <c r="I790" s="1"/>
      <c r="J790" s="1"/>
      <c r="K790" s="1"/>
      <c r="L790" s="416"/>
    </row>
    <row r="791" spans="1:12" ht="14.25" customHeight="1" x14ac:dyDescent="0.2">
      <c r="A791" s="1"/>
      <c r="B791" s="1"/>
      <c r="C791" s="1"/>
      <c r="D791" s="1"/>
      <c r="E791" s="1"/>
      <c r="F791" s="1"/>
      <c r="G791" s="1"/>
      <c r="H791" s="1"/>
      <c r="I791" s="1"/>
      <c r="J791" s="1"/>
      <c r="K791" s="1"/>
      <c r="L791" s="416"/>
    </row>
    <row r="792" spans="1:12" ht="14.25" customHeight="1" x14ac:dyDescent="0.2">
      <c r="A792" s="1"/>
      <c r="B792" s="1"/>
      <c r="C792" s="1"/>
      <c r="D792" s="1"/>
      <c r="E792" s="1"/>
      <c r="F792" s="1"/>
      <c r="G792" s="1"/>
      <c r="H792" s="1"/>
      <c r="I792" s="1"/>
      <c r="J792" s="1"/>
      <c r="K792" s="1"/>
      <c r="L792" s="416"/>
    </row>
    <row r="793" spans="1:12" ht="14.25" customHeight="1" x14ac:dyDescent="0.2">
      <c r="A793" s="1"/>
      <c r="B793" s="1"/>
      <c r="C793" s="1"/>
      <c r="D793" s="1"/>
      <c r="E793" s="1"/>
      <c r="F793" s="1"/>
      <c r="G793" s="1"/>
      <c r="H793" s="1"/>
      <c r="I793" s="1"/>
      <c r="J793" s="1"/>
      <c r="K793" s="1"/>
      <c r="L793" s="416"/>
    </row>
    <row r="794" spans="1:12" ht="14.25" customHeight="1" x14ac:dyDescent="0.2">
      <c r="A794" s="1"/>
      <c r="B794" s="1"/>
      <c r="C794" s="1"/>
      <c r="D794" s="1"/>
      <c r="E794" s="1"/>
      <c r="F794" s="1"/>
      <c r="G794" s="1"/>
      <c r="H794" s="1"/>
      <c r="I794" s="1"/>
      <c r="J794" s="1"/>
      <c r="K794" s="1"/>
      <c r="L794" s="416"/>
    </row>
    <row r="795" spans="1:12" ht="14.25" customHeight="1" x14ac:dyDescent="0.2">
      <c r="A795" s="1"/>
      <c r="B795" s="1"/>
      <c r="C795" s="1"/>
      <c r="D795" s="1"/>
      <c r="E795" s="1"/>
      <c r="F795" s="1"/>
      <c r="G795" s="1"/>
      <c r="H795" s="1"/>
      <c r="I795" s="1"/>
      <c r="J795" s="1"/>
      <c r="K795" s="1"/>
      <c r="L795" s="416"/>
    </row>
    <row r="796" spans="1:12" ht="14.25" customHeight="1" x14ac:dyDescent="0.2">
      <c r="A796" s="1"/>
      <c r="B796" s="1"/>
      <c r="C796" s="1"/>
      <c r="D796" s="1"/>
      <c r="E796" s="1"/>
      <c r="F796" s="1"/>
      <c r="G796" s="1"/>
      <c r="H796" s="1"/>
      <c r="I796" s="1"/>
      <c r="J796" s="1"/>
      <c r="K796" s="1"/>
      <c r="L796" s="416"/>
    </row>
    <row r="797" spans="1:12" ht="14.25" customHeight="1" x14ac:dyDescent="0.2">
      <c r="A797" s="1"/>
      <c r="B797" s="1"/>
      <c r="C797" s="1"/>
      <c r="D797" s="1"/>
      <c r="E797" s="1"/>
      <c r="F797" s="1"/>
      <c r="G797" s="1"/>
      <c r="H797" s="1"/>
      <c r="I797" s="1"/>
      <c r="J797" s="1"/>
      <c r="K797" s="1"/>
      <c r="L797" s="416"/>
    </row>
    <row r="798" spans="1:12" ht="14.25" customHeight="1" x14ac:dyDescent="0.2">
      <c r="A798" s="1"/>
      <c r="B798" s="1"/>
      <c r="C798" s="1"/>
      <c r="D798" s="1"/>
      <c r="E798" s="1"/>
      <c r="F798" s="1"/>
      <c r="G798" s="1"/>
      <c r="H798" s="1"/>
      <c r="I798" s="1"/>
      <c r="J798" s="1"/>
      <c r="K798" s="1"/>
      <c r="L798" s="416"/>
    </row>
    <row r="799" spans="1:12" ht="14.25" customHeight="1" x14ac:dyDescent="0.2">
      <c r="A799" s="1"/>
      <c r="B799" s="1"/>
      <c r="C799" s="1"/>
      <c r="D799" s="1"/>
      <c r="E799" s="1"/>
      <c r="F799" s="1"/>
      <c r="G799" s="1"/>
      <c r="H799" s="1"/>
      <c r="I799" s="1"/>
      <c r="J799" s="1"/>
      <c r="K799" s="1"/>
      <c r="L799" s="416"/>
    </row>
    <row r="800" spans="1:12" ht="14.25" customHeight="1" x14ac:dyDescent="0.2">
      <c r="A800" s="1"/>
      <c r="B800" s="1"/>
      <c r="C800" s="1"/>
      <c r="D800" s="1"/>
      <c r="E800" s="1"/>
      <c r="F800" s="1"/>
      <c r="G800" s="1"/>
      <c r="H800" s="1"/>
      <c r="I800" s="1"/>
      <c r="J800" s="1"/>
      <c r="K800" s="1"/>
      <c r="L800" s="416"/>
    </row>
    <row r="801" spans="1:12" ht="14.25" customHeight="1" x14ac:dyDescent="0.2">
      <c r="A801" s="1"/>
      <c r="B801" s="1"/>
      <c r="C801" s="1"/>
      <c r="D801" s="1"/>
      <c r="E801" s="1"/>
      <c r="F801" s="1"/>
      <c r="G801" s="1"/>
      <c r="H801" s="1"/>
      <c r="I801" s="1"/>
      <c r="J801" s="1"/>
      <c r="K801" s="1"/>
      <c r="L801" s="416"/>
    </row>
    <row r="802" spans="1:12" ht="14.25" customHeight="1" x14ac:dyDescent="0.2">
      <c r="A802" s="1"/>
      <c r="B802" s="1"/>
      <c r="C802" s="1"/>
      <c r="D802" s="1"/>
      <c r="E802" s="1"/>
      <c r="F802" s="1"/>
      <c r="G802" s="1"/>
      <c r="H802" s="1"/>
      <c r="I802" s="1"/>
      <c r="J802" s="1"/>
      <c r="K802" s="1"/>
      <c r="L802" s="416"/>
    </row>
    <row r="803" spans="1:12" ht="14.25" customHeight="1" x14ac:dyDescent="0.2">
      <c r="A803" s="1"/>
      <c r="B803" s="1"/>
      <c r="C803" s="1"/>
      <c r="D803" s="1"/>
      <c r="E803" s="1"/>
      <c r="F803" s="1"/>
      <c r="G803" s="1"/>
      <c r="H803" s="1"/>
      <c r="I803" s="1"/>
      <c r="J803" s="1"/>
      <c r="K803" s="1"/>
      <c r="L803" s="416"/>
    </row>
    <row r="804" spans="1:12" ht="14.25" customHeight="1" x14ac:dyDescent="0.2">
      <c r="A804" s="1"/>
      <c r="B804" s="1"/>
      <c r="C804" s="1"/>
      <c r="D804" s="1"/>
      <c r="E804" s="1"/>
      <c r="F804" s="1"/>
      <c r="G804" s="1"/>
      <c r="H804" s="1"/>
      <c r="I804" s="1"/>
      <c r="J804" s="1"/>
      <c r="K804" s="1"/>
      <c r="L804" s="416"/>
    </row>
    <row r="805" spans="1:12" ht="14.25" customHeight="1" x14ac:dyDescent="0.2">
      <c r="A805" s="1"/>
      <c r="B805" s="1"/>
      <c r="C805" s="1"/>
      <c r="D805" s="1"/>
      <c r="E805" s="1"/>
      <c r="F805" s="1"/>
      <c r="G805" s="1"/>
      <c r="H805" s="1"/>
      <c r="I805" s="1"/>
      <c r="J805" s="1"/>
      <c r="K805" s="1"/>
      <c r="L805" s="416"/>
    </row>
    <row r="806" spans="1:12" ht="14.25" customHeight="1" x14ac:dyDescent="0.2">
      <c r="A806" s="1"/>
      <c r="B806" s="1"/>
      <c r="C806" s="1"/>
      <c r="D806" s="1"/>
      <c r="E806" s="1"/>
      <c r="F806" s="1"/>
      <c r="G806" s="1"/>
      <c r="H806" s="1"/>
      <c r="I806" s="1"/>
      <c r="J806" s="1"/>
      <c r="K806" s="1"/>
      <c r="L806" s="416"/>
    </row>
    <row r="807" spans="1:12" ht="14.25" customHeight="1" x14ac:dyDescent="0.2">
      <c r="A807" s="1"/>
      <c r="B807" s="1"/>
      <c r="C807" s="1"/>
      <c r="D807" s="1"/>
      <c r="E807" s="1"/>
      <c r="F807" s="1"/>
      <c r="G807" s="1"/>
      <c r="H807" s="1"/>
      <c r="I807" s="1"/>
      <c r="J807" s="1"/>
      <c r="K807" s="1"/>
      <c r="L807" s="416"/>
    </row>
    <row r="808" spans="1:12" ht="14.25" customHeight="1" x14ac:dyDescent="0.2">
      <c r="A808" s="1"/>
      <c r="B808" s="1"/>
      <c r="C808" s="1"/>
      <c r="D808" s="1"/>
      <c r="E808" s="1"/>
      <c r="F808" s="1"/>
      <c r="G808" s="1"/>
      <c r="H808" s="1"/>
      <c r="I808" s="1"/>
      <c r="J808" s="1"/>
      <c r="K808" s="1"/>
      <c r="L808" s="416"/>
    </row>
    <row r="809" spans="1:12" ht="14.25" customHeight="1" x14ac:dyDescent="0.2">
      <c r="A809" s="1"/>
      <c r="B809" s="1"/>
      <c r="C809" s="1"/>
      <c r="D809" s="1"/>
      <c r="E809" s="1"/>
      <c r="F809" s="1"/>
      <c r="G809" s="1"/>
      <c r="H809" s="1"/>
      <c r="I809" s="1"/>
      <c r="J809" s="1"/>
      <c r="K809" s="1"/>
      <c r="L809" s="416"/>
    </row>
    <row r="810" spans="1:12" ht="14.25" customHeight="1" x14ac:dyDescent="0.2">
      <c r="A810" s="1"/>
      <c r="B810" s="1"/>
      <c r="C810" s="1"/>
      <c r="D810" s="1"/>
      <c r="E810" s="1"/>
      <c r="F810" s="1"/>
      <c r="G810" s="1"/>
      <c r="H810" s="1"/>
      <c r="I810" s="1"/>
      <c r="J810" s="1"/>
      <c r="K810" s="1"/>
      <c r="L810" s="416"/>
    </row>
    <row r="811" spans="1:12" ht="14.25" customHeight="1" x14ac:dyDescent="0.2">
      <c r="A811" s="1"/>
      <c r="B811" s="1"/>
      <c r="C811" s="1"/>
      <c r="D811" s="1"/>
      <c r="E811" s="1"/>
      <c r="F811" s="1"/>
      <c r="G811" s="1"/>
      <c r="H811" s="1"/>
      <c r="I811" s="1"/>
      <c r="J811" s="1"/>
      <c r="K811" s="1"/>
      <c r="L811" s="416"/>
    </row>
    <row r="812" spans="1:12" ht="14.25" customHeight="1" x14ac:dyDescent="0.2">
      <c r="A812" s="1"/>
      <c r="B812" s="1"/>
      <c r="C812" s="1"/>
      <c r="D812" s="1"/>
      <c r="E812" s="1"/>
      <c r="F812" s="1"/>
      <c r="G812" s="1"/>
      <c r="H812" s="1"/>
      <c r="I812" s="1"/>
      <c r="J812" s="1"/>
      <c r="K812" s="1"/>
      <c r="L812" s="416"/>
    </row>
    <row r="813" spans="1:12" ht="14.25" customHeight="1" x14ac:dyDescent="0.2">
      <c r="A813" s="1"/>
      <c r="B813" s="1"/>
      <c r="C813" s="1"/>
      <c r="D813" s="1"/>
      <c r="E813" s="1"/>
      <c r="F813" s="1"/>
      <c r="G813" s="1"/>
      <c r="H813" s="1"/>
      <c r="I813" s="1"/>
      <c r="J813" s="1"/>
      <c r="K813" s="1"/>
      <c r="L813" s="416"/>
    </row>
    <row r="814" spans="1:12" ht="14.25" customHeight="1" x14ac:dyDescent="0.2">
      <c r="A814" s="1"/>
      <c r="B814" s="1"/>
      <c r="C814" s="1"/>
      <c r="D814" s="1"/>
      <c r="E814" s="1"/>
      <c r="F814" s="1"/>
      <c r="G814" s="1"/>
      <c r="H814" s="1"/>
      <c r="I814" s="1"/>
      <c r="J814" s="1"/>
      <c r="K814" s="1"/>
      <c r="L814" s="416"/>
    </row>
    <row r="815" spans="1:12" ht="14.25" customHeight="1" x14ac:dyDescent="0.2">
      <c r="A815" s="1"/>
      <c r="B815" s="1"/>
      <c r="C815" s="1"/>
      <c r="D815" s="1"/>
      <c r="E815" s="1"/>
      <c r="F815" s="1"/>
      <c r="G815" s="1"/>
      <c r="H815" s="1"/>
      <c r="I815" s="1"/>
      <c r="J815" s="1"/>
      <c r="K815" s="1"/>
      <c r="L815" s="416"/>
    </row>
    <row r="816" spans="1:12" ht="14.25" customHeight="1" x14ac:dyDescent="0.2">
      <c r="A816" s="1"/>
      <c r="B816" s="1"/>
      <c r="C816" s="1"/>
      <c r="D816" s="1"/>
      <c r="E816" s="1"/>
      <c r="F816" s="1"/>
      <c r="G816" s="1"/>
      <c r="H816" s="1"/>
      <c r="I816" s="1"/>
      <c r="J816" s="1"/>
      <c r="K816" s="1"/>
      <c r="L816" s="416"/>
    </row>
    <row r="817" spans="1:12" ht="14.25" customHeight="1" x14ac:dyDescent="0.2">
      <c r="A817" s="1"/>
      <c r="B817" s="1"/>
      <c r="C817" s="1"/>
      <c r="D817" s="1"/>
      <c r="E817" s="1"/>
      <c r="F817" s="1"/>
      <c r="G817" s="1"/>
      <c r="H817" s="1"/>
      <c r="I817" s="1"/>
      <c r="J817" s="1"/>
      <c r="K817" s="1"/>
      <c r="L817" s="416"/>
    </row>
    <row r="818" spans="1:12" ht="14.25" customHeight="1" x14ac:dyDescent="0.2">
      <c r="A818" s="1"/>
      <c r="B818" s="1"/>
      <c r="C818" s="1"/>
      <c r="D818" s="1"/>
      <c r="E818" s="1"/>
      <c r="F818" s="1"/>
      <c r="G818" s="1"/>
      <c r="H818" s="1"/>
      <c r="I818" s="1"/>
      <c r="J818" s="1"/>
      <c r="K818" s="1"/>
      <c r="L818" s="416"/>
    </row>
    <row r="819" spans="1:12" ht="14.25" customHeight="1" x14ac:dyDescent="0.2">
      <c r="A819" s="1"/>
      <c r="B819" s="1"/>
      <c r="C819" s="1"/>
      <c r="D819" s="1"/>
      <c r="E819" s="1"/>
      <c r="F819" s="1"/>
      <c r="G819" s="1"/>
      <c r="H819" s="1"/>
      <c r="I819" s="1"/>
      <c r="J819" s="1"/>
      <c r="K819" s="1"/>
      <c r="L819" s="416"/>
    </row>
    <row r="820" spans="1:12" ht="14.25" customHeight="1" x14ac:dyDescent="0.2">
      <c r="A820" s="1"/>
      <c r="B820" s="1"/>
      <c r="C820" s="1"/>
      <c r="D820" s="1"/>
      <c r="E820" s="1"/>
      <c r="F820" s="1"/>
      <c r="G820" s="1"/>
      <c r="H820" s="1"/>
      <c r="I820" s="1"/>
      <c r="J820" s="1"/>
      <c r="K820" s="1"/>
      <c r="L820" s="416"/>
    </row>
    <row r="821" spans="1:12" ht="14.25" customHeight="1" x14ac:dyDescent="0.2">
      <c r="A821" s="1"/>
      <c r="B821" s="1"/>
      <c r="C821" s="1"/>
      <c r="D821" s="1"/>
      <c r="E821" s="1"/>
      <c r="F821" s="1"/>
      <c r="G821" s="1"/>
      <c r="H821" s="1"/>
      <c r="I821" s="1"/>
      <c r="J821" s="1"/>
      <c r="K821" s="1"/>
      <c r="L821" s="416"/>
    </row>
    <row r="822" spans="1:12" ht="14.25" customHeight="1" x14ac:dyDescent="0.2">
      <c r="A822" s="1"/>
      <c r="B822" s="1"/>
      <c r="C822" s="1"/>
      <c r="D822" s="1"/>
      <c r="E822" s="1"/>
      <c r="F822" s="1"/>
      <c r="G822" s="1"/>
      <c r="H822" s="1"/>
      <c r="I822" s="1"/>
      <c r="J822" s="1"/>
      <c r="K822" s="1"/>
      <c r="L822" s="416"/>
    </row>
    <row r="823" spans="1:12" ht="14.25" customHeight="1" x14ac:dyDescent="0.2">
      <c r="A823" s="1"/>
      <c r="B823" s="1"/>
      <c r="C823" s="1"/>
      <c r="D823" s="1"/>
      <c r="E823" s="1"/>
      <c r="F823" s="1"/>
      <c r="G823" s="1"/>
      <c r="H823" s="1"/>
      <c r="I823" s="1"/>
      <c r="J823" s="1"/>
      <c r="K823" s="1"/>
      <c r="L823" s="416"/>
    </row>
    <row r="824" spans="1:12" ht="14.25" customHeight="1" x14ac:dyDescent="0.2">
      <c r="A824" s="1"/>
      <c r="B824" s="1"/>
      <c r="C824" s="1"/>
      <c r="D824" s="1"/>
      <c r="E824" s="1"/>
      <c r="F824" s="1"/>
      <c r="G824" s="1"/>
      <c r="H824" s="1"/>
      <c r="I824" s="1"/>
      <c r="J824" s="1"/>
      <c r="K824" s="1"/>
      <c r="L824" s="416"/>
    </row>
    <row r="825" spans="1:12" ht="14.25" customHeight="1" x14ac:dyDescent="0.2">
      <c r="A825" s="1"/>
      <c r="B825" s="1"/>
      <c r="C825" s="1"/>
      <c r="D825" s="1"/>
      <c r="E825" s="1"/>
      <c r="F825" s="1"/>
      <c r="G825" s="1"/>
      <c r="H825" s="1"/>
      <c r="I825" s="1"/>
      <c r="J825" s="1"/>
      <c r="K825" s="1"/>
      <c r="L825" s="416"/>
    </row>
    <row r="826" spans="1:12" ht="14.25" customHeight="1" x14ac:dyDescent="0.2">
      <c r="A826" s="1"/>
      <c r="B826" s="1"/>
      <c r="C826" s="1"/>
      <c r="D826" s="1"/>
      <c r="E826" s="1"/>
      <c r="F826" s="1"/>
      <c r="G826" s="1"/>
      <c r="H826" s="1"/>
      <c r="I826" s="1"/>
      <c r="J826" s="1"/>
      <c r="K826" s="1"/>
      <c r="L826" s="416"/>
    </row>
    <row r="827" spans="1:12" ht="14.25" customHeight="1" x14ac:dyDescent="0.2">
      <c r="A827" s="1"/>
      <c r="B827" s="1"/>
      <c r="C827" s="1"/>
      <c r="D827" s="1"/>
      <c r="E827" s="1"/>
      <c r="F827" s="1"/>
      <c r="G827" s="1"/>
      <c r="H827" s="1"/>
      <c r="I827" s="1"/>
      <c r="J827" s="1"/>
      <c r="K827" s="1"/>
      <c r="L827" s="416"/>
    </row>
    <row r="828" spans="1:12" ht="14.25" customHeight="1" x14ac:dyDescent="0.2">
      <c r="A828" s="1"/>
      <c r="B828" s="1"/>
      <c r="C828" s="1"/>
      <c r="D828" s="1"/>
      <c r="E828" s="1"/>
      <c r="F828" s="1"/>
      <c r="G828" s="1"/>
      <c r="H828" s="1"/>
      <c r="I828" s="1"/>
      <c r="J828" s="1"/>
      <c r="K828" s="1"/>
      <c r="L828" s="416"/>
    </row>
    <row r="829" spans="1:12" ht="14.25" customHeight="1" x14ac:dyDescent="0.2">
      <c r="A829" s="1"/>
      <c r="B829" s="1"/>
      <c r="C829" s="1"/>
      <c r="D829" s="1"/>
      <c r="E829" s="1"/>
      <c r="F829" s="1"/>
      <c r="G829" s="1"/>
      <c r="H829" s="1"/>
      <c r="I829" s="1"/>
      <c r="J829" s="1"/>
      <c r="K829" s="1"/>
      <c r="L829" s="416"/>
    </row>
    <row r="830" spans="1:12" ht="14.25" customHeight="1" x14ac:dyDescent="0.2">
      <c r="A830" s="1"/>
      <c r="B830" s="1"/>
      <c r="C830" s="1"/>
      <c r="D830" s="1"/>
      <c r="E830" s="1"/>
      <c r="F830" s="1"/>
      <c r="G830" s="1"/>
      <c r="H830" s="1"/>
      <c r="I830" s="1"/>
      <c r="J830" s="1"/>
      <c r="K830" s="1"/>
      <c r="L830" s="416"/>
    </row>
    <row r="831" spans="1:12" ht="14.25" customHeight="1" x14ac:dyDescent="0.2">
      <c r="A831" s="1"/>
      <c r="B831" s="1"/>
      <c r="C831" s="1"/>
      <c r="D831" s="1"/>
      <c r="E831" s="1"/>
      <c r="F831" s="1"/>
      <c r="G831" s="1"/>
      <c r="H831" s="1"/>
      <c r="I831" s="1"/>
      <c r="J831" s="1"/>
      <c r="K831" s="1"/>
      <c r="L831" s="416"/>
    </row>
    <row r="832" spans="1:12" ht="14.25" customHeight="1" x14ac:dyDescent="0.2">
      <c r="A832" s="1"/>
      <c r="B832" s="1"/>
      <c r="C832" s="1"/>
      <c r="D832" s="1"/>
      <c r="E832" s="1"/>
      <c r="F832" s="1"/>
      <c r="G832" s="1"/>
      <c r="H832" s="1"/>
      <c r="I832" s="1"/>
      <c r="J832" s="1"/>
      <c r="K832" s="1"/>
      <c r="L832" s="416"/>
    </row>
    <row r="833" spans="1:12" ht="14.25" customHeight="1" x14ac:dyDescent="0.2">
      <c r="A833" s="1"/>
      <c r="B833" s="1"/>
      <c r="C833" s="1"/>
      <c r="D833" s="1"/>
      <c r="E833" s="1"/>
      <c r="F833" s="1"/>
      <c r="G833" s="1"/>
      <c r="H833" s="1"/>
      <c r="I833" s="1"/>
      <c r="J833" s="1"/>
      <c r="K833" s="1"/>
      <c r="L833" s="416"/>
    </row>
    <row r="834" spans="1:12" ht="14.25" customHeight="1" x14ac:dyDescent="0.2">
      <c r="A834" s="1"/>
      <c r="B834" s="1"/>
      <c r="C834" s="1"/>
      <c r="D834" s="1"/>
      <c r="E834" s="1"/>
      <c r="F834" s="1"/>
      <c r="G834" s="1"/>
      <c r="H834" s="1"/>
      <c r="I834" s="1"/>
      <c r="J834" s="1"/>
      <c r="K834" s="1"/>
      <c r="L834" s="416"/>
    </row>
    <row r="835" spans="1:12" ht="14.25" customHeight="1" x14ac:dyDescent="0.2">
      <c r="A835" s="1"/>
      <c r="B835" s="1"/>
      <c r="C835" s="1"/>
      <c r="D835" s="1"/>
      <c r="E835" s="1"/>
      <c r="F835" s="1"/>
      <c r="G835" s="1"/>
      <c r="H835" s="1"/>
      <c r="I835" s="1"/>
      <c r="J835" s="1"/>
      <c r="K835" s="1"/>
      <c r="L835" s="416"/>
    </row>
    <row r="836" spans="1:12" ht="14.25" customHeight="1" x14ac:dyDescent="0.2">
      <c r="A836" s="1"/>
      <c r="B836" s="1"/>
      <c r="C836" s="1"/>
      <c r="D836" s="1"/>
      <c r="E836" s="1"/>
      <c r="F836" s="1"/>
      <c r="G836" s="1"/>
      <c r="H836" s="1"/>
      <c r="I836" s="1"/>
      <c r="J836" s="1"/>
      <c r="K836" s="1"/>
      <c r="L836" s="416"/>
    </row>
    <row r="837" spans="1:12" ht="14.25" customHeight="1" x14ac:dyDescent="0.2">
      <c r="A837" s="1"/>
      <c r="B837" s="1"/>
      <c r="C837" s="1"/>
      <c r="D837" s="1"/>
      <c r="E837" s="1"/>
      <c r="F837" s="1"/>
      <c r="G837" s="1"/>
      <c r="H837" s="1"/>
      <c r="I837" s="1"/>
      <c r="J837" s="1"/>
      <c r="K837" s="1"/>
      <c r="L837" s="416"/>
    </row>
    <row r="838" spans="1:12" ht="14.25" customHeight="1" x14ac:dyDescent="0.2">
      <c r="A838" s="1"/>
      <c r="B838" s="1"/>
      <c r="C838" s="1"/>
      <c r="D838" s="1"/>
      <c r="E838" s="1"/>
      <c r="F838" s="1"/>
      <c r="G838" s="1"/>
      <c r="H838" s="1"/>
      <c r="I838" s="1"/>
      <c r="J838" s="1"/>
      <c r="K838" s="1"/>
      <c r="L838" s="416"/>
    </row>
    <row r="839" spans="1:12" ht="14.25" customHeight="1" x14ac:dyDescent="0.2">
      <c r="A839" s="1"/>
      <c r="B839" s="1"/>
      <c r="C839" s="1"/>
      <c r="D839" s="1"/>
      <c r="E839" s="1"/>
      <c r="F839" s="1"/>
      <c r="G839" s="1"/>
      <c r="H839" s="1"/>
      <c r="I839" s="1"/>
      <c r="J839" s="1"/>
      <c r="K839" s="1"/>
      <c r="L839" s="416"/>
    </row>
    <row r="840" spans="1:12" ht="14.25" customHeight="1" x14ac:dyDescent="0.2">
      <c r="A840" s="1"/>
      <c r="B840" s="1"/>
      <c r="C840" s="1"/>
      <c r="D840" s="1"/>
      <c r="E840" s="1"/>
      <c r="F840" s="1"/>
      <c r="G840" s="1"/>
      <c r="H840" s="1"/>
      <c r="I840" s="1"/>
      <c r="J840" s="1"/>
      <c r="K840" s="1"/>
      <c r="L840" s="416"/>
    </row>
    <row r="841" spans="1:12" ht="14.25" customHeight="1" x14ac:dyDescent="0.2">
      <c r="A841" s="1"/>
      <c r="B841" s="1"/>
      <c r="C841" s="1"/>
      <c r="D841" s="1"/>
      <c r="E841" s="1"/>
      <c r="F841" s="1"/>
      <c r="G841" s="1"/>
      <c r="H841" s="1"/>
      <c r="I841" s="1"/>
      <c r="J841" s="1"/>
      <c r="K841" s="1"/>
      <c r="L841" s="416"/>
    </row>
    <row r="842" spans="1:12" ht="14.25" customHeight="1" x14ac:dyDescent="0.2">
      <c r="A842" s="1"/>
      <c r="B842" s="1"/>
      <c r="C842" s="1"/>
      <c r="D842" s="1"/>
      <c r="E842" s="1"/>
      <c r="F842" s="1"/>
      <c r="G842" s="1"/>
      <c r="H842" s="1"/>
      <c r="I842" s="1"/>
      <c r="J842" s="1"/>
      <c r="K842" s="1"/>
      <c r="L842" s="416"/>
    </row>
    <row r="843" spans="1:12" ht="14.25" customHeight="1" x14ac:dyDescent="0.2">
      <c r="A843" s="1"/>
      <c r="B843" s="1"/>
      <c r="C843" s="1"/>
      <c r="D843" s="1"/>
      <c r="E843" s="1"/>
      <c r="F843" s="1"/>
      <c r="G843" s="1"/>
      <c r="H843" s="1"/>
      <c r="I843" s="1"/>
      <c r="J843" s="1"/>
      <c r="K843" s="1"/>
      <c r="L843" s="416"/>
    </row>
    <row r="844" spans="1:12" ht="14.25" customHeight="1" x14ac:dyDescent="0.2">
      <c r="A844" s="1"/>
      <c r="B844" s="1"/>
      <c r="C844" s="1"/>
      <c r="D844" s="1"/>
      <c r="E844" s="1"/>
      <c r="F844" s="1"/>
      <c r="G844" s="1"/>
      <c r="H844" s="1"/>
      <c r="I844" s="1"/>
      <c r="J844" s="1"/>
      <c r="K844" s="1"/>
      <c r="L844" s="416"/>
    </row>
    <row r="845" spans="1:12" ht="14.25" customHeight="1" x14ac:dyDescent="0.2">
      <c r="A845" s="1"/>
      <c r="B845" s="1"/>
      <c r="C845" s="1"/>
      <c r="D845" s="1"/>
      <c r="E845" s="1"/>
      <c r="F845" s="1"/>
      <c r="G845" s="1"/>
      <c r="H845" s="1"/>
      <c r="I845" s="1"/>
      <c r="J845" s="1"/>
      <c r="K845" s="1"/>
      <c r="L845" s="416"/>
    </row>
    <row r="846" spans="1:12" ht="14.25" customHeight="1" x14ac:dyDescent="0.2">
      <c r="A846" s="1"/>
      <c r="B846" s="1"/>
      <c r="C846" s="1"/>
      <c r="D846" s="1"/>
      <c r="E846" s="1"/>
      <c r="F846" s="1"/>
      <c r="G846" s="1"/>
      <c r="H846" s="1"/>
      <c r="I846" s="1"/>
      <c r="J846" s="1"/>
      <c r="K846" s="1"/>
      <c r="L846" s="416"/>
    </row>
    <row r="847" spans="1:12" ht="14.25" customHeight="1" x14ac:dyDescent="0.2">
      <c r="A847" s="1"/>
      <c r="B847" s="1"/>
      <c r="C847" s="1"/>
      <c r="D847" s="1"/>
      <c r="E847" s="1"/>
      <c r="F847" s="1"/>
      <c r="G847" s="1"/>
      <c r="H847" s="1"/>
      <c r="I847" s="1"/>
      <c r="J847" s="1"/>
      <c r="K847" s="1"/>
      <c r="L847" s="416"/>
    </row>
    <row r="848" spans="1:12" ht="14.25" customHeight="1" x14ac:dyDescent="0.2">
      <c r="A848" s="1"/>
      <c r="B848" s="1"/>
      <c r="C848" s="1"/>
      <c r="D848" s="1"/>
      <c r="E848" s="1"/>
      <c r="F848" s="1"/>
      <c r="G848" s="1"/>
      <c r="H848" s="1"/>
      <c r="I848" s="1"/>
      <c r="J848" s="1"/>
      <c r="K848" s="1"/>
      <c r="L848" s="416"/>
    </row>
    <row r="849" spans="1:12" ht="14.25" customHeight="1" x14ac:dyDescent="0.2">
      <c r="A849" s="1"/>
      <c r="B849" s="1"/>
      <c r="C849" s="1"/>
      <c r="D849" s="1"/>
      <c r="E849" s="1"/>
      <c r="F849" s="1"/>
      <c r="G849" s="1"/>
      <c r="H849" s="1"/>
      <c r="I849" s="1"/>
      <c r="J849" s="1"/>
      <c r="K849" s="1"/>
      <c r="L849" s="416"/>
    </row>
    <row r="850" spans="1:12" ht="14.25" customHeight="1" x14ac:dyDescent="0.2">
      <c r="A850" s="1"/>
      <c r="B850" s="1"/>
      <c r="C850" s="1"/>
      <c r="D850" s="1"/>
      <c r="E850" s="1"/>
      <c r="F850" s="1"/>
      <c r="G850" s="1"/>
      <c r="H850" s="1"/>
      <c r="I850" s="1"/>
      <c r="J850" s="1"/>
      <c r="K850" s="1"/>
      <c r="L850" s="416"/>
    </row>
    <row r="851" spans="1:12" ht="14.25" customHeight="1" x14ac:dyDescent="0.2">
      <c r="A851" s="1"/>
      <c r="B851" s="1"/>
      <c r="C851" s="1"/>
      <c r="D851" s="1"/>
      <c r="E851" s="1"/>
      <c r="F851" s="1"/>
      <c r="G851" s="1"/>
      <c r="H851" s="1"/>
      <c r="I851" s="1"/>
      <c r="J851" s="1"/>
      <c r="K851" s="1"/>
      <c r="L851" s="416"/>
    </row>
    <row r="852" spans="1:12" ht="14.25" customHeight="1" x14ac:dyDescent="0.2">
      <c r="A852" s="1"/>
      <c r="B852" s="1"/>
      <c r="C852" s="1"/>
      <c r="D852" s="1"/>
      <c r="E852" s="1"/>
      <c r="F852" s="1"/>
      <c r="G852" s="1"/>
      <c r="H852" s="1"/>
      <c r="I852" s="1"/>
      <c r="J852" s="1"/>
      <c r="K852" s="1"/>
      <c r="L852" s="416"/>
    </row>
    <row r="853" spans="1:12" ht="14.25" customHeight="1" x14ac:dyDescent="0.2">
      <c r="A853" s="1"/>
      <c r="B853" s="1"/>
      <c r="C853" s="1"/>
      <c r="D853" s="1"/>
      <c r="E853" s="1"/>
      <c r="F853" s="1"/>
      <c r="G853" s="1"/>
      <c r="H853" s="1"/>
      <c r="I853" s="1"/>
      <c r="J853" s="1"/>
      <c r="K853" s="1"/>
      <c r="L853" s="416"/>
    </row>
    <row r="854" spans="1:12" ht="14.25" customHeight="1" x14ac:dyDescent="0.2">
      <c r="A854" s="1"/>
      <c r="B854" s="1"/>
      <c r="C854" s="1"/>
      <c r="D854" s="1"/>
      <c r="E854" s="1"/>
      <c r="F854" s="1"/>
      <c r="G854" s="1"/>
      <c r="H854" s="1"/>
      <c r="I854" s="1"/>
      <c r="J854" s="1"/>
      <c r="K854" s="1"/>
      <c r="L854" s="416"/>
    </row>
    <row r="855" spans="1:12" ht="14.25" customHeight="1" x14ac:dyDescent="0.2">
      <c r="A855" s="1"/>
      <c r="B855" s="1"/>
      <c r="C855" s="1"/>
      <c r="D855" s="1"/>
      <c r="E855" s="1"/>
      <c r="F855" s="1"/>
      <c r="G855" s="1"/>
      <c r="H855" s="1"/>
      <c r="I855" s="1"/>
      <c r="J855" s="1"/>
      <c r="K855" s="1"/>
      <c r="L855" s="416"/>
    </row>
    <row r="856" spans="1:12" ht="14.25" customHeight="1" x14ac:dyDescent="0.2">
      <c r="A856" s="1"/>
      <c r="B856" s="1"/>
      <c r="C856" s="1"/>
      <c r="D856" s="1"/>
      <c r="E856" s="1"/>
      <c r="F856" s="1"/>
      <c r="G856" s="1"/>
      <c r="H856" s="1"/>
      <c r="I856" s="1"/>
      <c r="J856" s="1"/>
      <c r="K856" s="1"/>
      <c r="L856" s="416"/>
    </row>
    <row r="857" spans="1:12" ht="14.25" customHeight="1" x14ac:dyDescent="0.2">
      <c r="A857" s="1"/>
      <c r="B857" s="1"/>
      <c r="C857" s="1"/>
      <c r="D857" s="1"/>
      <c r="E857" s="1"/>
      <c r="F857" s="1"/>
      <c r="G857" s="1"/>
      <c r="H857" s="1"/>
      <c r="I857" s="1"/>
      <c r="J857" s="1"/>
      <c r="K857" s="1"/>
      <c r="L857" s="416"/>
    </row>
    <row r="858" spans="1:12" ht="14.25" customHeight="1" x14ac:dyDescent="0.2">
      <c r="A858" s="1"/>
      <c r="B858" s="1"/>
      <c r="C858" s="1"/>
      <c r="D858" s="1"/>
      <c r="E858" s="1"/>
      <c r="F858" s="1"/>
      <c r="G858" s="1"/>
      <c r="H858" s="1"/>
      <c r="I858" s="1"/>
      <c r="J858" s="1"/>
      <c r="K858" s="1"/>
      <c r="L858" s="416"/>
    </row>
    <row r="859" spans="1:12" ht="14.25" customHeight="1" x14ac:dyDescent="0.2">
      <c r="A859" s="1"/>
      <c r="B859" s="1"/>
      <c r="C859" s="1"/>
      <c r="D859" s="1"/>
      <c r="E859" s="1"/>
      <c r="F859" s="1"/>
      <c r="G859" s="1"/>
      <c r="H859" s="1"/>
      <c r="I859" s="1"/>
      <c r="J859" s="1"/>
      <c r="K859" s="1"/>
      <c r="L859" s="416"/>
    </row>
    <row r="860" spans="1:12" ht="14.25" customHeight="1" x14ac:dyDescent="0.2">
      <c r="A860" s="1"/>
      <c r="B860" s="1"/>
      <c r="C860" s="1"/>
      <c r="D860" s="1"/>
      <c r="E860" s="1"/>
      <c r="F860" s="1"/>
      <c r="G860" s="1"/>
      <c r="H860" s="1"/>
      <c r="I860" s="1"/>
      <c r="J860" s="1"/>
      <c r="K860" s="1"/>
      <c r="L860" s="416"/>
    </row>
    <row r="861" spans="1:12" ht="14.25" customHeight="1" x14ac:dyDescent="0.2">
      <c r="A861" s="1"/>
      <c r="B861" s="1"/>
      <c r="C861" s="1"/>
      <c r="D861" s="1"/>
      <c r="E861" s="1"/>
      <c r="F861" s="1"/>
      <c r="G861" s="1"/>
      <c r="H861" s="1"/>
      <c r="I861" s="1"/>
      <c r="J861" s="1"/>
      <c r="K861" s="1"/>
      <c r="L861" s="416"/>
    </row>
    <row r="862" spans="1:12" ht="14.25" customHeight="1" x14ac:dyDescent="0.2">
      <c r="A862" s="1"/>
      <c r="B862" s="1"/>
      <c r="C862" s="1"/>
      <c r="D862" s="1"/>
      <c r="E862" s="1"/>
      <c r="F862" s="1"/>
      <c r="G862" s="1"/>
      <c r="H862" s="1"/>
      <c r="I862" s="1"/>
      <c r="J862" s="1"/>
      <c r="K862" s="1"/>
      <c r="L862" s="416"/>
    </row>
    <row r="863" spans="1:12" ht="14.25" customHeight="1" x14ac:dyDescent="0.2">
      <c r="A863" s="1"/>
      <c r="B863" s="1"/>
      <c r="C863" s="1"/>
      <c r="D863" s="1"/>
      <c r="E863" s="1"/>
      <c r="F863" s="1"/>
      <c r="G863" s="1"/>
      <c r="H863" s="1"/>
      <c r="I863" s="1"/>
      <c r="J863" s="1"/>
      <c r="K863" s="1"/>
      <c r="L863" s="416"/>
    </row>
    <row r="864" spans="1:12" ht="14.25" customHeight="1" x14ac:dyDescent="0.2">
      <c r="A864" s="1"/>
      <c r="B864" s="1"/>
      <c r="C864" s="1"/>
      <c r="D864" s="1"/>
      <c r="E864" s="1"/>
      <c r="F864" s="1"/>
      <c r="G864" s="1"/>
      <c r="H864" s="1"/>
      <c r="I864" s="1"/>
      <c r="J864" s="1"/>
      <c r="K864" s="1"/>
      <c r="L864" s="416"/>
    </row>
    <row r="865" spans="1:12" ht="14.25" customHeight="1" x14ac:dyDescent="0.2">
      <c r="A865" s="1"/>
      <c r="B865" s="1"/>
      <c r="C865" s="1"/>
      <c r="D865" s="1"/>
      <c r="E865" s="1"/>
      <c r="F865" s="1"/>
      <c r="G865" s="1"/>
      <c r="H865" s="1"/>
      <c r="I865" s="1"/>
      <c r="J865" s="1"/>
      <c r="K865" s="1"/>
      <c r="L865" s="416"/>
    </row>
    <row r="866" spans="1:12" ht="14.25" customHeight="1" x14ac:dyDescent="0.2">
      <c r="A866" s="1"/>
      <c r="B866" s="1"/>
      <c r="C866" s="1"/>
      <c r="D866" s="1"/>
      <c r="E866" s="1"/>
      <c r="F866" s="1"/>
      <c r="G866" s="1"/>
      <c r="H866" s="1"/>
      <c r="I866" s="1"/>
      <c r="J866" s="1"/>
      <c r="K866" s="1"/>
      <c r="L866" s="416"/>
    </row>
    <row r="867" spans="1:12" ht="14.25" customHeight="1" x14ac:dyDescent="0.2">
      <c r="A867" s="1"/>
      <c r="B867" s="1"/>
      <c r="C867" s="1"/>
      <c r="D867" s="1"/>
      <c r="E867" s="1"/>
      <c r="F867" s="1"/>
      <c r="G867" s="1"/>
      <c r="H867" s="1"/>
      <c r="I867" s="1"/>
      <c r="J867" s="1"/>
      <c r="K867" s="1"/>
      <c r="L867" s="416"/>
    </row>
    <row r="868" spans="1:12" ht="14.25" customHeight="1" x14ac:dyDescent="0.2">
      <c r="A868" s="1"/>
      <c r="B868" s="1"/>
      <c r="C868" s="1"/>
      <c r="D868" s="1"/>
      <c r="E868" s="1"/>
      <c r="F868" s="1"/>
      <c r="G868" s="1"/>
      <c r="H868" s="1"/>
      <c r="I868" s="1"/>
      <c r="J868" s="1"/>
      <c r="K868" s="1"/>
      <c r="L868" s="416"/>
    </row>
    <row r="869" spans="1:12" ht="14.25" customHeight="1" x14ac:dyDescent="0.2">
      <c r="A869" s="1"/>
      <c r="B869" s="1"/>
      <c r="C869" s="1"/>
      <c r="D869" s="1"/>
      <c r="E869" s="1"/>
      <c r="F869" s="1"/>
      <c r="G869" s="1"/>
      <c r="H869" s="1"/>
      <c r="I869" s="1"/>
      <c r="J869" s="1"/>
      <c r="K869" s="1"/>
      <c r="L869" s="416"/>
    </row>
    <row r="870" spans="1:12" ht="14.25" customHeight="1" x14ac:dyDescent="0.2">
      <c r="A870" s="1"/>
      <c r="B870" s="1"/>
      <c r="C870" s="1"/>
      <c r="D870" s="1"/>
      <c r="E870" s="1"/>
      <c r="F870" s="1"/>
      <c r="G870" s="1"/>
      <c r="H870" s="1"/>
      <c r="I870" s="1"/>
      <c r="J870" s="1"/>
      <c r="K870" s="1"/>
      <c r="L870" s="416"/>
    </row>
    <row r="871" spans="1:12" ht="14.25" customHeight="1" x14ac:dyDescent="0.2">
      <c r="A871" s="1"/>
      <c r="B871" s="1"/>
      <c r="C871" s="1"/>
      <c r="D871" s="1"/>
      <c r="E871" s="1"/>
      <c r="F871" s="1"/>
      <c r="G871" s="1"/>
      <c r="H871" s="1"/>
      <c r="I871" s="1"/>
      <c r="J871" s="1"/>
      <c r="K871" s="1"/>
      <c r="L871" s="416"/>
    </row>
    <row r="872" spans="1:12" ht="14.25" customHeight="1" x14ac:dyDescent="0.2">
      <c r="A872" s="1"/>
      <c r="B872" s="1"/>
      <c r="C872" s="1"/>
      <c r="D872" s="1"/>
      <c r="E872" s="1"/>
      <c r="F872" s="1"/>
      <c r="G872" s="1"/>
      <c r="H872" s="1"/>
      <c r="I872" s="1"/>
      <c r="J872" s="1"/>
      <c r="K872" s="1"/>
      <c r="L872" s="416"/>
    </row>
    <row r="873" spans="1:12" ht="14.25" customHeight="1" x14ac:dyDescent="0.2">
      <c r="A873" s="1"/>
      <c r="B873" s="1"/>
      <c r="C873" s="1"/>
      <c r="D873" s="1"/>
      <c r="E873" s="1"/>
      <c r="F873" s="1"/>
      <c r="G873" s="1"/>
      <c r="H873" s="1"/>
      <c r="I873" s="1"/>
      <c r="J873" s="1"/>
      <c r="K873" s="1"/>
      <c r="L873" s="416"/>
    </row>
    <row r="874" spans="1:12" ht="14.25" customHeight="1" x14ac:dyDescent="0.2">
      <c r="A874" s="1"/>
      <c r="B874" s="1"/>
      <c r="C874" s="1"/>
      <c r="D874" s="1"/>
      <c r="E874" s="1"/>
      <c r="F874" s="1"/>
      <c r="G874" s="1"/>
      <c r="H874" s="1"/>
      <c r="I874" s="1"/>
      <c r="J874" s="1"/>
      <c r="K874" s="1"/>
      <c r="L874" s="416"/>
    </row>
    <row r="875" spans="1:12" ht="14.25" customHeight="1" x14ac:dyDescent="0.2">
      <c r="A875" s="1"/>
      <c r="B875" s="1"/>
      <c r="C875" s="1"/>
      <c r="D875" s="1"/>
      <c r="E875" s="1"/>
      <c r="F875" s="1"/>
      <c r="G875" s="1"/>
      <c r="H875" s="1"/>
      <c r="I875" s="1"/>
      <c r="J875" s="1"/>
      <c r="K875" s="1"/>
      <c r="L875" s="416"/>
    </row>
    <row r="876" spans="1:12" ht="14.25" customHeight="1" x14ac:dyDescent="0.2">
      <c r="A876" s="1"/>
      <c r="B876" s="1"/>
      <c r="C876" s="1"/>
      <c r="D876" s="1"/>
      <c r="E876" s="1"/>
      <c r="F876" s="1"/>
      <c r="G876" s="1"/>
      <c r="H876" s="1"/>
      <c r="I876" s="1"/>
      <c r="J876" s="1"/>
      <c r="K876" s="1"/>
      <c r="L876" s="416"/>
    </row>
    <row r="877" spans="1:12" ht="14.25" customHeight="1" x14ac:dyDescent="0.2">
      <c r="A877" s="1"/>
      <c r="B877" s="1"/>
      <c r="C877" s="1"/>
      <c r="D877" s="1"/>
      <c r="E877" s="1"/>
      <c r="F877" s="1"/>
      <c r="G877" s="1"/>
      <c r="H877" s="1"/>
      <c r="I877" s="1"/>
      <c r="J877" s="1"/>
      <c r="K877" s="1"/>
      <c r="L877" s="416"/>
    </row>
    <row r="878" spans="1:12" ht="14.25" customHeight="1" x14ac:dyDescent="0.2">
      <c r="A878" s="1"/>
      <c r="B878" s="1"/>
      <c r="C878" s="1"/>
      <c r="D878" s="1"/>
      <c r="E878" s="1"/>
      <c r="F878" s="1"/>
      <c r="G878" s="1"/>
      <c r="H878" s="1"/>
      <c r="I878" s="1"/>
      <c r="J878" s="1"/>
      <c r="K878" s="1"/>
      <c r="L878" s="416"/>
    </row>
    <row r="879" spans="1:12" ht="14.25" customHeight="1" x14ac:dyDescent="0.2">
      <c r="A879" s="1"/>
      <c r="B879" s="1"/>
      <c r="C879" s="1"/>
      <c r="D879" s="1"/>
      <c r="E879" s="1"/>
      <c r="F879" s="1"/>
      <c r="G879" s="1"/>
      <c r="H879" s="1"/>
      <c r="I879" s="1"/>
      <c r="J879" s="1"/>
      <c r="K879" s="1"/>
      <c r="L879" s="416"/>
    </row>
    <row r="880" spans="1:12" ht="14.25" customHeight="1" x14ac:dyDescent="0.2">
      <c r="A880" s="1"/>
      <c r="B880" s="1"/>
      <c r="C880" s="1"/>
      <c r="D880" s="1"/>
      <c r="E880" s="1"/>
      <c r="F880" s="1"/>
      <c r="G880" s="1"/>
      <c r="H880" s="1"/>
      <c r="I880" s="1"/>
      <c r="J880" s="1"/>
      <c r="K880" s="1"/>
      <c r="L880" s="416"/>
    </row>
    <row r="881" spans="1:12" ht="14.25" customHeight="1" x14ac:dyDescent="0.2">
      <c r="A881" s="1"/>
      <c r="B881" s="1"/>
      <c r="C881" s="1"/>
      <c r="D881" s="1"/>
      <c r="E881" s="1"/>
      <c r="F881" s="1"/>
      <c r="G881" s="1"/>
      <c r="H881" s="1"/>
      <c r="I881" s="1"/>
      <c r="J881" s="1"/>
      <c r="K881" s="1"/>
      <c r="L881" s="416"/>
    </row>
    <row r="882" spans="1:12" ht="14.25" customHeight="1" x14ac:dyDescent="0.2">
      <c r="A882" s="1"/>
      <c r="B882" s="1"/>
      <c r="C882" s="1"/>
      <c r="D882" s="1"/>
      <c r="E882" s="1"/>
      <c r="F882" s="1"/>
      <c r="G882" s="1"/>
      <c r="H882" s="1"/>
      <c r="I882" s="1"/>
      <c r="J882" s="1"/>
      <c r="K882" s="1"/>
      <c r="L882" s="416"/>
    </row>
    <row r="883" spans="1:12" ht="14.25" customHeight="1" x14ac:dyDescent="0.2">
      <c r="A883" s="1"/>
      <c r="B883" s="1"/>
      <c r="C883" s="1"/>
      <c r="D883" s="1"/>
      <c r="E883" s="1"/>
      <c r="F883" s="1"/>
      <c r="G883" s="1"/>
      <c r="H883" s="1"/>
      <c r="I883" s="1"/>
      <c r="J883" s="1"/>
      <c r="K883" s="1"/>
      <c r="L883" s="416"/>
    </row>
    <row r="884" spans="1:12" ht="14.25" customHeight="1" x14ac:dyDescent="0.2">
      <c r="A884" s="1"/>
      <c r="B884" s="1"/>
      <c r="C884" s="1"/>
      <c r="D884" s="1"/>
      <c r="E884" s="1"/>
      <c r="F884" s="1"/>
      <c r="G884" s="1"/>
      <c r="H884" s="1"/>
      <c r="I884" s="1"/>
      <c r="J884" s="1"/>
      <c r="K884" s="1"/>
      <c r="L884" s="416"/>
    </row>
    <row r="885" spans="1:12" ht="14.25" customHeight="1" x14ac:dyDescent="0.2">
      <c r="A885" s="1"/>
      <c r="B885" s="1"/>
      <c r="C885" s="1"/>
      <c r="D885" s="1"/>
      <c r="E885" s="1"/>
      <c r="F885" s="1"/>
      <c r="G885" s="1"/>
      <c r="H885" s="1"/>
      <c r="I885" s="1"/>
      <c r="J885" s="1"/>
      <c r="K885" s="1"/>
      <c r="L885" s="416"/>
    </row>
    <row r="886" spans="1:12" ht="14.25" customHeight="1" x14ac:dyDescent="0.2">
      <c r="A886" s="1"/>
      <c r="B886" s="1"/>
      <c r="C886" s="1"/>
      <c r="D886" s="1"/>
      <c r="E886" s="1"/>
      <c r="F886" s="1"/>
      <c r="G886" s="1"/>
      <c r="H886" s="1"/>
      <c r="I886" s="1"/>
      <c r="J886" s="1"/>
      <c r="K886" s="1"/>
      <c r="L886" s="416"/>
    </row>
    <row r="887" spans="1:12" ht="14.25" customHeight="1" x14ac:dyDescent="0.2">
      <c r="A887" s="1"/>
      <c r="B887" s="1"/>
      <c r="C887" s="1"/>
      <c r="D887" s="1"/>
      <c r="E887" s="1"/>
      <c r="F887" s="1"/>
      <c r="G887" s="1"/>
      <c r="H887" s="1"/>
      <c r="I887" s="1"/>
      <c r="J887" s="1"/>
      <c r="K887" s="1"/>
      <c r="L887" s="416"/>
    </row>
    <row r="888" spans="1:12" ht="14.25" customHeight="1" x14ac:dyDescent="0.2">
      <c r="A888" s="1"/>
      <c r="B888" s="1"/>
      <c r="C888" s="1"/>
      <c r="D888" s="1"/>
      <c r="E888" s="1"/>
      <c r="F888" s="1"/>
      <c r="G888" s="1"/>
      <c r="H888" s="1"/>
      <c r="I888" s="1"/>
      <c r="J888" s="1"/>
      <c r="K888" s="1"/>
      <c r="L888" s="416"/>
    </row>
    <row r="889" spans="1:12" ht="14.25" customHeight="1" x14ac:dyDescent="0.2">
      <c r="A889" s="1"/>
      <c r="B889" s="1"/>
      <c r="C889" s="1"/>
      <c r="D889" s="1"/>
      <c r="E889" s="1"/>
      <c r="F889" s="1"/>
      <c r="G889" s="1"/>
      <c r="H889" s="1"/>
      <c r="I889" s="1"/>
      <c r="J889" s="1"/>
      <c r="K889" s="1"/>
      <c r="L889" s="416"/>
    </row>
    <row r="890" spans="1:12" ht="14.25" customHeight="1" x14ac:dyDescent="0.2">
      <c r="A890" s="1"/>
      <c r="B890" s="1"/>
      <c r="C890" s="1"/>
      <c r="D890" s="1"/>
      <c r="E890" s="1"/>
      <c r="F890" s="1"/>
      <c r="G890" s="1"/>
      <c r="H890" s="1"/>
      <c r="I890" s="1"/>
      <c r="J890" s="1"/>
      <c r="K890" s="1"/>
      <c r="L890" s="416"/>
    </row>
    <row r="891" spans="1:12" ht="14.25" customHeight="1" x14ac:dyDescent="0.2">
      <c r="A891" s="1"/>
      <c r="B891" s="1"/>
      <c r="C891" s="1"/>
      <c r="D891" s="1"/>
      <c r="E891" s="1"/>
      <c r="F891" s="1"/>
      <c r="G891" s="1"/>
      <c r="H891" s="1"/>
      <c r="I891" s="1"/>
      <c r="J891" s="1"/>
      <c r="K891" s="1"/>
      <c r="L891" s="416"/>
    </row>
    <row r="892" spans="1:12" ht="14.25" customHeight="1" x14ac:dyDescent="0.2">
      <c r="A892" s="1"/>
      <c r="B892" s="1"/>
      <c r="C892" s="1"/>
      <c r="D892" s="1"/>
      <c r="E892" s="1"/>
      <c r="F892" s="1"/>
      <c r="G892" s="1"/>
      <c r="H892" s="1"/>
      <c r="I892" s="1"/>
      <c r="J892" s="1"/>
      <c r="K892" s="1"/>
      <c r="L892" s="416"/>
    </row>
    <row r="893" spans="1:12" ht="14.25" customHeight="1" x14ac:dyDescent="0.2">
      <c r="A893" s="1"/>
      <c r="B893" s="1"/>
      <c r="C893" s="1"/>
      <c r="D893" s="1"/>
      <c r="E893" s="1"/>
      <c r="F893" s="1"/>
      <c r="G893" s="1"/>
      <c r="H893" s="1"/>
      <c r="I893" s="1"/>
      <c r="J893" s="1"/>
      <c r="K893" s="1"/>
      <c r="L893" s="416"/>
    </row>
    <row r="894" spans="1:12" ht="14.25" customHeight="1" x14ac:dyDescent="0.2">
      <c r="A894" s="1"/>
      <c r="B894" s="1"/>
      <c r="C894" s="1"/>
      <c r="D894" s="1"/>
      <c r="E894" s="1"/>
      <c r="F894" s="1"/>
      <c r="G894" s="1"/>
      <c r="H894" s="1"/>
      <c r="I894" s="1"/>
      <c r="J894" s="1"/>
      <c r="K894" s="1"/>
      <c r="L894" s="416"/>
    </row>
    <row r="895" spans="1:12" ht="14.25" customHeight="1" x14ac:dyDescent="0.2">
      <c r="A895" s="1"/>
      <c r="B895" s="1"/>
      <c r="C895" s="1"/>
      <c r="D895" s="1"/>
      <c r="E895" s="1"/>
      <c r="F895" s="1"/>
      <c r="G895" s="1"/>
      <c r="H895" s="1"/>
      <c r="I895" s="1"/>
      <c r="J895" s="1"/>
      <c r="K895" s="1"/>
      <c r="L895" s="416"/>
    </row>
    <row r="896" spans="1:12" ht="14.25" customHeight="1" x14ac:dyDescent="0.2">
      <c r="A896" s="1"/>
      <c r="B896" s="1"/>
      <c r="C896" s="1"/>
      <c r="D896" s="1"/>
      <c r="E896" s="1"/>
      <c r="F896" s="1"/>
      <c r="G896" s="1"/>
      <c r="H896" s="1"/>
      <c r="I896" s="1"/>
      <c r="J896" s="1"/>
      <c r="K896" s="1"/>
      <c r="L896" s="416"/>
    </row>
    <row r="897" spans="1:12" ht="14.25" customHeight="1" x14ac:dyDescent="0.2">
      <c r="A897" s="1"/>
      <c r="B897" s="1"/>
      <c r="C897" s="1"/>
      <c r="D897" s="1"/>
      <c r="E897" s="1"/>
      <c r="F897" s="1"/>
      <c r="G897" s="1"/>
      <c r="H897" s="1"/>
      <c r="I897" s="1"/>
      <c r="J897" s="1"/>
      <c r="K897" s="1"/>
      <c r="L897" s="416"/>
    </row>
    <row r="898" spans="1:12" ht="14.25" customHeight="1" x14ac:dyDescent="0.2">
      <c r="A898" s="1"/>
      <c r="B898" s="1"/>
      <c r="C898" s="1"/>
      <c r="D898" s="1"/>
      <c r="E898" s="1"/>
      <c r="F898" s="1"/>
      <c r="G898" s="1"/>
      <c r="H898" s="1"/>
      <c r="I898" s="1"/>
      <c r="J898" s="1"/>
      <c r="K898" s="1"/>
      <c r="L898" s="416"/>
    </row>
    <row r="899" spans="1:12" ht="14.25" customHeight="1" x14ac:dyDescent="0.2">
      <c r="A899" s="1"/>
      <c r="B899" s="1"/>
      <c r="C899" s="1"/>
      <c r="D899" s="1"/>
      <c r="E899" s="1"/>
      <c r="F899" s="1"/>
      <c r="G899" s="1"/>
      <c r="H899" s="1"/>
      <c r="I899" s="1"/>
      <c r="J899" s="1"/>
      <c r="K899" s="1"/>
      <c r="L899" s="416"/>
    </row>
    <row r="900" spans="1:12" ht="14.25" customHeight="1" x14ac:dyDescent="0.2">
      <c r="A900" s="1"/>
      <c r="B900" s="1"/>
      <c r="C900" s="1"/>
      <c r="D900" s="1"/>
      <c r="E900" s="1"/>
      <c r="F900" s="1"/>
      <c r="G900" s="1"/>
      <c r="H900" s="1"/>
      <c r="I900" s="1"/>
      <c r="J900" s="1"/>
      <c r="K900" s="1"/>
      <c r="L900" s="416"/>
    </row>
    <row r="901" spans="1:12" ht="14.25" customHeight="1" x14ac:dyDescent="0.2">
      <c r="A901" s="1"/>
      <c r="B901" s="1"/>
      <c r="C901" s="1"/>
      <c r="D901" s="1"/>
      <c r="E901" s="1"/>
      <c r="F901" s="1"/>
      <c r="G901" s="1"/>
      <c r="H901" s="1"/>
      <c r="I901" s="1"/>
      <c r="J901" s="1"/>
      <c r="K901" s="1"/>
      <c r="L901" s="416"/>
    </row>
    <row r="902" spans="1:12" ht="14.25" customHeight="1" x14ac:dyDescent="0.2">
      <c r="A902" s="1"/>
      <c r="B902" s="1"/>
      <c r="C902" s="1"/>
      <c r="D902" s="1"/>
      <c r="E902" s="1"/>
      <c r="F902" s="1"/>
      <c r="G902" s="1"/>
      <c r="H902" s="1"/>
      <c r="I902" s="1"/>
      <c r="J902" s="1"/>
      <c r="K902" s="1"/>
      <c r="L902" s="416"/>
    </row>
    <row r="903" spans="1:12" ht="14.25" customHeight="1" x14ac:dyDescent="0.2">
      <c r="A903" s="1"/>
      <c r="B903" s="1"/>
      <c r="C903" s="1"/>
      <c r="D903" s="1"/>
      <c r="E903" s="1"/>
      <c r="F903" s="1"/>
      <c r="G903" s="1"/>
      <c r="H903" s="1"/>
      <c r="I903" s="1"/>
      <c r="J903" s="1"/>
      <c r="K903" s="1"/>
      <c r="L903" s="416"/>
    </row>
    <row r="904" spans="1:12" ht="14.25" customHeight="1" x14ac:dyDescent="0.2">
      <c r="A904" s="1"/>
      <c r="B904" s="1"/>
      <c r="C904" s="1"/>
      <c r="D904" s="1"/>
      <c r="E904" s="1"/>
      <c r="F904" s="1"/>
      <c r="G904" s="1"/>
      <c r="H904" s="1"/>
      <c r="I904" s="1"/>
      <c r="J904" s="1"/>
      <c r="K904" s="1"/>
      <c r="L904" s="416"/>
    </row>
    <row r="905" spans="1:12" ht="14.25" customHeight="1" x14ac:dyDescent="0.2">
      <c r="A905" s="1"/>
      <c r="B905" s="1"/>
      <c r="C905" s="1"/>
      <c r="D905" s="1"/>
      <c r="E905" s="1"/>
      <c r="F905" s="1"/>
      <c r="G905" s="1"/>
      <c r="H905" s="1"/>
      <c r="I905" s="1"/>
      <c r="J905" s="1"/>
      <c r="K905" s="1"/>
      <c r="L905" s="416"/>
    </row>
    <row r="906" spans="1:12" ht="14.25" customHeight="1" x14ac:dyDescent="0.2">
      <c r="A906" s="1"/>
      <c r="B906" s="1"/>
      <c r="C906" s="1"/>
      <c r="D906" s="1"/>
      <c r="E906" s="1"/>
      <c r="F906" s="1"/>
      <c r="G906" s="1"/>
      <c r="H906" s="1"/>
      <c r="I906" s="1"/>
      <c r="J906" s="1"/>
      <c r="K906" s="1"/>
      <c r="L906" s="416"/>
    </row>
    <row r="907" spans="1:12" ht="14.25" customHeight="1" x14ac:dyDescent="0.2">
      <c r="A907" s="1"/>
      <c r="B907" s="1"/>
      <c r="C907" s="1"/>
      <c r="D907" s="1"/>
      <c r="E907" s="1"/>
      <c r="F907" s="1"/>
      <c r="G907" s="1"/>
      <c r="H907" s="1"/>
      <c r="I907" s="1"/>
      <c r="J907" s="1"/>
      <c r="K907" s="1"/>
      <c r="L907" s="416"/>
    </row>
    <row r="908" spans="1:12" ht="14.25" customHeight="1" x14ac:dyDescent="0.2">
      <c r="A908" s="1"/>
      <c r="B908" s="1"/>
      <c r="C908" s="1"/>
      <c r="D908" s="1"/>
      <c r="E908" s="1"/>
      <c r="F908" s="1"/>
      <c r="G908" s="1"/>
      <c r="H908" s="1"/>
      <c r="I908" s="1"/>
      <c r="J908" s="1"/>
      <c r="K908" s="1"/>
      <c r="L908" s="416"/>
    </row>
    <row r="909" spans="1:12" ht="14.25" customHeight="1" x14ac:dyDescent="0.2">
      <c r="A909" s="1"/>
      <c r="B909" s="1"/>
      <c r="C909" s="1"/>
      <c r="D909" s="1"/>
      <c r="E909" s="1"/>
      <c r="F909" s="1"/>
      <c r="G909" s="1"/>
      <c r="H909" s="1"/>
      <c r="I909" s="1"/>
      <c r="J909" s="1"/>
      <c r="K909" s="1"/>
      <c r="L909" s="416"/>
    </row>
    <row r="910" spans="1:12" ht="14.25" customHeight="1" x14ac:dyDescent="0.2">
      <c r="A910" s="1"/>
      <c r="B910" s="1"/>
      <c r="C910" s="1"/>
      <c r="D910" s="1"/>
      <c r="E910" s="1"/>
      <c r="F910" s="1"/>
      <c r="G910" s="1"/>
      <c r="H910" s="1"/>
      <c r="I910" s="1"/>
      <c r="J910" s="1"/>
      <c r="K910" s="1"/>
      <c r="L910" s="416"/>
    </row>
    <row r="911" spans="1:12" ht="14.25" customHeight="1" x14ac:dyDescent="0.2">
      <c r="A911" s="1"/>
      <c r="B911" s="1"/>
      <c r="C911" s="1"/>
      <c r="D911" s="1"/>
      <c r="E911" s="1"/>
      <c r="F911" s="1"/>
      <c r="G911" s="1"/>
      <c r="H911" s="1"/>
      <c r="I911" s="1"/>
      <c r="J911" s="1"/>
      <c r="K911" s="1"/>
      <c r="L911" s="416"/>
    </row>
    <row r="912" spans="1:12" ht="14.25" customHeight="1" x14ac:dyDescent="0.2">
      <c r="A912" s="1"/>
      <c r="B912" s="1"/>
      <c r="C912" s="1"/>
      <c r="D912" s="1"/>
      <c r="E912" s="1"/>
      <c r="F912" s="1"/>
      <c r="G912" s="1"/>
      <c r="H912" s="1"/>
      <c r="I912" s="1"/>
      <c r="J912" s="1"/>
      <c r="K912" s="1"/>
      <c r="L912" s="416"/>
    </row>
    <row r="913" spans="1:12" ht="14.25" customHeight="1" x14ac:dyDescent="0.2">
      <c r="A913" s="1"/>
      <c r="B913" s="1"/>
      <c r="C913" s="1"/>
      <c r="D913" s="1"/>
      <c r="E913" s="1"/>
      <c r="F913" s="1"/>
      <c r="G913" s="1"/>
      <c r="H913" s="1"/>
      <c r="I913" s="1"/>
      <c r="J913" s="1"/>
      <c r="K913" s="1"/>
      <c r="L913" s="416"/>
    </row>
    <row r="914" spans="1:12" ht="14.25" customHeight="1" x14ac:dyDescent="0.2">
      <c r="A914" s="1"/>
      <c r="B914" s="1"/>
      <c r="C914" s="1"/>
      <c r="D914" s="1"/>
      <c r="E914" s="1"/>
      <c r="F914" s="1"/>
      <c r="G914" s="1"/>
      <c r="H914" s="1"/>
      <c r="I914" s="1"/>
      <c r="J914" s="1"/>
      <c r="K914" s="1"/>
      <c r="L914" s="416"/>
    </row>
    <row r="915" spans="1:12" ht="14.25" customHeight="1" x14ac:dyDescent="0.2">
      <c r="A915" s="1"/>
      <c r="B915" s="1"/>
      <c r="C915" s="1"/>
      <c r="D915" s="1"/>
      <c r="E915" s="1"/>
      <c r="F915" s="1"/>
      <c r="G915" s="1"/>
      <c r="H915" s="1"/>
      <c r="I915" s="1"/>
      <c r="J915" s="1"/>
      <c r="K915" s="1"/>
      <c r="L915" s="416"/>
    </row>
    <row r="916" spans="1:12" ht="14.25" customHeight="1" x14ac:dyDescent="0.2">
      <c r="A916" s="1"/>
      <c r="B916" s="1"/>
      <c r="C916" s="1"/>
      <c r="D916" s="1"/>
      <c r="E916" s="1"/>
      <c r="F916" s="1"/>
      <c r="G916" s="1"/>
      <c r="H916" s="1"/>
      <c r="I916" s="1"/>
      <c r="J916" s="1"/>
      <c r="K916" s="1"/>
      <c r="L916" s="416"/>
    </row>
    <row r="917" spans="1:12" ht="14.25" customHeight="1" x14ac:dyDescent="0.2">
      <c r="A917" s="1"/>
      <c r="B917" s="1"/>
      <c r="C917" s="1"/>
      <c r="D917" s="1"/>
      <c r="E917" s="1"/>
      <c r="F917" s="1"/>
      <c r="G917" s="1"/>
      <c r="H917" s="1"/>
      <c r="I917" s="1"/>
      <c r="J917" s="1"/>
      <c r="K917" s="1"/>
      <c r="L917" s="416"/>
    </row>
    <row r="918" spans="1:12" ht="14.25" customHeight="1" x14ac:dyDescent="0.2">
      <c r="A918" s="1"/>
      <c r="B918" s="1"/>
      <c r="C918" s="1"/>
      <c r="D918" s="1"/>
      <c r="E918" s="1"/>
      <c r="F918" s="1"/>
      <c r="G918" s="1"/>
      <c r="H918" s="1"/>
      <c r="I918" s="1"/>
      <c r="J918" s="1"/>
      <c r="K918" s="1"/>
      <c r="L918" s="416"/>
    </row>
    <row r="919" spans="1:12" ht="14.25" customHeight="1" x14ac:dyDescent="0.2">
      <c r="A919" s="1"/>
      <c r="B919" s="1"/>
      <c r="C919" s="1"/>
      <c r="D919" s="1"/>
      <c r="E919" s="1"/>
      <c r="F919" s="1"/>
      <c r="G919" s="1"/>
      <c r="H919" s="1"/>
      <c r="I919" s="1"/>
      <c r="J919" s="1"/>
      <c r="K919" s="1"/>
      <c r="L919" s="416"/>
    </row>
    <row r="920" spans="1:12" ht="14.25" customHeight="1" x14ac:dyDescent="0.2">
      <c r="A920" s="1"/>
      <c r="B920" s="1"/>
      <c r="C920" s="1"/>
      <c r="D920" s="1"/>
      <c r="E920" s="1"/>
      <c r="F920" s="1"/>
      <c r="G920" s="1"/>
      <c r="H920" s="1"/>
      <c r="I920" s="1"/>
      <c r="J920" s="1"/>
      <c r="K920" s="1"/>
      <c r="L920" s="416"/>
    </row>
    <row r="921" spans="1:12" ht="14.25" customHeight="1" x14ac:dyDescent="0.2">
      <c r="A921" s="1"/>
      <c r="B921" s="1"/>
      <c r="C921" s="1"/>
      <c r="D921" s="1"/>
      <c r="E921" s="1"/>
      <c r="F921" s="1"/>
      <c r="G921" s="1"/>
      <c r="H921" s="1"/>
      <c r="I921" s="1"/>
      <c r="J921" s="1"/>
      <c r="K921" s="1"/>
      <c r="L921" s="416"/>
    </row>
    <row r="922" spans="1:12" ht="14.25" customHeight="1" x14ac:dyDescent="0.2">
      <c r="A922" s="1"/>
      <c r="B922" s="1"/>
      <c r="C922" s="1"/>
      <c r="D922" s="1"/>
      <c r="E922" s="1"/>
      <c r="F922" s="1"/>
      <c r="G922" s="1"/>
      <c r="H922" s="1"/>
      <c r="I922" s="1"/>
      <c r="J922" s="1"/>
      <c r="K922" s="1"/>
      <c r="L922" s="416"/>
    </row>
    <row r="923" spans="1:12" ht="14.25" customHeight="1" x14ac:dyDescent="0.2">
      <c r="A923" s="1"/>
      <c r="B923" s="1"/>
      <c r="C923" s="1"/>
      <c r="D923" s="1"/>
      <c r="E923" s="1"/>
      <c r="F923" s="1"/>
      <c r="G923" s="1"/>
      <c r="H923" s="1"/>
      <c r="I923" s="1"/>
      <c r="J923" s="1"/>
      <c r="K923" s="1"/>
      <c r="L923" s="416"/>
    </row>
    <row r="924" spans="1:12" ht="14.25" customHeight="1" x14ac:dyDescent="0.2">
      <c r="A924" s="1"/>
      <c r="B924" s="1"/>
      <c r="C924" s="1"/>
      <c r="D924" s="1"/>
      <c r="E924" s="1"/>
      <c r="F924" s="1"/>
      <c r="G924" s="1"/>
      <c r="H924" s="1"/>
      <c r="I924" s="1"/>
      <c r="J924" s="1"/>
      <c r="K924" s="1"/>
      <c r="L924" s="416"/>
    </row>
    <row r="925" spans="1:12" ht="14.25" customHeight="1" x14ac:dyDescent="0.2">
      <c r="A925" s="1"/>
      <c r="B925" s="1"/>
      <c r="C925" s="1"/>
      <c r="D925" s="1"/>
      <c r="E925" s="1"/>
      <c r="F925" s="1"/>
      <c r="G925" s="1"/>
      <c r="H925" s="1"/>
      <c r="I925" s="1"/>
      <c r="J925" s="1"/>
      <c r="K925" s="1"/>
      <c r="L925" s="416"/>
    </row>
    <row r="926" spans="1:12" ht="14.25" customHeight="1" x14ac:dyDescent="0.2">
      <c r="A926" s="1"/>
      <c r="B926" s="1"/>
      <c r="C926" s="1"/>
      <c r="D926" s="1"/>
      <c r="E926" s="1"/>
      <c r="F926" s="1"/>
      <c r="G926" s="1"/>
      <c r="H926" s="1"/>
      <c r="I926" s="1"/>
      <c r="J926" s="1"/>
      <c r="K926" s="1"/>
      <c r="L926" s="416"/>
    </row>
    <row r="927" spans="1:12" ht="14.25" customHeight="1" x14ac:dyDescent="0.2">
      <c r="A927" s="1"/>
      <c r="B927" s="1"/>
      <c r="C927" s="1"/>
      <c r="D927" s="1"/>
      <c r="E927" s="1"/>
      <c r="F927" s="1"/>
      <c r="G927" s="1"/>
      <c r="H927" s="1"/>
      <c r="I927" s="1"/>
      <c r="J927" s="1"/>
      <c r="K927" s="1"/>
      <c r="L927" s="416"/>
    </row>
    <row r="928" spans="1:12" ht="14.25" customHeight="1" x14ac:dyDescent="0.2">
      <c r="A928" s="1"/>
      <c r="B928" s="1"/>
      <c r="C928" s="1"/>
      <c r="D928" s="1"/>
      <c r="E928" s="1"/>
      <c r="F928" s="1"/>
      <c r="G928" s="1"/>
      <c r="H928" s="1"/>
      <c r="I928" s="1"/>
      <c r="J928" s="1"/>
      <c r="K928" s="1"/>
      <c r="L928" s="416"/>
    </row>
    <row r="929" spans="1:12" ht="14.25" customHeight="1" x14ac:dyDescent="0.2">
      <c r="A929" s="1"/>
      <c r="B929" s="1"/>
      <c r="C929" s="1"/>
      <c r="D929" s="1"/>
      <c r="E929" s="1"/>
      <c r="F929" s="1"/>
      <c r="G929" s="1"/>
      <c r="H929" s="1"/>
      <c r="I929" s="1"/>
      <c r="J929" s="1"/>
      <c r="K929" s="1"/>
      <c r="L929" s="416"/>
    </row>
    <row r="930" spans="1:12" ht="14.25" customHeight="1" x14ac:dyDescent="0.2">
      <c r="A930" s="1"/>
      <c r="B930" s="1"/>
      <c r="C930" s="1"/>
      <c r="D930" s="1"/>
      <c r="E930" s="1"/>
      <c r="F930" s="1"/>
      <c r="G930" s="1"/>
      <c r="H930" s="1"/>
      <c r="I930" s="1"/>
      <c r="J930" s="1"/>
      <c r="K930" s="1"/>
      <c r="L930" s="416"/>
    </row>
    <row r="931" spans="1:12" ht="14.25" customHeight="1" x14ac:dyDescent="0.2">
      <c r="A931" s="1"/>
      <c r="B931" s="1"/>
      <c r="C931" s="1"/>
      <c r="D931" s="1"/>
      <c r="E931" s="1"/>
      <c r="F931" s="1"/>
      <c r="G931" s="1"/>
      <c r="H931" s="1"/>
      <c r="I931" s="1"/>
      <c r="J931" s="1"/>
      <c r="K931" s="1"/>
      <c r="L931" s="416"/>
    </row>
    <row r="932" spans="1:12" ht="14.25" customHeight="1" x14ac:dyDescent="0.2">
      <c r="A932" s="1"/>
      <c r="B932" s="1"/>
      <c r="C932" s="1"/>
      <c r="D932" s="1"/>
      <c r="E932" s="1"/>
      <c r="F932" s="1"/>
      <c r="G932" s="1"/>
      <c r="H932" s="1"/>
      <c r="I932" s="1"/>
      <c r="J932" s="1"/>
      <c r="K932" s="1"/>
      <c r="L932" s="416"/>
    </row>
    <row r="933" spans="1:12" ht="14.25" customHeight="1" x14ac:dyDescent="0.2">
      <c r="A933" s="1"/>
      <c r="B933" s="1"/>
      <c r="C933" s="1"/>
      <c r="D933" s="1"/>
      <c r="E933" s="1"/>
      <c r="F933" s="1"/>
      <c r="G933" s="1"/>
      <c r="H933" s="1"/>
      <c r="I933" s="1"/>
      <c r="J933" s="1"/>
      <c r="K933" s="1"/>
      <c r="L933" s="416"/>
    </row>
    <row r="934" spans="1:12" ht="14.25" customHeight="1" x14ac:dyDescent="0.2">
      <c r="A934" s="1"/>
      <c r="B934" s="1"/>
      <c r="C934" s="1"/>
      <c r="D934" s="1"/>
      <c r="E934" s="1"/>
      <c r="F934" s="1"/>
      <c r="G934" s="1"/>
      <c r="H934" s="1"/>
      <c r="I934" s="1"/>
      <c r="J934" s="1"/>
      <c r="K934" s="1"/>
      <c r="L934" s="416"/>
    </row>
    <row r="935" spans="1:12" ht="14.25" customHeight="1" x14ac:dyDescent="0.2">
      <c r="A935" s="1"/>
      <c r="B935" s="1"/>
      <c r="C935" s="1"/>
      <c r="D935" s="1"/>
      <c r="E935" s="1"/>
      <c r="F935" s="1"/>
      <c r="G935" s="1"/>
      <c r="H935" s="1"/>
      <c r="I935" s="1"/>
      <c r="J935" s="1"/>
      <c r="K935" s="1"/>
      <c r="L935" s="416"/>
    </row>
    <row r="936" spans="1:12" ht="14.25" customHeight="1" x14ac:dyDescent="0.2">
      <c r="A936" s="1"/>
      <c r="B936" s="1"/>
      <c r="C936" s="1"/>
      <c r="D936" s="1"/>
      <c r="E936" s="1"/>
      <c r="F936" s="1"/>
      <c r="G936" s="1"/>
      <c r="H936" s="1"/>
      <c r="I936" s="1"/>
      <c r="J936" s="1"/>
      <c r="K936" s="1"/>
      <c r="L936" s="416"/>
    </row>
    <row r="937" spans="1:12" ht="14.25" customHeight="1" x14ac:dyDescent="0.2">
      <c r="A937" s="1"/>
      <c r="B937" s="1"/>
      <c r="C937" s="1"/>
      <c r="D937" s="1"/>
      <c r="E937" s="1"/>
      <c r="F937" s="1"/>
      <c r="G937" s="1"/>
      <c r="H937" s="1"/>
      <c r="I937" s="1"/>
      <c r="J937" s="1"/>
      <c r="K937" s="1"/>
      <c r="L937" s="416"/>
    </row>
    <row r="938" spans="1:12" ht="14.25" customHeight="1" x14ac:dyDescent="0.2">
      <c r="A938" s="1"/>
      <c r="B938" s="1"/>
      <c r="C938" s="1"/>
      <c r="D938" s="1"/>
      <c r="E938" s="1"/>
      <c r="F938" s="1"/>
      <c r="G938" s="1"/>
      <c r="H938" s="1"/>
      <c r="I938" s="1"/>
      <c r="J938" s="1"/>
      <c r="K938" s="1"/>
      <c r="L938" s="416"/>
    </row>
    <row r="939" spans="1:12" ht="14.25" customHeight="1" x14ac:dyDescent="0.2">
      <c r="A939" s="1"/>
      <c r="B939" s="1"/>
      <c r="C939" s="1"/>
      <c r="D939" s="1"/>
      <c r="E939" s="1"/>
      <c r="F939" s="1"/>
      <c r="G939" s="1"/>
      <c r="H939" s="1"/>
      <c r="I939" s="1"/>
      <c r="J939" s="1"/>
      <c r="K939" s="1"/>
      <c r="L939" s="416"/>
    </row>
    <row r="940" spans="1:12" ht="14.25" customHeight="1" x14ac:dyDescent="0.2">
      <c r="A940" s="1"/>
      <c r="B940" s="1"/>
      <c r="C940" s="1"/>
      <c r="D940" s="1"/>
      <c r="E940" s="1"/>
      <c r="F940" s="1"/>
      <c r="G940" s="1"/>
      <c r="H940" s="1"/>
      <c r="I940" s="1"/>
      <c r="J940" s="1"/>
      <c r="K940" s="1"/>
      <c r="L940" s="416"/>
    </row>
    <row r="941" spans="1:12" ht="14.25" customHeight="1" x14ac:dyDescent="0.2">
      <c r="A941" s="1"/>
      <c r="B941" s="1"/>
      <c r="C941" s="1"/>
      <c r="D941" s="1"/>
      <c r="E941" s="1"/>
      <c r="F941" s="1"/>
      <c r="G941" s="1"/>
      <c r="H941" s="1"/>
      <c r="I941" s="1"/>
      <c r="J941" s="1"/>
      <c r="K941" s="1"/>
      <c r="L941" s="416"/>
    </row>
    <row r="942" spans="1:12" ht="14.25" customHeight="1" x14ac:dyDescent="0.2">
      <c r="A942" s="1"/>
      <c r="B942" s="1"/>
      <c r="C942" s="1"/>
      <c r="D942" s="1"/>
      <c r="E942" s="1"/>
      <c r="F942" s="1"/>
      <c r="G942" s="1"/>
      <c r="H942" s="1"/>
      <c r="I942" s="1"/>
      <c r="J942" s="1"/>
      <c r="K942" s="1"/>
      <c r="L942" s="416"/>
    </row>
    <row r="943" spans="1:12" ht="14.25" customHeight="1" x14ac:dyDescent="0.2">
      <c r="A943" s="1"/>
      <c r="B943" s="1"/>
      <c r="C943" s="1"/>
      <c r="D943" s="1"/>
      <c r="E943" s="1"/>
      <c r="F943" s="1"/>
      <c r="G943" s="1"/>
      <c r="H943" s="1"/>
      <c r="I943" s="1"/>
      <c r="J943" s="1"/>
      <c r="K943" s="1"/>
      <c r="L943" s="416"/>
    </row>
    <row r="944" spans="1:12" ht="14.25" customHeight="1" x14ac:dyDescent="0.2">
      <c r="A944" s="1"/>
      <c r="B944" s="1"/>
      <c r="C944" s="1"/>
      <c r="D944" s="1"/>
      <c r="E944" s="1"/>
      <c r="F944" s="1"/>
      <c r="G944" s="1"/>
      <c r="H944" s="1"/>
      <c r="I944" s="1"/>
      <c r="J944" s="1"/>
      <c r="K944" s="1"/>
      <c r="L944" s="416"/>
    </row>
    <row r="945" spans="1:12" ht="14.25" customHeight="1" x14ac:dyDescent="0.2">
      <c r="A945" s="1"/>
      <c r="B945" s="1"/>
      <c r="C945" s="1"/>
      <c r="D945" s="1"/>
      <c r="E945" s="1"/>
      <c r="F945" s="1"/>
      <c r="G945" s="1"/>
      <c r="H945" s="1"/>
      <c r="I945" s="1"/>
      <c r="J945" s="1"/>
      <c r="K945" s="1"/>
      <c r="L945" s="416"/>
    </row>
    <row r="946" spans="1:12" ht="14.25" customHeight="1" x14ac:dyDescent="0.2">
      <c r="A946" s="1"/>
      <c r="B946" s="1"/>
      <c r="C946" s="1"/>
      <c r="D946" s="1"/>
      <c r="E946" s="1"/>
      <c r="F946" s="1"/>
      <c r="G946" s="1"/>
      <c r="H946" s="1"/>
      <c r="I946" s="1"/>
      <c r="J946" s="1"/>
      <c r="K946" s="1"/>
      <c r="L946" s="416"/>
    </row>
    <row r="947" spans="1:12" ht="14.25" customHeight="1" x14ac:dyDescent="0.2">
      <c r="A947" s="1"/>
      <c r="B947" s="1"/>
      <c r="C947" s="1"/>
      <c r="D947" s="1"/>
      <c r="E947" s="1"/>
      <c r="F947" s="1"/>
      <c r="G947" s="1"/>
      <c r="H947" s="1"/>
      <c r="I947" s="1"/>
      <c r="J947" s="1"/>
      <c r="K947" s="1"/>
      <c r="L947" s="416"/>
    </row>
    <row r="948" spans="1:12" ht="14.25" customHeight="1" x14ac:dyDescent="0.2">
      <c r="A948" s="1"/>
      <c r="B948" s="1"/>
      <c r="C948" s="1"/>
      <c r="D948" s="1"/>
      <c r="E948" s="1"/>
      <c r="F948" s="1"/>
      <c r="G948" s="1"/>
      <c r="H948" s="1"/>
      <c r="I948" s="1"/>
      <c r="J948" s="1"/>
      <c r="K948" s="1"/>
      <c r="L948" s="416"/>
    </row>
    <row r="949" spans="1:12" ht="14.25" customHeight="1" x14ac:dyDescent="0.2">
      <c r="A949" s="1"/>
      <c r="B949" s="1"/>
      <c r="C949" s="1"/>
      <c r="D949" s="1"/>
      <c r="E949" s="1"/>
      <c r="F949" s="1"/>
      <c r="G949" s="1"/>
      <c r="H949" s="1"/>
      <c r="I949" s="1"/>
      <c r="J949" s="1"/>
      <c r="K949" s="1"/>
      <c r="L949" s="416"/>
    </row>
    <row r="950" spans="1:12" ht="14.25" customHeight="1" x14ac:dyDescent="0.2">
      <c r="A950" s="1"/>
      <c r="B950" s="1"/>
      <c r="C950" s="1"/>
      <c r="D950" s="1"/>
      <c r="E950" s="1"/>
      <c r="F950" s="1"/>
      <c r="G950" s="1"/>
      <c r="H950" s="1"/>
      <c r="I950" s="1"/>
      <c r="J950" s="1"/>
      <c r="K950" s="1"/>
      <c r="L950" s="416"/>
    </row>
    <row r="951" spans="1:12" ht="14.25" customHeight="1" x14ac:dyDescent="0.2">
      <c r="A951" s="1"/>
      <c r="B951" s="1"/>
      <c r="C951" s="1"/>
      <c r="D951" s="1"/>
      <c r="E951" s="1"/>
      <c r="F951" s="1"/>
      <c r="G951" s="1"/>
      <c r="H951" s="1"/>
      <c r="I951" s="1"/>
      <c r="J951" s="1"/>
      <c r="K951" s="1"/>
      <c r="L951" s="416"/>
    </row>
    <row r="952" spans="1:12" ht="14.25" customHeight="1" x14ac:dyDescent="0.2">
      <c r="A952" s="1"/>
      <c r="B952" s="1"/>
      <c r="C952" s="1"/>
      <c r="D952" s="1"/>
      <c r="E952" s="1"/>
      <c r="F952" s="1"/>
      <c r="G952" s="1"/>
      <c r="H952" s="1"/>
      <c r="I952" s="1"/>
      <c r="J952" s="1"/>
      <c r="K952" s="1"/>
      <c r="L952" s="416"/>
    </row>
    <row r="953" spans="1:12" ht="14.25" customHeight="1" x14ac:dyDescent="0.2">
      <c r="A953" s="1"/>
      <c r="B953" s="1"/>
      <c r="C953" s="1"/>
      <c r="D953" s="1"/>
      <c r="E953" s="1"/>
      <c r="F953" s="1"/>
      <c r="G953" s="1"/>
      <c r="H953" s="1"/>
      <c r="I953" s="1"/>
      <c r="J953" s="1"/>
      <c r="K953" s="1"/>
      <c r="L953" s="416"/>
    </row>
    <row r="954" spans="1:12" ht="14.25" customHeight="1" x14ac:dyDescent="0.2">
      <c r="A954" s="1"/>
      <c r="B954" s="1"/>
      <c r="C954" s="1"/>
      <c r="D954" s="1"/>
      <c r="E954" s="1"/>
      <c r="F954" s="1"/>
      <c r="G954" s="1"/>
      <c r="H954" s="1"/>
      <c r="I954" s="1"/>
      <c r="J954" s="1"/>
      <c r="K954" s="1"/>
      <c r="L954" s="416"/>
    </row>
    <row r="955" spans="1:12" ht="14.25" customHeight="1" x14ac:dyDescent="0.2">
      <c r="A955" s="1"/>
      <c r="B955" s="1"/>
      <c r="C955" s="1"/>
      <c r="D955" s="1"/>
      <c r="E955" s="1"/>
      <c r="F955" s="1"/>
      <c r="G955" s="1"/>
      <c r="H955" s="1"/>
      <c r="I955" s="1"/>
      <c r="J955" s="1"/>
      <c r="K955" s="1"/>
      <c r="L955" s="416"/>
    </row>
    <row r="956" spans="1:12" ht="14.25" customHeight="1" x14ac:dyDescent="0.2">
      <c r="A956" s="1"/>
      <c r="B956" s="1"/>
      <c r="C956" s="1"/>
      <c r="D956" s="1"/>
      <c r="E956" s="1"/>
      <c r="F956" s="1"/>
      <c r="G956" s="1"/>
      <c r="H956" s="1"/>
      <c r="I956" s="1"/>
      <c r="J956" s="1"/>
      <c r="K956" s="1"/>
      <c r="L956" s="416"/>
    </row>
    <row r="957" spans="1:12" ht="14.25" customHeight="1" x14ac:dyDescent="0.2">
      <c r="A957" s="1"/>
      <c r="B957" s="1"/>
      <c r="C957" s="1"/>
      <c r="D957" s="1"/>
      <c r="E957" s="1"/>
      <c r="F957" s="1"/>
      <c r="G957" s="1"/>
      <c r="H957" s="1"/>
      <c r="I957" s="1"/>
      <c r="J957" s="1"/>
      <c r="K957" s="1"/>
      <c r="L957" s="416"/>
    </row>
    <row r="958" spans="1:12" ht="14.25" customHeight="1" x14ac:dyDescent="0.2">
      <c r="A958" s="1"/>
      <c r="B958" s="1"/>
      <c r="C958" s="1"/>
      <c r="D958" s="1"/>
      <c r="E958" s="1"/>
      <c r="F958" s="1"/>
      <c r="G958" s="1"/>
      <c r="H958" s="1"/>
      <c r="I958" s="1"/>
      <c r="J958" s="1"/>
      <c r="K958" s="1"/>
      <c r="L958" s="416"/>
    </row>
    <row r="959" spans="1:12" ht="14.25" customHeight="1" x14ac:dyDescent="0.2">
      <c r="A959" s="1"/>
      <c r="B959" s="1"/>
      <c r="C959" s="1"/>
      <c r="D959" s="1"/>
      <c r="E959" s="1"/>
      <c r="F959" s="1"/>
      <c r="G959" s="1"/>
      <c r="H959" s="1"/>
      <c r="I959" s="1"/>
      <c r="J959" s="1"/>
      <c r="K959" s="1"/>
      <c r="L959" s="416"/>
    </row>
  </sheetData>
  <customSheetViews>
    <customSheetView guid="{21F2E024-704F-4E93-AC63-213755ECFFE0}" scale="70" showPageBreaks="1" showGridLines="0" fitToPage="1" printArea="1" view="pageBreakPreview">
      <pane ySplit="6" topLeftCell="A10" activePane="bottomLeft" state="frozen"/>
      <selection pane="bottomLeft" activeCell="J18" sqref="J18"/>
      <pageMargins left="0.70866141732283472" right="0.70866141732283472" top="0.74803149606299213" bottom="0.74803149606299213" header="0.31496062992125989" footer="0.31496062992125989"/>
      <pageSetup paperSize="9" scale="6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4">
    <mergeCell ref="A5:J5"/>
    <mergeCell ref="H2:J2"/>
    <mergeCell ref="H3:J3"/>
    <mergeCell ref="C44:J44"/>
  </mergeCells>
  <dataValidations count="2">
    <dataValidation type="decimal" operator="greaterThanOrEqual" allowBlank="1" showInputMessage="1" showErrorMessage="1" error="Decimal values larger than or equal to 0 are accepted" prompt="Please enter a number larger than or equal to 0" sqref="H8 H10:H13 H23:H26 H20 H15">
      <formula1>0</formula1>
    </dataValidation>
    <dataValidation type="custom" allowBlank="1" showInputMessage="1" showErrorMessage="1" error="Decimal values larger than or equal to 0 and text &quot;N/A&quot; are accepted" prompt="Please enter a number larger than or equal to 0. _x000a_Enter &quot;N/A&quot; if this does not apply" sqref="H33:H35 H16:H17 H38:H41 H28:H29">
      <formula1>OR(AND(ISNUMBER(H16),H16&gt;=0),AND(ISTEXT(H16),H16="N/A"))</formula1>
    </dataValidation>
  </dataValidations>
  <pageMargins left="0.70866141732283472" right="0.70866141732283472" top="0.74803149606299213" bottom="0.74803149606299213" header="0.31496062992125984" footer="0.31496062992125984"/>
  <pageSetup paperSize="9" scale="72" fitToWidth="0" fitToHeight="0"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339966"/>
    <pageSetUpPr fitToPage="1"/>
  </sheetPr>
  <dimension ref="A1:X54"/>
  <sheetViews>
    <sheetView showGridLines="0" topLeftCell="F4" zoomScale="60" zoomScaleNormal="60" zoomScaleSheetLayoutView="59" workbookViewId="0">
      <selection activeCell="AB25" sqref="AB25"/>
    </sheetView>
  </sheetViews>
  <sheetFormatPr defaultRowHeight="12.75" x14ac:dyDescent="0.2"/>
  <cols>
    <col min="1" max="1" width="5" style="45" customWidth="1"/>
    <col min="2" max="2" width="6.28515625" style="182" customWidth="1"/>
    <col min="3" max="3" width="9.140625" style="45" customWidth="1"/>
    <col min="4" max="6" width="27.7109375" style="45" customWidth="1"/>
    <col min="7" max="7" width="23.42578125" style="45" customWidth="1"/>
    <col min="8" max="8" width="21.5703125" style="45" customWidth="1"/>
    <col min="9" max="12" width="2.85546875" style="45" customWidth="1"/>
    <col min="13" max="14" width="16.7109375" style="45" customWidth="1"/>
    <col min="15" max="15" width="22.28515625" style="45" customWidth="1"/>
    <col min="16" max="22" width="16.140625" style="45" customWidth="1"/>
    <col min="23" max="23" width="2.7109375" style="45" customWidth="1"/>
    <col min="24" max="24" width="11.85546875" style="421" customWidth="1"/>
    <col min="25" max="16384" width="9.140625" style="45"/>
  </cols>
  <sheetData>
    <row r="1" spans="1:24" s="43" customFormat="1" ht="15" customHeight="1" x14ac:dyDescent="0.2">
      <c r="A1" s="114"/>
      <c r="B1" s="115"/>
      <c r="C1" s="115"/>
      <c r="D1" s="115"/>
      <c r="E1" s="115"/>
      <c r="F1" s="115"/>
      <c r="G1" s="115"/>
      <c r="H1" s="115"/>
      <c r="I1" s="115"/>
      <c r="J1" s="115"/>
      <c r="K1" s="115"/>
      <c r="L1" s="115"/>
      <c r="M1" s="115"/>
      <c r="N1" s="115"/>
      <c r="O1" s="115"/>
      <c r="P1" s="115"/>
      <c r="Q1" s="115"/>
      <c r="R1" s="115"/>
      <c r="S1" s="115"/>
      <c r="T1" s="115"/>
      <c r="U1" s="115"/>
      <c r="V1" s="115"/>
      <c r="W1" s="116"/>
      <c r="X1" s="413"/>
    </row>
    <row r="2" spans="1:24" s="43" customFormat="1" ht="18" customHeight="1" x14ac:dyDescent="0.3">
      <c r="A2" s="117"/>
      <c r="B2" s="343"/>
      <c r="C2" s="121"/>
      <c r="D2" s="343"/>
      <c r="E2" s="343"/>
      <c r="F2" s="343"/>
      <c r="G2" s="343"/>
      <c r="H2" s="343"/>
      <c r="I2" s="343"/>
      <c r="J2" s="343"/>
      <c r="K2" s="343"/>
      <c r="L2" s="343"/>
      <c r="M2" s="343"/>
      <c r="N2" s="343"/>
      <c r="O2" s="343"/>
      <c r="P2" s="343"/>
      <c r="Q2" s="343"/>
      <c r="R2" s="136"/>
      <c r="S2" s="140" t="s">
        <v>9</v>
      </c>
      <c r="T2" s="719" t="str">
        <f>IF(NOT(ISBLANK(CoverSheet!$C$8)),CoverSheet!$C$8,"")</f>
        <v/>
      </c>
      <c r="U2" s="720"/>
      <c r="V2" s="721"/>
      <c r="W2" s="81"/>
      <c r="X2" s="413"/>
    </row>
    <row r="3" spans="1:24" s="43" customFormat="1" ht="18" customHeight="1" x14ac:dyDescent="0.3">
      <c r="A3" s="117"/>
      <c r="B3" s="343"/>
      <c r="C3" s="121"/>
      <c r="D3" s="343"/>
      <c r="E3" s="343"/>
      <c r="F3" s="343"/>
      <c r="G3" s="343"/>
      <c r="H3" s="343"/>
      <c r="I3" s="343"/>
      <c r="J3" s="343"/>
      <c r="K3" s="343"/>
      <c r="L3" s="343"/>
      <c r="M3" s="343"/>
      <c r="N3" s="343"/>
      <c r="O3" s="343"/>
      <c r="P3" s="343"/>
      <c r="Q3" s="343"/>
      <c r="R3" s="136"/>
      <c r="S3" s="140" t="s">
        <v>436</v>
      </c>
      <c r="T3" s="717" t="str">
        <f>IF(ISNUMBER(CoverSheet!$C$12),CoverSheet!$C$12,"")</f>
        <v/>
      </c>
      <c r="U3" s="717"/>
      <c r="V3" s="717"/>
      <c r="W3" s="81"/>
      <c r="X3" s="413"/>
    </row>
    <row r="4" spans="1:24" s="43" customFormat="1" ht="18" customHeight="1" x14ac:dyDescent="0.35">
      <c r="A4" s="82"/>
      <c r="B4" s="343"/>
      <c r="C4" s="122"/>
      <c r="D4" s="343"/>
      <c r="E4" s="343"/>
      <c r="F4" s="343"/>
      <c r="G4" s="343"/>
      <c r="H4" s="343"/>
      <c r="I4" s="343"/>
      <c r="J4" s="343"/>
      <c r="K4" s="343"/>
      <c r="L4" s="343"/>
      <c r="M4" s="343"/>
      <c r="N4" s="790"/>
      <c r="O4" s="790"/>
      <c r="P4" s="790"/>
      <c r="Q4" s="790"/>
      <c r="R4" s="343"/>
      <c r="S4" s="140" t="s">
        <v>460</v>
      </c>
      <c r="T4" s="787"/>
      <c r="U4" s="787"/>
      <c r="V4" s="787"/>
      <c r="W4" s="81"/>
      <c r="X4" s="413"/>
    </row>
    <row r="5" spans="1:24" s="44" customFormat="1" ht="23.25" customHeight="1" x14ac:dyDescent="0.35">
      <c r="A5" s="791" t="s">
        <v>626</v>
      </c>
      <c r="B5" s="792"/>
      <c r="C5" s="792"/>
      <c r="D5" s="792"/>
      <c r="E5" s="792"/>
      <c r="F5" s="792"/>
      <c r="G5" s="792"/>
      <c r="H5" s="792"/>
      <c r="I5" s="792"/>
      <c r="J5" s="792"/>
      <c r="K5" s="792"/>
      <c r="L5" s="792"/>
      <c r="M5" s="792"/>
      <c r="N5" s="792"/>
      <c r="O5" s="792"/>
      <c r="P5" s="792"/>
      <c r="Q5" s="792"/>
      <c r="R5" s="792"/>
      <c r="S5" s="792"/>
      <c r="T5" s="792"/>
      <c r="U5" s="792"/>
      <c r="V5" s="792"/>
      <c r="W5" s="793"/>
      <c r="X5" s="413"/>
    </row>
    <row r="6" spans="1:24" s="281" customFormat="1" ht="27" customHeight="1" x14ac:dyDescent="0.2">
      <c r="A6" s="714" t="s">
        <v>555</v>
      </c>
      <c r="B6" s="718"/>
      <c r="C6" s="718"/>
      <c r="D6" s="718"/>
      <c r="E6" s="718"/>
      <c r="F6" s="718"/>
      <c r="G6" s="718"/>
      <c r="H6" s="718"/>
      <c r="I6" s="718"/>
      <c r="J6" s="718"/>
      <c r="K6" s="718"/>
      <c r="L6" s="718"/>
      <c r="M6" s="718"/>
      <c r="N6" s="718"/>
      <c r="O6" s="718"/>
      <c r="P6" s="718"/>
      <c r="Q6" s="718"/>
      <c r="R6" s="718"/>
      <c r="S6" s="718"/>
      <c r="T6" s="136"/>
      <c r="U6" s="136"/>
      <c r="V6" s="136"/>
      <c r="W6" s="81"/>
      <c r="X6" s="412"/>
    </row>
    <row r="7" spans="1:24" s="43" customFormat="1" ht="15" customHeight="1" x14ac:dyDescent="0.2">
      <c r="A7" s="129" t="s">
        <v>680</v>
      </c>
      <c r="B7" s="173"/>
      <c r="C7" s="85"/>
      <c r="D7" s="343"/>
      <c r="E7" s="343"/>
      <c r="F7" s="343"/>
      <c r="G7" s="343"/>
      <c r="H7" s="343"/>
      <c r="I7" s="343"/>
      <c r="J7" s="343"/>
      <c r="K7" s="343"/>
      <c r="L7" s="343"/>
      <c r="M7" s="343"/>
      <c r="N7" s="343"/>
      <c r="O7" s="343"/>
      <c r="P7" s="343"/>
      <c r="Q7" s="343"/>
      <c r="R7" s="343"/>
      <c r="S7" s="343"/>
      <c r="T7" s="343"/>
      <c r="U7" s="343"/>
      <c r="V7" s="343"/>
      <c r="W7" s="81"/>
      <c r="X7" s="413"/>
    </row>
    <row r="8" spans="1:24" s="236" customFormat="1" ht="29.25" customHeight="1" x14ac:dyDescent="0.3">
      <c r="A8" s="199">
        <v>8</v>
      </c>
      <c r="B8" s="262"/>
      <c r="C8" s="301" t="s">
        <v>618</v>
      </c>
      <c r="D8" s="258"/>
      <c r="E8" s="258"/>
      <c r="F8" s="258"/>
      <c r="G8" s="262"/>
      <c r="H8" s="258"/>
      <c r="I8" s="262"/>
      <c r="J8" s="262"/>
      <c r="K8" s="262"/>
      <c r="L8" s="262"/>
      <c r="M8" s="258"/>
      <c r="N8" s="258"/>
      <c r="O8" s="258"/>
      <c r="P8" s="262"/>
      <c r="Q8" s="262"/>
      <c r="R8" s="262"/>
      <c r="S8" s="262"/>
      <c r="T8" s="262"/>
      <c r="U8" s="262"/>
      <c r="V8" s="262"/>
      <c r="W8" s="231"/>
      <c r="X8" s="420"/>
    </row>
    <row r="9" spans="1:24" s="236" customFormat="1" ht="15.75" customHeight="1" x14ac:dyDescent="0.25">
      <c r="A9" s="199">
        <v>9</v>
      </c>
      <c r="B9" s="262"/>
      <c r="C9" s="262"/>
      <c r="D9" s="258"/>
      <c r="E9" s="258"/>
      <c r="F9" s="258"/>
      <c r="G9" s="262"/>
      <c r="H9" s="258"/>
      <c r="I9" s="262"/>
      <c r="J9" s="262"/>
      <c r="K9" s="262"/>
      <c r="L9" s="262"/>
      <c r="M9" s="258"/>
      <c r="N9" s="258"/>
      <c r="O9" s="258"/>
      <c r="P9" s="262"/>
      <c r="Q9" s="262"/>
      <c r="R9" s="262"/>
      <c r="S9" s="262"/>
      <c r="T9" s="262"/>
      <c r="U9" s="262"/>
      <c r="V9" s="262"/>
      <c r="W9" s="231"/>
      <c r="X9" s="420"/>
    </row>
    <row r="10" spans="1:24" s="236" customFormat="1" ht="15" customHeight="1" x14ac:dyDescent="0.25">
      <c r="A10" s="199">
        <v>10</v>
      </c>
      <c r="B10" s="294"/>
      <c r="C10" s="262"/>
      <c r="D10" s="258"/>
      <c r="E10" s="258"/>
      <c r="F10" s="258"/>
      <c r="G10" s="262"/>
      <c r="H10" s="258"/>
      <c r="I10" s="258"/>
      <c r="J10" s="258"/>
      <c r="K10" s="258"/>
      <c r="L10" s="258"/>
      <c r="M10" s="258"/>
      <c r="N10" s="258"/>
      <c r="O10" s="258"/>
      <c r="P10" s="257"/>
      <c r="Q10" s="258"/>
      <c r="R10" s="258"/>
      <c r="S10" s="258"/>
      <c r="T10" s="258"/>
      <c r="U10" s="262"/>
      <c r="V10" s="262"/>
      <c r="W10" s="231"/>
      <c r="X10" s="420"/>
    </row>
    <row r="11" spans="1:24" s="236" customFormat="1" ht="15" customHeight="1" x14ac:dyDescent="0.25">
      <c r="A11" s="199">
        <v>11</v>
      </c>
      <c r="B11" s="340"/>
      <c r="C11" s="346"/>
      <c r="D11" s="349"/>
      <c r="E11" s="349"/>
      <c r="F11" s="349"/>
      <c r="G11" s="349"/>
      <c r="H11" s="349"/>
      <c r="I11" s="284"/>
      <c r="J11" s="284"/>
      <c r="K11" s="284"/>
      <c r="L11" s="284"/>
      <c r="M11" s="258"/>
      <c r="N11" s="258"/>
      <c r="O11" s="258"/>
      <c r="P11" s="257" t="s">
        <v>492</v>
      </c>
      <c r="Q11" s="284"/>
      <c r="R11" s="258"/>
      <c r="S11" s="258"/>
      <c r="T11" s="258"/>
      <c r="U11" s="258"/>
      <c r="V11" s="789" t="s">
        <v>493</v>
      </c>
      <c r="W11" s="231"/>
      <c r="X11" s="420"/>
    </row>
    <row r="12" spans="1:24" s="236" customFormat="1" ht="57.75" customHeight="1" x14ac:dyDescent="0.25">
      <c r="A12" s="199">
        <v>12</v>
      </c>
      <c r="B12" s="340"/>
      <c r="C12" s="346"/>
      <c r="D12" s="349"/>
      <c r="E12" s="349"/>
      <c r="F12" s="349"/>
      <c r="G12" s="349"/>
      <c r="H12" s="349"/>
      <c r="I12" s="284"/>
      <c r="J12" s="284"/>
      <c r="K12" s="284"/>
      <c r="L12" s="284"/>
      <c r="M12" s="258"/>
      <c r="N12" s="796" t="s">
        <v>527</v>
      </c>
      <c r="O12" s="797"/>
      <c r="P12" s="484"/>
      <c r="Q12" s="484"/>
      <c r="R12" s="484"/>
      <c r="S12" s="484"/>
      <c r="T12" s="484"/>
      <c r="U12" s="484"/>
      <c r="V12" s="789"/>
      <c r="W12" s="231"/>
      <c r="X12" s="420"/>
    </row>
    <row r="13" spans="1:24" s="236" customFormat="1" ht="57.75" customHeight="1" x14ac:dyDescent="0.25">
      <c r="A13" s="199">
        <v>13</v>
      </c>
      <c r="B13" s="340"/>
      <c r="C13" s="346"/>
      <c r="D13" s="342" t="s">
        <v>490</v>
      </c>
      <c r="E13" s="342" t="s">
        <v>612</v>
      </c>
      <c r="F13" s="342" t="s">
        <v>528</v>
      </c>
      <c r="G13" s="342" t="s">
        <v>353</v>
      </c>
      <c r="H13" s="342" t="s">
        <v>495</v>
      </c>
      <c r="I13" s="284"/>
      <c r="J13" s="284"/>
      <c r="K13" s="284"/>
      <c r="L13" s="284"/>
      <c r="M13" s="258"/>
      <c r="N13" s="794" t="s">
        <v>623</v>
      </c>
      <c r="O13" s="795"/>
      <c r="P13" s="484"/>
      <c r="Q13" s="484"/>
      <c r="R13" s="484"/>
      <c r="S13" s="484"/>
      <c r="T13" s="484"/>
      <c r="U13" s="484"/>
      <c r="V13" s="789"/>
      <c r="W13" s="231"/>
      <c r="X13" s="420"/>
    </row>
    <row r="14" spans="1:24" s="236" customFormat="1" ht="15" customHeight="1" x14ac:dyDescent="0.25">
      <c r="A14" s="199">
        <v>14</v>
      </c>
      <c r="B14" s="294"/>
      <c r="C14" s="262"/>
      <c r="D14" s="258"/>
      <c r="E14" s="258"/>
      <c r="F14" s="258"/>
      <c r="G14" s="258"/>
      <c r="H14" s="258"/>
      <c r="I14" s="262"/>
      <c r="J14" s="262"/>
      <c r="K14" s="262"/>
      <c r="L14" s="262"/>
      <c r="M14" s="258"/>
      <c r="N14" s="258"/>
      <c r="O14" s="258"/>
      <c r="P14" s="290"/>
      <c r="Q14" s="290"/>
      <c r="R14" s="290"/>
      <c r="S14" s="290"/>
      <c r="T14" s="290"/>
      <c r="U14" s="290"/>
      <c r="V14" s="789"/>
      <c r="W14" s="231"/>
      <c r="X14" s="420"/>
    </row>
    <row r="15" spans="1:24" s="236" customFormat="1" ht="15" customHeight="1" x14ac:dyDescent="0.25">
      <c r="A15" s="199">
        <v>15</v>
      </c>
      <c r="B15" s="258"/>
      <c r="C15" s="346"/>
      <c r="D15" s="509"/>
      <c r="E15" s="509"/>
      <c r="F15" s="673" t="s">
        <v>427</v>
      </c>
      <c r="G15" s="364"/>
      <c r="H15" s="364"/>
      <c r="I15" s="262"/>
      <c r="J15" s="262"/>
      <c r="K15" s="262"/>
      <c r="L15" s="262"/>
      <c r="M15" s="258"/>
      <c r="N15" s="258"/>
      <c r="O15" s="258"/>
      <c r="P15" s="364"/>
      <c r="Q15" s="364"/>
      <c r="R15" s="364"/>
      <c r="S15" s="364"/>
      <c r="T15" s="364"/>
      <c r="U15" s="364"/>
      <c r="V15" s="262"/>
      <c r="W15" s="231"/>
      <c r="X15" s="420"/>
    </row>
    <row r="16" spans="1:24" s="236" customFormat="1" ht="15" customHeight="1" x14ac:dyDescent="0.25">
      <c r="A16" s="199">
        <v>16</v>
      </c>
      <c r="B16" s="258"/>
      <c r="C16" s="346"/>
      <c r="D16" s="509"/>
      <c r="E16" s="509"/>
      <c r="F16" s="673" t="s">
        <v>427</v>
      </c>
      <c r="G16" s="364"/>
      <c r="H16" s="364"/>
      <c r="I16" s="262"/>
      <c r="J16" s="262"/>
      <c r="K16" s="262"/>
      <c r="L16" s="262"/>
      <c r="M16" s="258"/>
      <c r="N16" s="258"/>
      <c r="O16" s="258"/>
      <c r="P16" s="364"/>
      <c r="Q16" s="364"/>
      <c r="R16" s="364"/>
      <c r="S16" s="364"/>
      <c r="T16" s="364"/>
      <c r="U16" s="364"/>
      <c r="V16" s="262"/>
      <c r="W16" s="231"/>
      <c r="X16" s="420"/>
    </row>
    <row r="17" spans="1:24" s="236" customFormat="1" ht="15" customHeight="1" x14ac:dyDescent="0.25">
      <c r="A17" s="199">
        <v>17</v>
      </c>
      <c r="B17" s="258"/>
      <c r="C17" s="346"/>
      <c r="D17" s="509"/>
      <c r="E17" s="509"/>
      <c r="F17" s="673" t="s">
        <v>427</v>
      </c>
      <c r="G17" s="364"/>
      <c r="H17" s="364"/>
      <c r="I17" s="262"/>
      <c r="J17" s="262"/>
      <c r="K17" s="262"/>
      <c r="L17" s="262"/>
      <c r="M17" s="258"/>
      <c r="N17" s="258"/>
      <c r="O17" s="258"/>
      <c r="P17" s="364"/>
      <c r="Q17" s="364"/>
      <c r="R17" s="364"/>
      <c r="S17" s="364"/>
      <c r="T17" s="364"/>
      <c r="U17" s="364"/>
      <c r="V17" s="262"/>
      <c r="W17" s="231"/>
      <c r="X17" s="420"/>
    </row>
    <row r="18" spans="1:24" s="236" customFormat="1" ht="15" customHeight="1" x14ac:dyDescent="0.25">
      <c r="A18" s="199">
        <v>18</v>
      </c>
      <c r="B18" s="258"/>
      <c r="C18" s="346"/>
      <c r="D18" s="509"/>
      <c r="E18" s="509"/>
      <c r="F18" s="673" t="s">
        <v>427</v>
      </c>
      <c r="G18" s="364"/>
      <c r="H18" s="364"/>
      <c r="I18" s="262"/>
      <c r="J18" s="262"/>
      <c r="K18" s="262"/>
      <c r="L18" s="262"/>
      <c r="M18" s="258"/>
      <c r="N18" s="258"/>
      <c r="O18" s="258"/>
      <c r="P18" s="364"/>
      <c r="Q18" s="364"/>
      <c r="R18" s="364"/>
      <c r="S18" s="364"/>
      <c r="T18" s="364"/>
      <c r="U18" s="364"/>
      <c r="V18" s="262"/>
      <c r="W18" s="231"/>
      <c r="X18" s="420"/>
    </row>
    <row r="19" spans="1:24" s="236" customFormat="1" ht="15" customHeight="1" x14ac:dyDescent="0.25">
      <c r="A19" s="199">
        <v>19</v>
      </c>
      <c r="B19" s="258"/>
      <c r="C19" s="346"/>
      <c r="D19" s="509"/>
      <c r="E19" s="509"/>
      <c r="F19" s="673" t="s">
        <v>427</v>
      </c>
      <c r="G19" s="364"/>
      <c r="H19" s="364"/>
      <c r="I19" s="262"/>
      <c r="J19" s="262"/>
      <c r="K19" s="262"/>
      <c r="L19" s="262"/>
      <c r="M19" s="258"/>
      <c r="N19" s="258"/>
      <c r="O19" s="258"/>
      <c r="P19" s="364"/>
      <c r="Q19" s="364"/>
      <c r="R19" s="364"/>
      <c r="S19" s="364"/>
      <c r="T19" s="364"/>
      <c r="U19" s="364"/>
      <c r="V19" s="262"/>
      <c r="W19" s="231"/>
      <c r="X19" s="420"/>
    </row>
    <row r="20" spans="1:24" s="236" customFormat="1" ht="15" customHeight="1" x14ac:dyDescent="0.25">
      <c r="A20" s="199">
        <v>20</v>
      </c>
      <c r="B20" s="258"/>
      <c r="C20" s="346"/>
      <c r="D20" s="509"/>
      <c r="E20" s="509"/>
      <c r="F20" s="673" t="s">
        <v>427</v>
      </c>
      <c r="G20" s="364"/>
      <c r="H20" s="364"/>
      <c r="I20" s="262"/>
      <c r="J20" s="262"/>
      <c r="K20" s="262"/>
      <c r="L20" s="262"/>
      <c r="M20" s="258"/>
      <c r="N20" s="258"/>
      <c r="O20" s="258"/>
      <c r="P20" s="364"/>
      <c r="Q20" s="364"/>
      <c r="R20" s="364"/>
      <c r="S20" s="364"/>
      <c r="T20" s="364"/>
      <c r="U20" s="364"/>
      <c r="V20" s="262"/>
      <c r="W20" s="231"/>
      <c r="X20" s="420"/>
    </row>
    <row r="21" spans="1:24" s="236" customFormat="1" ht="15" customHeight="1" x14ac:dyDescent="0.25">
      <c r="A21" s="199">
        <v>21</v>
      </c>
      <c r="B21" s="258"/>
      <c r="C21" s="346"/>
      <c r="D21" s="509"/>
      <c r="E21" s="509"/>
      <c r="F21" s="673" t="s">
        <v>427</v>
      </c>
      <c r="G21" s="364"/>
      <c r="H21" s="364"/>
      <c r="I21" s="262"/>
      <c r="J21" s="262"/>
      <c r="K21" s="262"/>
      <c r="L21" s="262"/>
      <c r="M21" s="258"/>
      <c r="N21" s="258"/>
      <c r="O21" s="258"/>
      <c r="P21" s="364"/>
      <c r="Q21" s="364"/>
      <c r="R21" s="364"/>
      <c r="S21" s="364"/>
      <c r="T21" s="364"/>
      <c r="U21" s="364"/>
      <c r="V21" s="262"/>
      <c r="W21" s="231"/>
      <c r="X21" s="420"/>
    </row>
    <row r="22" spans="1:24" s="236" customFormat="1" ht="15" customHeight="1" x14ac:dyDescent="0.25">
      <c r="A22" s="199">
        <v>22</v>
      </c>
      <c r="B22" s="258"/>
      <c r="C22" s="346"/>
      <c r="D22" s="509"/>
      <c r="E22" s="509"/>
      <c r="F22" s="673" t="s">
        <v>427</v>
      </c>
      <c r="G22" s="364"/>
      <c r="H22" s="364"/>
      <c r="I22" s="262"/>
      <c r="J22" s="262"/>
      <c r="K22" s="262"/>
      <c r="L22" s="262"/>
      <c r="M22" s="258"/>
      <c r="N22" s="258"/>
      <c r="O22" s="258"/>
      <c r="P22" s="364"/>
      <c r="Q22" s="364"/>
      <c r="R22" s="364"/>
      <c r="S22" s="364"/>
      <c r="T22" s="364"/>
      <c r="U22" s="364"/>
      <c r="V22" s="262"/>
      <c r="W22" s="231"/>
      <c r="X22" s="420"/>
    </row>
    <row r="23" spans="1:24" s="236" customFormat="1" ht="15" customHeight="1" x14ac:dyDescent="0.25">
      <c r="A23" s="199">
        <v>23</v>
      </c>
      <c r="B23" s="258"/>
      <c r="C23" s="346"/>
      <c r="D23" s="509"/>
      <c r="E23" s="509"/>
      <c r="F23" s="673" t="s">
        <v>427</v>
      </c>
      <c r="G23" s="364"/>
      <c r="H23" s="364"/>
      <c r="I23" s="262"/>
      <c r="J23" s="262"/>
      <c r="K23" s="262"/>
      <c r="L23" s="262"/>
      <c r="M23" s="258"/>
      <c r="N23" s="258"/>
      <c r="O23" s="258"/>
      <c r="P23" s="364"/>
      <c r="Q23" s="364"/>
      <c r="R23" s="364"/>
      <c r="S23" s="364"/>
      <c r="T23" s="364"/>
      <c r="U23" s="364"/>
      <c r="V23" s="262"/>
      <c r="W23" s="231"/>
      <c r="X23" s="420"/>
    </row>
    <row r="24" spans="1:24" s="236" customFormat="1" ht="15" customHeight="1" x14ac:dyDescent="0.25">
      <c r="A24" s="199">
        <v>24</v>
      </c>
      <c r="B24" s="258"/>
      <c r="C24" s="346"/>
      <c r="D24" s="509"/>
      <c r="E24" s="509"/>
      <c r="F24" s="673" t="s">
        <v>427</v>
      </c>
      <c r="G24" s="364"/>
      <c r="H24" s="364"/>
      <c r="I24" s="262"/>
      <c r="J24" s="262"/>
      <c r="K24" s="262"/>
      <c r="L24" s="262"/>
      <c r="M24" s="258"/>
      <c r="N24" s="258"/>
      <c r="O24" s="258"/>
      <c r="P24" s="364"/>
      <c r="Q24" s="364"/>
      <c r="R24" s="364"/>
      <c r="S24" s="364"/>
      <c r="T24" s="364"/>
      <c r="U24" s="364"/>
      <c r="V24" s="262"/>
      <c r="W24" s="231"/>
      <c r="X24" s="420"/>
    </row>
    <row r="25" spans="1:24" s="236" customFormat="1" ht="15" customHeight="1" x14ac:dyDescent="0.25">
      <c r="A25" s="199">
        <v>25</v>
      </c>
      <c r="B25" s="258"/>
      <c r="C25" s="346"/>
      <c r="D25" s="296" t="s">
        <v>556</v>
      </c>
      <c r="E25" s="296"/>
      <c r="F25" s="296"/>
      <c r="G25" s="297"/>
      <c r="H25" s="298"/>
      <c r="I25" s="258"/>
      <c r="J25" s="258"/>
      <c r="K25" s="258"/>
      <c r="L25" s="258"/>
      <c r="M25" s="258"/>
      <c r="N25" s="258"/>
      <c r="O25" s="258"/>
      <c r="P25" s="299"/>
      <c r="Q25" s="299"/>
      <c r="R25" s="299"/>
      <c r="S25" s="299"/>
      <c r="T25" s="299"/>
      <c r="U25" s="290"/>
      <c r="V25" s="262"/>
      <c r="W25" s="231"/>
      <c r="X25" s="420"/>
    </row>
    <row r="26" spans="1:24" s="236" customFormat="1" ht="15" customHeight="1" x14ac:dyDescent="0.25">
      <c r="A26" s="199">
        <v>26</v>
      </c>
      <c r="B26" s="258"/>
      <c r="C26" s="346"/>
      <c r="D26" s="300"/>
      <c r="E26" s="300"/>
      <c r="F26" s="300" t="s">
        <v>347</v>
      </c>
      <c r="G26" s="364">
        <f>SUMIF($F$15:$F$24,"Standard",G$15:G$24)</f>
        <v>0</v>
      </c>
      <c r="H26" s="446">
        <f>SUMIF($F$15:$F$24,"Standard",H$15:H$24)</f>
        <v>0</v>
      </c>
      <c r="I26" s="262"/>
      <c r="J26" s="262"/>
      <c r="K26" s="262"/>
      <c r="L26" s="262"/>
      <c r="M26" s="258"/>
      <c r="N26" s="258"/>
      <c r="O26" s="258"/>
      <c r="P26" s="446">
        <f>SUMIF($F$15:$F$24,"Standard",P$15:P$24)</f>
        <v>0</v>
      </c>
      <c r="Q26" s="446">
        <f t="shared" ref="Q26:U26" si="0">SUMIF($F$15:$F$24,"Standard",Q$15:Q$24)</f>
        <v>0</v>
      </c>
      <c r="R26" s="446">
        <f t="shared" si="0"/>
        <v>0</v>
      </c>
      <c r="S26" s="446">
        <f t="shared" si="0"/>
        <v>0</v>
      </c>
      <c r="T26" s="446">
        <f t="shared" si="0"/>
        <v>0</v>
      </c>
      <c r="U26" s="446">
        <f t="shared" si="0"/>
        <v>0</v>
      </c>
      <c r="V26" s="262"/>
      <c r="W26" s="231"/>
      <c r="X26" s="420"/>
    </row>
    <row r="27" spans="1:24" s="236" customFormat="1" ht="15" customHeight="1" x14ac:dyDescent="0.25">
      <c r="A27" s="199">
        <v>27</v>
      </c>
      <c r="B27" s="262"/>
      <c r="C27" s="346"/>
      <c r="D27" s="300"/>
      <c r="E27" s="300"/>
      <c r="F27" s="300" t="s">
        <v>351</v>
      </c>
      <c r="G27" s="364">
        <f>SUMIF($F$15:$F$24,"Non-standard",G$15:G$24)</f>
        <v>0</v>
      </c>
      <c r="H27" s="446">
        <f>SUMIF($F$15:$F$24,"Non-standard",H$15:H$24)</f>
        <v>0</v>
      </c>
      <c r="I27" s="262"/>
      <c r="J27" s="262"/>
      <c r="K27" s="262"/>
      <c r="L27" s="262"/>
      <c r="M27" s="258"/>
      <c r="N27" s="258"/>
      <c r="O27" s="258"/>
      <c r="P27" s="446">
        <f>SUMIF($F$15:$F$24,"Non-standard",P$15:P$24)</f>
        <v>0</v>
      </c>
      <c r="Q27" s="446">
        <f t="shared" ref="Q27:U27" si="1">SUMIF($F$15:$F$24,"Non-standard",Q$15:Q$24)</f>
        <v>0</v>
      </c>
      <c r="R27" s="446">
        <f t="shared" si="1"/>
        <v>0</v>
      </c>
      <c r="S27" s="446">
        <f t="shared" si="1"/>
        <v>0</v>
      </c>
      <c r="T27" s="446">
        <f t="shared" si="1"/>
        <v>0</v>
      </c>
      <c r="U27" s="446">
        <f t="shared" si="1"/>
        <v>0</v>
      </c>
      <c r="V27" s="262"/>
      <c r="W27" s="231"/>
      <c r="X27" s="420"/>
    </row>
    <row r="28" spans="1:24" s="236" customFormat="1" ht="15" customHeight="1" x14ac:dyDescent="0.25">
      <c r="A28" s="199">
        <v>28</v>
      </c>
      <c r="B28" s="262"/>
      <c r="C28" s="346"/>
      <c r="D28" s="300"/>
      <c r="E28" s="300"/>
      <c r="F28" s="300" t="s">
        <v>350</v>
      </c>
      <c r="G28" s="359">
        <f>SUM(G26:G27)</f>
        <v>0</v>
      </c>
      <c r="H28" s="359">
        <f>SUM(H26:H27)</f>
        <v>0</v>
      </c>
      <c r="I28" s="262"/>
      <c r="J28" s="262"/>
      <c r="K28" s="262"/>
      <c r="L28" s="262"/>
      <c r="M28" s="258"/>
      <c r="N28" s="258"/>
      <c r="O28" s="258"/>
      <c r="P28" s="511">
        <f t="shared" ref="P28:U28" si="2">SUM(P26:P27)</f>
        <v>0</v>
      </c>
      <c r="Q28" s="511">
        <f t="shared" si="2"/>
        <v>0</v>
      </c>
      <c r="R28" s="511">
        <f t="shared" si="2"/>
        <v>0</v>
      </c>
      <c r="S28" s="511">
        <f t="shared" si="2"/>
        <v>0</v>
      </c>
      <c r="T28" s="511">
        <f t="shared" si="2"/>
        <v>0</v>
      </c>
      <c r="U28" s="511">
        <f t="shared" si="2"/>
        <v>0</v>
      </c>
      <c r="V28" s="262"/>
      <c r="W28" s="231"/>
      <c r="X28" s="413" t="s">
        <v>682</v>
      </c>
    </row>
    <row r="29" spans="1:24" s="236" customFormat="1" ht="17.25" customHeight="1" x14ac:dyDescent="0.25">
      <c r="A29" s="199">
        <v>29</v>
      </c>
      <c r="B29" s="234"/>
      <c r="C29" s="238"/>
      <c r="D29" s="239"/>
      <c r="E29" s="239"/>
      <c r="F29" s="239"/>
      <c r="G29" s="240"/>
      <c r="H29" s="240"/>
      <c r="I29" s="234"/>
      <c r="J29" s="234"/>
      <c r="K29" s="234"/>
      <c r="L29" s="234"/>
      <c r="M29" s="235"/>
      <c r="N29" s="235"/>
      <c r="O29" s="235"/>
      <c r="P29" s="240"/>
      <c r="Q29" s="240"/>
      <c r="R29" s="240"/>
      <c r="S29" s="240"/>
      <c r="T29" s="240"/>
      <c r="U29" s="240"/>
      <c r="V29" s="234"/>
      <c r="W29" s="231"/>
      <c r="X29" s="420"/>
    </row>
    <row r="30" spans="1:24" s="236" customFormat="1" ht="17.25" customHeight="1" x14ac:dyDescent="0.25">
      <c r="A30" s="199"/>
      <c r="B30" s="234"/>
      <c r="C30" s="238"/>
      <c r="D30" s="239"/>
      <c r="E30" s="239"/>
      <c r="F30" s="239"/>
      <c r="G30" s="240"/>
      <c r="H30" s="240"/>
      <c r="I30" s="234"/>
      <c r="J30" s="234"/>
      <c r="K30" s="234"/>
      <c r="L30" s="234"/>
      <c r="M30" s="235"/>
      <c r="N30" s="235"/>
      <c r="O30" s="235"/>
      <c r="P30" s="240"/>
      <c r="Q30" s="240"/>
      <c r="R30" s="240"/>
      <c r="S30" s="240"/>
      <c r="T30" s="240"/>
      <c r="U30" s="240"/>
      <c r="V30" s="234"/>
      <c r="W30" s="231"/>
      <c r="X30" s="420"/>
    </row>
    <row r="31" spans="1:24" s="236" customFormat="1" ht="27" customHeight="1" x14ac:dyDescent="0.3">
      <c r="A31" s="199">
        <v>38</v>
      </c>
      <c r="B31" s="262"/>
      <c r="C31" s="301" t="s">
        <v>619</v>
      </c>
      <c r="D31" s="346"/>
      <c r="E31" s="346"/>
      <c r="F31" s="346"/>
      <c r="G31" s="346"/>
      <c r="H31" s="346"/>
      <c r="I31" s="262"/>
      <c r="J31" s="262"/>
      <c r="K31" s="262"/>
      <c r="L31" s="262"/>
      <c r="M31" s="258"/>
      <c r="N31" s="189"/>
      <c r="O31" s="189"/>
      <c r="P31" s="189"/>
      <c r="Q31" s="189"/>
      <c r="R31" s="189"/>
      <c r="S31" s="189"/>
      <c r="T31" s="189"/>
      <c r="U31" s="189"/>
      <c r="V31" s="262"/>
      <c r="W31" s="231"/>
      <c r="X31" s="420"/>
    </row>
    <row r="32" spans="1:24" s="236" customFormat="1" ht="17.25" customHeight="1" x14ac:dyDescent="0.25">
      <c r="A32" s="199">
        <v>39</v>
      </c>
      <c r="B32" s="262"/>
      <c r="C32" s="346"/>
      <c r="D32" s="346"/>
      <c r="E32" s="346"/>
      <c r="F32" s="346"/>
      <c r="G32" s="346"/>
      <c r="H32" s="346"/>
      <c r="I32" s="262"/>
      <c r="J32" s="262"/>
      <c r="K32" s="262"/>
      <c r="L32" s="262"/>
      <c r="M32" s="258"/>
      <c r="N32" s="189"/>
      <c r="O32" s="189"/>
      <c r="P32" s="189"/>
      <c r="Q32" s="189"/>
      <c r="R32" s="189"/>
      <c r="S32" s="189"/>
      <c r="T32" s="189"/>
      <c r="U32" s="189"/>
      <c r="V32" s="262"/>
      <c r="W32" s="231"/>
      <c r="X32" s="420"/>
    </row>
    <row r="33" spans="1:24" s="236" customFormat="1" ht="12.75" customHeight="1" x14ac:dyDescent="0.25">
      <c r="A33" s="199">
        <v>40</v>
      </c>
      <c r="B33" s="262"/>
      <c r="C33" s="293"/>
      <c r="D33" s="349"/>
      <c r="E33" s="349"/>
      <c r="F33" s="349"/>
      <c r="G33" s="349"/>
      <c r="H33" s="349"/>
      <c r="I33" s="262"/>
      <c r="J33" s="262"/>
      <c r="K33" s="262"/>
      <c r="L33" s="262"/>
      <c r="M33" s="349"/>
      <c r="N33" s="349"/>
      <c r="O33" s="258"/>
      <c r="P33" s="257" t="s">
        <v>765</v>
      </c>
      <c r="Q33" s="262"/>
      <c r="R33" s="262"/>
      <c r="S33" s="262"/>
      <c r="T33" s="262"/>
      <c r="U33" s="262"/>
      <c r="V33" s="789" t="s">
        <v>613</v>
      </c>
      <c r="W33" s="231"/>
      <c r="X33" s="420"/>
    </row>
    <row r="34" spans="1:24" s="236" customFormat="1" ht="57.75" customHeight="1" x14ac:dyDescent="0.25">
      <c r="A34" s="199">
        <v>41</v>
      </c>
      <c r="B34" s="262"/>
      <c r="C34" s="293"/>
      <c r="D34" s="349"/>
      <c r="E34" s="349"/>
      <c r="F34" s="349"/>
      <c r="G34" s="349"/>
      <c r="H34" s="349"/>
      <c r="I34" s="262"/>
      <c r="J34" s="262"/>
      <c r="K34" s="262"/>
      <c r="L34" s="262"/>
      <c r="M34" s="258"/>
      <c r="N34" s="788" t="s">
        <v>461</v>
      </c>
      <c r="O34" s="302" t="s">
        <v>527</v>
      </c>
      <c r="P34" s="484"/>
      <c r="Q34" s="484"/>
      <c r="R34" s="484"/>
      <c r="S34" s="484"/>
      <c r="T34" s="484"/>
      <c r="U34" s="484"/>
      <c r="V34" s="789"/>
      <c r="W34" s="231"/>
      <c r="X34" s="420"/>
    </row>
    <row r="35" spans="1:24" s="236" customFormat="1" ht="57.75" customHeight="1" x14ac:dyDescent="0.25">
      <c r="A35" s="199">
        <v>42</v>
      </c>
      <c r="B35" s="340"/>
      <c r="C35" s="293"/>
      <c r="D35" s="349" t="s">
        <v>490</v>
      </c>
      <c r="E35" s="342" t="s">
        <v>612</v>
      </c>
      <c r="F35" s="349" t="s">
        <v>528</v>
      </c>
      <c r="G35" s="349" t="s">
        <v>494</v>
      </c>
      <c r="H35" s="559" t="s">
        <v>834</v>
      </c>
      <c r="I35" s="262"/>
      <c r="J35" s="262"/>
      <c r="K35" s="262"/>
      <c r="L35" s="262"/>
      <c r="M35" s="349" t="s">
        <v>349</v>
      </c>
      <c r="N35" s="788"/>
      <c r="O35" s="550" t="s">
        <v>767</v>
      </c>
      <c r="P35" s="484"/>
      <c r="Q35" s="484"/>
      <c r="R35" s="484"/>
      <c r="S35" s="484"/>
      <c r="T35" s="484"/>
      <c r="U35" s="484"/>
      <c r="V35" s="789"/>
      <c r="W35" s="231"/>
      <c r="X35" s="420"/>
    </row>
    <row r="36" spans="1:24" s="236" customFormat="1" ht="15" customHeight="1" x14ac:dyDescent="0.25">
      <c r="A36" s="199">
        <v>43</v>
      </c>
      <c r="B36" s="340"/>
      <c r="C36" s="346"/>
      <c r="D36" s="349"/>
      <c r="E36" s="349"/>
      <c r="F36" s="349"/>
      <c r="G36" s="349"/>
      <c r="H36" s="349"/>
      <c r="I36" s="284"/>
      <c r="J36" s="284"/>
      <c r="K36" s="284"/>
      <c r="L36" s="284"/>
      <c r="M36" s="349"/>
      <c r="N36" s="349"/>
      <c r="O36" s="349"/>
      <c r="P36" s="349"/>
      <c r="Q36" s="349"/>
      <c r="R36" s="349"/>
      <c r="S36" s="349"/>
      <c r="T36" s="349"/>
      <c r="U36" s="349"/>
      <c r="V36" s="789"/>
      <c r="W36" s="231"/>
      <c r="X36" s="420"/>
    </row>
    <row r="37" spans="1:24" s="236" customFormat="1" ht="15" customHeight="1" x14ac:dyDescent="0.25">
      <c r="A37" s="199">
        <v>44</v>
      </c>
      <c r="B37" s="258"/>
      <c r="C37" s="346"/>
      <c r="D37" s="509"/>
      <c r="E37" s="509"/>
      <c r="F37" s="644" t="s">
        <v>427</v>
      </c>
      <c r="G37" s="512">
        <f t="shared" ref="G37:G46" si="3">SUM(P37:U37)</f>
        <v>0</v>
      </c>
      <c r="H37" s="381"/>
      <c r="I37" s="262"/>
      <c r="J37" s="262"/>
      <c r="K37" s="262"/>
      <c r="L37" s="262"/>
      <c r="M37" s="381"/>
      <c r="N37" s="381"/>
      <c r="O37" s="258"/>
      <c r="P37" s="381"/>
      <c r="Q37" s="381"/>
      <c r="R37" s="381"/>
      <c r="S37" s="381"/>
      <c r="T37" s="381"/>
      <c r="U37" s="381"/>
      <c r="V37" s="262"/>
      <c r="W37" s="231"/>
      <c r="X37" s="420"/>
    </row>
    <row r="38" spans="1:24" s="236" customFormat="1" ht="15" customHeight="1" x14ac:dyDescent="0.25">
      <c r="A38" s="199">
        <v>45</v>
      </c>
      <c r="B38" s="258"/>
      <c r="C38" s="346"/>
      <c r="D38" s="509"/>
      <c r="E38" s="509"/>
      <c r="F38" s="509" t="s">
        <v>427</v>
      </c>
      <c r="G38" s="512">
        <f t="shared" si="3"/>
        <v>0</v>
      </c>
      <c r="H38" s="381"/>
      <c r="I38" s="262"/>
      <c r="J38" s="262"/>
      <c r="K38" s="262"/>
      <c r="L38" s="262"/>
      <c r="M38" s="381"/>
      <c r="N38" s="381"/>
      <c r="O38" s="258"/>
      <c r="P38" s="381"/>
      <c r="Q38" s="381"/>
      <c r="R38" s="381"/>
      <c r="S38" s="381"/>
      <c r="T38" s="381"/>
      <c r="U38" s="381"/>
      <c r="V38" s="262"/>
      <c r="W38" s="231"/>
      <c r="X38" s="420"/>
    </row>
    <row r="39" spans="1:24" s="236" customFormat="1" ht="15" customHeight="1" x14ac:dyDescent="0.25">
      <c r="A39" s="199">
        <v>46</v>
      </c>
      <c r="B39" s="258"/>
      <c r="C39" s="346"/>
      <c r="D39" s="509"/>
      <c r="E39" s="509"/>
      <c r="F39" s="509" t="s">
        <v>427</v>
      </c>
      <c r="G39" s="512">
        <f t="shared" si="3"/>
        <v>0</v>
      </c>
      <c r="H39" s="381"/>
      <c r="I39" s="262"/>
      <c r="J39" s="262"/>
      <c r="K39" s="262"/>
      <c r="L39" s="262"/>
      <c r="M39" s="381"/>
      <c r="N39" s="381"/>
      <c r="O39" s="258"/>
      <c r="P39" s="381"/>
      <c r="Q39" s="381"/>
      <c r="R39" s="381"/>
      <c r="S39" s="381"/>
      <c r="T39" s="381"/>
      <c r="U39" s="381"/>
      <c r="V39" s="262"/>
      <c r="W39" s="231"/>
      <c r="X39" s="420"/>
    </row>
    <row r="40" spans="1:24" s="236" customFormat="1" ht="15" customHeight="1" x14ac:dyDescent="0.25">
      <c r="A40" s="199">
        <v>47</v>
      </c>
      <c r="B40" s="258"/>
      <c r="C40" s="346"/>
      <c r="D40" s="509"/>
      <c r="E40" s="509"/>
      <c r="F40" s="509" t="s">
        <v>427</v>
      </c>
      <c r="G40" s="512">
        <f t="shared" si="3"/>
        <v>0</v>
      </c>
      <c r="H40" s="381"/>
      <c r="I40" s="262"/>
      <c r="J40" s="262"/>
      <c r="K40" s="262"/>
      <c r="L40" s="262"/>
      <c r="M40" s="381"/>
      <c r="N40" s="381"/>
      <c r="O40" s="258"/>
      <c r="P40" s="381"/>
      <c r="Q40" s="381"/>
      <c r="R40" s="381"/>
      <c r="S40" s="381"/>
      <c r="T40" s="381"/>
      <c r="U40" s="381"/>
      <c r="V40" s="262"/>
      <c r="W40" s="231"/>
      <c r="X40" s="420"/>
    </row>
    <row r="41" spans="1:24" s="236" customFormat="1" ht="15" customHeight="1" x14ac:dyDescent="0.25">
      <c r="A41" s="199">
        <v>48</v>
      </c>
      <c r="B41" s="258"/>
      <c r="C41" s="346"/>
      <c r="D41" s="509"/>
      <c r="E41" s="509"/>
      <c r="F41" s="509" t="s">
        <v>427</v>
      </c>
      <c r="G41" s="512">
        <f t="shared" si="3"/>
        <v>0</v>
      </c>
      <c r="H41" s="381"/>
      <c r="I41" s="262"/>
      <c r="J41" s="262"/>
      <c r="K41" s="262"/>
      <c r="L41" s="262"/>
      <c r="M41" s="381"/>
      <c r="N41" s="381"/>
      <c r="O41" s="258"/>
      <c r="P41" s="381"/>
      <c r="Q41" s="381"/>
      <c r="R41" s="381"/>
      <c r="S41" s="381"/>
      <c r="T41" s="381"/>
      <c r="U41" s="381"/>
      <c r="V41" s="262"/>
      <c r="W41" s="231"/>
      <c r="X41" s="420"/>
    </row>
    <row r="42" spans="1:24" s="236" customFormat="1" ht="15" customHeight="1" x14ac:dyDescent="0.25">
      <c r="A42" s="199">
        <v>49</v>
      </c>
      <c r="B42" s="258"/>
      <c r="C42" s="346"/>
      <c r="D42" s="509"/>
      <c r="E42" s="509"/>
      <c r="F42" s="509" t="s">
        <v>427</v>
      </c>
      <c r="G42" s="512">
        <f t="shared" si="3"/>
        <v>0</v>
      </c>
      <c r="H42" s="381"/>
      <c r="I42" s="262"/>
      <c r="J42" s="262"/>
      <c r="K42" s="262"/>
      <c r="L42" s="262"/>
      <c r="M42" s="381"/>
      <c r="N42" s="381"/>
      <c r="O42" s="349"/>
      <c r="P42" s="381"/>
      <c r="Q42" s="381"/>
      <c r="R42" s="381"/>
      <c r="S42" s="381"/>
      <c r="T42" s="381"/>
      <c r="U42" s="381"/>
      <c r="V42" s="262"/>
      <c r="W42" s="231"/>
      <c r="X42" s="420"/>
    </row>
    <row r="43" spans="1:24" s="236" customFormat="1" ht="15" customHeight="1" x14ac:dyDescent="0.25">
      <c r="A43" s="199">
        <v>50</v>
      </c>
      <c r="B43" s="258"/>
      <c r="C43" s="346"/>
      <c r="D43" s="509"/>
      <c r="E43" s="509"/>
      <c r="F43" s="509" t="s">
        <v>427</v>
      </c>
      <c r="G43" s="512">
        <f t="shared" si="3"/>
        <v>0</v>
      </c>
      <c r="H43" s="381"/>
      <c r="I43" s="262"/>
      <c r="J43" s="262"/>
      <c r="K43" s="262"/>
      <c r="L43" s="262"/>
      <c r="M43" s="381"/>
      <c r="N43" s="381"/>
      <c r="O43" s="258"/>
      <c r="P43" s="381"/>
      <c r="Q43" s="381"/>
      <c r="R43" s="381"/>
      <c r="S43" s="381"/>
      <c r="T43" s="381"/>
      <c r="U43" s="381"/>
      <c r="V43" s="262"/>
      <c r="W43" s="231"/>
      <c r="X43" s="420"/>
    </row>
    <row r="44" spans="1:24" s="236" customFormat="1" ht="15" customHeight="1" x14ac:dyDescent="0.25">
      <c r="A44" s="199">
        <v>51</v>
      </c>
      <c r="B44" s="258"/>
      <c r="C44" s="346"/>
      <c r="D44" s="509"/>
      <c r="E44" s="509"/>
      <c r="F44" s="509" t="s">
        <v>427</v>
      </c>
      <c r="G44" s="512">
        <f t="shared" si="3"/>
        <v>0</v>
      </c>
      <c r="H44" s="381"/>
      <c r="I44" s="262"/>
      <c r="J44" s="262"/>
      <c r="K44" s="262"/>
      <c r="L44" s="262"/>
      <c r="M44" s="381"/>
      <c r="N44" s="381"/>
      <c r="O44" s="258"/>
      <c r="P44" s="381"/>
      <c r="Q44" s="381"/>
      <c r="R44" s="381"/>
      <c r="S44" s="381"/>
      <c r="T44" s="381"/>
      <c r="U44" s="381"/>
      <c r="V44" s="262"/>
      <c r="W44" s="231"/>
      <c r="X44" s="420"/>
    </row>
    <row r="45" spans="1:24" s="236" customFormat="1" ht="15" customHeight="1" x14ac:dyDescent="0.25">
      <c r="A45" s="199">
        <v>52</v>
      </c>
      <c r="B45" s="258"/>
      <c r="C45" s="346"/>
      <c r="D45" s="509"/>
      <c r="E45" s="509"/>
      <c r="F45" s="509" t="s">
        <v>427</v>
      </c>
      <c r="G45" s="512">
        <f t="shared" si="3"/>
        <v>0</v>
      </c>
      <c r="H45" s="381"/>
      <c r="I45" s="262"/>
      <c r="J45" s="262"/>
      <c r="K45" s="262"/>
      <c r="L45" s="262"/>
      <c r="M45" s="381"/>
      <c r="N45" s="381"/>
      <c r="O45" s="258"/>
      <c r="P45" s="381"/>
      <c r="Q45" s="381"/>
      <c r="R45" s="381"/>
      <c r="S45" s="381"/>
      <c r="T45" s="381"/>
      <c r="U45" s="381"/>
      <c r="V45" s="262"/>
      <c r="W45" s="231"/>
      <c r="X45" s="420"/>
    </row>
    <row r="46" spans="1:24" s="236" customFormat="1" ht="15" customHeight="1" x14ac:dyDescent="0.25">
      <c r="A46" s="199">
        <v>53</v>
      </c>
      <c r="B46" s="258"/>
      <c r="C46" s="346"/>
      <c r="D46" s="509"/>
      <c r="E46" s="509"/>
      <c r="F46" s="509" t="s">
        <v>427</v>
      </c>
      <c r="G46" s="512">
        <f t="shared" si="3"/>
        <v>0</v>
      </c>
      <c r="H46" s="381"/>
      <c r="I46" s="262"/>
      <c r="J46" s="262"/>
      <c r="K46" s="262"/>
      <c r="L46" s="262"/>
      <c r="M46" s="381"/>
      <c r="N46" s="381"/>
      <c r="O46" s="258"/>
      <c r="P46" s="381"/>
      <c r="Q46" s="381"/>
      <c r="R46" s="381"/>
      <c r="S46" s="381"/>
      <c r="T46" s="381"/>
      <c r="U46" s="381"/>
      <c r="V46" s="262"/>
      <c r="W46" s="231"/>
      <c r="X46" s="420"/>
    </row>
    <row r="47" spans="1:24" s="236" customFormat="1" ht="15" customHeight="1" x14ac:dyDescent="0.25">
      <c r="A47" s="199">
        <v>54</v>
      </c>
      <c r="B47" s="258"/>
      <c r="C47" s="346"/>
      <c r="D47" s="296" t="s">
        <v>556</v>
      </c>
      <c r="E47" s="296"/>
      <c r="F47" s="296"/>
      <c r="G47" s="297"/>
      <c r="H47" s="297"/>
      <c r="I47" s="258"/>
      <c r="J47" s="258"/>
      <c r="K47" s="258"/>
      <c r="L47" s="258"/>
      <c r="M47" s="297"/>
      <c r="N47" s="297"/>
      <c r="O47" s="258"/>
      <c r="P47" s="299"/>
      <c r="Q47" s="299"/>
      <c r="R47" s="299"/>
      <c r="S47" s="299"/>
      <c r="T47" s="299"/>
      <c r="U47" s="290"/>
      <c r="V47" s="262"/>
      <c r="W47" s="231"/>
      <c r="X47" s="420"/>
    </row>
    <row r="48" spans="1:24" s="236" customFormat="1" ht="15" customHeight="1" x14ac:dyDescent="0.25">
      <c r="A48" s="199">
        <v>55</v>
      </c>
      <c r="B48" s="258"/>
      <c r="C48" s="346"/>
      <c r="D48" s="300"/>
      <c r="E48" s="300"/>
      <c r="F48" s="300" t="s">
        <v>347</v>
      </c>
      <c r="G48" s="381">
        <f>SUMIF($F$37:$F$46,"Standard",G$37:G$46)</f>
        <v>0</v>
      </c>
      <c r="H48" s="513">
        <f>SUMIF($F$37:$F$46,"Standard",H$37:H$46)</f>
        <v>0</v>
      </c>
      <c r="I48" s="262"/>
      <c r="J48" s="262"/>
      <c r="K48" s="262"/>
      <c r="L48" s="262"/>
      <c r="M48" s="513">
        <f>SUMIF($F$37:$F$46,"Standard",M$37:M$46)</f>
        <v>0</v>
      </c>
      <c r="N48" s="513">
        <f>SUMIF($F$37:$F$46,"Standard",N$37:N$46)</f>
        <v>0</v>
      </c>
      <c r="O48" s="258"/>
      <c r="P48" s="513">
        <f t="shared" ref="P48:U48" si="4">SUMIF($F$37:$F$46,"Standard",P$37:P$46)</f>
        <v>0</v>
      </c>
      <c r="Q48" s="513">
        <f t="shared" si="4"/>
        <v>0</v>
      </c>
      <c r="R48" s="513">
        <f t="shared" si="4"/>
        <v>0</v>
      </c>
      <c r="S48" s="513">
        <f t="shared" si="4"/>
        <v>0</v>
      </c>
      <c r="T48" s="513">
        <f t="shared" si="4"/>
        <v>0</v>
      </c>
      <c r="U48" s="513">
        <f t="shared" si="4"/>
        <v>0</v>
      </c>
      <c r="V48" s="262"/>
      <c r="W48" s="231"/>
      <c r="X48" s="420"/>
    </row>
    <row r="49" spans="1:24" s="236" customFormat="1" ht="15" customHeight="1" x14ac:dyDescent="0.25">
      <c r="A49" s="199">
        <v>56</v>
      </c>
      <c r="B49" s="262"/>
      <c r="C49" s="346"/>
      <c r="D49" s="300"/>
      <c r="E49" s="300"/>
      <c r="F49" s="300" t="s">
        <v>351</v>
      </c>
      <c r="G49" s="381">
        <f>SUMIF($F$37:$F$46,"Non-standard",G$37:G$46)</f>
        <v>0</v>
      </c>
      <c r="H49" s="513">
        <f>SUMIF($F$37:$F$46,"Non-standard",H$37:H$46)</f>
        <v>0</v>
      </c>
      <c r="I49" s="262"/>
      <c r="J49" s="262"/>
      <c r="K49" s="262"/>
      <c r="L49" s="262"/>
      <c r="M49" s="513">
        <f>SUMIF($F$37:$F$46,"Non-standard",M$37:M$46)</f>
        <v>0</v>
      </c>
      <c r="N49" s="513">
        <f>SUMIF($F$37:$F$46,"Non-standard",N$37:N$46)</f>
        <v>0</v>
      </c>
      <c r="O49" s="349"/>
      <c r="P49" s="513">
        <f t="shared" ref="P49:U49" si="5">SUMIF($F$37:$F$46,"Non-standard",P$37:P$46)</f>
        <v>0</v>
      </c>
      <c r="Q49" s="513">
        <f t="shared" si="5"/>
        <v>0</v>
      </c>
      <c r="R49" s="513">
        <f t="shared" si="5"/>
        <v>0</v>
      </c>
      <c r="S49" s="513">
        <f t="shared" si="5"/>
        <v>0</v>
      </c>
      <c r="T49" s="513">
        <f t="shared" si="5"/>
        <v>0</v>
      </c>
      <c r="U49" s="513">
        <f t="shared" si="5"/>
        <v>0</v>
      </c>
      <c r="V49" s="262"/>
      <c r="W49" s="231"/>
      <c r="X49" s="420"/>
    </row>
    <row r="50" spans="1:24" s="236" customFormat="1" ht="15" customHeight="1" x14ac:dyDescent="0.25">
      <c r="A50" s="199">
        <v>57</v>
      </c>
      <c r="B50" s="262"/>
      <c r="C50" s="346"/>
      <c r="D50" s="300"/>
      <c r="E50" s="300"/>
      <c r="F50" s="300" t="s">
        <v>350</v>
      </c>
      <c r="G50" s="380">
        <f>SUM(G48:G49)</f>
        <v>0</v>
      </c>
      <c r="H50" s="380">
        <f>SUM(H48:H49)</f>
        <v>0</v>
      </c>
      <c r="I50" s="262"/>
      <c r="J50" s="262"/>
      <c r="K50" s="262"/>
      <c r="L50" s="262"/>
      <c r="M50" s="380">
        <f t="shared" ref="M50:U50" si="6">SUM(M48:M49)</f>
        <v>0</v>
      </c>
      <c r="N50" s="380">
        <f t="shared" si="6"/>
        <v>0</v>
      </c>
      <c r="O50" s="258"/>
      <c r="P50" s="512">
        <f t="shared" si="6"/>
        <v>0</v>
      </c>
      <c r="Q50" s="512">
        <f t="shared" si="6"/>
        <v>0</v>
      </c>
      <c r="R50" s="512">
        <f t="shared" si="6"/>
        <v>0</v>
      </c>
      <c r="S50" s="512">
        <f t="shared" si="6"/>
        <v>0</v>
      </c>
      <c r="T50" s="512">
        <f t="shared" si="6"/>
        <v>0</v>
      </c>
      <c r="U50" s="512">
        <f t="shared" si="6"/>
        <v>0</v>
      </c>
      <c r="V50" s="262"/>
      <c r="W50" s="231"/>
      <c r="X50" s="413" t="s">
        <v>669</v>
      </c>
    </row>
    <row r="51" spans="1:24" s="236" customFormat="1" ht="17.25" customHeight="1" thickBot="1" x14ac:dyDescent="0.3">
      <c r="A51" s="199">
        <v>58</v>
      </c>
      <c r="B51" s="262"/>
      <c r="C51" s="346"/>
      <c r="D51" s="300"/>
      <c r="E51" s="300"/>
      <c r="F51" s="300"/>
      <c r="G51" s="300"/>
      <c r="H51" s="300"/>
      <c r="I51" s="262"/>
      <c r="J51" s="262"/>
      <c r="K51" s="262"/>
      <c r="L51" s="262"/>
      <c r="M51" s="300"/>
      <c r="N51" s="300"/>
      <c r="O51" s="300"/>
      <c r="P51" s="300"/>
      <c r="Q51" s="300"/>
      <c r="R51" s="300"/>
      <c r="S51" s="300"/>
      <c r="T51" s="300"/>
      <c r="U51" s="300"/>
      <c r="V51" s="262"/>
      <c r="W51" s="231"/>
      <c r="X51" s="420"/>
    </row>
    <row r="52" spans="1:24" s="236" customFormat="1" ht="17.25" customHeight="1" thickBot="1" x14ac:dyDescent="0.35">
      <c r="A52" s="199">
        <v>59</v>
      </c>
      <c r="B52" s="262"/>
      <c r="C52" s="301" t="s">
        <v>491</v>
      </c>
      <c r="D52" s="300"/>
      <c r="E52" s="300"/>
      <c r="F52" s="300"/>
      <c r="G52" s="300"/>
      <c r="H52" s="300"/>
      <c r="I52" s="262"/>
      <c r="J52" s="262"/>
      <c r="K52" s="262"/>
      <c r="L52" s="262"/>
      <c r="M52" s="300" t="s">
        <v>529</v>
      </c>
      <c r="N52" s="303" t="str">
        <f>IF(M50+N50=G50,"OK","Error")</f>
        <v>OK</v>
      </c>
      <c r="O52" s="300"/>
      <c r="P52" s="300"/>
      <c r="Q52" s="300"/>
      <c r="R52" s="300"/>
      <c r="S52" s="300"/>
      <c r="T52" s="300"/>
      <c r="U52" s="300"/>
      <c r="V52" s="262"/>
      <c r="W52" s="231"/>
      <c r="X52" s="420"/>
    </row>
    <row r="53" spans="1:24" s="236" customFormat="1" ht="15" customHeight="1" x14ac:dyDescent="0.25">
      <c r="A53" s="199">
        <v>60</v>
      </c>
      <c r="B53" s="262"/>
      <c r="C53" s="300"/>
      <c r="D53" s="304" t="s">
        <v>352</v>
      </c>
      <c r="E53" s="300"/>
      <c r="F53" s="364"/>
      <c r="G53" s="300"/>
      <c r="H53" s="300"/>
      <c r="I53" s="262"/>
      <c r="J53" s="262"/>
      <c r="K53" s="262"/>
      <c r="L53" s="262"/>
      <c r="M53" s="300"/>
      <c r="N53" s="300"/>
      <c r="O53" s="300"/>
      <c r="P53" s="300"/>
      <c r="Q53" s="300"/>
      <c r="R53" s="300"/>
      <c r="S53" s="300"/>
      <c r="T53" s="300"/>
      <c r="U53" s="300"/>
      <c r="V53" s="262"/>
      <c r="W53" s="231"/>
      <c r="X53" s="420"/>
    </row>
    <row r="54" spans="1:24" s="236" customFormat="1" ht="18" customHeight="1" x14ac:dyDescent="0.25">
      <c r="A54" s="241"/>
      <c r="B54" s="242"/>
      <c r="C54" s="243"/>
      <c r="D54" s="242"/>
      <c r="E54" s="242"/>
      <c r="F54" s="242"/>
      <c r="G54" s="242"/>
      <c r="H54" s="242"/>
      <c r="I54" s="242"/>
      <c r="J54" s="242"/>
      <c r="K54" s="242"/>
      <c r="L54" s="242"/>
      <c r="M54" s="242"/>
      <c r="N54" s="242"/>
      <c r="O54" s="242"/>
      <c r="P54" s="242"/>
      <c r="Q54" s="242"/>
      <c r="R54" s="242"/>
      <c r="S54" s="242"/>
      <c r="T54" s="242"/>
      <c r="U54" s="242"/>
      <c r="V54" s="242"/>
      <c r="W54" s="232"/>
      <c r="X54" s="420"/>
    </row>
  </sheetData>
  <sheetProtection formatColumns="0" formatRows="0" insertColumns="0" insertRows="0"/>
  <customSheetViews>
    <customSheetView guid="{21F2E024-704F-4E93-AC63-213755ECFFE0}" scale="70" showPageBreaks="1" showGridLines="0" fitToPage="1" printArea="1" view="pageBreakPreview" topLeftCell="F4">
      <selection activeCell="O46" sqref="O46"/>
      <pageMargins left="0.70866141732283472" right="0.70866141732283472" top="0.74803149606299213" bottom="0.74803149606299213" header="0.31496062992125984" footer="0.31496062992125984"/>
      <printOptions horizontalCentered="1" verticalCentered="1"/>
      <pageSetup paperSize="9" scale="51"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11">
    <mergeCell ref="T2:V2"/>
    <mergeCell ref="T3:V3"/>
    <mergeCell ref="T4:V4"/>
    <mergeCell ref="N34:N35"/>
    <mergeCell ref="V11:V14"/>
    <mergeCell ref="V33:V36"/>
    <mergeCell ref="N4:Q4"/>
    <mergeCell ref="A6:S6"/>
    <mergeCell ref="A5:W5"/>
    <mergeCell ref="N13:O13"/>
    <mergeCell ref="N12:O12"/>
  </mergeCells>
  <dataValidations xWindow="653" yWindow="706" count="3">
    <dataValidation allowBlank="1" showInputMessage="1" showErrorMessage="1" prompt="Please enter text" sqref="D15:E24 D37:E46 P12:U13 P34:U35"/>
    <dataValidation allowBlank="1" showInputMessage="1" showErrorMessage="1" prompt="Please enter Network / Sub-Network Name" sqref="T4:V4"/>
    <dataValidation type="list" allowBlank="1" showInputMessage="1" showErrorMessage="1" prompt="Please select from available drop-down options" sqref="F15:F24 F37:F46">
      <formula1>"Standard,Non-standard,[Select one]"</formula1>
    </dataValidation>
  </dataValidations>
  <printOptions horizontalCentered="1" verticalCentered="1"/>
  <pageMargins left="0.70866141732283472" right="0.70866141732283472" top="0.74803149606299213" bottom="0.74803149606299213" header="0.31496062992125984" footer="0.31496062992125984"/>
  <pageSetup paperSize="9" scale="44" fitToHeight="0" orientation="landscape" r:id="rId2"/>
  <headerFooter alignWithMargins="0">
    <oddHeader>&amp;C&amp;"Arial,Regular" Commerce Commission Information Disclosure Template</oddHeader>
    <oddFooter>&amp;L&amp;"Arial,Regular" &amp;P&amp;C&amp;"Arial,Regular" &amp;F&amp;R&amp;"Arial,Regular" &amp;A</oddFooter>
  </headerFooter>
  <rowBreaks count="1" manualBreakCount="1">
    <brk id="30"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499984740745262"/>
  </sheetPr>
  <dimension ref="A1:L60"/>
  <sheetViews>
    <sheetView showGridLines="0" zoomScale="80" zoomScaleNormal="80" zoomScaleSheetLayoutView="40" workbookViewId="0">
      <selection activeCell="H8" sqref="H8"/>
    </sheetView>
  </sheetViews>
  <sheetFormatPr defaultRowHeight="12.75" x14ac:dyDescent="0.2"/>
  <cols>
    <col min="1" max="1" width="5" style="38" customWidth="1"/>
    <col min="2" max="2" width="3.7109375" style="155" customWidth="1"/>
    <col min="3" max="3" width="10.28515625" style="55" customWidth="1"/>
    <col min="4" max="4" width="30" style="38" customWidth="1"/>
    <col min="5" max="5" width="50" style="48" customWidth="1"/>
    <col min="6" max="6" width="8.85546875" style="48" customWidth="1"/>
    <col min="7" max="7" width="6.42578125" style="48" customWidth="1"/>
    <col min="8" max="11" width="15.7109375" style="38" customWidth="1"/>
    <col min="12" max="12" width="2.7109375" style="38" customWidth="1"/>
    <col min="13" max="16384" width="9.140625" style="38"/>
  </cols>
  <sheetData>
    <row r="1" spans="1:12" ht="15" customHeight="1" x14ac:dyDescent="0.2">
      <c r="A1" s="114"/>
      <c r="B1" s="115"/>
      <c r="C1" s="244"/>
      <c r="D1" s="115"/>
      <c r="E1" s="115"/>
      <c r="F1" s="115"/>
      <c r="G1" s="115"/>
      <c r="H1" s="115"/>
      <c r="I1" s="115"/>
      <c r="J1" s="115"/>
      <c r="K1" s="115"/>
      <c r="L1" s="116"/>
    </row>
    <row r="2" spans="1:12" ht="18" customHeight="1" x14ac:dyDescent="0.3">
      <c r="A2" s="117"/>
      <c r="B2" s="156"/>
      <c r="C2" s="136"/>
      <c r="D2" s="148"/>
      <c r="E2" s="148"/>
      <c r="F2" s="148"/>
      <c r="G2" s="148"/>
      <c r="H2" s="140" t="s">
        <v>9</v>
      </c>
      <c r="I2" s="732" t="str">
        <f>IF(NOT(ISBLANK(CoverSheet!$C$8)),CoverSheet!$C$8,"")</f>
        <v/>
      </c>
      <c r="J2" s="732"/>
      <c r="K2" s="732"/>
      <c r="L2" s="81"/>
    </row>
    <row r="3" spans="1:12" ht="18" customHeight="1" x14ac:dyDescent="0.25">
      <c r="A3" s="117"/>
      <c r="B3" s="156"/>
      <c r="C3" s="136"/>
      <c r="D3" s="148"/>
      <c r="E3" s="148"/>
      <c r="F3" s="148"/>
      <c r="G3" s="148"/>
      <c r="H3" s="140" t="s">
        <v>436</v>
      </c>
      <c r="I3" s="733" t="str">
        <f>IF(ISNUMBER(CoverSheet!$C$12),CoverSheet!$C$12,"")</f>
        <v/>
      </c>
      <c r="J3" s="733"/>
      <c r="K3" s="733"/>
      <c r="L3" s="81"/>
    </row>
    <row r="4" spans="1:12" s="193" customFormat="1" ht="18" customHeight="1" x14ac:dyDescent="0.25">
      <c r="A4" s="117"/>
      <c r="B4" s="194"/>
      <c r="C4" s="136"/>
      <c r="D4" s="194"/>
      <c r="E4" s="194"/>
      <c r="F4" s="194"/>
      <c r="G4" s="194"/>
      <c r="H4" s="140" t="s">
        <v>95</v>
      </c>
      <c r="I4" s="798"/>
      <c r="J4" s="798"/>
      <c r="K4" s="798"/>
      <c r="L4" s="81"/>
    </row>
    <row r="5" spans="1:12" ht="21" x14ac:dyDescent="0.35">
      <c r="A5" s="216" t="s">
        <v>396</v>
      </c>
      <c r="B5" s="157"/>
      <c r="C5" s="136"/>
      <c r="D5" s="148"/>
      <c r="E5" s="148"/>
      <c r="F5" s="148"/>
      <c r="G5" s="148"/>
      <c r="H5" s="148"/>
      <c r="I5" s="149"/>
      <c r="J5" s="148"/>
      <c r="K5" s="148"/>
      <c r="L5" s="81"/>
    </row>
    <row r="6" spans="1:12" s="281" customFormat="1" ht="28.5" customHeight="1" x14ac:dyDescent="0.2">
      <c r="A6" s="714" t="s">
        <v>479</v>
      </c>
      <c r="B6" s="718"/>
      <c r="C6" s="718"/>
      <c r="D6" s="718"/>
      <c r="E6" s="718"/>
      <c r="F6" s="718"/>
      <c r="G6" s="718"/>
      <c r="H6" s="718"/>
      <c r="I6" s="718"/>
      <c r="J6" s="718"/>
      <c r="K6" s="718"/>
      <c r="L6" s="735"/>
    </row>
    <row r="7" spans="1:12" ht="15" customHeight="1" x14ac:dyDescent="0.2">
      <c r="A7" s="129" t="s">
        <v>680</v>
      </c>
      <c r="B7" s="158"/>
      <c r="C7" s="136"/>
      <c r="D7" s="148"/>
      <c r="E7" s="148"/>
      <c r="F7" s="148"/>
      <c r="G7" s="148"/>
      <c r="H7" s="148"/>
      <c r="I7" s="148"/>
      <c r="J7" s="148"/>
      <c r="K7" s="148"/>
      <c r="L7" s="81"/>
    </row>
    <row r="8" spans="1:12" ht="48" customHeight="1" x14ac:dyDescent="0.2">
      <c r="A8" s="139">
        <v>8</v>
      </c>
      <c r="B8" s="305"/>
      <c r="C8" s="292" t="s">
        <v>21</v>
      </c>
      <c r="D8" s="257" t="s">
        <v>2</v>
      </c>
      <c r="E8" s="257" t="s">
        <v>22</v>
      </c>
      <c r="F8" s="306"/>
      <c r="G8" s="285" t="s">
        <v>100</v>
      </c>
      <c r="H8" s="295" t="s">
        <v>291</v>
      </c>
      <c r="I8" s="295" t="s">
        <v>99</v>
      </c>
      <c r="J8" s="295" t="s">
        <v>75</v>
      </c>
      <c r="K8" s="549" t="s">
        <v>777</v>
      </c>
      <c r="L8" s="59"/>
    </row>
    <row r="9" spans="1:12" ht="15" customHeight="1" x14ac:dyDescent="0.2">
      <c r="A9" s="139">
        <v>9</v>
      </c>
      <c r="B9" s="305"/>
      <c r="C9" s="258" t="s">
        <v>23</v>
      </c>
      <c r="D9" s="258" t="s">
        <v>297</v>
      </c>
      <c r="E9" s="258" t="s">
        <v>24</v>
      </c>
      <c r="F9" s="274"/>
      <c r="G9" s="274" t="s">
        <v>25</v>
      </c>
      <c r="H9" s="364"/>
      <c r="I9" s="364"/>
      <c r="J9" s="382">
        <f t="shared" ref="J9:J40" si="0">I9-H9</f>
        <v>0</v>
      </c>
      <c r="K9" s="535" t="s">
        <v>427</v>
      </c>
      <c r="L9" s="59"/>
    </row>
    <row r="10" spans="1:12" ht="15" customHeight="1" x14ac:dyDescent="0.2">
      <c r="A10" s="139">
        <v>10</v>
      </c>
      <c r="B10" s="305"/>
      <c r="C10" s="258" t="s">
        <v>23</v>
      </c>
      <c r="D10" s="258" t="s">
        <v>297</v>
      </c>
      <c r="E10" s="258" t="s">
        <v>26</v>
      </c>
      <c r="F10" s="274"/>
      <c r="G10" s="274" t="s">
        <v>25</v>
      </c>
      <c r="H10" s="364"/>
      <c r="I10" s="364"/>
      <c r="J10" s="382">
        <f t="shared" si="0"/>
        <v>0</v>
      </c>
      <c r="K10" s="535" t="s">
        <v>427</v>
      </c>
      <c r="L10" s="59"/>
    </row>
    <row r="11" spans="1:12" ht="15" customHeight="1" x14ac:dyDescent="0.2">
      <c r="A11" s="139">
        <v>11</v>
      </c>
      <c r="B11" s="305"/>
      <c r="C11" s="258" t="s">
        <v>23</v>
      </c>
      <c r="D11" s="258" t="s">
        <v>297</v>
      </c>
      <c r="E11" s="258" t="s">
        <v>27</v>
      </c>
      <c r="F11" s="274"/>
      <c r="G11" s="274" t="s">
        <v>25</v>
      </c>
      <c r="H11" s="364"/>
      <c r="I11" s="364"/>
      <c r="J11" s="382">
        <f t="shared" si="0"/>
        <v>0</v>
      </c>
      <c r="K11" s="535" t="s">
        <v>427</v>
      </c>
      <c r="L11" s="59"/>
    </row>
    <row r="12" spans="1:12" ht="15" customHeight="1" x14ac:dyDescent="0.2">
      <c r="A12" s="139">
        <v>12</v>
      </c>
      <c r="B12" s="305"/>
      <c r="C12" s="258" t="s">
        <v>30</v>
      </c>
      <c r="D12" s="258" t="s">
        <v>298</v>
      </c>
      <c r="E12" s="258" t="s">
        <v>31</v>
      </c>
      <c r="F12" s="274"/>
      <c r="G12" s="274" t="s">
        <v>32</v>
      </c>
      <c r="H12" s="364"/>
      <c r="I12" s="364"/>
      <c r="J12" s="382">
        <f t="shared" si="0"/>
        <v>0</v>
      </c>
      <c r="K12" s="535" t="s">
        <v>427</v>
      </c>
      <c r="L12" s="59"/>
    </row>
    <row r="13" spans="1:12" ht="15" customHeight="1" x14ac:dyDescent="0.2">
      <c r="A13" s="139">
        <v>13</v>
      </c>
      <c r="B13" s="305"/>
      <c r="C13" s="258" t="s">
        <v>30</v>
      </c>
      <c r="D13" s="258" t="s">
        <v>298</v>
      </c>
      <c r="E13" s="258" t="s">
        <v>33</v>
      </c>
      <c r="F13" s="274"/>
      <c r="G13" s="274" t="s">
        <v>32</v>
      </c>
      <c r="H13" s="364"/>
      <c r="I13" s="364"/>
      <c r="J13" s="382">
        <f t="shared" si="0"/>
        <v>0</v>
      </c>
      <c r="K13" s="535" t="s">
        <v>427</v>
      </c>
      <c r="L13" s="59"/>
    </row>
    <row r="14" spans="1:12" ht="15" customHeight="1" x14ac:dyDescent="0.2">
      <c r="A14" s="139">
        <v>14</v>
      </c>
      <c r="B14" s="305"/>
      <c r="C14" s="258" t="s">
        <v>30</v>
      </c>
      <c r="D14" s="258" t="s">
        <v>299</v>
      </c>
      <c r="E14" s="258" t="s">
        <v>34</v>
      </c>
      <c r="F14" s="274"/>
      <c r="G14" s="274" t="s">
        <v>32</v>
      </c>
      <c r="H14" s="364"/>
      <c r="I14" s="364"/>
      <c r="J14" s="382">
        <f t="shared" si="0"/>
        <v>0</v>
      </c>
      <c r="K14" s="535" t="s">
        <v>427</v>
      </c>
      <c r="L14" s="59"/>
    </row>
    <row r="15" spans="1:12" ht="15" customHeight="1" x14ac:dyDescent="0.2">
      <c r="A15" s="139">
        <v>15</v>
      </c>
      <c r="B15" s="305"/>
      <c r="C15" s="258" t="s">
        <v>30</v>
      </c>
      <c r="D15" s="258" t="s">
        <v>299</v>
      </c>
      <c r="E15" s="258" t="s">
        <v>35</v>
      </c>
      <c r="F15" s="274"/>
      <c r="G15" s="274" t="s">
        <v>32</v>
      </c>
      <c r="H15" s="364"/>
      <c r="I15" s="364"/>
      <c r="J15" s="382">
        <f t="shared" si="0"/>
        <v>0</v>
      </c>
      <c r="K15" s="535" t="s">
        <v>427</v>
      </c>
      <c r="L15" s="59"/>
    </row>
    <row r="16" spans="1:12" ht="15" customHeight="1" x14ac:dyDescent="0.2">
      <c r="A16" s="139">
        <v>16</v>
      </c>
      <c r="B16" s="305"/>
      <c r="C16" s="258" t="s">
        <v>30</v>
      </c>
      <c r="D16" s="258" t="s">
        <v>299</v>
      </c>
      <c r="E16" s="258" t="s">
        <v>36</v>
      </c>
      <c r="F16" s="274"/>
      <c r="G16" s="274" t="s">
        <v>32</v>
      </c>
      <c r="H16" s="364"/>
      <c r="I16" s="364"/>
      <c r="J16" s="382">
        <f t="shared" si="0"/>
        <v>0</v>
      </c>
      <c r="K16" s="535" t="s">
        <v>427</v>
      </c>
      <c r="L16" s="59"/>
    </row>
    <row r="17" spans="1:12" ht="15" customHeight="1" x14ac:dyDescent="0.2">
      <c r="A17" s="139">
        <v>17</v>
      </c>
      <c r="B17" s="305"/>
      <c r="C17" s="258" t="s">
        <v>30</v>
      </c>
      <c r="D17" s="258" t="s">
        <v>299</v>
      </c>
      <c r="E17" s="258" t="s">
        <v>37</v>
      </c>
      <c r="F17" s="274"/>
      <c r="G17" s="274" t="s">
        <v>32</v>
      </c>
      <c r="H17" s="364"/>
      <c r="I17" s="364"/>
      <c r="J17" s="382">
        <f t="shared" si="0"/>
        <v>0</v>
      </c>
      <c r="K17" s="535" t="s">
        <v>427</v>
      </c>
      <c r="L17" s="59"/>
    </row>
    <row r="18" spans="1:12" ht="15" customHeight="1" x14ac:dyDescent="0.2">
      <c r="A18" s="139">
        <v>18</v>
      </c>
      <c r="B18" s="305"/>
      <c r="C18" s="258" t="s">
        <v>30</v>
      </c>
      <c r="D18" s="258" t="s">
        <v>299</v>
      </c>
      <c r="E18" s="258" t="s">
        <v>38</v>
      </c>
      <c r="F18" s="274"/>
      <c r="G18" s="274" t="s">
        <v>32</v>
      </c>
      <c r="H18" s="364"/>
      <c r="I18" s="364"/>
      <c r="J18" s="382">
        <f t="shared" si="0"/>
        <v>0</v>
      </c>
      <c r="K18" s="535" t="s">
        <v>427</v>
      </c>
      <c r="L18" s="59"/>
    </row>
    <row r="19" spans="1:12" ht="15" customHeight="1" x14ac:dyDescent="0.2">
      <c r="A19" s="139">
        <v>19</v>
      </c>
      <c r="B19" s="305"/>
      <c r="C19" s="258" t="s">
        <v>30</v>
      </c>
      <c r="D19" s="258" t="s">
        <v>299</v>
      </c>
      <c r="E19" s="258" t="s">
        <v>39</v>
      </c>
      <c r="F19" s="274"/>
      <c r="G19" s="274" t="s">
        <v>32</v>
      </c>
      <c r="H19" s="364"/>
      <c r="I19" s="364"/>
      <c r="J19" s="382">
        <f t="shared" si="0"/>
        <v>0</v>
      </c>
      <c r="K19" s="535" t="s">
        <v>427</v>
      </c>
      <c r="L19" s="59"/>
    </row>
    <row r="20" spans="1:12" ht="15" customHeight="1" x14ac:dyDescent="0.2">
      <c r="A20" s="139">
        <v>20</v>
      </c>
      <c r="B20" s="305"/>
      <c r="C20" s="258" t="s">
        <v>30</v>
      </c>
      <c r="D20" s="258" t="s">
        <v>299</v>
      </c>
      <c r="E20" s="258" t="s">
        <v>40</v>
      </c>
      <c r="F20" s="274"/>
      <c r="G20" s="274" t="s">
        <v>32</v>
      </c>
      <c r="H20" s="364"/>
      <c r="I20" s="364"/>
      <c r="J20" s="382">
        <f t="shared" si="0"/>
        <v>0</v>
      </c>
      <c r="K20" s="535" t="s">
        <v>427</v>
      </c>
      <c r="L20" s="59"/>
    </row>
    <row r="21" spans="1:12" ht="15" customHeight="1" x14ac:dyDescent="0.2">
      <c r="A21" s="139">
        <v>21</v>
      </c>
      <c r="B21" s="305"/>
      <c r="C21" s="258" t="s">
        <v>30</v>
      </c>
      <c r="D21" s="258" t="s">
        <v>299</v>
      </c>
      <c r="E21" s="258" t="s">
        <v>41</v>
      </c>
      <c r="F21" s="274"/>
      <c r="G21" s="274" t="s">
        <v>32</v>
      </c>
      <c r="H21" s="364"/>
      <c r="I21" s="364"/>
      <c r="J21" s="382">
        <f t="shared" si="0"/>
        <v>0</v>
      </c>
      <c r="K21" s="535" t="s">
        <v>427</v>
      </c>
      <c r="L21" s="59"/>
    </row>
    <row r="22" spans="1:12" ht="15" customHeight="1" x14ac:dyDescent="0.2">
      <c r="A22" s="139">
        <v>22</v>
      </c>
      <c r="B22" s="305"/>
      <c r="C22" s="258" t="s">
        <v>30</v>
      </c>
      <c r="D22" s="258" t="s">
        <v>299</v>
      </c>
      <c r="E22" s="258" t="s">
        <v>42</v>
      </c>
      <c r="F22" s="274"/>
      <c r="G22" s="274" t="s">
        <v>32</v>
      </c>
      <c r="H22" s="364"/>
      <c r="I22" s="364"/>
      <c r="J22" s="382">
        <f t="shared" si="0"/>
        <v>0</v>
      </c>
      <c r="K22" s="535" t="s">
        <v>427</v>
      </c>
      <c r="L22" s="59"/>
    </row>
    <row r="23" spans="1:12" ht="15" customHeight="1" x14ac:dyDescent="0.2">
      <c r="A23" s="139">
        <v>23</v>
      </c>
      <c r="B23" s="305"/>
      <c r="C23" s="258" t="s">
        <v>30</v>
      </c>
      <c r="D23" s="258" t="s">
        <v>300</v>
      </c>
      <c r="E23" s="258" t="s">
        <v>43</v>
      </c>
      <c r="F23" s="274"/>
      <c r="G23" s="274" t="s">
        <v>25</v>
      </c>
      <c r="H23" s="364"/>
      <c r="I23" s="364"/>
      <c r="J23" s="382">
        <f t="shared" si="0"/>
        <v>0</v>
      </c>
      <c r="K23" s="535" t="s">
        <v>427</v>
      </c>
      <c r="L23" s="59"/>
    </row>
    <row r="24" spans="1:12" ht="15" customHeight="1" x14ac:dyDescent="0.2">
      <c r="A24" s="139">
        <v>24</v>
      </c>
      <c r="B24" s="305"/>
      <c r="C24" s="258" t="s">
        <v>30</v>
      </c>
      <c r="D24" s="258" t="s">
        <v>300</v>
      </c>
      <c r="E24" s="258" t="s">
        <v>44</v>
      </c>
      <c r="F24" s="274"/>
      <c r="G24" s="274" t="s">
        <v>25</v>
      </c>
      <c r="H24" s="364"/>
      <c r="I24" s="364"/>
      <c r="J24" s="382">
        <f t="shared" si="0"/>
        <v>0</v>
      </c>
      <c r="K24" s="535" t="s">
        <v>427</v>
      </c>
      <c r="L24" s="59"/>
    </row>
    <row r="25" spans="1:12" ht="15" customHeight="1" x14ac:dyDescent="0.2">
      <c r="A25" s="139">
        <v>25</v>
      </c>
      <c r="B25" s="305"/>
      <c r="C25" s="258" t="s">
        <v>30</v>
      </c>
      <c r="D25" s="258" t="s">
        <v>301</v>
      </c>
      <c r="E25" s="258" t="s">
        <v>306</v>
      </c>
      <c r="F25" s="274"/>
      <c r="G25" s="274" t="s">
        <v>25</v>
      </c>
      <c r="H25" s="364"/>
      <c r="I25" s="364"/>
      <c r="J25" s="382">
        <f>I25-H25</f>
        <v>0</v>
      </c>
      <c r="K25" s="535" t="s">
        <v>427</v>
      </c>
      <c r="L25" s="59"/>
    </row>
    <row r="26" spans="1:12" ht="15" customHeight="1" x14ac:dyDescent="0.2">
      <c r="A26" s="139">
        <v>26</v>
      </c>
      <c r="B26" s="305"/>
      <c r="C26" s="258" t="s">
        <v>30</v>
      </c>
      <c r="D26" s="258" t="s">
        <v>301</v>
      </c>
      <c r="E26" s="258" t="s">
        <v>307</v>
      </c>
      <c r="F26" s="274"/>
      <c r="G26" s="274" t="s">
        <v>25</v>
      </c>
      <c r="H26" s="364"/>
      <c r="I26" s="364"/>
      <c r="J26" s="382">
        <f>I26-H26</f>
        <v>0</v>
      </c>
      <c r="K26" s="535" t="s">
        <v>427</v>
      </c>
      <c r="L26" s="59"/>
    </row>
    <row r="27" spans="1:12" ht="15" customHeight="1" x14ac:dyDescent="0.2">
      <c r="A27" s="139">
        <v>27</v>
      </c>
      <c r="B27" s="305"/>
      <c r="C27" s="258" t="s">
        <v>30</v>
      </c>
      <c r="D27" s="258" t="s">
        <v>301</v>
      </c>
      <c r="E27" s="258" t="s">
        <v>304</v>
      </c>
      <c r="F27" s="274"/>
      <c r="G27" s="274" t="s">
        <v>25</v>
      </c>
      <c r="H27" s="364"/>
      <c r="I27" s="364"/>
      <c r="J27" s="382">
        <f>I27-H27</f>
        <v>0</v>
      </c>
      <c r="K27" s="535" t="s">
        <v>427</v>
      </c>
      <c r="L27" s="59"/>
    </row>
    <row r="28" spans="1:12" ht="15" customHeight="1" x14ac:dyDescent="0.2">
      <c r="A28" s="139">
        <v>28</v>
      </c>
      <c r="B28" s="305"/>
      <c r="C28" s="258" t="s">
        <v>30</v>
      </c>
      <c r="D28" s="258" t="s">
        <v>301</v>
      </c>
      <c r="E28" s="258" t="s">
        <v>305</v>
      </c>
      <c r="F28" s="274"/>
      <c r="G28" s="274" t="s">
        <v>25</v>
      </c>
      <c r="H28" s="364"/>
      <c r="I28" s="364"/>
      <c r="J28" s="382">
        <f>I28-H28</f>
        <v>0</v>
      </c>
      <c r="K28" s="535" t="s">
        <v>427</v>
      </c>
      <c r="L28" s="59"/>
    </row>
    <row r="29" spans="1:12" ht="15" customHeight="1" x14ac:dyDescent="0.2">
      <c r="A29" s="139">
        <v>29</v>
      </c>
      <c r="B29" s="305"/>
      <c r="C29" s="258" t="s">
        <v>30</v>
      </c>
      <c r="D29" s="258" t="s">
        <v>301</v>
      </c>
      <c r="E29" s="258" t="s">
        <v>45</v>
      </c>
      <c r="F29" s="274"/>
      <c r="G29" s="274" t="s">
        <v>25</v>
      </c>
      <c r="H29" s="364"/>
      <c r="I29" s="364"/>
      <c r="J29" s="382">
        <f>I29-H29</f>
        <v>0</v>
      </c>
      <c r="K29" s="535" t="s">
        <v>427</v>
      </c>
      <c r="L29" s="59"/>
    </row>
    <row r="30" spans="1:12" ht="15" customHeight="1" x14ac:dyDescent="0.2">
      <c r="A30" s="139">
        <v>30</v>
      </c>
      <c r="B30" s="305"/>
      <c r="C30" s="258" t="s">
        <v>30</v>
      </c>
      <c r="D30" s="258" t="s">
        <v>301</v>
      </c>
      <c r="E30" s="258" t="s">
        <v>302</v>
      </c>
      <c r="F30" s="274"/>
      <c r="G30" s="274" t="s">
        <v>25</v>
      </c>
      <c r="H30" s="364"/>
      <c r="I30" s="364"/>
      <c r="J30" s="382">
        <f t="shared" si="0"/>
        <v>0</v>
      </c>
      <c r="K30" s="535" t="s">
        <v>427</v>
      </c>
      <c r="L30" s="59"/>
    </row>
    <row r="31" spans="1:12" ht="15" customHeight="1" x14ac:dyDescent="0.2">
      <c r="A31" s="139">
        <v>31</v>
      </c>
      <c r="B31" s="305"/>
      <c r="C31" s="258" t="s">
        <v>30</v>
      </c>
      <c r="D31" s="258" t="s">
        <v>301</v>
      </c>
      <c r="E31" s="258" t="s">
        <v>303</v>
      </c>
      <c r="F31" s="274"/>
      <c r="G31" s="274" t="s">
        <v>25</v>
      </c>
      <c r="H31" s="364"/>
      <c r="I31" s="364"/>
      <c r="J31" s="382">
        <f t="shared" si="0"/>
        <v>0</v>
      </c>
      <c r="K31" s="535" t="s">
        <v>427</v>
      </c>
      <c r="L31" s="59"/>
    </row>
    <row r="32" spans="1:12" ht="15" customHeight="1" x14ac:dyDescent="0.2">
      <c r="A32" s="139">
        <v>32</v>
      </c>
      <c r="B32" s="305"/>
      <c r="C32" s="258" t="s">
        <v>30</v>
      </c>
      <c r="D32" s="258" t="s">
        <v>301</v>
      </c>
      <c r="E32" s="258" t="s">
        <v>308</v>
      </c>
      <c r="F32" s="274"/>
      <c r="G32" s="274" t="s">
        <v>25</v>
      </c>
      <c r="H32" s="364"/>
      <c r="I32" s="364"/>
      <c r="J32" s="382">
        <f>I32-H32</f>
        <v>0</v>
      </c>
      <c r="K32" s="535" t="s">
        <v>427</v>
      </c>
      <c r="L32" s="59"/>
    </row>
    <row r="33" spans="1:12" ht="15" customHeight="1" x14ac:dyDescent="0.2">
      <c r="A33" s="139">
        <v>33</v>
      </c>
      <c r="B33" s="305"/>
      <c r="C33" s="258" t="s">
        <v>30</v>
      </c>
      <c r="D33" s="258" t="s">
        <v>301</v>
      </c>
      <c r="E33" s="258" t="s">
        <v>309</v>
      </c>
      <c r="F33" s="274"/>
      <c r="G33" s="274" t="s">
        <v>25</v>
      </c>
      <c r="H33" s="364"/>
      <c r="I33" s="364"/>
      <c r="J33" s="382">
        <f>I33-H33</f>
        <v>0</v>
      </c>
      <c r="K33" s="535" t="s">
        <v>427</v>
      </c>
      <c r="L33" s="59"/>
    </row>
    <row r="34" spans="1:12" ht="15" customHeight="1" x14ac:dyDescent="0.2">
      <c r="A34" s="139">
        <v>34</v>
      </c>
      <c r="B34" s="305"/>
      <c r="C34" s="258" t="s">
        <v>30</v>
      </c>
      <c r="D34" s="258" t="s">
        <v>496</v>
      </c>
      <c r="E34" s="258" t="s">
        <v>310</v>
      </c>
      <c r="F34" s="274"/>
      <c r="G34" s="274" t="s">
        <v>25</v>
      </c>
      <c r="H34" s="364"/>
      <c r="I34" s="364"/>
      <c r="J34" s="382">
        <f t="shared" si="0"/>
        <v>0</v>
      </c>
      <c r="K34" s="535" t="s">
        <v>427</v>
      </c>
      <c r="L34" s="59"/>
    </row>
    <row r="35" spans="1:12" ht="15" customHeight="1" x14ac:dyDescent="0.2">
      <c r="A35" s="139">
        <v>35</v>
      </c>
      <c r="B35" s="305"/>
      <c r="C35" s="258" t="s">
        <v>30</v>
      </c>
      <c r="D35" s="258" t="s">
        <v>311</v>
      </c>
      <c r="E35" s="258" t="s">
        <v>46</v>
      </c>
      <c r="F35" s="274"/>
      <c r="G35" s="274" t="s">
        <v>32</v>
      </c>
      <c r="H35" s="364"/>
      <c r="I35" s="364"/>
      <c r="J35" s="382">
        <f t="shared" si="0"/>
        <v>0</v>
      </c>
      <c r="K35" s="535" t="s">
        <v>427</v>
      </c>
      <c r="L35" s="59"/>
    </row>
    <row r="36" spans="1:12" ht="15" customHeight="1" x14ac:dyDescent="0.2">
      <c r="A36" s="139">
        <v>36</v>
      </c>
      <c r="B36" s="305"/>
      <c r="C36" s="258" t="s">
        <v>30</v>
      </c>
      <c r="D36" s="258" t="s">
        <v>311</v>
      </c>
      <c r="E36" s="258" t="s">
        <v>47</v>
      </c>
      <c r="F36" s="274"/>
      <c r="G36" s="274" t="s">
        <v>32</v>
      </c>
      <c r="H36" s="364"/>
      <c r="I36" s="364"/>
      <c r="J36" s="382">
        <f t="shared" si="0"/>
        <v>0</v>
      </c>
      <c r="K36" s="535" t="s">
        <v>427</v>
      </c>
      <c r="L36" s="59"/>
    </row>
    <row r="37" spans="1:12" ht="15" customHeight="1" x14ac:dyDescent="0.2">
      <c r="A37" s="139">
        <v>37</v>
      </c>
      <c r="B37" s="305"/>
      <c r="C37" s="258" t="s">
        <v>30</v>
      </c>
      <c r="D37" s="258" t="s">
        <v>311</v>
      </c>
      <c r="E37" s="258" t="s">
        <v>312</v>
      </c>
      <c r="F37" s="274"/>
      <c r="G37" s="274" t="s">
        <v>32</v>
      </c>
      <c r="H37" s="364"/>
      <c r="I37" s="364"/>
      <c r="J37" s="382">
        <f t="shared" si="0"/>
        <v>0</v>
      </c>
      <c r="K37" s="535" t="s">
        <v>427</v>
      </c>
      <c r="L37" s="59"/>
    </row>
    <row r="38" spans="1:12" ht="15" customHeight="1" x14ac:dyDescent="0.2">
      <c r="A38" s="139">
        <v>38</v>
      </c>
      <c r="B38" s="305"/>
      <c r="C38" s="258" t="s">
        <v>30</v>
      </c>
      <c r="D38" s="258" t="s">
        <v>313</v>
      </c>
      <c r="E38" s="258" t="s">
        <v>48</v>
      </c>
      <c r="F38" s="274"/>
      <c r="G38" s="274" t="s">
        <v>32</v>
      </c>
      <c r="H38" s="364"/>
      <c r="I38" s="364"/>
      <c r="J38" s="382">
        <f t="shared" si="0"/>
        <v>0</v>
      </c>
      <c r="K38" s="535" t="s">
        <v>427</v>
      </c>
      <c r="L38" s="59"/>
    </row>
    <row r="39" spans="1:12" ht="15" customHeight="1" x14ac:dyDescent="0.2">
      <c r="A39" s="139">
        <v>39</v>
      </c>
      <c r="B39" s="305"/>
      <c r="C39" s="258" t="s">
        <v>30</v>
      </c>
      <c r="D39" s="258" t="s">
        <v>313</v>
      </c>
      <c r="E39" s="258" t="s">
        <v>49</v>
      </c>
      <c r="F39" s="274"/>
      <c r="G39" s="274" t="s">
        <v>32</v>
      </c>
      <c r="H39" s="364"/>
      <c r="I39" s="364"/>
      <c r="J39" s="382">
        <f t="shared" si="0"/>
        <v>0</v>
      </c>
      <c r="K39" s="535" t="s">
        <v>427</v>
      </c>
      <c r="L39" s="59"/>
    </row>
    <row r="40" spans="1:12" ht="15" customHeight="1" x14ac:dyDescent="0.2">
      <c r="A40" s="139">
        <v>40</v>
      </c>
      <c r="B40" s="305"/>
      <c r="C40" s="258" t="s">
        <v>30</v>
      </c>
      <c r="D40" s="258" t="s">
        <v>313</v>
      </c>
      <c r="E40" s="258" t="s">
        <v>50</v>
      </c>
      <c r="F40" s="274"/>
      <c r="G40" s="274" t="s">
        <v>32</v>
      </c>
      <c r="H40" s="364"/>
      <c r="I40" s="364"/>
      <c r="J40" s="382">
        <f t="shared" si="0"/>
        <v>0</v>
      </c>
      <c r="K40" s="535" t="s">
        <v>427</v>
      </c>
      <c r="L40" s="59"/>
    </row>
    <row r="41" spans="1:12" ht="15" customHeight="1" x14ac:dyDescent="0.2">
      <c r="A41" s="139">
        <v>41</v>
      </c>
      <c r="B41" s="305"/>
      <c r="C41" s="258" t="s">
        <v>30</v>
      </c>
      <c r="D41" s="258" t="s">
        <v>314</v>
      </c>
      <c r="E41" s="258" t="s">
        <v>315</v>
      </c>
      <c r="F41" s="274"/>
      <c r="G41" s="274" t="s">
        <v>25</v>
      </c>
      <c r="H41" s="364"/>
      <c r="I41" s="364"/>
      <c r="J41" s="382">
        <f t="shared" ref="J41:J59" si="1">I41-H41</f>
        <v>0</v>
      </c>
      <c r="K41" s="535" t="s">
        <v>427</v>
      </c>
      <c r="L41" s="59"/>
    </row>
    <row r="42" spans="1:12" ht="15" customHeight="1" x14ac:dyDescent="0.2">
      <c r="A42" s="139">
        <v>42</v>
      </c>
      <c r="B42" s="305"/>
      <c r="C42" s="258" t="s">
        <v>30</v>
      </c>
      <c r="D42" s="258" t="s">
        <v>314</v>
      </c>
      <c r="E42" s="258" t="s">
        <v>316</v>
      </c>
      <c r="F42" s="274"/>
      <c r="G42" s="274" t="s">
        <v>25</v>
      </c>
      <c r="H42" s="364"/>
      <c r="I42" s="364"/>
      <c r="J42" s="382">
        <f t="shared" si="1"/>
        <v>0</v>
      </c>
      <c r="K42" s="535" t="s">
        <v>427</v>
      </c>
      <c r="L42" s="59"/>
    </row>
    <row r="43" spans="1:12" ht="15" customHeight="1" x14ac:dyDescent="0.2">
      <c r="A43" s="139">
        <v>43</v>
      </c>
      <c r="B43" s="305"/>
      <c r="C43" s="258" t="s">
        <v>30</v>
      </c>
      <c r="D43" s="258" t="s">
        <v>314</v>
      </c>
      <c r="E43" s="258" t="s">
        <v>317</v>
      </c>
      <c r="F43" s="274"/>
      <c r="G43" s="274" t="s">
        <v>25</v>
      </c>
      <c r="H43" s="364"/>
      <c r="I43" s="364"/>
      <c r="J43" s="382">
        <f t="shared" si="1"/>
        <v>0</v>
      </c>
      <c r="K43" s="535" t="s">
        <v>427</v>
      </c>
      <c r="L43" s="59"/>
    </row>
    <row r="44" spans="1:12" ht="15" customHeight="1" x14ac:dyDescent="0.2">
      <c r="A44" s="139">
        <v>44</v>
      </c>
      <c r="B44" s="305"/>
      <c r="C44" s="258" t="s">
        <v>30</v>
      </c>
      <c r="D44" s="258" t="s">
        <v>314</v>
      </c>
      <c r="E44" s="258" t="s">
        <v>318</v>
      </c>
      <c r="F44" s="274"/>
      <c r="G44" s="274" t="s">
        <v>25</v>
      </c>
      <c r="H44" s="364"/>
      <c r="I44" s="364"/>
      <c r="J44" s="382">
        <f t="shared" si="1"/>
        <v>0</v>
      </c>
      <c r="K44" s="535" t="s">
        <v>427</v>
      </c>
      <c r="L44" s="59"/>
    </row>
    <row r="45" spans="1:12" ht="15" customHeight="1" x14ac:dyDescent="0.2">
      <c r="A45" s="139">
        <v>45</v>
      </c>
      <c r="B45" s="305"/>
      <c r="C45" s="258" t="s">
        <v>30</v>
      </c>
      <c r="D45" s="258" t="s">
        <v>314</v>
      </c>
      <c r="E45" s="258" t="s">
        <v>51</v>
      </c>
      <c r="F45" s="274"/>
      <c r="G45" s="274" t="s">
        <v>25</v>
      </c>
      <c r="H45" s="364"/>
      <c r="I45" s="364"/>
      <c r="J45" s="382">
        <f t="shared" si="1"/>
        <v>0</v>
      </c>
      <c r="K45" s="535" t="s">
        <v>427</v>
      </c>
      <c r="L45" s="59"/>
    </row>
    <row r="46" spans="1:12" ht="15" customHeight="1" x14ac:dyDescent="0.2">
      <c r="A46" s="139">
        <v>46</v>
      </c>
      <c r="B46" s="305"/>
      <c r="C46" s="258" t="s">
        <v>30</v>
      </c>
      <c r="D46" s="258" t="s">
        <v>319</v>
      </c>
      <c r="E46" s="258" t="s">
        <v>52</v>
      </c>
      <c r="F46" s="274"/>
      <c r="G46" s="274" t="s">
        <v>25</v>
      </c>
      <c r="H46" s="364"/>
      <c r="I46" s="364"/>
      <c r="J46" s="382">
        <f t="shared" si="1"/>
        <v>0</v>
      </c>
      <c r="K46" s="535" t="s">
        <v>427</v>
      </c>
      <c r="L46" s="59"/>
    </row>
    <row r="47" spans="1:12" ht="15" customHeight="1" x14ac:dyDescent="0.2">
      <c r="A47" s="139">
        <v>47</v>
      </c>
      <c r="B47" s="305"/>
      <c r="C47" s="258" t="s">
        <v>30</v>
      </c>
      <c r="D47" s="258" t="s">
        <v>319</v>
      </c>
      <c r="E47" s="258" t="s">
        <v>53</v>
      </c>
      <c r="F47" s="274"/>
      <c r="G47" s="274" t="s">
        <v>25</v>
      </c>
      <c r="H47" s="364"/>
      <c r="I47" s="364"/>
      <c r="J47" s="382">
        <f t="shared" si="1"/>
        <v>0</v>
      </c>
      <c r="K47" s="535" t="s">
        <v>427</v>
      </c>
      <c r="L47" s="59"/>
    </row>
    <row r="48" spans="1:12" ht="15" customHeight="1" x14ac:dyDescent="0.2">
      <c r="A48" s="139">
        <v>48</v>
      </c>
      <c r="B48" s="305"/>
      <c r="C48" s="258" t="s">
        <v>30</v>
      </c>
      <c r="D48" s="258" t="s">
        <v>320</v>
      </c>
      <c r="E48" s="258" t="s">
        <v>20</v>
      </c>
      <c r="F48" s="274"/>
      <c r="G48" s="274" t="s">
        <v>25</v>
      </c>
      <c r="H48" s="364"/>
      <c r="I48" s="364"/>
      <c r="J48" s="382">
        <f t="shared" si="1"/>
        <v>0</v>
      </c>
      <c r="K48" s="535" t="s">
        <v>427</v>
      </c>
      <c r="L48" s="59"/>
    </row>
    <row r="49" spans="1:12" ht="15" customHeight="1" x14ac:dyDescent="0.2">
      <c r="A49" s="139">
        <v>49</v>
      </c>
      <c r="B49" s="305"/>
      <c r="C49" s="258" t="s">
        <v>30</v>
      </c>
      <c r="D49" s="258" t="s">
        <v>321</v>
      </c>
      <c r="E49" s="258" t="s">
        <v>54</v>
      </c>
      <c r="F49" s="274"/>
      <c r="G49" s="274" t="s">
        <v>25</v>
      </c>
      <c r="H49" s="364"/>
      <c r="I49" s="364"/>
      <c r="J49" s="382">
        <f t="shared" si="1"/>
        <v>0</v>
      </c>
      <c r="K49" s="535" t="s">
        <v>427</v>
      </c>
      <c r="L49" s="59"/>
    </row>
    <row r="50" spans="1:12" ht="15" customHeight="1" x14ac:dyDescent="0.2">
      <c r="A50" s="139">
        <v>50</v>
      </c>
      <c r="B50" s="305"/>
      <c r="C50" s="258" t="s">
        <v>55</v>
      </c>
      <c r="D50" s="258" t="s">
        <v>322</v>
      </c>
      <c r="E50" s="258" t="s">
        <v>323</v>
      </c>
      <c r="F50" s="274"/>
      <c r="G50" s="274" t="s">
        <v>32</v>
      </c>
      <c r="H50" s="364"/>
      <c r="I50" s="364"/>
      <c r="J50" s="382">
        <f t="shared" si="1"/>
        <v>0</v>
      </c>
      <c r="K50" s="535" t="s">
        <v>427</v>
      </c>
      <c r="L50" s="59"/>
    </row>
    <row r="51" spans="1:12" ht="15" customHeight="1" x14ac:dyDescent="0.2">
      <c r="A51" s="139">
        <v>51</v>
      </c>
      <c r="B51" s="305"/>
      <c r="C51" s="258" t="s">
        <v>55</v>
      </c>
      <c r="D51" s="258" t="s">
        <v>324</v>
      </c>
      <c r="E51" s="258" t="s">
        <v>325</v>
      </c>
      <c r="F51" s="274"/>
      <c r="G51" s="274" t="s">
        <v>32</v>
      </c>
      <c r="H51" s="364"/>
      <c r="I51" s="364"/>
      <c r="J51" s="382">
        <f t="shared" si="1"/>
        <v>0</v>
      </c>
      <c r="K51" s="535" t="s">
        <v>427</v>
      </c>
      <c r="L51" s="59"/>
    </row>
    <row r="52" spans="1:12" ht="15" customHeight="1" x14ac:dyDescent="0.2">
      <c r="A52" s="139">
        <v>52</v>
      </c>
      <c r="B52" s="305"/>
      <c r="C52" s="258" t="s">
        <v>55</v>
      </c>
      <c r="D52" s="258" t="s">
        <v>511</v>
      </c>
      <c r="E52" s="258" t="s">
        <v>326</v>
      </c>
      <c r="F52" s="274"/>
      <c r="G52" s="274" t="s">
        <v>32</v>
      </c>
      <c r="H52" s="364"/>
      <c r="I52" s="364"/>
      <c r="J52" s="382">
        <f t="shared" si="1"/>
        <v>0</v>
      </c>
      <c r="K52" s="535" t="s">
        <v>427</v>
      </c>
      <c r="L52" s="59"/>
    </row>
    <row r="53" spans="1:12" ht="15" customHeight="1" x14ac:dyDescent="0.2">
      <c r="A53" s="139">
        <v>53</v>
      </c>
      <c r="B53" s="305"/>
      <c r="C53" s="258" t="s">
        <v>55</v>
      </c>
      <c r="D53" s="258" t="s">
        <v>56</v>
      </c>
      <c r="E53" s="258" t="s">
        <v>476</v>
      </c>
      <c r="F53" s="274"/>
      <c r="G53" s="274" t="s">
        <v>25</v>
      </c>
      <c r="H53" s="364"/>
      <c r="I53" s="364"/>
      <c r="J53" s="382">
        <f t="shared" si="1"/>
        <v>0</v>
      </c>
      <c r="K53" s="535" t="s">
        <v>427</v>
      </c>
      <c r="L53" s="59"/>
    </row>
    <row r="54" spans="1:12" ht="15" customHeight="1" x14ac:dyDescent="0.2">
      <c r="A54" s="139">
        <v>54</v>
      </c>
      <c r="B54" s="305"/>
      <c r="C54" s="258" t="s">
        <v>23</v>
      </c>
      <c r="D54" s="258" t="s">
        <v>57</v>
      </c>
      <c r="E54" s="258" t="s">
        <v>58</v>
      </c>
      <c r="F54" s="274"/>
      <c r="G54" s="274" t="s">
        <v>25</v>
      </c>
      <c r="H54" s="364"/>
      <c r="I54" s="364"/>
      <c r="J54" s="382">
        <f t="shared" si="1"/>
        <v>0</v>
      </c>
      <c r="K54" s="535" t="s">
        <v>427</v>
      </c>
      <c r="L54" s="59"/>
    </row>
    <row r="55" spans="1:12" ht="15" customHeight="1" x14ac:dyDescent="0.2">
      <c r="A55" s="139">
        <v>55</v>
      </c>
      <c r="B55" s="305"/>
      <c r="C55" s="258" t="s">
        <v>23</v>
      </c>
      <c r="D55" s="258" t="s">
        <v>59</v>
      </c>
      <c r="E55" s="258" t="s">
        <v>435</v>
      </c>
      <c r="F55" s="274"/>
      <c r="G55" s="274" t="s">
        <v>329</v>
      </c>
      <c r="H55" s="364"/>
      <c r="I55" s="364"/>
      <c r="J55" s="382">
        <f t="shared" si="1"/>
        <v>0</v>
      </c>
      <c r="K55" s="535" t="s">
        <v>427</v>
      </c>
      <c r="L55" s="59"/>
    </row>
    <row r="56" spans="1:12" ht="15" customHeight="1" x14ac:dyDescent="0.2">
      <c r="A56" s="139">
        <v>56</v>
      </c>
      <c r="B56" s="305"/>
      <c r="C56" s="258" t="s">
        <v>23</v>
      </c>
      <c r="D56" s="258" t="s">
        <v>327</v>
      </c>
      <c r="E56" s="258" t="s">
        <v>28</v>
      </c>
      <c r="F56" s="274"/>
      <c r="G56" s="274" t="s">
        <v>29</v>
      </c>
      <c r="H56" s="364"/>
      <c r="I56" s="364"/>
      <c r="J56" s="382">
        <f t="shared" si="1"/>
        <v>0</v>
      </c>
      <c r="K56" s="535" t="s">
        <v>427</v>
      </c>
      <c r="L56" s="59"/>
    </row>
    <row r="57" spans="1:12" ht="15" customHeight="1" x14ac:dyDescent="0.2">
      <c r="A57" s="139">
        <v>57</v>
      </c>
      <c r="B57" s="305"/>
      <c r="C57" s="258" t="s">
        <v>23</v>
      </c>
      <c r="D57" s="258" t="s">
        <v>328</v>
      </c>
      <c r="E57" s="258" t="s">
        <v>62</v>
      </c>
      <c r="F57" s="274"/>
      <c r="G57" s="274" t="s">
        <v>329</v>
      </c>
      <c r="H57" s="364"/>
      <c r="I57" s="364"/>
      <c r="J57" s="382">
        <f t="shared" si="1"/>
        <v>0</v>
      </c>
      <c r="K57" s="535" t="s">
        <v>427</v>
      </c>
      <c r="L57" s="59"/>
    </row>
    <row r="58" spans="1:12" ht="15" customHeight="1" x14ac:dyDescent="0.2">
      <c r="A58" s="139">
        <v>58</v>
      </c>
      <c r="B58" s="305"/>
      <c r="C58" s="258" t="s">
        <v>23</v>
      </c>
      <c r="D58" s="258" t="s">
        <v>328</v>
      </c>
      <c r="E58" s="258" t="s">
        <v>63</v>
      </c>
      <c r="F58" s="274"/>
      <c r="G58" s="274" t="s">
        <v>29</v>
      </c>
      <c r="H58" s="364"/>
      <c r="I58" s="364"/>
      <c r="J58" s="382">
        <f t="shared" si="1"/>
        <v>0</v>
      </c>
      <c r="K58" s="535" t="s">
        <v>427</v>
      </c>
      <c r="L58" s="59"/>
    </row>
    <row r="59" spans="1:12" ht="15" customHeight="1" x14ac:dyDescent="0.2">
      <c r="A59" s="139">
        <v>59</v>
      </c>
      <c r="B59" s="305"/>
      <c r="C59" s="258" t="s">
        <v>23</v>
      </c>
      <c r="D59" s="258" t="s">
        <v>60</v>
      </c>
      <c r="E59" s="258" t="s">
        <v>61</v>
      </c>
      <c r="F59" s="274"/>
      <c r="G59" s="274" t="s">
        <v>32</v>
      </c>
      <c r="H59" s="364"/>
      <c r="I59" s="364"/>
      <c r="J59" s="382">
        <f t="shared" si="1"/>
        <v>0</v>
      </c>
      <c r="K59" s="535" t="s">
        <v>427</v>
      </c>
      <c r="L59" s="59"/>
    </row>
    <row r="60" spans="1:12" x14ac:dyDescent="0.2">
      <c r="A60" s="64"/>
      <c r="B60" s="160"/>
      <c r="C60" s="65"/>
      <c r="D60" s="66"/>
      <c r="E60" s="66"/>
      <c r="F60" s="66"/>
      <c r="G60" s="66"/>
      <c r="H60" s="66"/>
      <c r="I60" s="66"/>
      <c r="J60" s="66"/>
      <c r="K60" s="66"/>
      <c r="L60" s="73"/>
    </row>
  </sheetData>
  <customSheetViews>
    <customSheetView guid="{21F2E024-704F-4E93-AC63-213755ECFFE0}" scale="55" showPageBreaks="1" showGridLines="0" fitToPage="1" printArea="1" view="pageBreakPreview">
      <pane ySplit="6" topLeftCell="A7" activePane="bottomLeft" state="frozen"/>
      <selection pane="bottomLeft" activeCell="O20" sqref="O20"/>
      <pageMargins left="0.70866141732283472" right="0.70866141732283472" top="0.74803149606299213" bottom="0.74803149606299213" header="0.31496062992125984" footer="0.31496062992125984"/>
      <pageSetup paperSize="9" scale="54"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A6:L6"/>
    <mergeCell ref="I2:K2"/>
    <mergeCell ref="I3:K3"/>
    <mergeCell ref="I4:K4"/>
  </mergeCells>
  <dataValidations count="2">
    <dataValidation allowBlank="1" showInputMessage="1" showErrorMessage="1" prompt="Please enter Network / Sub-Network Name" sqref="I4:K4"/>
    <dataValidation type="list" allowBlank="1" showInputMessage="1" showErrorMessage="1" prompt="Please select from available drop-down options" sqref="K9:K59">
      <formula1>"1,2,3,4,N/A,[Select one]"</formula1>
    </dataValidation>
  </dataValidations>
  <pageMargins left="0.70866141732283472" right="0.70866141732283472" top="0.74803149606299213" bottom="0.74803149606299213" header="0.31496062992125984" footer="0.31496062992125984"/>
  <pageSetup paperSize="9" scale="54" fitToHeight="10" orientation="portrait"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499984740745262"/>
    <pageSetUpPr fitToPage="1"/>
  </sheetPr>
  <dimension ref="A1:AJ61"/>
  <sheetViews>
    <sheetView showGridLines="0" topLeftCell="A16" zoomScale="70" zoomScaleNormal="70" zoomScaleSheetLayoutView="67" workbookViewId="0">
      <selection activeCell="E35" sqref="E35"/>
    </sheetView>
  </sheetViews>
  <sheetFormatPr defaultRowHeight="12.75" x14ac:dyDescent="0.2"/>
  <cols>
    <col min="1" max="1" width="4.5703125" style="18" customWidth="1"/>
    <col min="2" max="2" width="3.42578125" style="155" customWidth="1"/>
    <col min="3" max="3" width="10.140625" style="55" customWidth="1"/>
    <col min="4" max="4" width="31.5703125" style="18" customWidth="1"/>
    <col min="5" max="5" width="61.85546875" style="18" customWidth="1"/>
    <col min="6" max="6" width="8.42578125" style="18" customWidth="1"/>
    <col min="7" max="10" width="9.140625" style="20" customWidth="1"/>
    <col min="11" max="13" width="9.140625" style="38" customWidth="1"/>
    <col min="14" max="14" width="9.140625" style="20" customWidth="1"/>
    <col min="15" max="21" width="9.140625" style="19" customWidth="1"/>
    <col min="22" max="31" width="9.140625" style="55" customWidth="1"/>
    <col min="32" max="33" width="10.140625" style="55" customWidth="1"/>
    <col min="34" max="34" width="9.140625" style="55" customWidth="1"/>
    <col min="35" max="35" width="12.7109375" style="55" customWidth="1"/>
    <col min="36" max="36" width="2.7109375" style="55" customWidth="1"/>
    <col min="37" max="16384" width="9.140625" style="18"/>
  </cols>
  <sheetData>
    <row r="1" spans="1:36" s="21" customFormat="1" ht="15" customHeight="1" x14ac:dyDescent="0.2">
      <c r="A1" s="114"/>
      <c r="B1" s="115"/>
      <c r="C1" s="24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6"/>
    </row>
    <row r="2" spans="1:36" s="21" customFormat="1" ht="18" customHeight="1" x14ac:dyDescent="0.3">
      <c r="A2" s="117"/>
      <c r="B2" s="248"/>
      <c r="C2" s="136"/>
      <c r="D2" s="248"/>
      <c r="E2" s="248"/>
      <c r="F2" s="248"/>
      <c r="G2" s="248"/>
      <c r="H2" s="248"/>
      <c r="I2" s="248"/>
      <c r="J2" s="248"/>
      <c r="K2" s="248"/>
      <c r="L2" s="248"/>
      <c r="M2" s="248"/>
      <c r="N2" s="248"/>
      <c r="O2" s="248"/>
      <c r="P2" s="136"/>
      <c r="Q2" s="136"/>
      <c r="R2" s="136"/>
      <c r="S2" s="136"/>
      <c r="T2" s="136"/>
      <c r="U2" s="136"/>
      <c r="V2" s="136"/>
      <c r="W2" s="248"/>
      <c r="X2" s="248"/>
      <c r="Y2" s="248"/>
      <c r="Z2" s="248"/>
      <c r="AA2" s="248"/>
      <c r="AB2" s="248"/>
      <c r="AC2" s="248"/>
      <c r="AD2" s="140" t="s">
        <v>9</v>
      </c>
      <c r="AE2" s="799" t="str">
        <f>IF(NOT(ISBLANK(CoverSheet!$C$8)),CoverSheet!$C$8,"")</f>
        <v/>
      </c>
      <c r="AF2" s="799"/>
      <c r="AG2" s="799"/>
      <c r="AH2" s="799"/>
      <c r="AI2" s="799"/>
      <c r="AJ2" s="81"/>
    </row>
    <row r="3" spans="1:36" s="21" customFormat="1" ht="18" customHeight="1" x14ac:dyDescent="0.25">
      <c r="A3" s="117"/>
      <c r="B3" s="248"/>
      <c r="C3" s="136"/>
      <c r="D3" s="248"/>
      <c r="E3" s="248"/>
      <c r="F3" s="248"/>
      <c r="G3" s="248"/>
      <c r="H3" s="248"/>
      <c r="I3" s="248"/>
      <c r="J3" s="248"/>
      <c r="K3" s="248"/>
      <c r="L3" s="248"/>
      <c r="M3" s="248"/>
      <c r="N3" s="248"/>
      <c r="O3" s="248"/>
      <c r="P3" s="136"/>
      <c r="Q3" s="136"/>
      <c r="R3" s="136"/>
      <c r="S3" s="136"/>
      <c r="T3" s="136"/>
      <c r="U3" s="136"/>
      <c r="V3" s="136"/>
      <c r="W3" s="248"/>
      <c r="X3" s="248"/>
      <c r="Y3" s="248"/>
      <c r="Z3" s="248"/>
      <c r="AA3" s="248"/>
      <c r="AB3" s="248"/>
      <c r="AC3" s="248"/>
      <c r="AD3" s="140" t="s">
        <v>436</v>
      </c>
      <c r="AE3" s="800" t="str">
        <f>IF(ISNUMBER(CoverSheet!$C$12),CoverSheet!$C$12,"")</f>
        <v/>
      </c>
      <c r="AF3" s="800"/>
      <c r="AG3" s="800"/>
      <c r="AH3" s="800"/>
      <c r="AI3" s="800"/>
      <c r="AJ3" s="81"/>
    </row>
    <row r="4" spans="1:36" s="21" customFormat="1" ht="18" customHeight="1" x14ac:dyDescent="0.35">
      <c r="A4" s="214"/>
      <c r="B4" s="215"/>
      <c r="C4" s="136"/>
      <c r="D4" s="248"/>
      <c r="E4" s="248"/>
      <c r="F4" s="248"/>
      <c r="G4" s="248"/>
      <c r="H4" s="248"/>
      <c r="I4" s="248"/>
      <c r="J4" s="248"/>
      <c r="K4" s="248"/>
      <c r="L4" s="248"/>
      <c r="M4" s="248"/>
      <c r="N4" s="248"/>
      <c r="O4" s="248"/>
      <c r="P4" s="248"/>
      <c r="Q4" s="173"/>
      <c r="R4" s="248"/>
      <c r="S4" s="248"/>
      <c r="T4" s="248"/>
      <c r="U4" s="248"/>
      <c r="V4" s="248"/>
      <c r="W4" s="248"/>
      <c r="X4" s="248"/>
      <c r="Y4" s="248"/>
      <c r="Z4" s="248"/>
      <c r="AA4" s="248"/>
      <c r="AB4" s="248"/>
      <c r="AC4" s="248"/>
      <c r="AD4" s="140" t="s">
        <v>95</v>
      </c>
      <c r="AE4" s="801"/>
      <c r="AF4" s="801"/>
      <c r="AG4" s="801"/>
      <c r="AH4" s="801"/>
      <c r="AI4" s="801"/>
      <c r="AJ4" s="81"/>
    </row>
    <row r="5" spans="1:36" s="186" customFormat="1" ht="21" x14ac:dyDescent="0.35">
      <c r="A5" s="496" t="s">
        <v>397</v>
      </c>
      <c r="B5" s="215"/>
      <c r="C5" s="136"/>
      <c r="D5" s="248"/>
      <c r="E5" s="248"/>
      <c r="F5" s="248"/>
      <c r="G5" s="248"/>
      <c r="H5" s="248"/>
      <c r="I5" s="248"/>
      <c r="J5" s="248"/>
      <c r="K5" s="248"/>
      <c r="L5" s="248"/>
      <c r="M5" s="248"/>
      <c r="N5" s="248"/>
      <c r="O5" s="248"/>
      <c r="P5" s="248"/>
      <c r="Q5" s="173"/>
      <c r="R5" s="248"/>
      <c r="S5" s="248"/>
      <c r="T5" s="248"/>
      <c r="U5" s="248"/>
      <c r="V5" s="248"/>
      <c r="W5" s="248"/>
      <c r="X5" s="248"/>
      <c r="Y5" s="248"/>
      <c r="Z5" s="248"/>
      <c r="AA5" s="248"/>
      <c r="AB5" s="248"/>
      <c r="AC5" s="248"/>
      <c r="AD5" s="140"/>
      <c r="AE5" s="248"/>
      <c r="AF5" s="248"/>
      <c r="AG5" s="248"/>
      <c r="AH5" s="248"/>
      <c r="AI5" s="248"/>
      <c r="AJ5" s="212"/>
    </row>
    <row r="6" spans="1:36" s="281" customFormat="1" ht="22.5" customHeight="1" x14ac:dyDescent="0.2">
      <c r="A6" s="714" t="s">
        <v>480</v>
      </c>
      <c r="B6" s="718"/>
      <c r="C6" s="718"/>
      <c r="D6" s="718"/>
      <c r="E6" s="718"/>
      <c r="F6" s="718"/>
      <c r="G6" s="718"/>
      <c r="H6" s="718"/>
      <c r="I6" s="718"/>
      <c r="J6" s="718"/>
      <c r="K6" s="718"/>
      <c r="L6" s="718"/>
      <c r="M6" s="718"/>
      <c r="N6" s="718"/>
      <c r="O6" s="718"/>
      <c r="P6" s="718"/>
      <c r="Q6" s="718"/>
      <c r="R6" s="718"/>
      <c r="S6" s="718"/>
      <c r="T6" s="718"/>
      <c r="U6" s="718"/>
      <c r="V6" s="124"/>
      <c r="W6" s="136"/>
      <c r="X6" s="136"/>
      <c r="Y6" s="136"/>
      <c r="Z6" s="136"/>
      <c r="AA6" s="136"/>
      <c r="AB6" s="136"/>
      <c r="AC6" s="124"/>
      <c r="AD6" s="124"/>
      <c r="AE6" s="136"/>
      <c r="AF6" s="136"/>
      <c r="AG6" s="136"/>
      <c r="AH6" s="136"/>
      <c r="AI6" s="136"/>
      <c r="AJ6" s="123"/>
    </row>
    <row r="7" spans="1:36" s="20" customFormat="1" ht="15" customHeight="1" x14ac:dyDescent="0.2">
      <c r="A7" s="129" t="s">
        <v>680</v>
      </c>
      <c r="B7" s="173"/>
      <c r="C7" s="136"/>
      <c r="D7" s="85"/>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81"/>
    </row>
    <row r="8" spans="1:36" s="50" customFormat="1" ht="15" customHeight="1" x14ac:dyDescent="0.2">
      <c r="A8" s="187"/>
      <c r="B8" s="144"/>
      <c r="C8" s="191"/>
      <c r="D8" s="664" t="s">
        <v>11</v>
      </c>
      <c r="E8" s="665" t="str">
        <f>IF(ISNUMBER(CoverSheet!$C$12),CoverSheet!$C$12,"")</f>
        <v/>
      </c>
      <c r="F8" s="282"/>
      <c r="G8" s="802" t="s">
        <v>437</v>
      </c>
      <c r="H8" s="802"/>
      <c r="I8" s="802"/>
      <c r="J8" s="802"/>
      <c r="K8" s="802"/>
      <c r="L8" s="802"/>
      <c r="M8" s="802"/>
      <c r="N8" s="802"/>
      <c r="O8" s="802"/>
      <c r="P8" s="802"/>
      <c r="Q8" s="802"/>
      <c r="R8" s="802"/>
      <c r="S8" s="802"/>
      <c r="T8" s="802"/>
      <c r="U8" s="802"/>
      <c r="V8" s="802"/>
      <c r="W8" s="802"/>
      <c r="X8" s="802"/>
      <c r="Y8" s="802"/>
      <c r="Z8" s="802"/>
      <c r="AA8" s="282"/>
      <c r="AB8" s="282"/>
      <c r="AC8" s="282"/>
      <c r="AD8" s="282"/>
      <c r="AE8" s="282"/>
      <c r="AF8" s="282"/>
      <c r="AG8" s="282"/>
      <c r="AH8" s="282"/>
      <c r="AI8" s="282"/>
      <c r="AJ8" s="125"/>
    </row>
    <row r="9" spans="1:36" ht="38.25" x14ac:dyDescent="0.2">
      <c r="A9" s="187">
        <v>9</v>
      </c>
      <c r="B9" s="144"/>
      <c r="C9" s="307" t="s">
        <v>21</v>
      </c>
      <c r="D9" s="257" t="s">
        <v>2</v>
      </c>
      <c r="E9" s="257" t="s">
        <v>22</v>
      </c>
      <c r="F9" s="285" t="s">
        <v>100</v>
      </c>
      <c r="G9" s="285" t="s">
        <v>292</v>
      </c>
      <c r="H9" s="285" t="s">
        <v>293</v>
      </c>
      <c r="I9" s="285" t="s">
        <v>286</v>
      </c>
      <c r="J9" s="285" t="s">
        <v>285</v>
      </c>
      <c r="K9" s="285" t="s">
        <v>333</v>
      </c>
      <c r="L9" s="285" t="s">
        <v>334</v>
      </c>
      <c r="M9" s="285" t="s">
        <v>335</v>
      </c>
      <c r="N9" s="285">
        <v>2000</v>
      </c>
      <c r="O9" s="285">
        <v>2001</v>
      </c>
      <c r="P9" s="285">
        <v>2002</v>
      </c>
      <c r="Q9" s="285">
        <v>2003</v>
      </c>
      <c r="R9" s="285">
        <v>2004</v>
      </c>
      <c r="S9" s="285">
        <v>2005</v>
      </c>
      <c r="T9" s="285">
        <v>2006</v>
      </c>
      <c r="U9" s="285">
        <v>2007</v>
      </c>
      <c r="V9" s="285">
        <v>2008</v>
      </c>
      <c r="W9" s="285">
        <v>2009</v>
      </c>
      <c r="X9" s="285">
        <v>2010</v>
      </c>
      <c r="Y9" s="285">
        <v>2011</v>
      </c>
      <c r="Z9" s="285">
        <v>2012</v>
      </c>
      <c r="AA9" s="408">
        <v>2013</v>
      </c>
      <c r="AB9" s="408">
        <v>2014</v>
      </c>
      <c r="AC9" s="408">
        <v>2015</v>
      </c>
      <c r="AD9" s="408">
        <v>2016</v>
      </c>
      <c r="AE9" s="408">
        <v>2017</v>
      </c>
      <c r="AF9" s="559" t="s">
        <v>778</v>
      </c>
      <c r="AG9" s="549" t="s">
        <v>99</v>
      </c>
      <c r="AH9" s="285" t="s">
        <v>330</v>
      </c>
      <c r="AI9" s="285" t="s">
        <v>331</v>
      </c>
      <c r="AJ9" s="94"/>
    </row>
    <row r="10" spans="1:36" ht="15" customHeight="1" x14ac:dyDescent="0.2">
      <c r="A10" s="187">
        <v>10</v>
      </c>
      <c r="B10" s="144"/>
      <c r="C10" s="288" t="s">
        <v>23</v>
      </c>
      <c r="D10" s="258" t="s">
        <v>297</v>
      </c>
      <c r="E10" s="258" t="s">
        <v>24</v>
      </c>
      <c r="F10" s="274" t="s">
        <v>25</v>
      </c>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82">
        <f t="shared" ref="AG10:AG60" si="0">SUM(G10:AF10)</f>
        <v>0</v>
      </c>
      <c r="AH10" s="364"/>
      <c r="AI10" s="536" t="s">
        <v>427</v>
      </c>
      <c r="AJ10" s="62"/>
    </row>
    <row r="11" spans="1:36" ht="15" customHeight="1" x14ac:dyDescent="0.2">
      <c r="A11" s="187">
        <v>11</v>
      </c>
      <c r="B11" s="144"/>
      <c r="C11" s="288" t="s">
        <v>23</v>
      </c>
      <c r="D11" s="258" t="s">
        <v>297</v>
      </c>
      <c r="E11" s="258" t="s">
        <v>26</v>
      </c>
      <c r="F11" s="274" t="s">
        <v>25</v>
      </c>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82">
        <f t="shared" si="0"/>
        <v>0</v>
      </c>
      <c r="AH11" s="364"/>
      <c r="AI11" s="536" t="s">
        <v>427</v>
      </c>
      <c r="AJ11" s="62"/>
    </row>
    <row r="12" spans="1:36" ht="15" customHeight="1" x14ac:dyDescent="0.2">
      <c r="A12" s="187">
        <v>12</v>
      </c>
      <c r="B12" s="144"/>
      <c r="C12" s="288" t="s">
        <v>23</v>
      </c>
      <c r="D12" s="258" t="s">
        <v>297</v>
      </c>
      <c r="E12" s="258" t="s">
        <v>27</v>
      </c>
      <c r="F12" s="274" t="s">
        <v>25</v>
      </c>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82">
        <f t="shared" si="0"/>
        <v>0</v>
      </c>
      <c r="AH12" s="364"/>
      <c r="AI12" s="536" t="s">
        <v>427</v>
      </c>
      <c r="AJ12" s="62"/>
    </row>
    <row r="13" spans="1:36" ht="15" customHeight="1" x14ac:dyDescent="0.2">
      <c r="A13" s="187">
        <v>13</v>
      </c>
      <c r="B13" s="144"/>
      <c r="C13" s="288" t="s">
        <v>30</v>
      </c>
      <c r="D13" s="258" t="s">
        <v>298</v>
      </c>
      <c r="E13" s="258" t="s">
        <v>31</v>
      </c>
      <c r="F13" s="274" t="s">
        <v>32</v>
      </c>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82">
        <f t="shared" si="0"/>
        <v>0</v>
      </c>
      <c r="AH13" s="364"/>
      <c r="AI13" s="536" t="s">
        <v>427</v>
      </c>
      <c r="AJ13" s="62"/>
    </row>
    <row r="14" spans="1:36" ht="15" customHeight="1" x14ac:dyDescent="0.2">
      <c r="A14" s="187">
        <v>14</v>
      </c>
      <c r="B14" s="144"/>
      <c r="C14" s="288" t="s">
        <v>30</v>
      </c>
      <c r="D14" s="258" t="s">
        <v>298</v>
      </c>
      <c r="E14" s="258" t="s">
        <v>33</v>
      </c>
      <c r="F14" s="274" t="s">
        <v>32</v>
      </c>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82">
        <f t="shared" si="0"/>
        <v>0</v>
      </c>
      <c r="AH14" s="364"/>
      <c r="AI14" s="536" t="s">
        <v>427</v>
      </c>
      <c r="AJ14" s="62"/>
    </row>
    <row r="15" spans="1:36" ht="15" customHeight="1" x14ac:dyDescent="0.2">
      <c r="A15" s="187">
        <v>15</v>
      </c>
      <c r="B15" s="144"/>
      <c r="C15" s="288" t="s">
        <v>30</v>
      </c>
      <c r="D15" s="258" t="s">
        <v>299</v>
      </c>
      <c r="E15" s="258" t="s">
        <v>34</v>
      </c>
      <c r="F15" s="274" t="s">
        <v>32</v>
      </c>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82">
        <f t="shared" si="0"/>
        <v>0</v>
      </c>
      <c r="AH15" s="364"/>
      <c r="AI15" s="536" t="s">
        <v>427</v>
      </c>
      <c r="AJ15" s="62"/>
    </row>
    <row r="16" spans="1:36" ht="15" customHeight="1" x14ac:dyDescent="0.2">
      <c r="A16" s="187">
        <v>16</v>
      </c>
      <c r="B16" s="144"/>
      <c r="C16" s="288" t="s">
        <v>30</v>
      </c>
      <c r="D16" s="258" t="s">
        <v>299</v>
      </c>
      <c r="E16" s="258" t="s">
        <v>35</v>
      </c>
      <c r="F16" s="274" t="s">
        <v>32</v>
      </c>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82">
        <f t="shared" si="0"/>
        <v>0</v>
      </c>
      <c r="AH16" s="364"/>
      <c r="AI16" s="536" t="s">
        <v>427</v>
      </c>
      <c r="AJ16" s="62"/>
    </row>
    <row r="17" spans="1:36" ht="15" customHeight="1" x14ac:dyDescent="0.2">
      <c r="A17" s="187">
        <v>17</v>
      </c>
      <c r="B17" s="144"/>
      <c r="C17" s="288" t="s">
        <v>30</v>
      </c>
      <c r="D17" s="258" t="s">
        <v>299</v>
      </c>
      <c r="E17" s="258" t="s">
        <v>36</v>
      </c>
      <c r="F17" s="274" t="s">
        <v>32</v>
      </c>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82">
        <f t="shared" si="0"/>
        <v>0</v>
      </c>
      <c r="AH17" s="364"/>
      <c r="AI17" s="536" t="s">
        <v>427</v>
      </c>
      <c r="AJ17" s="62"/>
    </row>
    <row r="18" spans="1:36" ht="15" customHeight="1" x14ac:dyDescent="0.2">
      <c r="A18" s="187">
        <v>18</v>
      </c>
      <c r="B18" s="144"/>
      <c r="C18" s="288" t="s">
        <v>30</v>
      </c>
      <c r="D18" s="258" t="s">
        <v>299</v>
      </c>
      <c r="E18" s="258" t="s">
        <v>37</v>
      </c>
      <c r="F18" s="274" t="s">
        <v>32</v>
      </c>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82">
        <f t="shared" si="0"/>
        <v>0</v>
      </c>
      <c r="AH18" s="364"/>
      <c r="AI18" s="536" t="s">
        <v>427</v>
      </c>
      <c r="AJ18" s="62"/>
    </row>
    <row r="19" spans="1:36" ht="15" customHeight="1" x14ac:dyDescent="0.2">
      <c r="A19" s="187">
        <v>19</v>
      </c>
      <c r="B19" s="144"/>
      <c r="C19" s="288" t="s">
        <v>30</v>
      </c>
      <c r="D19" s="258" t="s">
        <v>299</v>
      </c>
      <c r="E19" s="258" t="s">
        <v>38</v>
      </c>
      <c r="F19" s="274" t="s">
        <v>32</v>
      </c>
      <c r="G19" s="364"/>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82">
        <f t="shared" si="0"/>
        <v>0</v>
      </c>
      <c r="AH19" s="364"/>
      <c r="AI19" s="536" t="s">
        <v>427</v>
      </c>
      <c r="AJ19" s="62"/>
    </row>
    <row r="20" spans="1:36" ht="15" customHeight="1" x14ac:dyDescent="0.2">
      <c r="A20" s="187">
        <v>20</v>
      </c>
      <c r="B20" s="144"/>
      <c r="C20" s="288" t="s">
        <v>30</v>
      </c>
      <c r="D20" s="258" t="s">
        <v>299</v>
      </c>
      <c r="E20" s="258" t="s">
        <v>39</v>
      </c>
      <c r="F20" s="274" t="s">
        <v>32</v>
      </c>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82">
        <f t="shared" si="0"/>
        <v>0</v>
      </c>
      <c r="AH20" s="364"/>
      <c r="AI20" s="536" t="s">
        <v>427</v>
      </c>
      <c r="AJ20" s="62"/>
    </row>
    <row r="21" spans="1:36" ht="15" customHeight="1" x14ac:dyDescent="0.2">
      <c r="A21" s="187">
        <v>21</v>
      </c>
      <c r="B21" s="144"/>
      <c r="C21" s="288" t="s">
        <v>30</v>
      </c>
      <c r="D21" s="258" t="s">
        <v>299</v>
      </c>
      <c r="E21" s="258" t="s">
        <v>40</v>
      </c>
      <c r="F21" s="274" t="s">
        <v>32</v>
      </c>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82">
        <f t="shared" si="0"/>
        <v>0</v>
      </c>
      <c r="AH21" s="364"/>
      <c r="AI21" s="536" t="s">
        <v>427</v>
      </c>
      <c r="AJ21" s="62"/>
    </row>
    <row r="22" spans="1:36" ht="15" customHeight="1" x14ac:dyDescent="0.2">
      <c r="A22" s="187">
        <v>22</v>
      </c>
      <c r="B22" s="144"/>
      <c r="C22" s="288" t="s">
        <v>30</v>
      </c>
      <c r="D22" s="258" t="s">
        <v>299</v>
      </c>
      <c r="E22" s="258" t="s">
        <v>41</v>
      </c>
      <c r="F22" s="274" t="s">
        <v>32</v>
      </c>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82">
        <f t="shared" si="0"/>
        <v>0</v>
      </c>
      <c r="AH22" s="364"/>
      <c r="AI22" s="536" t="s">
        <v>427</v>
      </c>
      <c r="AJ22" s="62"/>
    </row>
    <row r="23" spans="1:36" ht="15" customHeight="1" x14ac:dyDescent="0.2">
      <c r="A23" s="187">
        <v>23</v>
      </c>
      <c r="B23" s="144"/>
      <c r="C23" s="288" t="s">
        <v>30</v>
      </c>
      <c r="D23" s="258" t="s">
        <v>299</v>
      </c>
      <c r="E23" s="258" t="s">
        <v>42</v>
      </c>
      <c r="F23" s="274" t="s">
        <v>32</v>
      </c>
      <c r="G23" s="364"/>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82">
        <f t="shared" si="0"/>
        <v>0</v>
      </c>
      <c r="AH23" s="364"/>
      <c r="AI23" s="536" t="s">
        <v>427</v>
      </c>
      <c r="AJ23" s="62"/>
    </row>
    <row r="24" spans="1:36" ht="15" customHeight="1" x14ac:dyDescent="0.2">
      <c r="A24" s="187">
        <v>24</v>
      </c>
      <c r="B24" s="144"/>
      <c r="C24" s="288" t="s">
        <v>30</v>
      </c>
      <c r="D24" s="258" t="s">
        <v>300</v>
      </c>
      <c r="E24" s="258" t="s">
        <v>43</v>
      </c>
      <c r="F24" s="274" t="s">
        <v>25</v>
      </c>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82">
        <f t="shared" si="0"/>
        <v>0</v>
      </c>
      <c r="AH24" s="364"/>
      <c r="AI24" s="536" t="s">
        <v>427</v>
      </c>
      <c r="AJ24" s="62"/>
    </row>
    <row r="25" spans="1:36" ht="15" customHeight="1" x14ac:dyDescent="0.2">
      <c r="A25" s="187">
        <v>25</v>
      </c>
      <c r="B25" s="144"/>
      <c r="C25" s="288" t="s">
        <v>30</v>
      </c>
      <c r="D25" s="258" t="s">
        <v>300</v>
      </c>
      <c r="E25" s="258" t="s">
        <v>44</v>
      </c>
      <c r="F25" s="274" t="s">
        <v>25</v>
      </c>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82">
        <f t="shared" si="0"/>
        <v>0</v>
      </c>
      <c r="AH25" s="364"/>
      <c r="AI25" s="536" t="s">
        <v>427</v>
      </c>
      <c r="AJ25" s="62"/>
    </row>
    <row r="26" spans="1:36" ht="15" customHeight="1" x14ac:dyDescent="0.2">
      <c r="A26" s="187">
        <v>26</v>
      </c>
      <c r="B26" s="144"/>
      <c r="C26" s="288" t="s">
        <v>30</v>
      </c>
      <c r="D26" s="258" t="s">
        <v>301</v>
      </c>
      <c r="E26" s="258" t="s">
        <v>306</v>
      </c>
      <c r="F26" s="274" t="s">
        <v>25</v>
      </c>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82">
        <f t="shared" si="0"/>
        <v>0</v>
      </c>
      <c r="AH26" s="364"/>
      <c r="AI26" s="536" t="s">
        <v>427</v>
      </c>
      <c r="AJ26" s="62"/>
    </row>
    <row r="27" spans="1:36" ht="15" customHeight="1" x14ac:dyDescent="0.2">
      <c r="A27" s="187">
        <v>27</v>
      </c>
      <c r="B27" s="144"/>
      <c r="C27" s="288" t="s">
        <v>30</v>
      </c>
      <c r="D27" s="258" t="s">
        <v>301</v>
      </c>
      <c r="E27" s="258" t="s">
        <v>307</v>
      </c>
      <c r="F27" s="274" t="s">
        <v>25</v>
      </c>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82">
        <f t="shared" si="0"/>
        <v>0</v>
      </c>
      <c r="AH27" s="364"/>
      <c r="AI27" s="536" t="s">
        <v>427</v>
      </c>
      <c r="AJ27" s="62"/>
    </row>
    <row r="28" spans="1:36" ht="15" customHeight="1" x14ac:dyDescent="0.2">
      <c r="A28" s="187">
        <v>28</v>
      </c>
      <c r="B28" s="144"/>
      <c r="C28" s="288" t="s">
        <v>30</v>
      </c>
      <c r="D28" s="258" t="s">
        <v>301</v>
      </c>
      <c r="E28" s="258" t="s">
        <v>304</v>
      </c>
      <c r="F28" s="274" t="s">
        <v>25</v>
      </c>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82">
        <f t="shared" si="0"/>
        <v>0</v>
      </c>
      <c r="AH28" s="364"/>
      <c r="AI28" s="536" t="s">
        <v>427</v>
      </c>
      <c r="AJ28" s="62"/>
    </row>
    <row r="29" spans="1:36" ht="15" customHeight="1" x14ac:dyDescent="0.2">
      <c r="A29" s="187">
        <v>29</v>
      </c>
      <c r="B29" s="144"/>
      <c r="C29" s="288" t="s">
        <v>30</v>
      </c>
      <c r="D29" s="258" t="s">
        <v>301</v>
      </c>
      <c r="E29" s="258" t="s">
        <v>305</v>
      </c>
      <c r="F29" s="274" t="s">
        <v>25</v>
      </c>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82">
        <f t="shared" si="0"/>
        <v>0</v>
      </c>
      <c r="AH29" s="364"/>
      <c r="AI29" s="536" t="s">
        <v>427</v>
      </c>
      <c r="AJ29" s="62"/>
    </row>
    <row r="30" spans="1:36" ht="15" customHeight="1" x14ac:dyDescent="0.2">
      <c r="A30" s="187">
        <v>30</v>
      </c>
      <c r="B30" s="144"/>
      <c r="C30" s="288" t="s">
        <v>30</v>
      </c>
      <c r="D30" s="258" t="s">
        <v>301</v>
      </c>
      <c r="E30" s="258" t="s">
        <v>45</v>
      </c>
      <c r="F30" s="274" t="s">
        <v>25</v>
      </c>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82">
        <f t="shared" si="0"/>
        <v>0</v>
      </c>
      <c r="AH30" s="364"/>
      <c r="AI30" s="536" t="s">
        <v>427</v>
      </c>
      <c r="AJ30" s="62"/>
    </row>
    <row r="31" spans="1:36" ht="15" customHeight="1" x14ac:dyDescent="0.2">
      <c r="A31" s="187">
        <v>31</v>
      </c>
      <c r="B31" s="144"/>
      <c r="C31" s="288" t="s">
        <v>30</v>
      </c>
      <c r="D31" s="258" t="s">
        <v>301</v>
      </c>
      <c r="E31" s="258" t="s">
        <v>302</v>
      </c>
      <c r="F31" s="274" t="s">
        <v>25</v>
      </c>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82">
        <f t="shared" si="0"/>
        <v>0</v>
      </c>
      <c r="AH31" s="364"/>
      <c r="AI31" s="536" t="s">
        <v>427</v>
      </c>
      <c r="AJ31" s="62"/>
    </row>
    <row r="32" spans="1:36" ht="15" customHeight="1" x14ac:dyDescent="0.2">
      <c r="A32" s="187">
        <v>32</v>
      </c>
      <c r="B32" s="144"/>
      <c r="C32" s="288" t="s">
        <v>30</v>
      </c>
      <c r="D32" s="258" t="s">
        <v>301</v>
      </c>
      <c r="E32" s="258" t="s">
        <v>303</v>
      </c>
      <c r="F32" s="274" t="s">
        <v>25</v>
      </c>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82">
        <f t="shared" si="0"/>
        <v>0</v>
      </c>
      <c r="AH32" s="364"/>
      <c r="AI32" s="536" t="s">
        <v>427</v>
      </c>
      <c r="AJ32" s="62"/>
    </row>
    <row r="33" spans="1:36" ht="15" customHeight="1" x14ac:dyDescent="0.2">
      <c r="A33" s="187">
        <v>33</v>
      </c>
      <c r="B33" s="144"/>
      <c r="C33" s="288" t="s">
        <v>30</v>
      </c>
      <c r="D33" s="258" t="s">
        <v>301</v>
      </c>
      <c r="E33" s="258" t="s">
        <v>308</v>
      </c>
      <c r="F33" s="274" t="s">
        <v>25</v>
      </c>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82">
        <f t="shared" si="0"/>
        <v>0</v>
      </c>
      <c r="AH33" s="364"/>
      <c r="AI33" s="536" t="s">
        <v>427</v>
      </c>
      <c r="AJ33" s="62"/>
    </row>
    <row r="34" spans="1:36" ht="15" customHeight="1" x14ac:dyDescent="0.2">
      <c r="A34" s="187">
        <v>34</v>
      </c>
      <c r="B34" s="144"/>
      <c r="C34" s="288" t="s">
        <v>30</v>
      </c>
      <c r="D34" s="258" t="s">
        <v>301</v>
      </c>
      <c r="E34" s="258" t="s">
        <v>309</v>
      </c>
      <c r="F34" s="274" t="s">
        <v>25</v>
      </c>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82">
        <f t="shared" si="0"/>
        <v>0</v>
      </c>
      <c r="AH34" s="364"/>
      <c r="AI34" s="536" t="s">
        <v>427</v>
      </c>
      <c r="AJ34" s="62"/>
    </row>
    <row r="35" spans="1:36" ht="15" customHeight="1" x14ac:dyDescent="0.2">
      <c r="A35" s="187">
        <v>45</v>
      </c>
      <c r="B35" s="305"/>
      <c r="C35" s="288" t="s">
        <v>30</v>
      </c>
      <c r="D35" s="258" t="s">
        <v>496</v>
      </c>
      <c r="E35" s="258" t="s">
        <v>310</v>
      </c>
      <c r="F35" s="274" t="s">
        <v>25</v>
      </c>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82">
        <f t="shared" si="0"/>
        <v>0</v>
      </c>
      <c r="AH35" s="364"/>
      <c r="AI35" s="536" t="s">
        <v>427</v>
      </c>
      <c r="AJ35" s="62"/>
    </row>
    <row r="36" spans="1:36" ht="15" customHeight="1" x14ac:dyDescent="0.2">
      <c r="A36" s="187">
        <v>46</v>
      </c>
      <c r="B36" s="305"/>
      <c r="C36" s="288" t="s">
        <v>30</v>
      </c>
      <c r="D36" s="258" t="s">
        <v>311</v>
      </c>
      <c r="E36" s="258" t="s">
        <v>46</v>
      </c>
      <c r="F36" s="274" t="s">
        <v>32</v>
      </c>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82">
        <f t="shared" si="0"/>
        <v>0</v>
      </c>
      <c r="AH36" s="364"/>
      <c r="AI36" s="536" t="s">
        <v>427</v>
      </c>
      <c r="AJ36" s="62"/>
    </row>
    <row r="37" spans="1:36" ht="15" customHeight="1" x14ac:dyDescent="0.2">
      <c r="A37" s="187">
        <v>47</v>
      </c>
      <c r="B37" s="305"/>
      <c r="C37" s="288" t="s">
        <v>30</v>
      </c>
      <c r="D37" s="258" t="s">
        <v>311</v>
      </c>
      <c r="E37" s="258" t="s">
        <v>47</v>
      </c>
      <c r="F37" s="274" t="s">
        <v>32</v>
      </c>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82">
        <f t="shared" si="0"/>
        <v>0</v>
      </c>
      <c r="AH37" s="364"/>
      <c r="AI37" s="536" t="s">
        <v>427</v>
      </c>
      <c r="AJ37" s="62"/>
    </row>
    <row r="38" spans="1:36" ht="15" customHeight="1" x14ac:dyDescent="0.2">
      <c r="A38" s="187">
        <v>48</v>
      </c>
      <c r="B38" s="305"/>
      <c r="C38" s="288" t="s">
        <v>30</v>
      </c>
      <c r="D38" s="258" t="s">
        <v>311</v>
      </c>
      <c r="E38" s="258" t="s">
        <v>312</v>
      </c>
      <c r="F38" s="274" t="s">
        <v>32</v>
      </c>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82">
        <f t="shared" si="0"/>
        <v>0</v>
      </c>
      <c r="AH38" s="364"/>
      <c r="AI38" s="536" t="s">
        <v>427</v>
      </c>
      <c r="AJ38" s="62"/>
    </row>
    <row r="39" spans="1:36" ht="15" customHeight="1" x14ac:dyDescent="0.2">
      <c r="A39" s="187">
        <v>49</v>
      </c>
      <c r="B39" s="305"/>
      <c r="C39" s="288" t="s">
        <v>30</v>
      </c>
      <c r="D39" s="258" t="s">
        <v>313</v>
      </c>
      <c r="E39" s="258" t="s">
        <v>48</v>
      </c>
      <c r="F39" s="274" t="s">
        <v>32</v>
      </c>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82">
        <f t="shared" si="0"/>
        <v>0</v>
      </c>
      <c r="AH39" s="364"/>
      <c r="AI39" s="536" t="s">
        <v>427</v>
      </c>
      <c r="AJ39" s="62"/>
    </row>
    <row r="40" spans="1:36" ht="15" customHeight="1" x14ac:dyDescent="0.2">
      <c r="A40" s="187">
        <v>50</v>
      </c>
      <c r="B40" s="305"/>
      <c r="C40" s="288" t="s">
        <v>30</v>
      </c>
      <c r="D40" s="258" t="s">
        <v>313</v>
      </c>
      <c r="E40" s="258" t="s">
        <v>49</v>
      </c>
      <c r="F40" s="274" t="s">
        <v>32</v>
      </c>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82">
        <f t="shared" si="0"/>
        <v>0</v>
      </c>
      <c r="AH40" s="364"/>
      <c r="AI40" s="536" t="s">
        <v>427</v>
      </c>
      <c r="AJ40" s="62"/>
    </row>
    <row r="41" spans="1:36" ht="15" customHeight="1" x14ac:dyDescent="0.2">
      <c r="A41" s="187">
        <v>51</v>
      </c>
      <c r="B41" s="305"/>
      <c r="C41" s="288" t="s">
        <v>30</v>
      </c>
      <c r="D41" s="258" t="s">
        <v>313</v>
      </c>
      <c r="E41" s="258" t="s">
        <v>50</v>
      </c>
      <c r="F41" s="274" t="s">
        <v>32</v>
      </c>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82">
        <f t="shared" si="0"/>
        <v>0</v>
      </c>
      <c r="AH41" s="364"/>
      <c r="AI41" s="536" t="s">
        <v>427</v>
      </c>
      <c r="AJ41" s="62"/>
    </row>
    <row r="42" spans="1:36" ht="15" customHeight="1" x14ac:dyDescent="0.2">
      <c r="A42" s="187">
        <v>52</v>
      </c>
      <c r="B42" s="305"/>
      <c r="C42" s="288" t="s">
        <v>30</v>
      </c>
      <c r="D42" s="258" t="s">
        <v>314</v>
      </c>
      <c r="E42" s="258" t="s">
        <v>315</v>
      </c>
      <c r="F42" s="274" t="s">
        <v>25</v>
      </c>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82">
        <f t="shared" si="0"/>
        <v>0</v>
      </c>
      <c r="AH42" s="364"/>
      <c r="AI42" s="536" t="s">
        <v>427</v>
      </c>
      <c r="AJ42" s="62"/>
    </row>
    <row r="43" spans="1:36" ht="15" customHeight="1" x14ac:dyDescent="0.2">
      <c r="A43" s="187">
        <v>53</v>
      </c>
      <c r="B43" s="305"/>
      <c r="C43" s="288" t="s">
        <v>30</v>
      </c>
      <c r="D43" s="258" t="s">
        <v>314</v>
      </c>
      <c r="E43" s="258" t="s">
        <v>316</v>
      </c>
      <c r="F43" s="274" t="s">
        <v>25</v>
      </c>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82">
        <f t="shared" si="0"/>
        <v>0</v>
      </c>
      <c r="AH43" s="364"/>
      <c r="AI43" s="536" t="s">
        <v>427</v>
      </c>
      <c r="AJ43" s="62"/>
    </row>
    <row r="44" spans="1:36" ht="15" customHeight="1" x14ac:dyDescent="0.2">
      <c r="A44" s="187">
        <v>54</v>
      </c>
      <c r="B44" s="305"/>
      <c r="C44" s="310" t="s">
        <v>30</v>
      </c>
      <c r="D44" s="353" t="s">
        <v>314</v>
      </c>
      <c r="E44" s="353" t="s">
        <v>317</v>
      </c>
      <c r="F44" s="274" t="s">
        <v>25</v>
      </c>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82">
        <f t="shared" si="0"/>
        <v>0</v>
      </c>
      <c r="AH44" s="364"/>
      <c r="AI44" s="536" t="s">
        <v>427</v>
      </c>
      <c r="AJ44" s="62"/>
    </row>
    <row r="45" spans="1:36" ht="15" customHeight="1" x14ac:dyDescent="0.2">
      <c r="A45" s="187">
        <v>55</v>
      </c>
      <c r="B45" s="305"/>
      <c r="C45" s="288" t="s">
        <v>30</v>
      </c>
      <c r="D45" s="353" t="s">
        <v>314</v>
      </c>
      <c r="E45" s="258" t="s">
        <v>318</v>
      </c>
      <c r="F45" s="274" t="s">
        <v>25</v>
      </c>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82">
        <f t="shared" si="0"/>
        <v>0</v>
      </c>
      <c r="AH45" s="364"/>
      <c r="AI45" s="536" t="s">
        <v>427</v>
      </c>
      <c r="AJ45" s="62"/>
    </row>
    <row r="46" spans="1:36" ht="15" customHeight="1" x14ac:dyDescent="0.2">
      <c r="A46" s="187">
        <v>56</v>
      </c>
      <c r="B46" s="305"/>
      <c r="C46" s="288" t="s">
        <v>30</v>
      </c>
      <c r="D46" s="258" t="s">
        <v>314</v>
      </c>
      <c r="E46" s="258" t="s">
        <v>51</v>
      </c>
      <c r="F46" s="274" t="s">
        <v>25</v>
      </c>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82">
        <f t="shared" si="0"/>
        <v>0</v>
      </c>
      <c r="AH46" s="364"/>
      <c r="AI46" s="536" t="s">
        <v>427</v>
      </c>
      <c r="AJ46" s="62"/>
    </row>
    <row r="47" spans="1:36" ht="15" customHeight="1" x14ac:dyDescent="0.2">
      <c r="A47" s="187">
        <v>57</v>
      </c>
      <c r="B47" s="305"/>
      <c r="C47" s="288" t="s">
        <v>30</v>
      </c>
      <c r="D47" s="258" t="s">
        <v>319</v>
      </c>
      <c r="E47" s="258" t="s">
        <v>52</v>
      </c>
      <c r="F47" s="274" t="s">
        <v>25</v>
      </c>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82">
        <f t="shared" si="0"/>
        <v>0</v>
      </c>
      <c r="AH47" s="364"/>
      <c r="AI47" s="536" t="s">
        <v>427</v>
      </c>
      <c r="AJ47" s="62"/>
    </row>
    <row r="48" spans="1:36" ht="15" customHeight="1" x14ac:dyDescent="0.2">
      <c r="A48" s="187">
        <v>58</v>
      </c>
      <c r="B48" s="305"/>
      <c r="C48" s="288" t="s">
        <v>30</v>
      </c>
      <c r="D48" s="258" t="s">
        <v>319</v>
      </c>
      <c r="E48" s="258" t="s">
        <v>53</v>
      </c>
      <c r="F48" s="274" t="s">
        <v>25</v>
      </c>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82">
        <f t="shared" si="0"/>
        <v>0</v>
      </c>
      <c r="AH48" s="364"/>
      <c r="AI48" s="536" t="s">
        <v>427</v>
      </c>
      <c r="AJ48" s="62"/>
    </row>
    <row r="49" spans="1:36" ht="15" customHeight="1" x14ac:dyDescent="0.2">
      <c r="A49" s="187">
        <v>59</v>
      </c>
      <c r="B49" s="305"/>
      <c r="C49" s="288" t="s">
        <v>30</v>
      </c>
      <c r="D49" s="258" t="s">
        <v>320</v>
      </c>
      <c r="E49" s="258" t="s">
        <v>20</v>
      </c>
      <c r="F49" s="274" t="s">
        <v>25</v>
      </c>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82">
        <f t="shared" si="0"/>
        <v>0</v>
      </c>
      <c r="AH49" s="364"/>
      <c r="AI49" s="536" t="s">
        <v>427</v>
      </c>
      <c r="AJ49" s="62"/>
    </row>
    <row r="50" spans="1:36" ht="15" customHeight="1" x14ac:dyDescent="0.2">
      <c r="A50" s="187">
        <v>60</v>
      </c>
      <c r="B50" s="305"/>
      <c r="C50" s="288" t="s">
        <v>30</v>
      </c>
      <c r="D50" s="258" t="s">
        <v>321</v>
      </c>
      <c r="E50" s="258" t="s">
        <v>54</v>
      </c>
      <c r="F50" s="274" t="s">
        <v>25</v>
      </c>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82">
        <f t="shared" si="0"/>
        <v>0</v>
      </c>
      <c r="AH50" s="364"/>
      <c r="AI50" s="536" t="s">
        <v>427</v>
      </c>
      <c r="AJ50" s="62"/>
    </row>
    <row r="51" spans="1:36" ht="15" customHeight="1" x14ac:dyDescent="0.2">
      <c r="A51" s="187">
        <v>61</v>
      </c>
      <c r="B51" s="305"/>
      <c r="C51" s="288" t="s">
        <v>55</v>
      </c>
      <c r="D51" s="258" t="s">
        <v>322</v>
      </c>
      <c r="E51" s="258" t="s">
        <v>323</v>
      </c>
      <c r="F51" s="274" t="s">
        <v>32</v>
      </c>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82">
        <f t="shared" si="0"/>
        <v>0</v>
      </c>
      <c r="AH51" s="364"/>
      <c r="AI51" s="536" t="s">
        <v>427</v>
      </c>
      <c r="AJ51" s="62"/>
    </row>
    <row r="52" spans="1:36" ht="15" customHeight="1" x14ac:dyDescent="0.2">
      <c r="A52" s="187">
        <v>62</v>
      </c>
      <c r="B52" s="305"/>
      <c r="C52" s="288" t="s">
        <v>55</v>
      </c>
      <c r="D52" s="258" t="s">
        <v>324</v>
      </c>
      <c r="E52" s="258" t="s">
        <v>325</v>
      </c>
      <c r="F52" s="274" t="s">
        <v>32</v>
      </c>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82">
        <f t="shared" si="0"/>
        <v>0</v>
      </c>
      <c r="AH52" s="364"/>
      <c r="AI52" s="536" t="s">
        <v>427</v>
      </c>
      <c r="AJ52" s="62"/>
    </row>
    <row r="53" spans="1:36" ht="15" customHeight="1" x14ac:dyDescent="0.2">
      <c r="A53" s="187">
        <v>63</v>
      </c>
      <c r="B53" s="305"/>
      <c r="C53" s="288" t="s">
        <v>55</v>
      </c>
      <c r="D53" s="258" t="s">
        <v>511</v>
      </c>
      <c r="E53" s="258" t="s">
        <v>326</v>
      </c>
      <c r="F53" s="274" t="s">
        <v>32</v>
      </c>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82">
        <f t="shared" si="0"/>
        <v>0</v>
      </c>
      <c r="AH53" s="364"/>
      <c r="AI53" s="536" t="s">
        <v>427</v>
      </c>
      <c r="AJ53" s="62"/>
    </row>
    <row r="54" spans="1:36" ht="15" customHeight="1" x14ac:dyDescent="0.2">
      <c r="A54" s="187">
        <v>64</v>
      </c>
      <c r="B54" s="305"/>
      <c r="C54" s="288" t="s">
        <v>55</v>
      </c>
      <c r="D54" s="258" t="s">
        <v>56</v>
      </c>
      <c r="E54" s="258" t="s">
        <v>476</v>
      </c>
      <c r="F54" s="274" t="s">
        <v>25</v>
      </c>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82">
        <f t="shared" si="0"/>
        <v>0</v>
      </c>
      <c r="AH54" s="364"/>
      <c r="AI54" s="536" t="s">
        <v>427</v>
      </c>
      <c r="AJ54" s="62"/>
    </row>
    <row r="55" spans="1:36" ht="15" customHeight="1" x14ac:dyDescent="0.2">
      <c r="A55" s="187">
        <v>65</v>
      </c>
      <c r="B55" s="305"/>
      <c r="C55" s="288" t="s">
        <v>23</v>
      </c>
      <c r="D55" s="258" t="s">
        <v>57</v>
      </c>
      <c r="E55" s="258" t="s">
        <v>58</v>
      </c>
      <c r="F55" s="274" t="s">
        <v>25</v>
      </c>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82">
        <f t="shared" si="0"/>
        <v>0</v>
      </c>
      <c r="AH55" s="364"/>
      <c r="AI55" s="536" t="s">
        <v>427</v>
      </c>
      <c r="AJ55" s="62"/>
    </row>
    <row r="56" spans="1:36" ht="15" customHeight="1" x14ac:dyDescent="0.2">
      <c r="A56" s="187">
        <v>66</v>
      </c>
      <c r="B56" s="305"/>
      <c r="C56" s="288" t="s">
        <v>23</v>
      </c>
      <c r="D56" s="258" t="s">
        <v>59</v>
      </c>
      <c r="E56" s="258" t="s">
        <v>435</v>
      </c>
      <c r="F56" s="274" t="s">
        <v>329</v>
      </c>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82">
        <f t="shared" si="0"/>
        <v>0</v>
      </c>
      <c r="AH56" s="364"/>
      <c r="AI56" s="536" t="s">
        <v>427</v>
      </c>
      <c r="AJ56" s="62"/>
    </row>
    <row r="57" spans="1:36" ht="15" customHeight="1" x14ac:dyDescent="0.2">
      <c r="A57" s="187">
        <v>67</v>
      </c>
      <c r="B57" s="305"/>
      <c r="C57" s="288" t="s">
        <v>23</v>
      </c>
      <c r="D57" s="258" t="s">
        <v>327</v>
      </c>
      <c r="E57" s="258" t="s">
        <v>28</v>
      </c>
      <c r="F57" s="274" t="s">
        <v>29</v>
      </c>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82">
        <f t="shared" si="0"/>
        <v>0</v>
      </c>
      <c r="AH57" s="364"/>
      <c r="AI57" s="536" t="s">
        <v>427</v>
      </c>
      <c r="AJ57" s="62"/>
    </row>
    <row r="58" spans="1:36" ht="15" customHeight="1" x14ac:dyDescent="0.2">
      <c r="A58" s="187">
        <v>68</v>
      </c>
      <c r="B58" s="305"/>
      <c r="C58" s="288" t="s">
        <v>23</v>
      </c>
      <c r="D58" s="258" t="s">
        <v>328</v>
      </c>
      <c r="E58" s="258" t="s">
        <v>62</v>
      </c>
      <c r="F58" s="274" t="s">
        <v>329</v>
      </c>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82">
        <f t="shared" si="0"/>
        <v>0</v>
      </c>
      <c r="AH58" s="364"/>
      <c r="AI58" s="536" t="s">
        <v>427</v>
      </c>
      <c r="AJ58" s="62"/>
    </row>
    <row r="59" spans="1:36" ht="15" customHeight="1" x14ac:dyDescent="0.2">
      <c r="A59" s="187">
        <v>69</v>
      </c>
      <c r="B59" s="305"/>
      <c r="C59" s="288" t="s">
        <v>23</v>
      </c>
      <c r="D59" s="258" t="s">
        <v>328</v>
      </c>
      <c r="E59" s="258" t="s">
        <v>63</v>
      </c>
      <c r="F59" s="274" t="s">
        <v>29</v>
      </c>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82">
        <f t="shared" si="0"/>
        <v>0</v>
      </c>
      <c r="AH59" s="364"/>
      <c r="AI59" s="536" t="s">
        <v>427</v>
      </c>
      <c r="AJ59" s="62"/>
    </row>
    <row r="60" spans="1:36" ht="15" customHeight="1" x14ac:dyDescent="0.2">
      <c r="A60" s="187">
        <v>70</v>
      </c>
      <c r="B60" s="305"/>
      <c r="C60" s="288" t="s">
        <v>23</v>
      </c>
      <c r="D60" s="258" t="s">
        <v>60</v>
      </c>
      <c r="E60" s="258" t="s">
        <v>61</v>
      </c>
      <c r="F60" s="274" t="s">
        <v>32</v>
      </c>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82">
        <f t="shared" si="0"/>
        <v>0</v>
      </c>
      <c r="AH60" s="364"/>
      <c r="AI60" s="536" t="s">
        <v>427</v>
      </c>
      <c r="AJ60" s="62"/>
    </row>
    <row r="61" spans="1:36" s="20" customFormat="1" x14ac:dyDescent="0.2">
      <c r="A61" s="64"/>
      <c r="B61" s="160"/>
      <c r="C61" s="245"/>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73"/>
    </row>
  </sheetData>
  <customSheetViews>
    <customSheetView guid="{21F2E024-704F-4E93-AC63-213755ECFFE0}" scale="40" showPageBreaks="1" showGridLines="0" printArea="1" view="pageBreakPreview" topLeftCell="F1">
      <selection activeCell="AD41" sqref="AC41:AD41"/>
      <pageMargins left="0.70866141732283472" right="0.70866141732283472" top="0.74803149606299213" bottom="0.74803149606299213" header="0.31496062992125984" footer="0.31496062992125984"/>
      <pageSetup paperSize="9" scale="39"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A6:U6"/>
    <mergeCell ref="AE2:AI2"/>
    <mergeCell ref="AE3:AI3"/>
    <mergeCell ref="AE4:AI4"/>
    <mergeCell ref="G8:Z8"/>
  </mergeCells>
  <conditionalFormatting sqref="AB10:AB60">
    <cfRule type="expression" dxfId="11" priority="17" stopIfTrue="1">
      <formula>IF(AND(ISNUMBER($AE$3),ISNUMBER($E$8)),OR(DATE(YEAR($AE$3),MONTH($AE$3),DAY($AE$3))&lt;$E$8,$AE$3&lt;DATE(2014,1,1)),FALSE)</formula>
    </cfRule>
  </conditionalFormatting>
  <conditionalFormatting sqref="AC10:AC60">
    <cfRule type="expression" dxfId="10" priority="15" stopIfTrue="1">
      <formula>IF(AND(ISNUMBER($AE$3),ISNUMBER($E$8)),OR(DATE(YEAR($AE$3),MONTH($AE$3),DAY($AE$3))&lt;$E$8,$AE$3&lt;DATE(2015,1,1)),FALSE)</formula>
    </cfRule>
  </conditionalFormatting>
  <conditionalFormatting sqref="AD10:AD60">
    <cfRule type="expression" dxfId="9" priority="14" stopIfTrue="1">
      <formula>IF(AND(ISNUMBER($AE$3),ISNUMBER($E$8)),OR(DATE(YEAR($AE$3),MONTH($AE$3),DAY($AE$3))&lt;$E$8,$AE$3&lt;DATE(2016,1,1)),FALSE)</formula>
    </cfRule>
  </conditionalFormatting>
  <conditionalFormatting sqref="AE10:AE60">
    <cfRule type="expression" dxfId="8" priority="13" stopIfTrue="1">
      <formula>IF(AND(ISNUMBER($AE$3),ISNUMBER($E$8)),OR(DATE(YEAR($AE$3),MONTH($AE$3),DAY($AE$3))&lt;$E$8,$AE$3&lt;DATE(2017,1,1)),FALSE)</formula>
    </cfRule>
  </conditionalFormatting>
  <conditionalFormatting sqref="AA10:AA60">
    <cfRule type="expression" dxfId="7" priority="12" stopIfTrue="1">
      <formula>IF(AND(ISNUMBER($AE$3),ISNUMBER($E$8)),OR(DATE(YEAR($AE$3),MONTH($AE$3),DAY($AE$3))&lt;$E$8,$AE$3&lt;DATE(2013,1,1)),FALSE)</formula>
    </cfRule>
  </conditionalFormatting>
  <conditionalFormatting sqref="AA9">
    <cfRule type="expression" dxfId="6" priority="11" stopIfTrue="1">
      <formula>IF(AND(ISNUMBER($AE$3),ISNUMBER($E$8)),OR(DATE(YEAR($AE$3),MONTH($AE$3),DAY($AE$3))&lt;$E$8,$AE$3&lt;DATE(2013,1,1)),FALSE)</formula>
    </cfRule>
  </conditionalFormatting>
  <conditionalFormatting sqref="AB9">
    <cfRule type="expression" dxfId="5" priority="10" stopIfTrue="1">
      <formula>IF(AND(ISNUMBER($AE$3),ISNUMBER($E$8)),OR(DATE(YEAR($AE$3),MONTH($AE$3),DAY($AE$3))&lt;$E$8,$AE$3&lt;DATE(2014,1,1)),FALSE)</formula>
    </cfRule>
  </conditionalFormatting>
  <conditionalFormatting sqref="AC9">
    <cfRule type="expression" dxfId="4" priority="9" stopIfTrue="1">
      <formula>IF(AND(ISNUMBER($AE$3),ISNUMBER($E$8)),OR(DATE(YEAR($AE$3),MONTH($AE$3),DAY($AE$3))&lt;$E$8,$AE$3&lt;DATE(2015,1,1)),FALSE)</formula>
    </cfRule>
  </conditionalFormatting>
  <conditionalFormatting sqref="AD9">
    <cfRule type="expression" dxfId="3" priority="8" stopIfTrue="1">
      <formula>IF(AND(ISNUMBER($AE$3),ISNUMBER($E$8)),OR(DATE(YEAR($AE$3),MONTH($AE$3),DAY($AE$3))&lt;$E$8,$AE$3&lt;DATE(2016,1,1)),FALSE)</formula>
    </cfRule>
  </conditionalFormatting>
  <conditionalFormatting sqref="AE9">
    <cfRule type="expression" dxfId="2" priority="7" stopIfTrue="1">
      <formula>IF(AND(ISNUMBER($AE$3),ISNUMBER($E$8)),OR(DATE(YEAR($AE$3),MONTH($AE$3),DAY($AE$3))&lt;$E$8,$AE$3&lt;DATE(2017,1,1)),FALSE)</formula>
    </cfRule>
  </conditionalFormatting>
  <dataValidations count="2">
    <dataValidation allowBlank="1" showInputMessage="1" showErrorMessage="1" prompt="Please enter Network / Sub-Network Name" sqref="AE4:AI4"/>
    <dataValidation type="list" allowBlank="1" showInputMessage="1" showErrorMessage="1" prompt="Please select from available drop-down options" sqref="AI10:AI60">
      <formula1>"1,2,3,4,N/A,[Select one]"</formula1>
    </dataValidation>
  </dataValidations>
  <pageMargins left="0.70866141732283472" right="0.70866141732283472" top="0.74803149606299213" bottom="0.74803149606299213" header="0.31496062992125984" footer="0.31496062992125984"/>
  <pageSetup paperSize="9" scale="37" fitToHeight="0" orientation="landscape" cellComments="asDisplayed" r:id="rId2"/>
  <headerFooter alignWithMargins="0">
    <oddHeader>&amp;C&amp;"Arial,Regular" Commerce Commission Information Disclosure Template</oddHeader>
    <oddFooter>&amp;L&amp;"Arial,Regular" &amp;P&amp;C&amp;"Arial,Regular" &amp;F&amp;R&amp;"Arial,Regular" &amp;A</oddFooter>
  </headerFooter>
  <extLst>
    <ext xmlns:x14="http://schemas.microsoft.com/office/spreadsheetml/2009/9/main" uri="{78C0D931-6437-407d-A8EE-F0AAD7539E65}">
      <x14:conditionalFormattings>
        <x14:conditionalFormatting xmlns:xm="http://schemas.microsoft.com/office/excel/2006/main">
          <x14:cfRule type="cellIs" priority="2" stopIfTrue="1" operator="notEqual" id="{6B8AAE9F-DF9C-4644-9964-9CA55027B319}">
            <xm:f>'S9a.Asset Register'!I9</xm:f>
            <x14:dxf>
              <fill>
                <patternFill>
                  <bgColor rgb="FFFFC000"/>
                </patternFill>
              </fill>
            </x14:dxf>
          </x14:cfRule>
          <xm:sqref>AG10:AG60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499984740745262"/>
  </sheetPr>
  <dimension ref="A1:M36"/>
  <sheetViews>
    <sheetView showGridLines="0" zoomScale="80" zoomScaleNormal="80" zoomScaleSheetLayoutView="55" workbookViewId="0">
      <selection activeCell="J18" sqref="J18"/>
    </sheetView>
  </sheetViews>
  <sheetFormatPr defaultRowHeight="12.75" x14ac:dyDescent="0.2"/>
  <cols>
    <col min="1" max="1" width="4.140625" style="50" customWidth="1"/>
    <col min="2" max="2" width="5.85546875" style="50" customWidth="1"/>
    <col min="3" max="4" width="2.28515625" style="48" customWidth="1"/>
    <col min="5" max="5" width="62.42578125" style="48" customWidth="1"/>
    <col min="6" max="6" width="26.85546875" style="48" customWidth="1"/>
    <col min="7" max="9" width="16.140625" style="50" customWidth="1"/>
    <col min="10" max="10" width="2.7109375" style="50" customWidth="1"/>
    <col min="11" max="11" width="7.42578125" style="413" customWidth="1"/>
    <col min="12" max="12" width="9.140625" style="50"/>
    <col min="13" max="13" width="21.7109375" style="50" bestFit="1" customWidth="1"/>
    <col min="14" max="16384" width="9.140625" style="50"/>
  </cols>
  <sheetData>
    <row r="1" spans="1:12" ht="15" customHeight="1" x14ac:dyDescent="0.2">
      <c r="A1" s="114"/>
      <c r="B1" s="115"/>
      <c r="C1" s="115"/>
      <c r="D1" s="115"/>
      <c r="E1" s="115"/>
      <c r="F1" s="115"/>
      <c r="G1" s="115"/>
      <c r="H1" s="115"/>
      <c r="I1" s="115"/>
      <c r="J1" s="116"/>
    </row>
    <row r="2" spans="1:12" ht="18" customHeight="1" x14ac:dyDescent="0.3">
      <c r="A2" s="117"/>
      <c r="B2" s="343"/>
      <c r="C2" s="343"/>
      <c r="D2" s="343"/>
      <c r="E2" s="343"/>
      <c r="F2" s="140" t="s">
        <v>9</v>
      </c>
      <c r="G2" s="716" t="str">
        <f>IF(NOT(ISBLANK(CoverSheet!$C$8)),CoverSheet!$C$8,"")</f>
        <v/>
      </c>
      <c r="H2" s="716"/>
      <c r="I2" s="716"/>
      <c r="J2" s="81"/>
    </row>
    <row r="3" spans="1:12" ht="18" customHeight="1" x14ac:dyDescent="0.25">
      <c r="A3" s="117"/>
      <c r="B3" s="343"/>
      <c r="C3" s="343"/>
      <c r="D3" s="343"/>
      <c r="E3" s="343"/>
      <c r="F3" s="140" t="s">
        <v>436</v>
      </c>
      <c r="G3" s="728" t="str">
        <f>IF(ISNUMBER(CoverSheet!$C$12),CoverSheet!$C$12,"")</f>
        <v/>
      </c>
      <c r="H3" s="729"/>
      <c r="I3" s="730"/>
      <c r="J3" s="81"/>
    </row>
    <row r="4" spans="1:12" s="193" customFormat="1" ht="18" customHeight="1" x14ac:dyDescent="0.25">
      <c r="A4" s="117"/>
      <c r="B4" s="343"/>
      <c r="C4" s="343"/>
      <c r="D4" s="343"/>
      <c r="E4" s="343"/>
      <c r="F4" s="140" t="s">
        <v>95</v>
      </c>
      <c r="G4" s="804"/>
      <c r="H4" s="804"/>
      <c r="I4" s="804"/>
      <c r="J4" s="81"/>
      <c r="K4" s="413"/>
    </row>
    <row r="5" spans="1:12" ht="21" x14ac:dyDescent="0.35">
      <c r="A5" s="344" t="s">
        <v>534</v>
      </c>
      <c r="B5" s="343"/>
      <c r="C5" s="343"/>
      <c r="D5" s="343"/>
      <c r="E5" s="343"/>
      <c r="F5" s="343"/>
      <c r="G5" s="343"/>
      <c r="H5" s="790"/>
      <c r="I5" s="790"/>
      <c r="J5" s="81"/>
    </row>
    <row r="6" spans="1:12" s="53" customFormat="1" ht="29.25" customHeight="1" x14ac:dyDescent="0.2">
      <c r="A6" s="751" t="s">
        <v>481</v>
      </c>
      <c r="B6" s="752"/>
      <c r="C6" s="752"/>
      <c r="D6" s="752"/>
      <c r="E6" s="752"/>
      <c r="F6" s="752"/>
      <c r="G6" s="752"/>
      <c r="H6" s="752"/>
      <c r="I6" s="752"/>
      <c r="J6" s="803"/>
      <c r="K6" s="413"/>
    </row>
    <row r="7" spans="1:12" s="55" customFormat="1" ht="15" customHeight="1" x14ac:dyDescent="0.2">
      <c r="A7" s="217"/>
      <c r="B7" s="124"/>
      <c r="C7" s="124"/>
      <c r="D7" s="124"/>
      <c r="E7" s="124"/>
      <c r="F7" s="124"/>
      <c r="G7" s="124"/>
      <c r="H7" s="124"/>
      <c r="I7" s="124"/>
      <c r="J7" s="81"/>
      <c r="K7" s="413"/>
    </row>
    <row r="8" spans="1:12" ht="15" customHeight="1" x14ac:dyDescent="0.2">
      <c r="A8" s="129" t="s">
        <v>680</v>
      </c>
      <c r="B8" s="173"/>
      <c r="C8" s="343"/>
      <c r="D8" s="343"/>
      <c r="E8" s="343"/>
      <c r="F8" s="343"/>
      <c r="G8" s="343"/>
      <c r="H8" s="343"/>
      <c r="I8" s="343"/>
      <c r="J8" s="81"/>
    </row>
    <row r="9" spans="1:12" ht="30" customHeight="1" x14ac:dyDescent="0.2">
      <c r="A9" s="187">
        <v>9</v>
      </c>
      <c r="B9" s="61"/>
      <c r="C9" s="335"/>
      <c r="D9" s="335"/>
      <c r="E9" s="335"/>
      <c r="F9" s="335"/>
      <c r="G9" s="335"/>
      <c r="H9" s="335"/>
      <c r="I9" s="335"/>
      <c r="J9" s="59"/>
      <c r="L9" s="155"/>
    </row>
    <row r="10" spans="1:12" ht="25.5" x14ac:dyDescent="0.2">
      <c r="A10" s="187">
        <v>10</v>
      </c>
      <c r="B10" s="335"/>
      <c r="C10" s="228"/>
      <c r="D10" s="188" t="s">
        <v>438</v>
      </c>
      <c r="E10" s="228"/>
      <c r="F10" s="228"/>
      <c r="G10" s="230" t="s">
        <v>84</v>
      </c>
      <c r="H10" s="230" t="s">
        <v>85</v>
      </c>
      <c r="I10" s="230" t="s">
        <v>519</v>
      </c>
      <c r="J10" s="59"/>
    </row>
    <row r="11" spans="1:12" ht="15" customHeight="1" x14ac:dyDescent="0.2">
      <c r="A11" s="187">
        <v>11</v>
      </c>
      <c r="B11" s="335"/>
      <c r="C11" s="228"/>
      <c r="D11" s="188"/>
      <c r="E11" s="228" t="s">
        <v>77</v>
      </c>
      <c r="F11" s="228"/>
      <c r="G11" s="364"/>
      <c r="H11" s="364"/>
      <c r="I11" s="383">
        <f t="shared" ref="I11:I17" si="0">SUM(G11:H11)</f>
        <v>0</v>
      </c>
      <c r="J11" s="59"/>
    </row>
    <row r="12" spans="1:12" ht="15" customHeight="1" x14ac:dyDescent="0.2">
      <c r="A12" s="187">
        <v>12</v>
      </c>
      <c r="B12" s="335"/>
      <c r="C12" s="228"/>
      <c r="D12" s="188"/>
      <c r="E12" s="228" t="s">
        <v>78</v>
      </c>
      <c r="F12" s="228"/>
      <c r="G12" s="364"/>
      <c r="H12" s="364"/>
      <c r="I12" s="383">
        <f t="shared" si="0"/>
        <v>0</v>
      </c>
      <c r="J12" s="59"/>
    </row>
    <row r="13" spans="1:12" ht="15" customHeight="1" x14ac:dyDescent="0.2">
      <c r="A13" s="187">
        <v>13</v>
      </c>
      <c r="B13" s="335"/>
      <c r="C13" s="228"/>
      <c r="D13" s="188"/>
      <c r="E13" s="228" t="s">
        <v>79</v>
      </c>
      <c r="F13" s="228"/>
      <c r="G13" s="364"/>
      <c r="H13" s="364"/>
      <c r="I13" s="383">
        <f t="shared" si="0"/>
        <v>0</v>
      </c>
      <c r="J13" s="59"/>
    </row>
    <row r="14" spans="1:12" ht="15" customHeight="1" x14ac:dyDescent="0.2">
      <c r="A14" s="187">
        <v>14</v>
      </c>
      <c r="B14" s="335"/>
      <c r="C14" s="228"/>
      <c r="D14" s="188"/>
      <c r="E14" s="228" t="s">
        <v>80</v>
      </c>
      <c r="F14" s="228"/>
      <c r="G14" s="364"/>
      <c r="H14" s="364"/>
      <c r="I14" s="383">
        <f t="shared" si="0"/>
        <v>0</v>
      </c>
      <c r="J14" s="59"/>
    </row>
    <row r="15" spans="1:12" ht="15" customHeight="1" x14ac:dyDescent="0.2">
      <c r="A15" s="187">
        <v>15</v>
      </c>
      <c r="B15" s="335"/>
      <c r="C15" s="228"/>
      <c r="D15" s="188"/>
      <c r="E15" s="228" t="s">
        <v>81</v>
      </c>
      <c r="F15" s="228"/>
      <c r="G15" s="364"/>
      <c r="H15" s="364"/>
      <c r="I15" s="383">
        <f t="shared" si="0"/>
        <v>0</v>
      </c>
      <c r="J15" s="59"/>
    </row>
    <row r="16" spans="1:12" ht="15" customHeight="1" x14ac:dyDescent="0.2">
      <c r="A16" s="187">
        <v>16</v>
      </c>
      <c r="B16" s="335"/>
      <c r="C16" s="228"/>
      <c r="D16" s="188"/>
      <c r="E16" s="228" t="s">
        <v>102</v>
      </c>
      <c r="F16" s="228"/>
      <c r="G16" s="364"/>
      <c r="H16" s="364"/>
      <c r="I16" s="383">
        <f t="shared" si="0"/>
        <v>0</v>
      </c>
      <c r="J16" s="59"/>
    </row>
    <row r="17" spans="1:13" ht="15" customHeight="1" thickBot="1" x14ac:dyDescent="0.25">
      <c r="A17" s="187">
        <v>17</v>
      </c>
      <c r="B17" s="335"/>
      <c r="C17" s="228"/>
      <c r="D17" s="188"/>
      <c r="E17" s="228" t="s">
        <v>101</v>
      </c>
      <c r="F17" s="228"/>
      <c r="G17" s="364"/>
      <c r="H17" s="364"/>
      <c r="I17" s="383">
        <f t="shared" si="0"/>
        <v>0</v>
      </c>
      <c r="J17" s="59"/>
    </row>
    <row r="18" spans="1:13" ht="15" customHeight="1" thickBot="1" x14ac:dyDescent="0.25">
      <c r="A18" s="187">
        <v>18</v>
      </c>
      <c r="B18" s="335"/>
      <c r="C18" s="228"/>
      <c r="D18" s="188" t="s">
        <v>97</v>
      </c>
      <c r="E18" s="228"/>
      <c r="F18" s="228"/>
      <c r="G18" s="384">
        <f>SUM(G11:G17)</f>
        <v>0</v>
      </c>
      <c r="H18" s="384">
        <f>SUM(H11:H17)</f>
        <v>0</v>
      </c>
      <c r="I18" s="384">
        <f>SUM(I11:I17)</f>
        <v>0</v>
      </c>
      <c r="J18" s="59"/>
      <c r="K18" s="413" t="s">
        <v>678</v>
      </c>
    </row>
    <row r="19" spans="1:13" x14ac:dyDescent="0.2">
      <c r="A19" s="187">
        <v>19</v>
      </c>
      <c r="B19" s="335"/>
      <c r="C19" s="228"/>
      <c r="D19" s="188"/>
      <c r="E19" s="228"/>
      <c r="F19" s="228"/>
      <c r="G19" s="335"/>
      <c r="H19" s="335"/>
      <c r="I19" s="335"/>
      <c r="J19" s="59"/>
    </row>
    <row r="20" spans="1:13" ht="15" customHeight="1" x14ac:dyDescent="0.2">
      <c r="A20" s="187">
        <v>20</v>
      </c>
      <c r="B20" s="335"/>
      <c r="C20" s="228"/>
      <c r="D20" s="188"/>
      <c r="E20" s="228" t="s">
        <v>439</v>
      </c>
      <c r="F20" s="228"/>
      <c r="G20" s="364"/>
      <c r="H20" s="364"/>
      <c r="I20" s="385">
        <f>G20+H20</f>
        <v>0</v>
      </c>
      <c r="J20" s="59"/>
    </row>
    <row r="21" spans="1:13" ht="15" customHeight="1" x14ac:dyDescent="0.2">
      <c r="A21" s="187">
        <v>21</v>
      </c>
      <c r="B21" s="335"/>
      <c r="C21" s="228"/>
      <c r="D21" s="188"/>
      <c r="E21" s="228" t="s">
        <v>113</v>
      </c>
      <c r="F21" s="228"/>
      <c r="G21" s="335"/>
      <c r="H21" s="335"/>
      <c r="I21" s="364"/>
      <c r="J21" s="59"/>
    </row>
    <row r="22" spans="1:13" x14ac:dyDescent="0.2">
      <c r="A22" s="187">
        <v>22</v>
      </c>
      <c r="B22" s="335"/>
      <c r="C22" s="228"/>
      <c r="D22" s="188"/>
      <c r="E22" s="228"/>
      <c r="F22" s="228"/>
      <c r="G22" s="335"/>
      <c r="H22" s="335"/>
      <c r="I22" s="335"/>
      <c r="J22" s="59"/>
    </row>
    <row r="23" spans="1:13" ht="25.5" customHeight="1" x14ac:dyDescent="0.2">
      <c r="A23" s="187">
        <v>23</v>
      </c>
      <c r="B23" s="335"/>
      <c r="C23" s="228"/>
      <c r="D23" s="188" t="s">
        <v>112</v>
      </c>
      <c r="E23" s="228"/>
      <c r="F23" s="228"/>
      <c r="G23" s="334" t="s">
        <v>457</v>
      </c>
      <c r="H23" s="334" t="s">
        <v>440</v>
      </c>
      <c r="I23" s="335"/>
      <c r="J23" s="59"/>
    </row>
    <row r="24" spans="1:13" ht="15" customHeight="1" x14ac:dyDescent="0.2">
      <c r="A24" s="187">
        <v>24</v>
      </c>
      <c r="B24" s="335"/>
      <c r="C24" s="228"/>
      <c r="D24" s="188"/>
      <c r="E24" s="228" t="s">
        <v>90</v>
      </c>
      <c r="F24" s="228"/>
      <c r="G24" s="364"/>
      <c r="H24" s="457">
        <f t="shared" ref="H24:H29" si="1">IF(G$30&lt;&gt;0,G24/G$30,0)</f>
        <v>0</v>
      </c>
      <c r="I24" s="335"/>
      <c r="J24" s="59"/>
    </row>
    <row r="25" spans="1:13" ht="15" customHeight="1" x14ac:dyDescent="0.2">
      <c r="A25" s="187">
        <v>25</v>
      </c>
      <c r="B25" s="335"/>
      <c r="C25" s="228"/>
      <c r="D25" s="188"/>
      <c r="E25" s="228" t="s">
        <v>91</v>
      </c>
      <c r="F25" s="228"/>
      <c r="G25" s="364"/>
      <c r="H25" s="457">
        <f t="shared" si="1"/>
        <v>0</v>
      </c>
      <c r="I25" s="335"/>
      <c r="J25" s="59"/>
    </row>
    <row r="26" spans="1:13" ht="15" customHeight="1" x14ac:dyDescent="0.2">
      <c r="A26" s="187">
        <v>26</v>
      </c>
      <c r="B26" s="335"/>
      <c r="C26" s="228"/>
      <c r="D26" s="188"/>
      <c r="E26" s="228" t="s">
        <v>442</v>
      </c>
      <c r="F26" s="228"/>
      <c r="G26" s="364"/>
      <c r="H26" s="457">
        <f t="shared" si="1"/>
        <v>0</v>
      </c>
      <c r="I26" s="335"/>
      <c r="J26" s="59"/>
    </row>
    <row r="27" spans="1:13" ht="15" customHeight="1" x14ac:dyDescent="0.2">
      <c r="A27" s="187">
        <v>27</v>
      </c>
      <c r="B27" s="335"/>
      <c r="C27" s="228"/>
      <c r="D27" s="188"/>
      <c r="E27" s="228" t="s">
        <v>443</v>
      </c>
      <c r="F27" s="228"/>
      <c r="G27" s="364"/>
      <c r="H27" s="457">
        <f t="shared" si="1"/>
        <v>0</v>
      </c>
      <c r="I27" s="335"/>
      <c r="J27" s="59"/>
    </row>
    <row r="28" spans="1:13" s="196" customFormat="1" ht="15" customHeight="1" x14ac:dyDescent="0.2">
      <c r="A28" s="187">
        <v>28</v>
      </c>
      <c r="B28" s="335"/>
      <c r="C28" s="228"/>
      <c r="D28" s="188"/>
      <c r="E28" s="228" t="s">
        <v>444</v>
      </c>
      <c r="F28" s="228"/>
      <c r="G28" s="364"/>
      <c r="H28" s="457">
        <f t="shared" si="1"/>
        <v>0</v>
      </c>
      <c r="I28" s="335"/>
      <c r="J28" s="59"/>
      <c r="K28" s="413"/>
    </row>
    <row r="29" spans="1:13" ht="15" customHeight="1" thickBot="1" x14ac:dyDescent="0.25">
      <c r="A29" s="187">
        <v>29</v>
      </c>
      <c r="B29" s="335"/>
      <c r="C29" s="228"/>
      <c r="D29" s="188"/>
      <c r="E29" s="228" t="s">
        <v>64</v>
      </c>
      <c r="F29" s="228"/>
      <c r="G29" s="364"/>
      <c r="H29" s="457">
        <f t="shared" si="1"/>
        <v>0</v>
      </c>
      <c r="I29" s="335"/>
      <c r="J29" s="59"/>
      <c r="L29" s="485" t="s">
        <v>733</v>
      </c>
      <c r="M29" s="167"/>
    </row>
    <row r="30" spans="1:13" ht="15" customHeight="1" thickBot="1" x14ac:dyDescent="0.25">
      <c r="A30" s="187">
        <v>30</v>
      </c>
      <c r="B30" s="335"/>
      <c r="C30" s="228"/>
      <c r="D30" s="188" t="s">
        <v>82</v>
      </c>
      <c r="E30" s="228"/>
      <c r="F30" s="228"/>
      <c r="G30" s="384">
        <f>SUM(G24:G29)</f>
        <v>0</v>
      </c>
      <c r="H30" s="457">
        <f>SUM(H24:H29)</f>
        <v>0</v>
      </c>
      <c r="I30" s="335"/>
      <c r="J30" s="59"/>
      <c r="L30" s="168" t="s">
        <v>732</v>
      </c>
      <c r="M30" s="168" t="s">
        <v>428</v>
      </c>
    </row>
    <row r="31" spans="1:13" ht="13.5" thickBot="1" x14ac:dyDescent="0.25">
      <c r="A31" s="187">
        <v>31</v>
      </c>
      <c r="B31" s="335"/>
      <c r="C31" s="228"/>
      <c r="D31" s="228"/>
      <c r="E31" s="228"/>
      <c r="F31" s="228"/>
      <c r="G31" s="226"/>
      <c r="H31" s="226"/>
      <c r="I31" s="335"/>
      <c r="J31" s="59"/>
      <c r="L31" s="169">
        <f>G18</f>
        <v>0</v>
      </c>
      <c r="M31" s="170" t="b">
        <f>(ROUND(L31,0)=ROUND(G30,0))</f>
        <v>1</v>
      </c>
    </row>
    <row r="32" spans="1:13" ht="25.5" x14ac:dyDescent="0.2">
      <c r="A32" s="187">
        <v>32</v>
      </c>
      <c r="B32" s="335"/>
      <c r="C32" s="228"/>
      <c r="D32" s="228"/>
      <c r="E32" s="228"/>
      <c r="F32" s="228"/>
      <c r="G32" s="334" t="s">
        <v>457</v>
      </c>
      <c r="H32" s="334" t="s">
        <v>441</v>
      </c>
      <c r="I32" s="335"/>
      <c r="J32" s="59"/>
      <c r="L32" s="166"/>
      <c r="M32" s="166"/>
    </row>
    <row r="33" spans="1:13" ht="15" customHeight="1" x14ac:dyDescent="0.2">
      <c r="A33" s="187">
        <v>33</v>
      </c>
      <c r="B33" s="335"/>
      <c r="C33" s="228"/>
      <c r="D33" s="228"/>
      <c r="E33" s="228" t="s">
        <v>478</v>
      </c>
      <c r="F33" s="228"/>
      <c r="G33" s="364"/>
      <c r="H33" s="457">
        <f>IF(I$18&lt;&gt;0,G33/I$18,0)</f>
        <v>0</v>
      </c>
      <c r="I33" s="335"/>
      <c r="J33" s="59"/>
      <c r="L33" s="153"/>
      <c r="M33" s="166"/>
    </row>
    <row r="34" spans="1:13" s="196" customFormat="1" ht="31.5" customHeight="1" x14ac:dyDescent="0.2">
      <c r="A34" s="187">
        <v>34</v>
      </c>
      <c r="B34" s="335"/>
      <c r="C34" s="228"/>
      <c r="D34" s="228"/>
      <c r="E34" s="228"/>
      <c r="F34" s="228"/>
      <c r="G34" s="230" t="s">
        <v>457</v>
      </c>
      <c r="H34" s="230" t="s">
        <v>440</v>
      </c>
      <c r="I34" s="335"/>
      <c r="J34" s="59"/>
      <c r="K34" s="413"/>
      <c r="L34" s="153"/>
    </row>
    <row r="35" spans="1:13" ht="15" customHeight="1" x14ac:dyDescent="0.2">
      <c r="A35" s="187">
        <v>35</v>
      </c>
      <c r="B35" s="335"/>
      <c r="C35" s="228"/>
      <c r="D35" s="228"/>
      <c r="E35" s="228" t="s">
        <v>93</v>
      </c>
      <c r="F35" s="228"/>
      <c r="G35" s="364"/>
      <c r="H35" s="457">
        <f>IF(G$30&lt;&gt;0,G35/G$30,0)</f>
        <v>0</v>
      </c>
      <c r="I35" s="335"/>
      <c r="J35" s="59"/>
    </row>
    <row r="36" spans="1:13" ht="15" customHeight="1" x14ac:dyDescent="0.2">
      <c r="A36" s="64"/>
      <c r="B36" s="66"/>
      <c r="C36" s="66"/>
      <c r="D36" s="66"/>
      <c r="E36" s="66"/>
      <c r="F36" s="66"/>
      <c r="G36" s="66"/>
      <c r="H36" s="66"/>
      <c r="I36" s="66"/>
      <c r="J36" s="73"/>
    </row>
  </sheetData>
  <sheetProtection sheet="1" objects="1" scenarios="1"/>
  <customSheetViews>
    <customSheetView guid="{21F2E024-704F-4E93-AC63-213755ECFFE0}" showPageBreaks="1" showGridLines="0" view="pageBreakPreview">
      <pane ySplit="7" topLeftCell="A23" activePane="bottomLeft" state="frozen"/>
      <selection pane="bottomLeft"/>
      <pageMargins left="0.70866141732283472" right="0.70866141732283472" top="0.74803149606299213" bottom="0.74803149606299213" header="0.31496062992125984" footer="0.31496062992125984"/>
      <pageSetup paperSize="9" scale="8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H5:I5"/>
    <mergeCell ref="A6:J6"/>
    <mergeCell ref="G2:I2"/>
    <mergeCell ref="G3:I3"/>
    <mergeCell ref="G4:I4"/>
  </mergeCells>
  <conditionalFormatting sqref="G30">
    <cfRule type="expression" dxfId="0" priority="2" stopIfTrue="1">
      <formula>$M$31&lt;&gt;TRUE</formula>
    </cfRule>
  </conditionalFormatting>
  <dataValidations count="2">
    <dataValidation type="custom" allowBlank="1" showInputMessage="1" showErrorMessage="1" error="Decimal values larger than or equal to 0 and text &quot;N/A&quot; are accepted" prompt="Please enter a number larger than or equal to 0. _x000a_Enter &quot;N/A&quot; if this does not apply" sqref="G33">
      <formula1>OR(AND(ISNUMBER(G33),G33&gt;=0),AND(ISTEXT(G33),G33="N/A"))</formula1>
    </dataValidation>
    <dataValidation allowBlank="1" showInputMessage="1" showErrorMessage="1" prompt="Please enter Network / Sub-Network Name" sqref="G4:I4"/>
  </dataValidations>
  <pageMargins left="0.70866141732283472" right="0.70866141732283472" top="0.74803149606299213" bottom="0.74803149606299213" header="0.31496062992125984" footer="0.31496062992125984"/>
  <pageSetup paperSize="9" scale="75" fitToWidth="0" orientation="landscape"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0"/>
  </sheetPr>
  <dimension ref="A1:D40"/>
  <sheetViews>
    <sheetView showGridLines="0" zoomScaleNormal="100" zoomScaleSheetLayoutView="80" workbookViewId="0">
      <selection activeCell="C5" sqref="C5"/>
    </sheetView>
  </sheetViews>
  <sheetFormatPr defaultRowHeight="12.75" x14ac:dyDescent="0.2"/>
  <cols>
    <col min="1" max="1" width="9.140625" style="415"/>
    <col min="2" max="2" width="5.140625" style="415" customWidth="1"/>
    <col min="3" max="3" width="105.85546875" style="415" customWidth="1"/>
    <col min="4" max="5" width="9.140625" style="415"/>
    <col min="6" max="7" width="9.140625" style="415" customWidth="1"/>
    <col min="8" max="8" width="24.140625" style="415" customWidth="1"/>
    <col min="9" max="9" width="36.7109375" style="415" customWidth="1"/>
    <col min="10" max="16384" width="9.140625" style="415"/>
  </cols>
  <sheetData>
    <row r="1" spans="1:4" ht="28.5" customHeight="1" x14ac:dyDescent="0.2">
      <c r="A1" s="28"/>
      <c r="B1" s="29"/>
      <c r="C1" s="30"/>
      <c r="D1" s="31"/>
    </row>
    <row r="2" spans="1:4" ht="15.75" x14ac:dyDescent="0.25">
      <c r="A2" s="24"/>
      <c r="B2" s="6" t="s">
        <v>5</v>
      </c>
      <c r="C2" s="4"/>
      <c r="D2" s="11"/>
    </row>
    <row r="3" spans="1:4" x14ac:dyDescent="0.2">
      <c r="A3" s="24"/>
      <c r="B3" s="4"/>
      <c r="C3" s="4"/>
      <c r="D3" s="11"/>
    </row>
    <row r="4" spans="1:4" x14ac:dyDescent="0.2">
      <c r="A4" s="490"/>
      <c r="B4" s="494" t="s">
        <v>1</v>
      </c>
      <c r="C4" s="495" t="s">
        <v>3</v>
      </c>
      <c r="D4" s="11"/>
    </row>
    <row r="5" spans="1:4" x14ac:dyDescent="0.2">
      <c r="A5" s="424"/>
      <c r="B5" s="7" t="s">
        <v>284</v>
      </c>
      <c r="C5" s="422" t="s">
        <v>413</v>
      </c>
      <c r="D5" s="11"/>
    </row>
    <row r="6" spans="1:4" x14ac:dyDescent="0.2">
      <c r="A6" s="425"/>
      <c r="B6" s="7" t="s">
        <v>279</v>
      </c>
      <c r="C6" s="422" t="s">
        <v>376</v>
      </c>
      <c r="D6" s="11"/>
    </row>
    <row r="7" spans="1:4" x14ac:dyDescent="0.2">
      <c r="A7" s="426"/>
      <c r="B7" s="42" t="s">
        <v>280</v>
      </c>
      <c r="C7" s="423" t="s">
        <v>380</v>
      </c>
      <c r="D7" s="33"/>
    </row>
    <row r="8" spans="1:4" x14ac:dyDescent="0.2">
      <c r="A8" s="424"/>
      <c r="B8" s="7" t="s">
        <v>281</v>
      </c>
      <c r="C8" s="422" t="s">
        <v>379</v>
      </c>
      <c r="D8" s="11"/>
    </row>
    <row r="9" spans="1:4" x14ac:dyDescent="0.2">
      <c r="A9" s="426"/>
      <c r="B9" s="42" t="s">
        <v>381</v>
      </c>
      <c r="C9" s="423" t="s">
        <v>382</v>
      </c>
      <c r="D9" s="33"/>
    </row>
    <row r="10" spans="1:4" x14ac:dyDescent="0.2">
      <c r="A10" s="426"/>
      <c r="B10" s="42" t="s">
        <v>383</v>
      </c>
      <c r="C10" s="423" t="s">
        <v>384</v>
      </c>
      <c r="D10" s="33"/>
    </row>
    <row r="11" spans="1:4" x14ac:dyDescent="0.2">
      <c r="A11" s="425"/>
      <c r="B11" s="7" t="s">
        <v>385</v>
      </c>
      <c r="C11" s="422" t="s">
        <v>377</v>
      </c>
      <c r="D11" s="11"/>
    </row>
    <row r="12" spans="1:4" x14ac:dyDescent="0.2">
      <c r="A12" s="426"/>
      <c r="B12" s="42" t="s">
        <v>387</v>
      </c>
      <c r="C12" s="423" t="s">
        <v>386</v>
      </c>
      <c r="D12" s="33"/>
    </row>
    <row r="13" spans="1:4" x14ac:dyDescent="0.2">
      <c r="A13" s="425"/>
      <c r="B13" s="7" t="s">
        <v>692</v>
      </c>
      <c r="C13" s="422" t="s">
        <v>378</v>
      </c>
      <c r="D13" s="11"/>
    </row>
    <row r="14" spans="1:4" x14ac:dyDescent="0.2">
      <c r="A14" s="426"/>
      <c r="B14" s="42" t="s">
        <v>693</v>
      </c>
      <c r="C14" s="423" t="s">
        <v>388</v>
      </c>
      <c r="D14" s="33"/>
    </row>
    <row r="15" spans="1:4" x14ac:dyDescent="0.2">
      <c r="A15" s="426"/>
      <c r="B15" s="42" t="s">
        <v>694</v>
      </c>
      <c r="C15" s="423" t="s">
        <v>389</v>
      </c>
      <c r="D15" s="33"/>
    </row>
    <row r="16" spans="1:4" x14ac:dyDescent="0.2">
      <c r="A16" s="425"/>
      <c r="B16" s="7" t="s">
        <v>282</v>
      </c>
      <c r="C16" s="422" t="s">
        <v>410</v>
      </c>
      <c r="D16" s="11"/>
    </row>
    <row r="17" spans="1:4" x14ac:dyDescent="0.2">
      <c r="A17" s="426"/>
      <c r="B17" s="42" t="s">
        <v>508</v>
      </c>
      <c r="C17" s="423" t="s">
        <v>509</v>
      </c>
      <c r="D17" s="33"/>
    </row>
    <row r="18" spans="1:4" x14ac:dyDescent="0.2">
      <c r="A18" s="32"/>
      <c r="B18" s="42" t="s">
        <v>390</v>
      </c>
      <c r="C18" s="423" t="s">
        <v>399</v>
      </c>
      <c r="D18" s="33"/>
    </row>
    <row r="19" spans="1:4" x14ac:dyDescent="0.2">
      <c r="A19" s="32"/>
      <c r="B19" s="42" t="s">
        <v>391</v>
      </c>
      <c r="C19" s="423" t="s">
        <v>400</v>
      </c>
      <c r="D19" s="33"/>
    </row>
    <row r="20" spans="1:4" x14ac:dyDescent="0.2">
      <c r="A20" s="32"/>
      <c r="B20" s="42" t="s">
        <v>392</v>
      </c>
      <c r="C20" s="423" t="s">
        <v>401</v>
      </c>
      <c r="D20" s="33"/>
    </row>
    <row r="21" spans="1:4" x14ac:dyDescent="0.2">
      <c r="A21" s="32"/>
      <c r="B21" s="42" t="s">
        <v>393</v>
      </c>
      <c r="C21" s="423" t="s">
        <v>402</v>
      </c>
      <c r="D21" s="33"/>
    </row>
    <row r="22" spans="1:4" x14ac:dyDescent="0.2">
      <c r="A22" s="32"/>
      <c r="B22" s="42" t="s">
        <v>394</v>
      </c>
      <c r="C22" s="423" t="s">
        <v>395</v>
      </c>
      <c r="D22" s="33"/>
    </row>
    <row r="23" spans="1:4" x14ac:dyDescent="0.2">
      <c r="A23" s="32"/>
      <c r="B23" s="54" t="s">
        <v>283</v>
      </c>
      <c r="C23" s="423" t="s">
        <v>409</v>
      </c>
      <c r="D23" s="33"/>
    </row>
    <row r="24" spans="1:4" x14ac:dyDescent="0.2">
      <c r="A24" s="32"/>
      <c r="B24" s="186"/>
      <c r="C24" s="186"/>
      <c r="D24" s="33"/>
    </row>
    <row r="25" spans="1:4" x14ac:dyDescent="0.2">
      <c r="A25" s="32"/>
      <c r="B25" s="186"/>
      <c r="C25" s="186"/>
      <c r="D25" s="33"/>
    </row>
    <row r="26" spans="1:4" x14ac:dyDescent="0.2">
      <c r="A26" s="32"/>
      <c r="B26" s="186"/>
      <c r="C26" s="186"/>
      <c r="D26" s="33"/>
    </row>
    <row r="27" spans="1:4" x14ac:dyDescent="0.2">
      <c r="A27" s="34"/>
      <c r="B27" s="35"/>
      <c r="C27" s="35"/>
      <c r="D27" s="36"/>
    </row>
    <row r="29" spans="1:4" ht="15.75" x14ac:dyDescent="0.25">
      <c r="C29" s="603"/>
    </row>
    <row r="31" spans="1:4" x14ac:dyDescent="0.2">
      <c r="C31" s="593"/>
    </row>
    <row r="32" spans="1:4" x14ac:dyDescent="0.2">
      <c r="C32" s="593"/>
    </row>
    <row r="33" spans="3:3" x14ac:dyDescent="0.2">
      <c r="C33" s="593"/>
    </row>
    <row r="35" spans="3:3" x14ac:dyDescent="0.2">
      <c r="C35" s="593"/>
    </row>
    <row r="36" spans="3:3" x14ac:dyDescent="0.2">
      <c r="C36" s="593"/>
    </row>
    <row r="37" spans="3:3" x14ac:dyDescent="0.2">
      <c r="C37" s="593"/>
    </row>
    <row r="39" spans="3:3" x14ac:dyDescent="0.2">
      <c r="C39" s="593"/>
    </row>
    <row r="40" spans="3:3" x14ac:dyDescent="0.2">
      <c r="C40" s="593"/>
    </row>
  </sheetData>
  <hyperlinks>
    <hyperlink ref="C5" location="'1.Analytical Ratios'!A1" display="Analytical Ratios"/>
    <hyperlink ref="C6" location="'S2.Return on Investment '!A1" display="Report on Return on Investment"/>
    <hyperlink ref="C7" location="'S3.Regulatory Profit'!A1" display="Report on Regulatory Profit"/>
    <hyperlink ref="C8" location="'S4.RAB Value (Rolled Forward)'!A1" display="Report on Value of the Regulatory Asset Base (Rolled Forward)"/>
    <hyperlink ref="C9" location="'S5a.Regulatory Tax Allowance '!A1" display="Report on Regulatory Tax Allowance"/>
    <hyperlink ref="C10" location="'S5b.Related Party Transactions'!A1" display="Report on Related Party Transactions"/>
    <hyperlink ref="C11" location="'S5c.TCSD Allowance '!A1" display="Report on Term Credit Spread Differential Allowance"/>
    <hyperlink ref="C12" location="'S5d.Cost Allocations'!A1" display="Report on Cost Allocations"/>
    <hyperlink ref="C13" location="'S5e.Asset Allocations'!A1" display="Report on Asset Allocations"/>
    <hyperlink ref="C14" location="'S6a.Actual Expenditure Capex'!A1" display="Report on Capital Expenditure for the Disclosure Year"/>
    <hyperlink ref="C15" location="'S6b.Actual Expenditure Opex'!A1" display="Report on Operational Expenditure for the Disclosure Year"/>
    <hyperlink ref="C16" location="'S7.Actual vs Forecast'!A1" display="Comparison of Forecasts to Actual Expenditure"/>
    <hyperlink ref="C17" location="'S8.Billed Quantities+Revenues'!A1" display="Report on Billed Quantities and Line Charge Revenues (by Price Component)"/>
    <hyperlink ref="C18" location="'S9a.Asset Register'!A1" display="Asset Register"/>
    <hyperlink ref="C19" location="'S9b.Asset Age Profile'!A1" display="Asset Age Profile"/>
    <hyperlink ref="C20" location="'S9c.Overhead Lines'!A1" display="Report on Overhead Lines"/>
    <hyperlink ref="C21" location="'S9d.Embedded Networks'!A1" display="Report on Embedded Networks"/>
    <hyperlink ref="C22" location="S9e.Demand!A1" display="Report on Demand"/>
    <hyperlink ref="C23" location="S10.Reliability!A1" display="Report on Network Reliability"/>
  </hyperlinks>
  <pageMargins left="0.70866141732283472" right="0.70866141732283472" top="0.74803149606299213" bottom="0.74803149606299213" header="0.31496062992125984" footer="0.31496062992125984"/>
  <pageSetup paperSize="9" scale="72" fitToHeight="10" orientation="portrait" r:id="rId1"/>
  <headerFooter alignWithMargins="0">
    <oddHeader>&amp;C&amp;"Arial,Regular" Commerce Commission Information Disclosure Template</oddHeader>
    <oddFooter>&amp;L&amp;"Arial,Regular" &amp;P&amp;C&amp;"Arial,Regular" &amp;F&amp;R&amp;"Arial,Regular" &amp;A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499984740745262"/>
  </sheetPr>
  <dimension ref="A1:L748"/>
  <sheetViews>
    <sheetView showGridLines="0" zoomScale="90" zoomScaleNormal="90" zoomScaleSheetLayoutView="85" workbookViewId="0">
      <selection activeCell="F28" sqref="F28"/>
    </sheetView>
  </sheetViews>
  <sheetFormatPr defaultRowHeight="12.75" x14ac:dyDescent="0.2"/>
  <cols>
    <col min="1" max="1" width="4.28515625" style="50" customWidth="1"/>
    <col min="2" max="2" width="5.85546875" style="155" customWidth="1"/>
    <col min="3" max="3" width="6.140625" style="155" customWidth="1"/>
    <col min="4" max="4" width="2.28515625" style="155" customWidth="1"/>
    <col min="5" max="5" width="2.28515625" style="50" customWidth="1"/>
    <col min="6" max="6" width="62.42578125" style="48" customWidth="1"/>
    <col min="7" max="8" width="9.140625" style="48" customWidth="1"/>
    <col min="9" max="9" width="18.42578125" style="155" customWidth="1"/>
    <col min="10" max="11" width="18.7109375" style="50" customWidth="1"/>
    <col min="12" max="12" width="2.7109375" style="50" customWidth="1"/>
    <col min="13" max="16384" width="9.140625" style="50"/>
  </cols>
  <sheetData>
    <row r="1" spans="1:12" ht="15" customHeight="1" x14ac:dyDescent="0.2">
      <c r="A1" s="114"/>
      <c r="B1" s="115"/>
      <c r="C1" s="115"/>
      <c r="D1" s="115"/>
      <c r="E1" s="115"/>
      <c r="F1" s="115"/>
      <c r="G1" s="115"/>
      <c r="H1" s="115"/>
      <c r="I1" s="115"/>
      <c r="J1" s="115"/>
      <c r="K1" s="115"/>
      <c r="L1" s="116"/>
    </row>
    <row r="2" spans="1:12" ht="18" customHeight="1" x14ac:dyDescent="0.3">
      <c r="A2" s="117"/>
      <c r="B2" s="221"/>
      <c r="C2" s="221"/>
      <c r="D2" s="221"/>
      <c r="E2" s="221"/>
      <c r="F2" s="221"/>
      <c r="G2" s="221"/>
      <c r="H2" s="221"/>
      <c r="I2" s="140" t="s">
        <v>9</v>
      </c>
      <c r="J2" s="805" t="str">
        <f>IF(NOT(ISBLANK(CoverSheet!$C$8)),CoverSheet!$C$8,"")</f>
        <v/>
      </c>
      <c r="K2" s="806"/>
      <c r="L2" s="81"/>
    </row>
    <row r="3" spans="1:12" ht="18" customHeight="1" x14ac:dyDescent="0.25">
      <c r="A3" s="117"/>
      <c r="B3" s="221"/>
      <c r="C3" s="221"/>
      <c r="D3" s="221"/>
      <c r="E3" s="221"/>
      <c r="F3" s="221"/>
      <c r="G3" s="221"/>
      <c r="H3" s="221"/>
      <c r="I3" s="140" t="s">
        <v>436</v>
      </c>
      <c r="J3" s="807" t="str">
        <f>IF(ISNUMBER(CoverSheet!$C$12),CoverSheet!$C$12,"")</f>
        <v/>
      </c>
      <c r="K3" s="808"/>
      <c r="L3" s="81"/>
    </row>
    <row r="4" spans="1:12" ht="21" x14ac:dyDescent="0.35">
      <c r="A4" s="82"/>
      <c r="B4" s="161"/>
      <c r="C4" s="161"/>
      <c r="D4" s="161"/>
      <c r="E4" s="221"/>
      <c r="F4" s="221"/>
      <c r="G4" s="221"/>
      <c r="H4" s="221"/>
      <c r="I4" s="221"/>
      <c r="J4" s="140"/>
      <c r="K4" s="140"/>
      <c r="L4" s="81"/>
    </row>
    <row r="5" spans="1:12" s="53" customFormat="1" ht="24" customHeight="1" x14ac:dyDescent="0.35">
      <c r="A5" s="810" t="s">
        <v>398</v>
      </c>
      <c r="B5" s="811"/>
      <c r="C5" s="811"/>
      <c r="D5" s="811"/>
      <c r="E5" s="811"/>
      <c r="F5" s="811"/>
      <c r="G5" s="811"/>
      <c r="H5" s="811"/>
      <c r="I5" s="811"/>
      <c r="J5" s="811"/>
      <c r="K5" s="811"/>
      <c r="L5" s="812"/>
    </row>
    <row r="6" spans="1:12" s="55" customFormat="1" ht="22.5" customHeight="1" x14ac:dyDescent="0.2">
      <c r="A6" s="751" t="s">
        <v>520</v>
      </c>
      <c r="B6" s="752"/>
      <c r="C6" s="752"/>
      <c r="D6" s="752"/>
      <c r="E6" s="752"/>
      <c r="F6" s="752"/>
      <c r="G6" s="752"/>
      <c r="H6" s="752"/>
      <c r="I6" s="752"/>
      <c r="J6" s="752"/>
      <c r="K6" s="752"/>
      <c r="L6" s="803"/>
    </row>
    <row r="7" spans="1:12" ht="15" customHeight="1" x14ac:dyDescent="0.2">
      <c r="A7" s="129" t="s">
        <v>680</v>
      </c>
      <c r="B7" s="173"/>
      <c r="C7" s="159"/>
      <c r="D7" s="159"/>
      <c r="E7" s="221"/>
      <c r="F7" s="221"/>
      <c r="G7" s="221"/>
      <c r="H7" s="221"/>
      <c r="I7" s="221"/>
      <c r="J7" s="221"/>
      <c r="K7" s="221"/>
      <c r="L7" s="81"/>
    </row>
    <row r="8" spans="1:12" ht="33" customHeight="1" x14ac:dyDescent="0.2">
      <c r="A8" s="187">
        <v>8</v>
      </c>
      <c r="B8" s="144"/>
      <c r="C8" s="144"/>
      <c r="D8" s="144"/>
      <c r="E8" s="219"/>
      <c r="F8" s="137" t="s">
        <v>83</v>
      </c>
      <c r="G8" s="219"/>
      <c r="H8" s="219"/>
      <c r="I8" s="219"/>
      <c r="J8" s="222" t="s">
        <v>76</v>
      </c>
      <c r="K8" s="222" t="s">
        <v>445</v>
      </c>
      <c r="L8" s="59"/>
    </row>
    <row r="9" spans="1:12" ht="15" customHeight="1" x14ac:dyDescent="0.2">
      <c r="A9" s="187">
        <v>9</v>
      </c>
      <c r="B9" s="144"/>
      <c r="C9" s="144"/>
      <c r="D9" s="144"/>
      <c r="E9" s="219"/>
      <c r="F9" s="813"/>
      <c r="G9" s="813"/>
      <c r="H9" s="813"/>
      <c r="I9" s="219"/>
      <c r="J9" s="364"/>
      <c r="K9" s="364"/>
      <c r="L9" s="59"/>
    </row>
    <row r="10" spans="1:12" ht="15" customHeight="1" x14ac:dyDescent="0.2">
      <c r="A10" s="187">
        <v>10</v>
      </c>
      <c r="B10" s="144"/>
      <c r="C10" s="144"/>
      <c r="D10" s="144"/>
      <c r="E10" s="219"/>
      <c r="F10" s="813"/>
      <c r="G10" s="813"/>
      <c r="H10" s="813"/>
      <c r="I10" s="219"/>
      <c r="J10" s="364"/>
      <c r="K10" s="364"/>
      <c r="L10" s="59"/>
    </row>
    <row r="11" spans="1:12" ht="15" customHeight="1" x14ac:dyDescent="0.2">
      <c r="A11" s="187">
        <v>11</v>
      </c>
      <c r="B11" s="144"/>
      <c r="C11" s="144"/>
      <c r="D11" s="144"/>
      <c r="E11" s="219"/>
      <c r="F11" s="813"/>
      <c r="G11" s="813"/>
      <c r="H11" s="813"/>
      <c r="I11" s="219"/>
      <c r="J11" s="364"/>
      <c r="K11" s="364"/>
      <c r="L11" s="59"/>
    </row>
    <row r="12" spans="1:12" ht="15" customHeight="1" x14ac:dyDescent="0.2">
      <c r="A12" s="187">
        <v>12</v>
      </c>
      <c r="B12" s="144"/>
      <c r="C12" s="144"/>
      <c r="D12" s="144"/>
      <c r="E12" s="219"/>
      <c r="F12" s="813"/>
      <c r="G12" s="813"/>
      <c r="H12" s="813"/>
      <c r="I12" s="219"/>
      <c r="J12" s="364"/>
      <c r="K12" s="364"/>
      <c r="L12" s="59"/>
    </row>
    <row r="13" spans="1:12" ht="15" customHeight="1" x14ac:dyDescent="0.2">
      <c r="A13" s="187">
        <v>13</v>
      </c>
      <c r="B13" s="144"/>
      <c r="C13" s="144"/>
      <c r="D13" s="144"/>
      <c r="E13" s="219"/>
      <c r="F13" s="813"/>
      <c r="G13" s="813"/>
      <c r="H13" s="813"/>
      <c r="I13" s="219"/>
      <c r="J13" s="364"/>
      <c r="K13" s="364"/>
      <c r="L13" s="59"/>
    </row>
    <row r="14" spans="1:12" ht="15" customHeight="1" x14ac:dyDescent="0.2">
      <c r="A14" s="187">
        <v>14</v>
      </c>
      <c r="B14" s="144"/>
      <c r="C14" s="144"/>
      <c r="D14" s="144"/>
      <c r="E14" s="219"/>
      <c r="F14" s="813"/>
      <c r="G14" s="813"/>
      <c r="H14" s="813"/>
      <c r="I14" s="219"/>
      <c r="J14" s="364"/>
      <c r="K14" s="364"/>
      <c r="L14" s="59"/>
    </row>
    <row r="15" spans="1:12" ht="15" customHeight="1" x14ac:dyDescent="0.2">
      <c r="A15" s="187">
        <v>15</v>
      </c>
      <c r="B15" s="144"/>
      <c r="C15" s="144"/>
      <c r="D15" s="144"/>
      <c r="E15" s="219"/>
      <c r="F15" s="813"/>
      <c r="G15" s="813"/>
      <c r="H15" s="813"/>
      <c r="I15" s="219"/>
      <c r="J15" s="364"/>
      <c r="K15" s="364"/>
      <c r="L15" s="59"/>
    </row>
    <row r="16" spans="1:12" ht="15" customHeight="1" x14ac:dyDescent="0.2">
      <c r="A16" s="187">
        <v>16</v>
      </c>
      <c r="B16" s="144"/>
      <c r="C16" s="144"/>
      <c r="D16" s="144"/>
      <c r="E16" s="219"/>
      <c r="F16" s="813"/>
      <c r="G16" s="813"/>
      <c r="H16" s="813"/>
      <c r="I16" s="219"/>
      <c r="J16" s="364"/>
      <c r="K16" s="364"/>
      <c r="L16" s="59"/>
    </row>
    <row r="17" spans="1:12" ht="15" customHeight="1" x14ac:dyDescent="0.2">
      <c r="A17" s="187">
        <v>17</v>
      </c>
      <c r="B17" s="144"/>
      <c r="C17" s="144"/>
      <c r="D17" s="144"/>
      <c r="E17" s="219"/>
      <c r="F17" s="813"/>
      <c r="G17" s="813"/>
      <c r="H17" s="813"/>
      <c r="I17" s="219"/>
      <c r="J17" s="364"/>
      <c r="K17" s="364"/>
      <c r="L17" s="59"/>
    </row>
    <row r="18" spans="1:12" ht="15" customHeight="1" x14ac:dyDescent="0.2">
      <c r="A18" s="187">
        <v>18</v>
      </c>
      <c r="B18" s="144"/>
      <c r="C18" s="144"/>
      <c r="D18" s="144"/>
      <c r="E18" s="219"/>
      <c r="F18" s="813"/>
      <c r="G18" s="813"/>
      <c r="H18" s="813"/>
      <c r="I18" s="219"/>
      <c r="J18" s="364"/>
      <c r="K18" s="364"/>
      <c r="L18" s="59"/>
    </row>
    <row r="19" spans="1:12" ht="15" customHeight="1" x14ac:dyDescent="0.2">
      <c r="A19" s="187">
        <v>19</v>
      </c>
      <c r="B19" s="144"/>
      <c r="C19" s="144"/>
      <c r="D19" s="144"/>
      <c r="E19" s="219"/>
      <c r="F19" s="813"/>
      <c r="G19" s="813"/>
      <c r="H19" s="813"/>
      <c r="I19" s="219"/>
      <c r="J19" s="364"/>
      <c r="K19" s="364"/>
      <c r="L19" s="59"/>
    </row>
    <row r="20" spans="1:12" ht="15" customHeight="1" x14ac:dyDescent="0.2">
      <c r="A20" s="187">
        <v>20</v>
      </c>
      <c r="B20" s="144"/>
      <c r="C20" s="144"/>
      <c r="D20" s="144"/>
      <c r="E20" s="219"/>
      <c r="F20" s="813"/>
      <c r="G20" s="813"/>
      <c r="H20" s="813"/>
      <c r="I20" s="219"/>
      <c r="J20" s="364"/>
      <c r="K20" s="364"/>
      <c r="L20" s="59"/>
    </row>
    <row r="21" spans="1:12" ht="15" customHeight="1" x14ac:dyDescent="0.2">
      <c r="A21" s="187">
        <v>21</v>
      </c>
      <c r="B21" s="144"/>
      <c r="C21" s="144"/>
      <c r="D21" s="144"/>
      <c r="E21" s="219"/>
      <c r="F21" s="813"/>
      <c r="G21" s="813"/>
      <c r="H21" s="813"/>
      <c r="I21" s="219"/>
      <c r="J21" s="364"/>
      <c r="K21" s="364"/>
      <c r="L21" s="59"/>
    </row>
    <row r="22" spans="1:12" ht="15" customHeight="1" x14ac:dyDescent="0.2">
      <c r="A22" s="187">
        <v>22</v>
      </c>
      <c r="B22" s="144"/>
      <c r="C22" s="144"/>
      <c r="D22" s="144"/>
      <c r="E22" s="219"/>
      <c r="F22" s="813"/>
      <c r="G22" s="813"/>
      <c r="H22" s="813"/>
      <c r="I22" s="219"/>
      <c r="J22" s="364"/>
      <c r="K22" s="364"/>
      <c r="L22" s="59"/>
    </row>
    <row r="23" spans="1:12" ht="15" customHeight="1" x14ac:dyDescent="0.2">
      <c r="A23" s="187">
        <v>23</v>
      </c>
      <c r="B23" s="144"/>
      <c r="C23" s="144"/>
      <c r="D23" s="144"/>
      <c r="E23" s="219"/>
      <c r="F23" s="813"/>
      <c r="G23" s="813"/>
      <c r="H23" s="813"/>
      <c r="I23" s="219"/>
      <c r="J23" s="364"/>
      <c r="K23" s="364"/>
      <c r="L23" s="59"/>
    </row>
    <row r="24" spans="1:12" ht="15" customHeight="1" x14ac:dyDescent="0.2">
      <c r="A24" s="187">
        <v>24</v>
      </c>
      <c r="B24" s="144"/>
      <c r="C24" s="144"/>
      <c r="D24" s="144"/>
      <c r="E24" s="219"/>
      <c r="F24" s="813"/>
      <c r="G24" s="813"/>
      <c r="H24" s="813"/>
      <c r="I24" s="219"/>
      <c r="J24" s="364"/>
      <c r="K24" s="364"/>
      <c r="L24" s="59"/>
    </row>
    <row r="25" spans="1:12" ht="15" customHeight="1" x14ac:dyDescent="0.2">
      <c r="A25" s="187">
        <v>25</v>
      </c>
      <c r="B25" s="144"/>
      <c r="C25" s="144"/>
      <c r="D25" s="144"/>
      <c r="E25" s="219"/>
      <c r="F25" s="813"/>
      <c r="G25" s="813"/>
      <c r="H25" s="813"/>
      <c r="I25" s="219"/>
      <c r="J25" s="364"/>
      <c r="K25" s="364"/>
      <c r="L25" s="59"/>
    </row>
    <row r="26" spans="1:12" s="186" customFormat="1" ht="24" customHeight="1" x14ac:dyDescent="0.2">
      <c r="A26" s="187">
        <v>26</v>
      </c>
      <c r="B26" s="220"/>
      <c r="C26" s="809" t="s">
        <v>521</v>
      </c>
      <c r="D26" s="809"/>
      <c r="E26" s="809"/>
      <c r="F26" s="809"/>
      <c r="G26" s="809"/>
      <c r="H26" s="809"/>
      <c r="I26" s="809"/>
      <c r="J26" s="809"/>
      <c r="K26" s="809"/>
      <c r="L26" s="59"/>
    </row>
    <row r="27" spans="1:12" s="186" customFormat="1" x14ac:dyDescent="0.2">
      <c r="A27" s="64"/>
      <c r="B27" s="126"/>
      <c r="C27" s="160"/>
      <c r="D27" s="126"/>
      <c r="E27" s="126"/>
      <c r="F27" s="66"/>
      <c r="G27" s="66"/>
      <c r="H27" s="66"/>
      <c r="I27" s="66"/>
      <c r="J27" s="66"/>
      <c r="K27" s="66"/>
      <c r="L27" s="73"/>
    </row>
    <row r="28" spans="1:12" x14ac:dyDescent="0.2">
      <c r="A28"/>
      <c r="E28"/>
      <c r="F28"/>
      <c r="G28"/>
      <c r="H28"/>
      <c r="J28"/>
      <c r="K28"/>
      <c r="L28"/>
    </row>
    <row r="29" spans="1:12" x14ac:dyDescent="0.2">
      <c r="A29"/>
      <c r="E29"/>
      <c r="F29"/>
      <c r="G29"/>
      <c r="H29"/>
      <c r="J29"/>
      <c r="K29"/>
      <c r="L29"/>
    </row>
    <row r="30" spans="1:12" x14ac:dyDescent="0.2">
      <c r="A30"/>
      <c r="E30"/>
      <c r="F30"/>
      <c r="G30"/>
      <c r="H30"/>
      <c r="J30"/>
      <c r="K30"/>
      <c r="L30"/>
    </row>
    <row r="31" spans="1:12" x14ac:dyDescent="0.2">
      <c r="A31"/>
      <c r="E31"/>
      <c r="F31"/>
      <c r="G31"/>
      <c r="H31"/>
      <c r="J31"/>
      <c r="K31"/>
      <c r="L31"/>
    </row>
    <row r="32" spans="1:12" x14ac:dyDescent="0.2">
      <c r="A32"/>
      <c r="E32"/>
      <c r="F32"/>
      <c r="G32"/>
      <c r="H32"/>
      <c r="J32"/>
      <c r="K32"/>
      <c r="L32"/>
    </row>
    <row r="33" spans="1:12" x14ac:dyDescent="0.2">
      <c r="A33"/>
      <c r="E33"/>
      <c r="F33"/>
      <c r="G33"/>
      <c r="H33"/>
      <c r="J33"/>
      <c r="K33"/>
      <c r="L33"/>
    </row>
    <row r="34" spans="1:12" x14ac:dyDescent="0.2">
      <c r="A34"/>
      <c r="E34"/>
      <c r="F34"/>
      <c r="G34"/>
      <c r="H34"/>
      <c r="J34"/>
      <c r="K34"/>
      <c r="L34"/>
    </row>
    <row r="35" spans="1:12" x14ac:dyDescent="0.2">
      <c r="A35"/>
      <c r="E35"/>
      <c r="F35"/>
      <c r="G35"/>
      <c r="H35"/>
      <c r="J35"/>
      <c r="K35"/>
      <c r="L35"/>
    </row>
    <row r="36" spans="1:12" x14ac:dyDescent="0.2">
      <c r="A36"/>
      <c r="E36"/>
      <c r="F36"/>
      <c r="G36"/>
      <c r="H36"/>
      <c r="J36"/>
      <c r="K36"/>
      <c r="L36"/>
    </row>
    <row r="37" spans="1:12" x14ac:dyDescent="0.2">
      <c r="A37"/>
      <c r="E37"/>
      <c r="F37"/>
      <c r="G37"/>
      <c r="H37"/>
      <c r="J37"/>
      <c r="K37"/>
      <c r="L37"/>
    </row>
    <row r="38" spans="1:12" x14ac:dyDescent="0.2">
      <c r="A38"/>
      <c r="E38"/>
      <c r="F38"/>
      <c r="G38"/>
      <c r="H38"/>
      <c r="J38"/>
      <c r="K38"/>
      <c r="L38"/>
    </row>
    <row r="39" spans="1:12" x14ac:dyDescent="0.2">
      <c r="A39"/>
      <c r="E39"/>
      <c r="F39"/>
      <c r="G39"/>
      <c r="H39"/>
      <c r="J39"/>
      <c r="K39"/>
      <c r="L39"/>
    </row>
    <row r="40" spans="1:12" x14ac:dyDescent="0.2">
      <c r="A40"/>
      <c r="E40"/>
      <c r="F40"/>
      <c r="G40"/>
      <c r="H40"/>
      <c r="J40"/>
      <c r="K40"/>
      <c r="L40"/>
    </row>
    <row r="41" spans="1:12" x14ac:dyDescent="0.2">
      <c r="A41"/>
      <c r="E41"/>
      <c r="F41"/>
      <c r="G41"/>
      <c r="H41"/>
      <c r="J41"/>
      <c r="K41"/>
      <c r="L41"/>
    </row>
    <row r="42" spans="1:12" x14ac:dyDescent="0.2">
      <c r="A42"/>
      <c r="E42"/>
      <c r="F42"/>
      <c r="G42"/>
      <c r="H42"/>
      <c r="J42"/>
      <c r="K42"/>
      <c r="L42"/>
    </row>
    <row r="43" spans="1:12" x14ac:dyDescent="0.2">
      <c r="A43"/>
      <c r="E43"/>
      <c r="F43"/>
      <c r="G43"/>
      <c r="H43"/>
      <c r="J43"/>
      <c r="K43"/>
      <c r="L43"/>
    </row>
    <row r="44" spans="1:12" x14ac:dyDescent="0.2">
      <c r="A44"/>
      <c r="E44"/>
      <c r="F44"/>
      <c r="G44"/>
      <c r="H44"/>
      <c r="J44"/>
      <c r="K44"/>
      <c r="L44"/>
    </row>
    <row r="45" spans="1:12" x14ac:dyDescent="0.2">
      <c r="A45"/>
      <c r="E45"/>
      <c r="F45"/>
      <c r="G45"/>
      <c r="H45"/>
      <c r="J45"/>
      <c r="K45"/>
      <c r="L45"/>
    </row>
    <row r="46" spans="1:12" x14ac:dyDescent="0.2">
      <c r="A46"/>
      <c r="E46"/>
      <c r="F46"/>
      <c r="G46"/>
      <c r="H46"/>
      <c r="J46"/>
      <c r="K46"/>
      <c r="L46"/>
    </row>
    <row r="47" spans="1:12" x14ac:dyDescent="0.2">
      <c r="A47"/>
      <c r="E47"/>
      <c r="F47"/>
      <c r="G47"/>
      <c r="H47"/>
      <c r="J47"/>
      <c r="K47"/>
      <c r="L47"/>
    </row>
    <row r="48" spans="1:12" x14ac:dyDescent="0.2">
      <c r="A48"/>
      <c r="E48"/>
      <c r="F48"/>
      <c r="G48"/>
      <c r="H48"/>
      <c r="J48"/>
      <c r="K48"/>
      <c r="L48"/>
    </row>
    <row r="49" spans="1:12" x14ac:dyDescent="0.2">
      <c r="A49"/>
      <c r="E49"/>
      <c r="F49"/>
      <c r="G49"/>
      <c r="H49"/>
      <c r="J49"/>
      <c r="K49"/>
      <c r="L49"/>
    </row>
    <row r="50" spans="1:12" x14ac:dyDescent="0.2">
      <c r="A50"/>
      <c r="E50"/>
      <c r="F50"/>
      <c r="G50"/>
      <c r="H50"/>
      <c r="J50"/>
      <c r="K50"/>
      <c r="L50"/>
    </row>
    <row r="51" spans="1:12" x14ac:dyDescent="0.2">
      <c r="A51"/>
      <c r="E51"/>
      <c r="F51"/>
      <c r="G51"/>
      <c r="H51"/>
      <c r="J51"/>
      <c r="K51"/>
      <c r="L51"/>
    </row>
    <row r="52" spans="1:12" x14ac:dyDescent="0.2">
      <c r="A52"/>
      <c r="E52"/>
      <c r="F52"/>
      <c r="G52"/>
      <c r="H52"/>
      <c r="J52"/>
      <c r="K52"/>
      <c r="L52"/>
    </row>
    <row r="53" spans="1:12" x14ac:dyDescent="0.2">
      <c r="A53"/>
      <c r="E53"/>
      <c r="F53"/>
      <c r="G53"/>
      <c r="H53"/>
      <c r="J53"/>
      <c r="K53"/>
      <c r="L53"/>
    </row>
    <row r="54" spans="1:12" x14ac:dyDescent="0.2">
      <c r="A54"/>
      <c r="E54"/>
      <c r="F54"/>
      <c r="G54"/>
      <c r="H54"/>
      <c r="J54"/>
      <c r="K54"/>
      <c r="L54"/>
    </row>
    <row r="55" spans="1:12" x14ac:dyDescent="0.2">
      <c r="A55"/>
      <c r="E55"/>
      <c r="F55"/>
      <c r="G55"/>
      <c r="H55"/>
      <c r="J55"/>
      <c r="K55"/>
      <c r="L55"/>
    </row>
    <row r="56" spans="1:12" x14ac:dyDescent="0.2">
      <c r="A56"/>
      <c r="E56"/>
      <c r="F56"/>
      <c r="G56"/>
      <c r="H56"/>
      <c r="J56"/>
      <c r="K56"/>
      <c r="L56"/>
    </row>
    <row r="57" spans="1:12" x14ac:dyDescent="0.2">
      <c r="A57"/>
      <c r="E57"/>
      <c r="F57"/>
      <c r="G57"/>
      <c r="H57"/>
      <c r="J57"/>
      <c r="K57"/>
      <c r="L57"/>
    </row>
    <row r="58" spans="1:12" x14ac:dyDescent="0.2">
      <c r="A58"/>
      <c r="E58"/>
      <c r="F58"/>
      <c r="G58"/>
      <c r="H58"/>
      <c r="J58"/>
      <c r="K58"/>
      <c r="L58"/>
    </row>
    <row r="59" spans="1:12" x14ac:dyDescent="0.2">
      <c r="A59"/>
      <c r="E59"/>
      <c r="F59"/>
      <c r="G59"/>
      <c r="H59"/>
      <c r="J59"/>
      <c r="K59"/>
      <c r="L59"/>
    </row>
    <row r="60" spans="1:12" x14ac:dyDescent="0.2">
      <c r="A60"/>
      <c r="E60"/>
      <c r="F60"/>
      <c r="G60"/>
      <c r="H60"/>
      <c r="J60"/>
      <c r="K60"/>
      <c r="L60"/>
    </row>
    <row r="61" spans="1:12" x14ac:dyDescent="0.2">
      <c r="A61"/>
      <c r="E61"/>
      <c r="F61"/>
      <c r="G61"/>
      <c r="H61"/>
      <c r="J61"/>
      <c r="K61"/>
      <c r="L61"/>
    </row>
    <row r="62" spans="1:12" x14ac:dyDescent="0.2">
      <c r="A62"/>
      <c r="E62"/>
      <c r="F62"/>
      <c r="G62"/>
      <c r="H62"/>
      <c r="J62"/>
      <c r="K62"/>
      <c r="L62"/>
    </row>
    <row r="63" spans="1:12" x14ac:dyDescent="0.2">
      <c r="A63"/>
      <c r="E63"/>
      <c r="F63"/>
      <c r="G63"/>
      <c r="H63"/>
      <c r="J63"/>
      <c r="K63"/>
      <c r="L63"/>
    </row>
    <row r="64" spans="1:12" x14ac:dyDescent="0.2">
      <c r="A64"/>
      <c r="E64"/>
      <c r="F64"/>
      <c r="G64"/>
      <c r="H64"/>
      <c r="J64"/>
      <c r="K64"/>
      <c r="L64"/>
    </row>
    <row r="65" spans="1:12" x14ac:dyDescent="0.2">
      <c r="A65"/>
      <c r="E65"/>
      <c r="F65"/>
      <c r="G65"/>
      <c r="H65"/>
      <c r="J65"/>
      <c r="K65"/>
      <c r="L65"/>
    </row>
    <row r="66" spans="1:12" x14ac:dyDescent="0.2">
      <c r="A66"/>
      <c r="E66"/>
      <c r="F66"/>
      <c r="G66"/>
      <c r="H66"/>
      <c r="J66"/>
      <c r="K66"/>
      <c r="L66"/>
    </row>
    <row r="67" spans="1:12" x14ac:dyDescent="0.2">
      <c r="A67"/>
      <c r="E67"/>
      <c r="F67"/>
      <c r="G67"/>
      <c r="H67"/>
      <c r="J67"/>
      <c r="K67"/>
      <c r="L67"/>
    </row>
    <row r="68" spans="1:12" x14ac:dyDescent="0.2">
      <c r="A68"/>
      <c r="E68"/>
      <c r="F68"/>
      <c r="G68"/>
      <c r="H68"/>
      <c r="J68"/>
      <c r="K68"/>
      <c r="L68"/>
    </row>
    <row r="69" spans="1:12" x14ac:dyDescent="0.2">
      <c r="A69"/>
      <c r="E69"/>
      <c r="F69"/>
      <c r="G69"/>
      <c r="H69"/>
      <c r="J69"/>
      <c r="K69"/>
      <c r="L69"/>
    </row>
    <row r="70" spans="1:12" x14ac:dyDescent="0.2">
      <c r="A70"/>
      <c r="E70"/>
      <c r="F70"/>
      <c r="G70"/>
      <c r="H70"/>
      <c r="J70"/>
      <c r="K70"/>
      <c r="L70"/>
    </row>
    <row r="71" spans="1:12" x14ac:dyDescent="0.2">
      <c r="A71"/>
      <c r="E71"/>
      <c r="F71"/>
      <c r="G71"/>
      <c r="H71"/>
      <c r="J71"/>
      <c r="K71"/>
      <c r="L71"/>
    </row>
    <row r="72" spans="1:12" x14ac:dyDescent="0.2">
      <c r="A72"/>
      <c r="E72"/>
      <c r="F72"/>
      <c r="G72"/>
      <c r="H72"/>
      <c r="J72"/>
      <c r="K72"/>
      <c r="L72"/>
    </row>
    <row r="73" spans="1:12" x14ac:dyDescent="0.2">
      <c r="A73"/>
      <c r="E73"/>
      <c r="F73"/>
      <c r="G73"/>
      <c r="H73"/>
      <c r="J73"/>
      <c r="K73"/>
      <c r="L73"/>
    </row>
    <row r="74" spans="1:12" x14ac:dyDescent="0.2">
      <c r="A74"/>
      <c r="E74"/>
      <c r="F74"/>
      <c r="G74"/>
      <c r="H74"/>
      <c r="J74"/>
      <c r="K74"/>
      <c r="L74"/>
    </row>
    <row r="75" spans="1:12" x14ac:dyDescent="0.2">
      <c r="A75"/>
      <c r="E75"/>
      <c r="F75"/>
      <c r="G75"/>
      <c r="H75"/>
      <c r="J75"/>
      <c r="K75"/>
      <c r="L75"/>
    </row>
    <row r="76" spans="1:12" x14ac:dyDescent="0.2">
      <c r="A76"/>
      <c r="E76"/>
      <c r="F76"/>
      <c r="G76"/>
      <c r="H76"/>
      <c r="J76"/>
      <c r="K76"/>
      <c r="L76"/>
    </row>
    <row r="77" spans="1:12" x14ac:dyDescent="0.2">
      <c r="A77"/>
      <c r="E77"/>
      <c r="F77"/>
      <c r="G77"/>
      <c r="H77"/>
      <c r="J77"/>
      <c r="K77"/>
      <c r="L77"/>
    </row>
    <row r="78" spans="1:12" x14ac:dyDescent="0.2">
      <c r="A78"/>
      <c r="E78"/>
      <c r="F78"/>
      <c r="G78"/>
      <c r="H78"/>
      <c r="J78"/>
      <c r="K78"/>
      <c r="L78"/>
    </row>
    <row r="79" spans="1:12" x14ac:dyDescent="0.2">
      <c r="A79"/>
      <c r="E79"/>
      <c r="F79"/>
      <c r="G79"/>
      <c r="H79"/>
      <c r="J79"/>
      <c r="K79"/>
      <c r="L79"/>
    </row>
    <row r="80" spans="1:12" x14ac:dyDescent="0.2">
      <c r="A80"/>
      <c r="E80"/>
      <c r="F80"/>
      <c r="G80"/>
      <c r="H80"/>
      <c r="J80"/>
      <c r="K80"/>
      <c r="L80"/>
    </row>
    <row r="81" spans="1:12" x14ac:dyDescent="0.2">
      <c r="A81"/>
      <c r="E81"/>
      <c r="F81"/>
      <c r="G81"/>
      <c r="H81"/>
      <c r="J81"/>
      <c r="K81"/>
      <c r="L81"/>
    </row>
    <row r="82" spans="1:12" x14ac:dyDescent="0.2">
      <c r="A82"/>
      <c r="E82"/>
      <c r="F82"/>
      <c r="G82"/>
      <c r="H82"/>
      <c r="J82"/>
      <c r="K82"/>
      <c r="L82"/>
    </row>
    <row r="83" spans="1:12" x14ac:dyDescent="0.2">
      <c r="A83"/>
      <c r="E83"/>
      <c r="F83"/>
      <c r="G83"/>
      <c r="H83"/>
      <c r="J83"/>
      <c r="K83"/>
      <c r="L83"/>
    </row>
    <row r="84" spans="1:12" x14ac:dyDescent="0.2">
      <c r="A84"/>
      <c r="E84"/>
      <c r="F84"/>
      <c r="G84"/>
      <c r="H84"/>
      <c r="J84"/>
      <c r="K84"/>
      <c r="L84"/>
    </row>
    <row r="85" spans="1:12" x14ac:dyDescent="0.2">
      <c r="A85"/>
      <c r="E85"/>
      <c r="F85"/>
      <c r="G85"/>
      <c r="H85"/>
      <c r="J85"/>
      <c r="K85"/>
      <c r="L85"/>
    </row>
    <row r="86" spans="1:12" x14ac:dyDescent="0.2">
      <c r="A86"/>
      <c r="E86"/>
      <c r="F86"/>
      <c r="G86"/>
      <c r="H86"/>
      <c r="J86"/>
      <c r="K86"/>
      <c r="L86"/>
    </row>
    <row r="87" spans="1:12" x14ac:dyDescent="0.2">
      <c r="A87"/>
      <c r="E87"/>
      <c r="F87"/>
      <c r="G87"/>
      <c r="H87"/>
      <c r="J87"/>
      <c r="K87"/>
      <c r="L87"/>
    </row>
    <row r="88" spans="1:12" x14ac:dyDescent="0.2">
      <c r="A88"/>
      <c r="E88"/>
      <c r="F88"/>
      <c r="G88"/>
      <c r="H88"/>
      <c r="J88"/>
      <c r="K88"/>
      <c r="L88"/>
    </row>
    <row r="89" spans="1:12" x14ac:dyDescent="0.2">
      <c r="A89"/>
      <c r="E89"/>
      <c r="F89"/>
      <c r="G89"/>
      <c r="H89"/>
      <c r="J89"/>
      <c r="K89"/>
      <c r="L89"/>
    </row>
    <row r="90" spans="1:12" x14ac:dyDescent="0.2">
      <c r="A90"/>
      <c r="E90"/>
      <c r="F90"/>
      <c r="G90"/>
      <c r="H90"/>
      <c r="J90"/>
      <c r="K90"/>
      <c r="L90"/>
    </row>
    <row r="91" spans="1:12" x14ac:dyDescent="0.2">
      <c r="A91"/>
      <c r="E91"/>
      <c r="F91"/>
      <c r="G91"/>
      <c r="H91"/>
      <c r="J91"/>
      <c r="K91"/>
      <c r="L91"/>
    </row>
    <row r="92" spans="1:12" x14ac:dyDescent="0.2">
      <c r="A92"/>
      <c r="E92"/>
      <c r="F92"/>
      <c r="G92"/>
      <c r="H92"/>
      <c r="J92"/>
      <c r="K92"/>
      <c r="L92"/>
    </row>
    <row r="93" spans="1:12" x14ac:dyDescent="0.2">
      <c r="A93"/>
      <c r="E93"/>
      <c r="F93"/>
      <c r="G93"/>
      <c r="H93"/>
      <c r="J93"/>
      <c r="K93"/>
      <c r="L93"/>
    </row>
    <row r="94" spans="1:12" x14ac:dyDescent="0.2">
      <c r="A94"/>
      <c r="E94"/>
      <c r="F94"/>
      <c r="G94"/>
      <c r="H94"/>
      <c r="J94"/>
      <c r="K94"/>
      <c r="L94"/>
    </row>
    <row r="95" spans="1:12" x14ac:dyDescent="0.2">
      <c r="A95"/>
      <c r="E95"/>
      <c r="F95"/>
      <c r="G95"/>
      <c r="H95"/>
      <c r="J95"/>
      <c r="K95"/>
      <c r="L95"/>
    </row>
    <row r="96" spans="1:12" x14ac:dyDescent="0.2">
      <c r="A96"/>
      <c r="E96"/>
      <c r="F96"/>
      <c r="G96"/>
      <c r="H96"/>
      <c r="J96"/>
      <c r="K96"/>
      <c r="L96"/>
    </row>
    <row r="97" spans="1:12" x14ac:dyDescent="0.2">
      <c r="A97"/>
      <c r="E97"/>
      <c r="F97"/>
      <c r="G97"/>
      <c r="H97"/>
      <c r="J97"/>
      <c r="K97"/>
      <c r="L97"/>
    </row>
    <row r="98" spans="1:12" x14ac:dyDescent="0.2">
      <c r="A98"/>
      <c r="E98"/>
      <c r="F98"/>
      <c r="G98"/>
      <c r="H98"/>
      <c r="J98"/>
      <c r="K98"/>
      <c r="L98"/>
    </row>
    <row r="99" spans="1:12" x14ac:dyDescent="0.2">
      <c r="A99"/>
      <c r="E99"/>
      <c r="F99"/>
      <c r="G99"/>
      <c r="H99"/>
      <c r="J99"/>
      <c r="K99"/>
      <c r="L99"/>
    </row>
    <row r="100" spans="1:12" x14ac:dyDescent="0.2">
      <c r="A100"/>
      <c r="E100"/>
      <c r="F100"/>
      <c r="G100"/>
      <c r="H100"/>
      <c r="J100"/>
      <c r="K100"/>
      <c r="L100"/>
    </row>
    <row r="101" spans="1:12" x14ac:dyDescent="0.2">
      <c r="A101"/>
      <c r="E101"/>
      <c r="F101"/>
      <c r="G101"/>
      <c r="H101"/>
      <c r="J101"/>
      <c r="K101"/>
      <c r="L101"/>
    </row>
    <row r="102" spans="1:12" x14ac:dyDescent="0.2">
      <c r="A102"/>
      <c r="E102"/>
      <c r="F102"/>
      <c r="G102"/>
      <c r="H102"/>
      <c r="J102"/>
      <c r="K102"/>
      <c r="L102"/>
    </row>
    <row r="103" spans="1:12" x14ac:dyDescent="0.2">
      <c r="A103"/>
      <c r="E103"/>
      <c r="F103"/>
      <c r="G103"/>
      <c r="H103"/>
      <c r="J103"/>
      <c r="K103"/>
      <c r="L103"/>
    </row>
    <row r="104" spans="1:12" x14ac:dyDescent="0.2">
      <c r="A104"/>
      <c r="E104"/>
      <c r="F104"/>
      <c r="G104"/>
      <c r="H104"/>
      <c r="J104"/>
      <c r="K104"/>
      <c r="L104"/>
    </row>
    <row r="105" spans="1:12" x14ac:dyDescent="0.2">
      <c r="A105"/>
      <c r="E105"/>
      <c r="F105"/>
      <c r="G105"/>
      <c r="H105"/>
      <c r="J105"/>
      <c r="K105"/>
      <c r="L105"/>
    </row>
    <row r="106" spans="1:12" x14ac:dyDescent="0.2">
      <c r="A106"/>
      <c r="E106"/>
      <c r="F106"/>
      <c r="G106"/>
      <c r="H106"/>
      <c r="J106"/>
      <c r="K106"/>
      <c r="L106"/>
    </row>
    <row r="107" spans="1:12" x14ac:dyDescent="0.2">
      <c r="A107"/>
      <c r="E107"/>
      <c r="F107"/>
      <c r="G107"/>
      <c r="H107"/>
      <c r="J107"/>
      <c r="K107"/>
      <c r="L107"/>
    </row>
    <row r="108" spans="1:12" x14ac:dyDescent="0.2">
      <c r="A108"/>
      <c r="E108"/>
      <c r="F108"/>
      <c r="G108"/>
      <c r="H108"/>
      <c r="J108"/>
      <c r="K108"/>
      <c r="L108"/>
    </row>
    <row r="109" spans="1:12" x14ac:dyDescent="0.2">
      <c r="A109"/>
      <c r="E109"/>
      <c r="F109"/>
      <c r="G109"/>
      <c r="H109"/>
      <c r="J109"/>
      <c r="K109"/>
      <c r="L109"/>
    </row>
    <row r="110" spans="1:12" x14ac:dyDescent="0.2">
      <c r="A110"/>
      <c r="E110"/>
      <c r="F110"/>
      <c r="G110"/>
      <c r="H110"/>
      <c r="J110"/>
      <c r="K110"/>
      <c r="L110"/>
    </row>
    <row r="111" spans="1:12" x14ac:dyDescent="0.2">
      <c r="A111"/>
      <c r="E111"/>
      <c r="F111"/>
      <c r="G111"/>
      <c r="H111"/>
      <c r="J111"/>
      <c r="K111"/>
      <c r="L111"/>
    </row>
    <row r="112" spans="1:12" x14ac:dyDescent="0.2">
      <c r="A112"/>
      <c r="E112"/>
      <c r="F112"/>
      <c r="G112"/>
      <c r="H112"/>
      <c r="J112"/>
      <c r="K112"/>
      <c r="L112"/>
    </row>
    <row r="113" spans="1:12" x14ac:dyDescent="0.2">
      <c r="A113"/>
      <c r="E113"/>
      <c r="F113"/>
      <c r="G113"/>
      <c r="H113"/>
      <c r="J113"/>
      <c r="K113"/>
      <c r="L113"/>
    </row>
    <row r="114" spans="1:12" x14ac:dyDescent="0.2">
      <c r="A114"/>
      <c r="E114"/>
      <c r="F114"/>
      <c r="G114"/>
      <c r="H114"/>
      <c r="J114"/>
      <c r="K114"/>
      <c r="L114"/>
    </row>
    <row r="115" spans="1:12" x14ac:dyDescent="0.2">
      <c r="A115"/>
      <c r="E115"/>
      <c r="F115"/>
      <c r="G115"/>
      <c r="H115"/>
      <c r="J115"/>
      <c r="K115"/>
      <c r="L115"/>
    </row>
    <row r="116" spans="1:12" x14ac:dyDescent="0.2">
      <c r="A116"/>
      <c r="E116"/>
      <c r="F116"/>
      <c r="G116"/>
      <c r="H116"/>
      <c r="J116"/>
      <c r="K116"/>
      <c r="L116"/>
    </row>
    <row r="117" spans="1:12" x14ac:dyDescent="0.2">
      <c r="A117"/>
      <c r="E117"/>
      <c r="F117"/>
      <c r="G117"/>
      <c r="H117"/>
      <c r="J117"/>
      <c r="K117"/>
      <c r="L117"/>
    </row>
    <row r="118" spans="1:12" x14ac:dyDescent="0.2">
      <c r="A118"/>
      <c r="E118"/>
      <c r="F118"/>
      <c r="G118"/>
      <c r="H118"/>
      <c r="J118"/>
      <c r="K118"/>
      <c r="L118"/>
    </row>
    <row r="119" spans="1:12" x14ac:dyDescent="0.2">
      <c r="A119"/>
      <c r="E119"/>
      <c r="F119"/>
      <c r="G119"/>
      <c r="H119"/>
      <c r="J119"/>
      <c r="K119"/>
      <c r="L119"/>
    </row>
    <row r="120" spans="1:12" x14ac:dyDescent="0.2">
      <c r="A120"/>
      <c r="E120"/>
      <c r="F120"/>
      <c r="G120"/>
      <c r="H120"/>
      <c r="J120"/>
      <c r="K120"/>
      <c r="L120"/>
    </row>
    <row r="121" spans="1:12" x14ac:dyDescent="0.2">
      <c r="A121"/>
      <c r="E121"/>
      <c r="F121"/>
      <c r="G121"/>
      <c r="H121"/>
      <c r="J121"/>
      <c r="K121"/>
      <c r="L121"/>
    </row>
    <row r="122" spans="1:12" x14ac:dyDescent="0.2">
      <c r="A122"/>
      <c r="E122"/>
      <c r="F122"/>
      <c r="G122"/>
      <c r="H122"/>
      <c r="J122"/>
      <c r="K122"/>
      <c r="L122"/>
    </row>
    <row r="123" spans="1:12" x14ac:dyDescent="0.2">
      <c r="A123"/>
      <c r="E123"/>
      <c r="F123"/>
      <c r="G123"/>
      <c r="H123"/>
      <c r="J123"/>
      <c r="K123"/>
      <c r="L123"/>
    </row>
    <row r="124" spans="1:12" x14ac:dyDescent="0.2">
      <c r="A124"/>
      <c r="E124"/>
      <c r="F124"/>
      <c r="G124"/>
      <c r="H124"/>
      <c r="J124"/>
      <c r="K124"/>
      <c r="L124"/>
    </row>
    <row r="125" spans="1:12" x14ac:dyDescent="0.2">
      <c r="A125"/>
      <c r="E125"/>
      <c r="F125"/>
      <c r="G125"/>
      <c r="H125"/>
      <c r="J125"/>
      <c r="K125"/>
      <c r="L125"/>
    </row>
    <row r="126" spans="1:12" x14ac:dyDescent="0.2">
      <c r="A126"/>
      <c r="E126"/>
      <c r="F126"/>
      <c r="G126"/>
      <c r="H126"/>
      <c r="J126"/>
      <c r="K126"/>
      <c r="L126"/>
    </row>
    <row r="127" spans="1:12" x14ac:dyDescent="0.2">
      <c r="A127"/>
      <c r="E127"/>
      <c r="F127"/>
      <c r="G127"/>
      <c r="H127"/>
      <c r="J127"/>
      <c r="K127"/>
      <c r="L127"/>
    </row>
    <row r="128" spans="1:12" x14ac:dyDescent="0.2">
      <c r="A128"/>
      <c r="E128"/>
      <c r="F128"/>
      <c r="G128"/>
      <c r="H128"/>
      <c r="J128"/>
      <c r="K128"/>
      <c r="L128"/>
    </row>
    <row r="129" spans="1:12" x14ac:dyDescent="0.2">
      <c r="A129"/>
      <c r="E129"/>
      <c r="F129"/>
      <c r="G129"/>
      <c r="H129"/>
      <c r="J129"/>
      <c r="K129"/>
      <c r="L129"/>
    </row>
    <row r="130" spans="1:12" x14ac:dyDescent="0.2">
      <c r="A130"/>
      <c r="E130"/>
      <c r="F130"/>
      <c r="G130"/>
      <c r="H130"/>
      <c r="J130"/>
      <c r="K130"/>
      <c r="L130"/>
    </row>
    <row r="131" spans="1:12" x14ac:dyDescent="0.2">
      <c r="A131"/>
      <c r="E131"/>
      <c r="F131"/>
      <c r="G131"/>
      <c r="H131"/>
      <c r="J131"/>
      <c r="K131"/>
      <c r="L131"/>
    </row>
    <row r="132" spans="1:12" x14ac:dyDescent="0.2">
      <c r="A132"/>
      <c r="E132"/>
      <c r="F132"/>
      <c r="G132"/>
      <c r="H132"/>
      <c r="J132"/>
      <c r="K132"/>
      <c r="L132"/>
    </row>
    <row r="133" spans="1:12" x14ac:dyDescent="0.2">
      <c r="A133"/>
      <c r="E133"/>
      <c r="F133"/>
      <c r="G133"/>
      <c r="H133"/>
      <c r="J133"/>
      <c r="K133"/>
      <c r="L133"/>
    </row>
    <row r="134" spans="1:12" x14ac:dyDescent="0.2">
      <c r="A134"/>
      <c r="E134"/>
      <c r="F134"/>
      <c r="G134"/>
      <c r="H134"/>
      <c r="J134"/>
      <c r="K134"/>
      <c r="L134"/>
    </row>
    <row r="135" spans="1:12" x14ac:dyDescent="0.2">
      <c r="A135"/>
      <c r="E135"/>
      <c r="F135"/>
      <c r="G135"/>
      <c r="H135"/>
      <c r="J135"/>
      <c r="K135"/>
      <c r="L135"/>
    </row>
    <row r="136" spans="1:12" x14ac:dyDescent="0.2">
      <c r="A136"/>
      <c r="E136"/>
      <c r="F136"/>
      <c r="G136"/>
      <c r="H136"/>
      <c r="J136"/>
      <c r="K136"/>
      <c r="L136"/>
    </row>
    <row r="137" spans="1:12" x14ac:dyDescent="0.2">
      <c r="A137"/>
      <c r="E137"/>
      <c r="F137"/>
      <c r="G137"/>
      <c r="H137"/>
      <c r="J137"/>
      <c r="K137"/>
      <c r="L137"/>
    </row>
    <row r="138" spans="1:12" x14ac:dyDescent="0.2">
      <c r="A138"/>
      <c r="E138"/>
      <c r="F138"/>
      <c r="G138"/>
      <c r="H138"/>
      <c r="J138"/>
      <c r="K138"/>
      <c r="L138"/>
    </row>
    <row r="139" spans="1:12" x14ac:dyDescent="0.2">
      <c r="A139"/>
      <c r="E139"/>
      <c r="F139"/>
      <c r="G139"/>
      <c r="H139"/>
      <c r="J139"/>
      <c r="K139"/>
      <c r="L139"/>
    </row>
    <row r="140" spans="1:12" x14ac:dyDescent="0.2">
      <c r="A140"/>
      <c r="E140"/>
      <c r="F140"/>
      <c r="G140"/>
      <c r="H140"/>
      <c r="J140"/>
      <c r="K140"/>
      <c r="L140"/>
    </row>
    <row r="141" spans="1:12" x14ac:dyDescent="0.2">
      <c r="A141"/>
      <c r="E141"/>
      <c r="F141"/>
      <c r="G141"/>
      <c r="H141"/>
      <c r="J141"/>
      <c r="K141"/>
      <c r="L141"/>
    </row>
    <row r="142" spans="1:12" x14ac:dyDescent="0.2">
      <c r="A142"/>
      <c r="E142"/>
      <c r="F142"/>
      <c r="G142"/>
      <c r="H142"/>
      <c r="J142"/>
      <c r="K142"/>
      <c r="L142"/>
    </row>
    <row r="143" spans="1:12" x14ac:dyDescent="0.2">
      <c r="A143"/>
      <c r="E143"/>
      <c r="F143"/>
      <c r="G143"/>
      <c r="H143"/>
      <c r="J143"/>
      <c r="K143"/>
      <c r="L143"/>
    </row>
    <row r="144" spans="1:12" x14ac:dyDescent="0.2">
      <c r="A144"/>
      <c r="E144"/>
      <c r="F144"/>
      <c r="G144"/>
      <c r="H144"/>
      <c r="J144"/>
      <c r="K144"/>
      <c r="L144"/>
    </row>
    <row r="145" spans="1:12" x14ac:dyDescent="0.2">
      <c r="A145"/>
      <c r="E145"/>
      <c r="F145"/>
      <c r="G145"/>
      <c r="H145"/>
      <c r="J145"/>
      <c r="K145"/>
      <c r="L145"/>
    </row>
    <row r="146" spans="1:12" x14ac:dyDescent="0.2">
      <c r="A146"/>
      <c r="E146"/>
      <c r="F146"/>
      <c r="G146"/>
      <c r="H146"/>
      <c r="J146"/>
      <c r="K146"/>
      <c r="L146"/>
    </row>
    <row r="147" spans="1:12" x14ac:dyDescent="0.2">
      <c r="A147"/>
      <c r="E147"/>
      <c r="F147"/>
      <c r="G147"/>
      <c r="H147"/>
      <c r="J147"/>
      <c r="K147"/>
      <c r="L147"/>
    </row>
    <row r="148" spans="1:12" x14ac:dyDescent="0.2">
      <c r="A148"/>
      <c r="E148"/>
      <c r="F148"/>
      <c r="G148"/>
      <c r="H148"/>
      <c r="J148"/>
      <c r="K148"/>
      <c r="L148"/>
    </row>
    <row r="149" spans="1:12" x14ac:dyDescent="0.2">
      <c r="A149"/>
      <c r="E149"/>
      <c r="F149"/>
      <c r="G149"/>
      <c r="H149"/>
      <c r="J149"/>
      <c r="K149"/>
      <c r="L149"/>
    </row>
    <row r="150" spans="1:12" x14ac:dyDescent="0.2">
      <c r="A150"/>
      <c r="E150"/>
      <c r="F150"/>
      <c r="G150"/>
      <c r="H150"/>
      <c r="J150"/>
      <c r="K150"/>
      <c r="L150"/>
    </row>
    <row r="151" spans="1:12" x14ac:dyDescent="0.2">
      <c r="A151"/>
      <c r="E151"/>
      <c r="F151"/>
      <c r="G151"/>
      <c r="H151"/>
      <c r="J151"/>
      <c r="K151"/>
      <c r="L151"/>
    </row>
    <row r="152" spans="1:12" x14ac:dyDescent="0.2">
      <c r="A152"/>
      <c r="E152"/>
      <c r="F152"/>
      <c r="G152"/>
      <c r="H152"/>
      <c r="J152"/>
      <c r="K152"/>
      <c r="L152"/>
    </row>
    <row r="153" spans="1:12" x14ac:dyDescent="0.2">
      <c r="A153"/>
      <c r="E153"/>
      <c r="F153"/>
      <c r="G153"/>
      <c r="H153"/>
      <c r="J153"/>
      <c r="K153"/>
      <c r="L153"/>
    </row>
    <row r="154" spans="1:12" x14ac:dyDescent="0.2">
      <c r="A154"/>
      <c r="E154"/>
      <c r="F154"/>
      <c r="G154"/>
      <c r="H154"/>
      <c r="J154"/>
      <c r="K154"/>
      <c r="L154"/>
    </row>
    <row r="155" spans="1:12" x14ac:dyDescent="0.2">
      <c r="A155"/>
      <c r="E155"/>
      <c r="F155"/>
      <c r="G155"/>
      <c r="H155"/>
      <c r="J155"/>
      <c r="K155"/>
      <c r="L155"/>
    </row>
    <row r="156" spans="1:12" x14ac:dyDescent="0.2">
      <c r="A156"/>
      <c r="E156"/>
      <c r="F156"/>
      <c r="G156"/>
      <c r="H156"/>
      <c r="J156"/>
      <c r="K156"/>
      <c r="L156"/>
    </row>
    <row r="157" spans="1:12" x14ac:dyDescent="0.2">
      <c r="A157"/>
      <c r="E157"/>
      <c r="F157"/>
      <c r="G157"/>
      <c r="H157"/>
      <c r="J157"/>
      <c r="K157"/>
      <c r="L157"/>
    </row>
    <row r="158" spans="1:12" x14ac:dyDescent="0.2">
      <c r="A158"/>
      <c r="E158"/>
      <c r="F158"/>
      <c r="G158"/>
      <c r="H158"/>
      <c r="J158"/>
      <c r="K158"/>
      <c r="L158"/>
    </row>
    <row r="159" spans="1:12" x14ac:dyDescent="0.2">
      <c r="A159"/>
      <c r="E159"/>
      <c r="F159"/>
      <c r="G159"/>
      <c r="H159"/>
      <c r="J159"/>
      <c r="K159"/>
      <c r="L159"/>
    </row>
    <row r="160" spans="1:12" x14ac:dyDescent="0.2">
      <c r="A160"/>
      <c r="E160"/>
      <c r="F160"/>
      <c r="G160"/>
      <c r="H160"/>
      <c r="J160"/>
      <c r="K160"/>
      <c r="L160"/>
    </row>
    <row r="161" spans="1:12" x14ac:dyDescent="0.2">
      <c r="A161"/>
      <c r="E161"/>
      <c r="F161"/>
      <c r="G161"/>
      <c r="H161"/>
      <c r="J161"/>
      <c r="K161"/>
      <c r="L161"/>
    </row>
    <row r="162" spans="1:12" x14ac:dyDescent="0.2">
      <c r="A162"/>
      <c r="E162"/>
      <c r="F162"/>
      <c r="G162"/>
      <c r="H162"/>
      <c r="J162"/>
      <c r="K162"/>
      <c r="L162"/>
    </row>
    <row r="163" spans="1:12" x14ac:dyDescent="0.2">
      <c r="A163"/>
      <c r="E163"/>
      <c r="F163"/>
      <c r="G163"/>
      <c r="H163"/>
      <c r="J163"/>
      <c r="K163"/>
      <c r="L163"/>
    </row>
    <row r="164" spans="1:12" x14ac:dyDescent="0.2">
      <c r="A164"/>
      <c r="E164"/>
      <c r="F164"/>
      <c r="G164"/>
      <c r="H164"/>
      <c r="J164"/>
      <c r="K164"/>
      <c r="L164"/>
    </row>
    <row r="165" spans="1:12" x14ac:dyDescent="0.2">
      <c r="A165"/>
      <c r="E165"/>
      <c r="F165"/>
      <c r="G165"/>
      <c r="H165"/>
      <c r="J165"/>
      <c r="K165"/>
      <c r="L165"/>
    </row>
    <row r="166" spans="1:12" x14ac:dyDescent="0.2">
      <c r="A166"/>
      <c r="E166"/>
      <c r="F166"/>
      <c r="G166"/>
      <c r="H166"/>
      <c r="J166"/>
      <c r="K166"/>
      <c r="L166"/>
    </row>
    <row r="167" spans="1:12" x14ac:dyDescent="0.2">
      <c r="A167"/>
      <c r="E167"/>
      <c r="F167"/>
      <c r="G167"/>
      <c r="H167"/>
      <c r="J167"/>
      <c r="K167"/>
      <c r="L167"/>
    </row>
    <row r="168" spans="1:12" x14ac:dyDescent="0.2">
      <c r="A168"/>
      <c r="E168"/>
      <c r="F168"/>
      <c r="G168"/>
      <c r="H168"/>
      <c r="J168"/>
      <c r="K168"/>
      <c r="L168"/>
    </row>
    <row r="169" spans="1:12" x14ac:dyDescent="0.2">
      <c r="A169"/>
      <c r="E169"/>
      <c r="F169"/>
      <c r="G169"/>
      <c r="H169"/>
      <c r="J169"/>
      <c r="K169"/>
      <c r="L169"/>
    </row>
    <row r="170" spans="1:12" x14ac:dyDescent="0.2">
      <c r="A170"/>
      <c r="E170"/>
      <c r="F170"/>
      <c r="G170"/>
      <c r="H170"/>
      <c r="J170"/>
      <c r="K170"/>
      <c r="L170"/>
    </row>
    <row r="171" spans="1:12" x14ac:dyDescent="0.2">
      <c r="A171"/>
      <c r="E171"/>
      <c r="F171"/>
      <c r="G171"/>
      <c r="H171"/>
      <c r="J171"/>
      <c r="K171"/>
      <c r="L171"/>
    </row>
    <row r="172" spans="1:12" x14ac:dyDescent="0.2">
      <c r="A172"/>
      <c r="E172"/>
      <c r="F172"/>
      <c r="G172"/>
      <c r="H172"/>
      <c r="J172"/>
      <c r="K172"/>
      <c r="L172"/>
    </row>
    <row r="173" spans="1:12" x14ac:dyDescent="0.2">
      <c r="A173"/>
      <c r="E173"/>
      <c r="F173"/>
      <c r="G173"/>
      <c r="H173"/>
      <c r="J173"/>
      <c r="K173"/>
      <c r="L173"/>
    </row>
    <row r="174" spans="1:12" x14ac:dyDescent="0.2">
      <c r="A174"/>
      <c r="E174"/>
      <c r="F174"/>
      <c r="G174"/>
      <c r="H174"/>
      <c r="J174"/>
      <c r="K174"/>
      <c r="L174"/>
    </row>
    <row r="175" spans="1:12" x14ac:dyDescent="0.2">
      <c r="A175"/>
      <c r="E175"/>
      <c r="F175"/>
      <c r="G175"/>
      <c r="H175"/>
      <c r="J175"/>
      <c r="K175"/>
      <c r="L175"/>
    </row>
    <row r="176" spans="1:12" x14ac:dyDescent="0.2">
      <c r="A176"/>
      <c r="E176"/>
      <c r="F176"/>
      <c r="G176"/>
      <c r="H176"/>
      <c r="J176"/>
      <c r="K176"/>
      <c r="L176"/>
    </row>
    <row r="177" spans="1:12" x14ac:dyDescent="0.2">
      <c r="A177"/>
      <c r="E177"/>
      <c r="F177"/>
      <c r="G177"/>
      <c r="H177"/>
      <c r="J177"/>
      <c r="K177"/>
      <c r="L177"/>
    </row>
    <row r="178" spans="1:12" x14ac:dyDescent="0.2">
      <c r="A178"/>
      <c r="E178"/>
      <c r="F178"/>
      <c r="G178"/>
      <c r="H178"/>
      <c r="J178"/>
      <c r="K178"/>
      <c r="L178"/>
    </row>
    <row r="179" spans="1:12" x14ac:dyDescent="0.2">
      <c r="A179"/>
      <c r="E179"/>
      <c r="F179"/>
      <c r="G179"/>
      <c r="H179"/>
      <c r="J179"/>
      <c r="K179"/>
      <c r="L179"/>
    </row>
    <row r="180" spans="1:12" x14ac:dyDescent="0.2">
      <c r="A180"/>
      <c r="E180"/>
      <c r="F180"/>
      <c r="G180"/>
      <c r="H180"/>
      <c r="J180"/>
      <c r="K180"/>
      <c r="L180"/>
    </row>
    <row r="181" spans="1:12" x14ac:dyDescent="0.2">
      <c r="A181"/>
      <c r="E181"/>
      <c r="F181"/>
      <c r="G181"/>
      <c r="H181"/>
      <c r="J181"/>
      <c r="K181"/>
      <c r="L181"/>
    </row>
    <row r="182" spans="1:12" x14ac:dyDescent="0.2">
      <c r="A182"/>
      <c r="E182"/>
      <c r="F182"/>
      <c r="G182"/>
      <c r="H182"/>
      <c r="J182"/>
      <c r="K182"/>
      <c r="L182"/>
    </row>
    <row r="183" spans="1:12" x14ac:dyDescent="0.2">
      <c r="A183"/>
      <c r="E183"/>
      <c r="F183"/>
      <c r="G183"/>
      <c r="H183"/>
      <c r="J183"/>
      <c r="K183"/>
      <c r="L183"/>
    </row>
    <row r="184" spans="1:12" x14ac:dyDescent="0.2">
      <c r="A184"/>
      <c r="E184"/>
      <c r="F184"/>
      <c r="G184"/>
      <c r="H184"/>
      <c r="J184"/>
      <c r="K184"/>
      <c r="L184"/>
    </row>
    <row r="185" spans="1:12" x14ac:dyDescent="0.2">
      <c r="A185"/>
      <c r="E185"/>
      <c r="F185"/>
      <c r="G185"/>
      <c r="H185"/>
      <c r="J185"/>
      <c r="K185"/>
      <c r="L185"/>
    </row>
    <row r="186" spans="1:12" x14ac:dyDescent="0.2">
      <c r="A186"/>
      <c r="E186"/>
      <c r="F186"/>
      <c r="G186"/>
      <c r="H186"/>
      <c r="J186"/>
      <c r="K186"/>
      <c r="L186"/>
    </row>
    <row r="187" spans="1:12" x14ac:dyDescent="0.2">
      <c r="A187"/>
      <c r="E187"/>
      <c r="F187"/>
      <c r="G187"/>
      <c r="H187"/>
      <c r="J187"/>
      <c r="K187"/>
      <c r="L187"/>
    </row>
    <row r="188" spans="1:12" x14ac:dyDescent="0.2">
      <c r="A188"/>
      <c r="E188"/>
      <c r="F188"/>
      <c r="G188"/>
      <c r="H188"/>
      <c r="J188"/>
      <c r="K188"/>
      <c r="L188"/>
    </row>
    <row r="189" spans="1:12" x14ac:dyDescent="0.2">
      <c r="A189"/>
      <c r="E189"/>
      <c r="F189"/>
      <c r="G189"/>
      <c r="H189"/>
      <c r="J189"/>
      <c r="K189"/>
      <c r="L189"/>
    </row>
    <row r="190" spans="1:12" x14ac:dyDescent="0.2">
      <c r="A190"/>
      <c r="E190"/>
      <c r="F190"/>
      <c r="G190"/>
      <c r="H190"/>
      <c r="J190"/>
      <c r="K190"/>
      <c r="L190"/>
    </row>
    <row r="191" spans="1:12" x14ac:dyDescent="0.2">
      <c r="A191"/>
      <c r="E191"/>
      <c r="F191"/>
      <c r="G191"/>
      <c r="H191"/>
      <c r="J191"/>
      <c r="K191"/>
      <c r="L191"/>
    </row>
    <row r="192" spans="1:12" x14ac:dyDescent="0.2">
      <c r="A192"/>
      <c r="E192"/>
      <c r="F192"/>
      <c r="G192"/>
      <c r="H192"/>
      <c r="J192"/>
      <c r="K192"/>
      <c r="L192"/>
    </row>
    <row r="193" spans="1:12" x14ac:dyDescent="0.2">
      <c r="A193"/>
      <c r="E193"/>
      <c r="F193"/>
      <c r="G193"/>
      <c r="H193"/>
      <c r="J193"/>
      <c r="K193"/>
      <c r="L193"/>
    </row>
    <row r="194" spans="1:12" x14ac:dyDescent="0.2">
      <c r="A194"/>
      <c r="E194"/>
      <c r="F194"/>
      <c r="G194"/>
      <c r="H194"/>
      <c r="J194"/>
      <c r="K194"/>
      <c r="L194"/>
    </row>
    <row r="195" spans="1:12" x14ac:dyDescent="0.2">
      <c r="A195"/>
      <c r="E195"/>
      <c r="F195"/>
      <c r="G195"/>
      <c r="H195"/>
      <c r="J195"/>
      <c r="K195"/>
      <c r="L195"/>
    </row>
    <row r="196" spans="1:12" x14ac:dyDescent="0.2">
      <c r="A196"/>
      <c r="E196"/>
      <c r="F196"/>
      <c r="G196"/>
      <c r="H196"/>
      <c r="J196"/>
      <c r="K196"/>
      <c r="L196"/>
    </row>
    <row r="197" spans="1:12" x14ac:dyDescent="0.2">
      <c r="A197"/>
      <c r="E197"/>
      <c r="F197"/>
      <c r="G197"/>
      <c r="H197"/>
      <c r="J197"/>
      <c r="K197"/>
      <c r="L197"/>
    </row>
    <row r="198" spans="1:12" x14ac:dyDescent="0.2">
      <c r="A198"/>
      <c r="E198"/>
      <c r="F198"/>
      <c r="G198"/>
      <c r="H198"/>
      <c r="J198"/>
      <c r="K198"/>
      <c r="L198"/>
    </row>
    <row r="199" spans="1:12" x14ac:dyDescent="0.2">
      <c r="A199"/>
      <c r="E199"/>
      <c r="F199"/>
      <c r="G199"/>
      <c r="H199"/>
      <c r="J199"/>
      <c r="K199"/>
      <c r="L199"/>
    </row>
    <row r="200" spans="1:12" x14ac:dyDescent="0.2">
      <c r="A200"/>
      <c r="E200"/>
      <c r="F200"/>
      <c r="G200"/>
      <c r="H200"/>
      <c r="J200"/>
      <c r="K200"/>
      <c r="L200"/>
    </row>
    <row r="201" spans="1:12" x14ac:dyDescent="0.2">
      <c r="A201"/>
      <c r="E201"/>
      <c r="F201"/>
      <c r="G201"/>
      <c r="H201"/>
      <c r="J201"/>
      <c r="K201"/>
      <c r="L201"/>
    </row>
    <row r="202" spans="1:12" x14ac:dyDescent="0.2">
      <c r="A202"/>
      <c r="E202"/>
      <c r="F202"/>
      <c r="G202"/>
      <c r="H202"/>
      <c r="J202"/>
      <c r="K202"/>
      <c r="L202"/>
    </row>
    <row r="203" spans="1:12" x14ac:dyDescent="0.2">
      <c r="A203"/>
      <c r="E203"/>
      <c r="F203"/>
      <c r="G203"/>
      <c r="H203"/>
      <c r="J203"/>
      <c r="K203"/>
      <c r="L203"/>
    </row>
    <row r="204" spans="1:12" x14ac:dyDescent="0.2">
      <c r="A204"/>
      <c r="E204"/>
      <c r="F204"/>
      <c r="G204"/>
      <c r="H204"/>
      <c r="J204"/>
      <c r="K204"/>
      <c r="L204"/>
    </row>
    <row r="205" spans="1:12" x14ac:dyDescent="0.2">
      <c r="A205"/>
      <c r="E205"/>
      <c r="F205"/>
      <c r="G205"/>
      <c r="H205"/>
      <c r="J205"/>
      <c r="K205"/>
      <c r="L205"/>
    </row>
    <row r="206" spans="1:12" x14ac:dyDescent="0.2">
      <c r="A206"/>
      <c r="E206"/>
      <c r="F206"/>
      <c r="G206"/>
      <c r="H206"/>
      <c r="J206"/>
      <c r="K206"/>
      <c r="L206"/>
    </row>
    <row r="207" spans="1:12" x14ac:dyDescent="0.2">
      <c r="A207"/>
      <c r="E207"/>
      <c r="F207"/>
      <c r="G207"/>
      <c r="H207"/>
      <c r="J207"/>
      <c r="K207"/>
      <c r="L207"/>
    </row>
    <row r="208" spans="1:12" x14ac:dyDescent="0.2">
      <c r="A208"/>
      <c r="E208"/>
      <c r="F208"/>
      <c r="G208"/>
      <c r="H208"/>
      <c r="J208"/>
      <c r="K208"/>
      <c r="L208"/>
    </row>
    <row r="209" spans="1:12" x14ac:dyDescent="0.2">
      <c r="A209"/>
      <c r="E209"/>
      <c r="F209"/>
      <c r="G209"/>
      <c r="H209"/>
      <c r="J209"/>
      <c r="K209"/>
      <c r="L209"/>
    </row>
    <row r="210" spans="1:12" x14ac:dyDescent="0.2">
      <c r="A210"/>
      <c r="E210"/>
      <c r="F210"/>
      <c r="G210"/>
      <c r="H210"/>
      <c r="J210"/>
      <c r="K210"/>
      <c r="L210"/>
    </row>
    <row r="211" spans="1:12" x14ac:dyDescent="0.2">
      <c r="A211"/>
      <c r="E211"/>
      <c r="F211"/>
      <c r="G211"/>
      <c r="H211"/>
      <c r="J211"/>
      <c r="K211"/>
      <c r="L211"/>
    </row>
    <row r="212" spans="1:12" x14ac:dyDescent="0.2">
      <c r="A212"/>
      <c r="E212"/>
      <c r="F212"/>
      <c r="G212"/>
      <c r="H212"/>
      <c r="J212"/>
      <c r="K212"/>
      <c r="L212"/>
    </row>
    <row r="213" spans="1:12" x14ac:dyDescent="0.2">
      <c r="A213"/>
      <c r="E213"/>
      <c r="F213"/>
      <c r="G213"/>
      <c r="H213"/>
      <c r="J213"/>
      <c r="K213"/>
      <c r="L213"/>
    </row>
    <row r="214" spans="1:12" x14ac:dyDescent="0.2">
      <c r="A214"/>
      <c r="E214"/>
      <c r="F214"/>
      <c r="G214"/>
      <c r="H214"/>
      <c r="J214"/>
      <c r="K214"/>
      <c r="L214"/>
    </row>
    <row r="215" spans="1:12" x14ac:dyDescent="0.2">
      <c r="A215"/>
      <c r="E215"/>
      <c r="F215"/>
      <c r="G215"/>
      <c r="H215"/>
      <c r="J215"/>
      <c r="K215"/>
      <c r="L215"/>
    </row>
    <row r="216" spans="1:12" x14ac:dyDescent="0.2">
      <c r="A216"/>
      <c r="E216"/>
      <c r="F216"/>
      <c r="G216"/>
      <c r="H216"/>
      <c r="J216"/>
      <c r="K216"/>
      <c r="L216"/>
    </row>
    <row r="217" spans="1:12" x14ac:dyDescent="0.2">
      <c r="A217"/>
      <c r="E217"/>
      <c r="F217"/>
      <c r="G217"/>
      <c r="H217"/>
      <c r="J217"/>
      <c r="K217"/>
      <c r="L217"/>
    </row>
    <row r="218" spans="1:12" x14ac:dyDescent="0.2">
      <c r="A218"/>
      <c r="E218"/>
      <c r="F218"/>
      <c r="G218"/>
      <c r="H218"/>
      <c r="J218"/>
      <c r="K218"/>
      <c r="L218"/>
    </row>
    <row r="219" spans="1:12" x14ac:dyDescent="0.2">
      <c r="A219"/>
      <c r="E219"/>
      <c r="F219"/>
      <c r="G219"/>
      <c r="H219"/>
      <c r="J219"/>
      <c r="K219"/>
      <c r="L219"/>
    </row>
    <row r="220" spans="1:12" x14ac:dyDescent="0.2">
      <c r="A220"/>
      <c r="E220"/>
      <c r="F220"/>
      <c r="G220"/>
      <c r="H220"/>
      <c r="J220"/>
      <c r="K220"/>
      <c r="L220"/>
    </row>
    <row r="221" spans="1:12" x14ac:dyDescent="0.2">
      <c r="A221"/>
      <c r="E221"/>
      <c r="F221"/>
      <c r="G221"/>
      <c r="H221"/>
      <c r="J221"/>
      <c r="K221"/>
      <c r="L221"/>
    </row>
    <row r="222" spans="1:12" x14ac:dyDescent="0.2">
      <c r="A222"/>
      <c r="E222"/>
      <c r="F222"/>
      <c r="G222"/>
      <c r="H222"/>
      <c r="J222"/>
      <c r="K222"/>
      <c r="L222"/>
    </row>
    <row r="223" spans="1:12" x14ac:dyDescent="0.2">
      <c r="A223"/>
      <c r="E223"/>
      <c r="F223"/>
      <c r="G223"/>
      <c r="H223"/>
      <c r="J223"/>
      <c r="K223"/>
      <c r="L223"/>
    </row>
    <row r="224" spans="1:12" x14ac:dyDescent="0.2">
      <c r="A224"/>
      <c r="E224"/>
      <c r="F224"/>
      <c r="G224"/>
      <c r="H224"/>
      <c r="J224"/>
      <c r="K224"/>
      <c r="L224"/>
    </row>
    <row r="225" spans="1:12" x14ac:dyDescent="0.2">
      <c r="A225"/>
      <c r="E225"/>
      <c r="F225"/>
      <c r="G225"/>
      <c r="H225"/>
      <c r="J225"/>
      <c r="K225"/>
      <c r="L225"/>
    </row>
    <row r="226" spans="1:12" x14ac:dyDescent="0.2">
      <c r="A226"/>
      <c r="E226"/>
      <c r="F226"/>
      <c r="G226"/>
      <c r="H226"/>
      <c r="J226"/>
      <c r="K226"/>
      <c r="L226"/>
    </row>
    <row r="227" spans="1:12" x14ac:dyDescent="0.2">
      <c r="A227"/>
      <c r="E227"/>
      <c r="F227"/>
      <c r="G227"/>
      <c r="H227"/>
      <c r="J227"/>
      <c r="K227"/>
      <c r="L227"/>
    </row>
    <row r="228" spans="1:12" x14ac:dyDescent="0.2">
      <c r="A228"/>
      <c r="E228"/>
      <c r="F228"/>
      <c r="G228"/>
      <c r="H228"/>
      <c r="J228"/>
      <c r="K228"/>
      <c r="L228"/>
    </row>
    <row r="229" spans="1:12" x14ac:dyDescent="0.2">
      <c r="A229"/>
      <c r="E229"/>
      <c r="F229"/>
      <c r="G229"/>
      <c r="H229"/>
      <c r="J229"/>
      <c r="K229"/>
      <c r="L229"/>
    </row>
    <row r="230" spans="1:12" x14ac:dyDescent="0.2">
      <c r="A230"/>
      <c r="E230"/>
      <c r="F230"/>
      <c r="G230"/>
      <c r="H230"/>
      <c r="J230"/>
      <c r="K230"/>
      <c r="L230"/>
    </row>
    <row r="231" spans="1:12" x14ac:dyDescent="0.2">
      <c r="A231"/>
      <c r="E231"/>
      <c r="F231"/>
      <c r="G231"/>
      <c r="H231"/>
      <c r="J231"/>
      <c r="K231"/>
      <c r="L231"/>
    </row>
    <row r="232" spans="1:12" x14ac:dyDescent="0.2">
      <c r="A232"/>
      <c r="E232"/>
      <c r="F232"/>
      <c r="G232"/>
      <c r="H232"/>
      <c r="J232"/>
      <c r="K232"/>
      <c r="L232"/>
    </row>
    <row r="233" spans="1:12" x14ac:dyDescent="0.2">
      <c r="A233"/>
      <c r="E233"/>
      <c r="F233"/>
      <c r="G233"/>
      <c r="H233"/>
      <c r="J233"/>
      <c r="K233"/>
      <c r="L233"/>
    </row>
    <row r="234" spans="1:12" x14ac:dyDescent="0.2">
      <c r="A234"/>
      <c r="E234"/>
      <c r="F234"/>
      <c r="G234"/>
      <c r="H234"/>
      <c r="J234"/>
      <c r="K234"/>
      <c r="L234"/>
    </row>
    <row r="235" spans="1:12" x14ac:dyDescent="0.2">
      <c r="A235"/>
      <c r="E235"/>
      <c r="F235"/>
      <c r="G235"/>
      <c r="H235"/>
      <c r="J235"/>
      <c r="K235"/>
      <c r="L235"/>
    </row>
    <row r="236" spans="1:12" x14ac:dyDescent="0.2">
      <c r="A236"/>
      <c r="E236"/>
      <c r="F236"/>
      <c r="G236"/>
      <c r="H236"/>
      <c r="J236"/>
      <c r="K236"/>
      <c r="L236"/>
    </row>
    <row r="237" spans="1:12" x14ac:dyDescent="0.2">
      <c r="A237"/>
      <c r="E237"/>
      <c r="F237"/>
      <c r="G237"/>
      <c r="H237"/>
      <c r="J237"/>
      <c r="K237"/>
      <c r="L237"/>
    </row>
    <row r="238" spans="1:12" x14ac:dyDescent="0.2">
      <c r="A238"/>
      <c r="E238"/>
      <c r="F238"/>
      <c r="G238"/>
      <c r="H238"/>
      <c r="J238"/>
      <c r="K238"/>
      <c r="L238"/>
    </row>
    <row r="239" spans="1:12" x14ac:dyDescent="0.2">
      <c r="A239"/>
      <c r="E239"/>
      <c r="F239"/>
      <c r="G239"/>
      <c r="H239"/>
      <c r="J239"/>
      <c r="K239"/>
      <c r="L239"/>
    </row>
    <row r="240" spans="1:12" x14ac:dyDescent="0.2">
      <c r="A240"/>
      <c r="E240"/>
      <c r="F240"/>
      <c r="G240"/>
      <c r="H240"/>
      <c r="J240"/>
      <c r="K240"/>
      <c r="L240"/>
    </row>
    <row r="241" spans="1:12" x14ac:dyDescent="0.2">
      <c r="A241"/>
      <c r="E241"/>
      <c r="F241"/>
      <c r="G241"/>
      <c r="H241"/>
      <c r="J241"/>
      <c r="K241"/>
      <c r="L241"/>
    </row>
    <row r="242" spans="1:12" x14ac:dyDescent="0.2">
      <c r="A242"/>
      <c r="E242"/>
      <c r="F242"/>
      <c r="G242"/>
      <c r="H242"/>
      <c r="J242"/>
      <c r="K242"/>
      <c r="L242"/>
    </row>
    <row r="243" spans="1:12" x14ac:dyDescent="0.2">
      <c r="A243"/>
      <c r="E243"/>
      <c r="F243"/>
      <c r="G243"/>
      <c r="H243"/>
      <c r="J243"/>
      <c r="K243"/>
      <c r="L243"/>
    </row>
    <row r="244" spans="1:12" x14ac:dyDescent="0.2">
      <c r="A244"/>
      <c r="E244"/>
      <c r="F244"/>
      <c r="G244"/>
      <c r="H244"/>
      <c r="J244"/>
      <c r="K244"/>
      <c r="L244"/>
    </row>
    <row r="245" spans="1:12" x14ac:dyDescent="0.2">
      <c r="A245"/>
      <c r="E245"/>
      <c r="F245"/>
      <c r="G245"/>
      <c r="H245"/>
      <c r="J245"/>
      <c r="K245"/>
      <c r="L245"/>
    </row>
    <row r="246" spans="1:12" x14ac:dyDescent="0.2">
      <c r="A246"/>
      <c r="E246"/>
      <c r="F246"/>
      <c r="G246"/>
      <c r="H246"/>
      <c r="J246"/>
      <c r="K246"/>
      <c r="L246"/>
    </row>
    <row r="247" spans="1:12" x14ac:dyDescent="0.2">
      <c r="A247"/>
      <c r="E247"/>
      <c r="F247"/>
      <c r="G247"/>
      <c r="H247"/>
      <c r="J247"/>
      <c r="K247"/>
      <c r="L247"/>
    </row>
    <row r="248" spans="1:12" x14ac:dyDescent="0.2">
      <c r="A248"/>
      <c r="E248"/>
      <c r="F248"/>
      <c r="G248"/>
      <c r="H248"/>
      <c r="J248"/>
      <c r="K248"/>
      <c r="L248"/>
    </row>
    <row r="249" spans="1:12" x14ac:dyDescent="0.2">
      <c r="A249"/>
      <c r="E249"/>
      <c r="F249"/>
      <c r="G249"/>
      <c r="H249"/>
      <c r="J249"/>
      <c r="K249"/>
      <c r="L249"/>
    </row>
    <row r="250" spans="1:12" x14ac:dyDescent="0.2">
      <c r="A250"/>
      <c r="E250"/>
      <c r="F250"/>
      <c r="G250"/>
      <c r="H250"/>
      <c r="J250"/>
      <c r="K250"/>
      <c r="L250"/>
    </row>
    <row r="251" spans="1:12" x14ac:dyDescent="0.2">
      <c r="A251"/>
      <c r="E251"/>
      <c r="F251"/>
      <c r="G251"/>
      <c r="H251"/>
      <c r="J251"/>
      <c r="K251"/>
      <c r="L251"/>
    </row>
    <row r="252" spans="1:12" x14ac:dyDescent="0.2">
      <c r="A252"/>
      <c r="E252"/>
      <c r="F252"/>
      <c r="G252"/>
      <c r="H252"/>
      <c r="J252"/>
      <c r="K252"/>
      <c r="L252"/>
    </row>
    <row r="253" spans="1:12" x14ac:dyDescent="0.2">
      <c r="A253"/>
      <c r="E253"/>
      <c r="F253"/>
      <c r="G253"/>
      <c r="H253"/>
      <c r="J253"/>
      <c r="K253"/>
      <c r="L253"/>
    </row>
    <row r="254" spans="1:12" x14ac:dyDescent="0.2">
      <c r="A254"/>
      <c r="E254"/>
      <c r="F254"/>
      <c r="G254"/>
      <c r="H254"/>
      <c r="J254"/>
      <c r="K254"/>
      <c r="L254"/>
    </row>
    <row r="255" spans="1:12" x14ac:dyDescent="0.2">
      <c r="A255"/>
      <c r="E255"/>
      <c r="F255"/>
      <c r="G255"/>
      <c r="H255"/>
      <c r="J255"/>
      <c r="K255"/>
      <c r="L255"/>
    </row>
    <row r="256" spans="1:12" x14ac:dyDescent="0.2">
      <c r="A256"/>
      <c r="E256"/>
      <c r="F256"/>
      <c r="G256"/>
      <c r="H256"/>
      <c r="J256"/>
      <c r="K256"/>
      <c r="L256"/>
    </row>
    <row r="257" spans="1:12" x14ac:dyDescent="0.2">
      <c r="A257"/>
      <c r="E257"/>
      <c r="F257"/>
      <c r="G257"/>
      <c r="H257"/>
      <c r="J257"/>
      <c r="K257"/>
      <c r="L257"/>
    </row>
    <row r="258" spans="1:12" x14ac:dyDescent="0.2">
      <c r="A258"/>
      <c r="E258"/>
      <c r="F258"/>
      <c r="G258"/>
      <c r="H258"/>
      <c r="J258"/>
      <c r="K258"/>
      <c r="L258"/>
    </row>
    <row r="259" spans="1:12" x14ac:dyDescent="0.2">
      <c r="A259"/>
      <c r="E259"/>
      <c r="F259"/>
      <c r="G259"/>
      <c r="H259"/>
      <c r="J259"/>
      <c r="K259"/>
      <c r="L259"/>
    </row>
    <row r="260" spans="1:12" x14ac:dyDescent="0.2">
      <c r="A260"/>
      <c r="E260"/>
      <c r="F260"/>
      <c r="G260"/>
      <c r="H260"/>
      <c r="J260"/>
      <c r="K260"/>
      <c r="L260"/>
    </row>
    <row r="261" spans="1:12" x14ac:dyDescent="0.2">
      <c r="A261"/>
      <c r="E261"/>
      <c r="F261"/>
      <c r="G261"/>
      <c r="H261"/>
      <c r="J261"/>
      <c r="K261"/>
      <c r="L261"/>
    </row>
    <row r="262" spans="1:12" x14ac:dyDescent="0.2">
      <c r="A262"/>
      <c r="E262"/>
      <c r="F262"/>
      <c r="G262"/>
      <c r="H262"/>
      <c r="J262"/>
      <c r="K262"/>
      <c r="L262"/>
    </row>
    <row r="263" spans="1:12" x14ac:dyDescent="0.2">
      <c r="A263"/>
      <c r="E263"/>
      <c r="F263"/>
      <c r="G263"/>
      <c r="H263"/>
      <c r="J263"/>
      <c r="K263"/>
      <c r="L263"/>
    </row>
    <row r="264" spans="1:12" x14ac:dyDescent="0.2">
      <c r="A264"/>
      <c r="E264"/>
      <c r="F264"/>
      <c r="G264"/>
      <c r="H264"/>
      <c r="J264"/>
      <c r="K264"/>
      <c r="L264"/>
    </row>
    <row r="265" spans="1:12" x14ac:dyDescent="0.2">
      <c r="A265"/>
      <c r="E265"/>
      <c r="F265"/>
      <c r="G265"/>
      <c r="H265"/>
      <c r="J265"/>
      <c r="K265"/>
      <c r="L265"/>
    </row>
    <row r="266" spans="1:12" x14ac:dyDescent="0.2">
      <c r="A266"/>
      <c r="E266"/>
      <c r="F266"/>
      <c r="G266"/>
      <c r="H266"/>
      <c r="J266"/>
      <c r="K266"/>
      <c r="L266"/>
    </row>
    <row r="267" spans="1:12" x14ac:dyDescent="0.2">
      <c r="A267"/>
      <c r="E267"/>
      <c r="F267"/>
      <c r="G267"/>
      <c r="H267"/>
      <c r="J267"/>
      <c r="K267"/>
      <c r="L267"/>
    </row>
    <row r="268" spans="1:12" x14ac:dyDescent="0.2">
      <c r="A268"/>
      <c r="E268"/>
      <c r="F268"/>
      <c r="G268"/>
      <c r="H268"/>
      <c r="J268"/>
      <c r="K268"/>
      <c r="L268"/>
    </row>
    <row r="269" spans="1:12" x14ac:dyDescent="0.2">
      <c r="A269"/>
      <c r="E269"/>
      <c r="F269"/>
      <c r="G269"/>
      <c r="H269"/>
      <c r="J269"/>
      <c r="K269"/>
      <c r="L269"/>
    </row>
    <row r="270" spans="1:12" x14ac:dyDescent="0.2">
      <c r="A270"/>
      <c r="E270"/>
      <c r="F270"/>
      <c r="G270"/>
      <c r="H270"/>
      <c r="J270"/>
      <c r="K270"/>
      <c r="L270"/>
    </row>
    <row r="271" spans="1:12" x14ac:dyDescent="0.2">
      <c r="A271"/>
      <c r="E271"/>
      <c r="F271"/>
      <c r="G271"/>
      <c r="H271"/>
      <c r="J271"/>
      <c r="K271"/>
      <c r="L271"/>
    </row>
    <row r="272" spans="1:12" x14ac:dyDescent="0.2">
      <c r="A272"/>
      <c r="E272"/>
      <c r="F272"/>
      <c r="G272"/>
      <c r="H272"/>
      <c r="J272"/>
      <c r="K272"/>
      <c r="L272"/>
    </row>
    <row r="273" spans="1:12" x14ac:dyDescent="0.2">
      <c r="A273"/>
      <c r="E273"/>
      <c r="F273"/>
      <c r="G273"/>
      <c r="H273"/>
      <c r="J273"/>
      <c r="K273"/>
      <c r="L273"/>
    </row>
    <row r="274" spans="1:12" x14ac:dyDescent="0.2">
      <c r="A274"/>
      <c r="E274"/>
      <c r="F274"/>
      <c r="G274"/>
      <c r="H274"/>
      <c r="J274"/>
      <c r="K274"/>
      <c r="L274"/>
    </row>
    <row r="275" spans="1:12" x14ac:dyDescent="0.2">
      <c r="A275"/>
      <c r="E275"/>
      <c r="F275"/>
      <c r="G275"/>
      <c r="H275"/>
      <c r="J275"/>
      <c r="K275"/>
      <c r="L275"/>
    </row>
    <row r="276" spans="1:12" x14ac:dyDescent="0.2">
      <c r="A276"/>
      <c r="E276"/>
      <c r="F276"/>
      <c r="G276"/>
      <c r="H276"/>
      <c r="J276"/>
      <c r="K276"/>
      <c r="L276"/>
    </row>
    <row r="277" spans="1:12" x14ac:dyDescent="0.2">
      <c r="A277"/>
      <c r="E277"/>
      <c r="F277"/>
      <c r="G277"/>
      <c r="H277"/>
      <c r="J277"/>
      <c r="K277"/>
      <c r="L277"/>
    </row>
    <row r="278" spans="1:12" x14ac:dyDescent="0.2">
      <c r="A278"/>
      <c r="E278"/>
      <c r="F278"/>
      <c r="G278"/>
      <c r="H278"/>
      <c r="J278"/>
      <c r="K278"/>
      <c r="L278"/>
    </row>
    <row r="279" spans="1:12" x14ac:dyDescent="0.2">
      <c r="A279"/>
      <c r="E279"/>
      <c r="F279"/>
      <c r="G279"/>
      <c r="H279"/>
      <c r="J279"/>
      <c r="K279"/>
      <c r="L279"/>
    </row>
    <row r="280" spans="1:12" x14ac:dyDescent="0.2">
      <c r="A280"/>
      <c r="E280"/>
      <c r="F280"/>
      <c r="G280"/>
      <c r="H280"/>
      <c r="J280"/>
      <c r="K280"/>
      <c r="L280"/>
    </row>
    <row r="281" spans="1:12" x14ac:dyDescent="0.2">
      <c r="A281"/>
      <c r="E281"/>
      <c r="F281"/>
      <c r="G281"/>
      <c r="H281"/>
      <c r="J281"/>
      <c r="K281"/>
      <c r="L281"/>
    </row>
    <row r="282" spans="1:12" x14ac:dyDescent="0.2">
      <c r="A282"/>
      <c r="E282"/>
      <c r="F282"/>
      <c r="G282"/>
      <c r="H282"/>
      <c r="J282"/>
      <c r="K282"/>
      <c r="L282"/>
    </row>
    <row r="283" spans="1:12" x14ac:dyDescent="0.2">
      <c r="A283"/>
      <c r="E283"/>
      <c r="F283"/>
      <c r="G283"/>
      <c r="H283"/>
      <c r="J283"/>
      <c r="K283"/>
      <c r="L283"/>
    </row>
    <row r="284" spans="1:12" x14ac:dyDescent="0.2">
      <c r="A284"/>
      <c r="E284"/>
      <c r="F284"/>
      <c r="G284"/>
      <c r="H284"/>
      <c r="J284"/>
      <c r="K284"/>
      <c r="L284"/>
    </row>
    <row r="285" spans="1:12" x14ac:dyDescent="0.2">
      <c r="A285"/>
      <c r="E285"/>
      <c r="F285"/>
      <c r="G285"/>
      <c r="H285"/>
      <c r="J285"/>
      <c r="K285"/>
      <c r="L285"/>
    </row>
    <row r="286" spans="1:12" x14ac:dyDescent="0.2">
      <c r="A286"/>
      <c r="E286"/>
      <c r="F286"/>
      <c r="G286"/>
      <c r="H286"/>
      <c r="J286"/>
      <c r="K286"/>
      <c r="L286"/>
    </row>
    <row r="287" spans="1:12" x14ac:dyDescent="0.2">
      <c r="A287"/>
      <c r="E287"/>
      <c r="F287"/>
      <c r="G287"/>
      <c r="H287"/>
      <c r="J287"/>
      <c r="K287"/>
      <c r="L287"/>
    </row>
    <row r="288" spans="1:12" x14ac:dyDescent="0.2">
      <c r="A288"/>
      <c r="E288"/>
      <c r="F288"/>
      <c r="G288"/>
      <c r="H288"/>
      <c r="J288"/>
      <c r="K288"/>
      <c r="L288"/>
    </row>
    <row r="289" spans="1:12" x14ac:dyDescent="0.2">
      <c r="A289"/>
      <c r="E289"/>
      <c r="F289"/>
      <c r="G289"/>
      <c r="H289"/>
      <c r="J289"/>
      <c r="K289"/>
      <c r="L289"/>
    </row>
    <row r="290" spans="1:12" x14ac:dyDescent="0.2">
      <c r="A290"/>
      <c r="E290"/>
      <c r="F290"/>
      <c r="G290"/>
      <c r="H290"/>
      <c r="J290"/>
      <c r="K290"/>
      <c r="L290"/>
    </row>
    <row r="291" spans="1:12" x14ac:dyDescent="0.2">
      <c r="A291"/>
      <c r="E291"/>
      <c r="F291"/>
      <c r="G291"/>
      <c r="H291"/>
      <c r="J291"/>
      <c r="K291"/>
      <c r="L291"/>
    </row>
    <row r="292" spans="1:12" x14ac:dyDescent="0.2">
      <c r="A292"/>
      <c r="E292"/>
      <c r="F292"/>
      <c r="G292"/>
      <c r="H292"/>
      <c r="J292"/>
      <c r="K292"/>
      <c r="L292"/>
    </row>
    <row r="293" spans="1:12" x14ac:dyDescent="0.2">
      <c r="A293"/>
      <c r="E293"/>
      <c r="F293"/>
      <c r="G293"/>
      <c r="H293"/>
      <c r="J293"/>
      <c r="K293"/>
      <c r="L293"/>
    </row>
    <row r="294" spans="1:12" x14ac:dyDescent="0.2">
      <c r="A294"/>
      <c r="E294"/>
      <c r="F294"/>
      <c r="G294"/>
      <c r="H294"/>
      <c r="J294"/>
      <c r="K294"/>
      <c r="L294"/>
    </row>
    <row r="295" spans="1:12" x14ac:dyDescent="0.2">
      <c r="A295"/>
      <c r="E295"/>
      <c r="F295"/>
      <c r="G295"/>
      <c r="H295"/>
      <c r="J295"/>
      <c r="K295"/>
      <c r="L295"/>
    </row>
    <row r="296" spans="1:12" x14ac:dyDescent="0.2">
      <c r="A296"/>
      <c r="E296"/>
      <c r="F296"/>
      <c r="G296"/>
      <c r="H296"/>
      <c r="J296"/>
      <c r="K296"/>
      <c r="L296"/>
    </row>
    <row r="297" spans="1:12" x14ac:dyDescent="0.2">
      <c r="A297"/>
      <c r="E297"/>
      <c r="F297"/>
      <c r="G297"/>
      <c r="H297"/>
      <c r="J297"/>
      <c r="K297"/>
      <c r="L297"/>
    </row>
    <row r="298" spans="1:12" x14ac:dyDescent="0.2">
      <c r="A298"/>
      <c r="E298"/>
      <c r="F298"/>
      <c r="G298"/>
      <c r="H298"/>
      <c r="J298"/>
      <c r="K298"/>
      <c r="L298"/>
    </row>
    <row r="299" spans="1:12" x14ac:dyDescent="0.2">
      <c r="A299"/>
      <c r="E299"/>
      <c r="F299"/>
      <c r="G299"/>
      <c r="H299"/>
      <c r="J299"/>
      <c r="K299"/>
      <c r="L299"/>
    </row>
    <row r="300" spans="1:12" x14ac:dyDescent="0.2">
      <c r="A300"/>
      <c r="E300"/>
      <c r="F300"/>
      <c r="G300"/>
      <c r="H300"/>
      <c r="J300"/>
      <c r="K300"/>
      <c r="L300"/>
    </row>
    <row r="301" spans="1:12" x14ac:dyDescent="0.2">
      <c r="A301"/>
      <c r="E301"/>
      <c r="F301"/>
      <c r="G301"/>
      <c r="H301"/>
      <c r="J301"/>
      <c r="K301"/>
      <c r="L301"/>
    </row>
    <row r="302" spans="1:12" x14ac:dyDescent="0.2">
      <c r="A302"/>
      <c r="E302"/>
      <c r="F302"/>
      <c r="G302"/>
      <c r="H302"/>
      <c r="J302"/>
      <c r="K302"/>
      <c r="L302"/>
    </row>
    <row r="303" spans="1:12" x14ac:dyDescent="0.2">
      <c r="A303"/>
      <c r="E303"/>
      <c r="F303"/>
      <c r="G303"/>
      <c r="H303"/>
      <c r="J303"/>
      <c r="K303"/>
      <c r="L303"/>
    </row>
    <row r="304" spans="1:12" x14ac:dyDescent="0.2">
      <c r="A304"/>
      <c r="E304"/>
      <c r="F304"/>
      <c r="G304"/>
      <c r="H304"/>
      <c r="J304"/>
      <c r="K304"/>
      <c r="L304"/>
    </row>
    <row r="305" spans="1:12" x14ac:dyDescent="0.2">
      <c r="A305"/>
      <c r="E305"/>
      <c r="F305"/>
      <c r="G305"/>
      <c r="H305"/>
      <c r="J305"/>
      <c r="K305"/>
      <c r="L305"/>
    </row>
    <row r="306" spans="1:12" x14ac:dyDescent="0.2">
      <c r="A306"/>
      <c r="E306"/>
      <c r="F306"/>
      <c r="G306"/>
      <c r="H306"/>
      <c r="J306"/>
      <c r="K306"/>
      <c r="L306"/>
    </row>
    <row r="307" spans="1:12" x14ac:dyDescent="0.2">
      <c r="A307"/>
      <c r="E307"/>
      <c r="F307"/>
      <c r="G307"/>
      <c r="H307"/>
      <c r="J307"/>
      <c r="K307"/>
      <c r="L307"/>
    </row>
    <row r="308" spans="1:12" x14ac:dyDescent="0.2">
      <c r="A308"/>
      <c r="E308"/>
      <c r="F308"/>
      <c r="G308"/>
      <c r="H308"/>
      <c r="J308"/>
      <c r="K308"/>
      <c r="L308"/>
    </row>
    <row r="309" spans="1:12" x14ac:dyDescent="0.2">
      <c r="A309"/>
      <c r="E309"/>
      <c r="F309"/>
      <c r="G309"/>
      <c r="H309"/>
      <c r="J309"/>
      <c r="K309"/>
      <c r="L309"/>
    </row>
    <row r="310" spans="1:12" x14ac:dyDescent="0.2">
      <c r="A310"/>
      <c r="E310"/>
      <c r="F310"/>
      <c r="G310"/>
      <c r="H310"/>
      <c r="J310"/>
      <c r="K310"/>
      <c r="L310"/>
    </row>
    <row r="311" spans="1:12" x14ac:dyDescent="0.2">
      <c r="A311"/>
      <c r="E311"/>
      <c r="F311"/>
      <c r="G311"/>
      <c r="H311"/>
      <c r="J311"/>
      <c r="K311"/>
      <c r="L311"/>
    </row>
    <row r="312" spans="1:12" x14ac:dyDescent="0.2">
      <c r="A312"/>
      <c r="E312"/>
      <c r="F312"/>
      <c r="G312"/>
      <c r="H312"/>
      <c r="J312"/>
      <c r="K312"/>
      <c r="L312"/>
    </row>
    <row r="313" spans="1:12" x14ac:dyDescent="0.2">
      <c r="A313"/>
      <c r="E313"/>
      <c r="F313"/>
      <c r="G313"/>
      <c r="H313"/>
      <c r="J313"/>
      <c r="K313"/>
      <c r="L313"/>
    </row>
    <row r="314" spans="1:12" x14ac:dyDescent="0.2">
      <c r="A314"/>
      <c r="E314"/>
      <c r="F314"/>
      <c r="G314"/>
      <c r="H314"/>
      <c r="J314"/>
      <c r="K314"/>
      <c r="L314"/>
    </row>
    <row r="315" spans="1:12" x14ac:dyDescent="0.2">
      <c r="A315"/>
      <c r="E315"/>
      <c r="F315"/>
      <c r="G315"/>
      <c r="H315"/>
      <c r="J315"/>
      <c r="K315"/>
      <c r="L315"/>
    </row>
    <row r="316" spans="1:12" x14ac:dyDescent="0.2">
      <c r="A316"/>
      <c r="E316"/>
      <c r="F316"/>
      <c r="G316"/>
      <c r="H316"/>
      <c r="J316"/>
      <c r="K316"/>
      <c r="L316"/>
    </row>
    <row r="317" spans="1:12" x14ac:dyDescent="0.2">
      <c r="A317"/>
      <c r="E317"/>
      <c r="F317"/>
      <c r="G317"/>
      <c r="H317"/>
      <c r="J317"/>
      <c r="K317"/>
      <c r="L317"/>
    </row>
    <row r="318" spans="1:12" x14ac:dyDescent="0.2">
      <c r="A318"/>
      <c r="E318"/>
      <c r="F318"/>
      <c r="G318"/>
      <c r="H318"/>
      <c r="J318"/>
      <c r="K318"/>
      <c r="L318"/>
    </row>
    <row r="319" spans="1:12" x14ac:dyDescent="0.2">
      <c r="A319"/>
      <c r="E319"/>
      <c r="F319"/>
      <c r="G319"/>
      <c r="H319"/>
      <c r="J319"/>
      <c r="K319"/>
      <c r="L319"/>
    </row>
    <row r="320" spans="1:12" x14ac:dyDescent="0.2">
      <c r="A320"/>
      <c r="E320"/>
      <c r="F320"/>
      <c r="G320"/>
      <c r="H320"/>
      <c r="J320"/>
      <c r="K320"/>
      <c r="L320"/>
    </row>
    <row r="321" spans="1:12" x14ac:dyDescent="0.2">
      <c r="A321"/>
      <c r="E321"/>
      <c r="F321"/>
      <c r="G321"/>
      <c r="H321"/>
      <c r="J321"/>
      <c r="K321"/>
      <c r="L321"/>
    </row>
    <row r="322" spans="1:12" x14ac:dyDescent="0.2">
      <c r="A322"/>
      <c r="E322"/>
      <c r="F322"/>
      <c r="G322"/>
      <c r="H322"/>
      <c r="J322"/>
      <c r="K322"/>
      <c r="L322"/>
    </row>
    <row r="323" spans="1:12" x14ac:dyDescent="0.2">
      <c r="A323"/>
      <c r="E323"/>
      <c r="F323"/>
      <c r="G323"/>
      <c r="H323"/>
      <c r="J323"/>
      <c r="K323"/>
      <c r="L323"/>
    </row>
    <row r="324" spans="1:12" x14ac:dyDescent="0.2">
      <c r="A324"/>
      <c r="E324"/>
      <c r="F324"/>
      <c r="G324"/>
      <c r="H324"/>
      <c r="J324"/>
      <c r="K324"/>
      <c r="L324"/>
    </row>
    <row r="325" spans="1:12" x14ac:dyDescent="0.2">
      <c r="A325"/>
      <c r="E325"/>
      <c r="F325"/>
      <c r="G325"/>
      <c r="H325"/>
      <c r="J325"/>
      <c r="K325"/>
      <c r="L325"/>
    </row>
    <row r="326" spans="1:12" x14ac:dyDescent="0.2">
      <c r="A326"/>
      <c r="E326"/>
      <c r="F326"/>
      <c r="G326"/>
      <c r="H326"/>
      <c r="J326"/>
      <c r="K326"/>
      <c r="L326"/>
    </row>
    <row r="327" spans="1:12" x14ac:dyDescent="0.2">
      <c r="A327"/>
      <c r="E327"/>
      <c r="F327"/>
      <c r="G327"/>
      <c r="H327"/>
      <c r="J327"/>
      <c r="K327"/>
      <c r="L327"/>
    </row>
    <row r="328" spans="1:12" x14ac:dyDescent="0.2">
      <c r="A328"/>
      <c r="E328"/>
      <c r="F328"/>
      <c r="G328"/>
      <c r="H328"/>
      <c r="J328"/>
      <c r="K328"/>
      <c r="L328"/>
    </row>
    <row r="329" spans="1:12" x14ac:dyDescent="0.2">
      <c r="A329"/>
      <c r="E329"/>
      <c r="F329"/>
      <c r="G329"/>
      <c r="H329"/>
      <c r="J329"/>
      <c r="K329"/>
      <c r="L329"/>
    </row>
    <row r="330" spans="1:12" x14ac:dyDescent="0.2">
      <c r="A330"/>
      <c r="E330"/>
      <c r="F330"/>
      <c r="G330"/>
      <c r="H330"/>
      <c r="J330"/>
      <c r="K330"/>
      <c r="L330"/>
    </row>
    <row r="331" spans="1:12" x14ac:dyDescent="0.2">
      <c r="A331"/>
      <c r="E331"/>
      <c r="F331"/>
      <c r="G331"/>
      <c r="H331"/>
      <c r="J331"/>
      <c r="K331"/>
      <c r="L331"/>
    </row>
    <row r="332" spans="1:12" x14ac:dyDescent="0.2">
      <c r="A332"/>
      <c r="E332"/>
      <c r="F332"/>
      <c r="G332"/>
      <c r="H332"/>
      <c r="J332"/>
      <c r="K332"/>
      <c r="L332"/>
    </row>
    <row r="333" spans="1:12" x14ac:dyDescent="0.2">
      <c r="A333"/>
      <c r="E333"/>
      <c r="F333"/>
      <c r="G333"/>
      <c r="H333"/>
      <c r="J333"/>
      <c r="K333"/>
      <c r="L333"/>
    </row>
    <row r="334" spans="1:12" x14ac:dyDescent="0.2">
      <c r="A334"/>
      <c r="E334"/>
      <c r="F334"/>
      <c r="G334"/>
      <c r="H334"/>
      <c r="J334"/>
      <c r="K334"/>
      <c r="L334"/>
    </row>
    <row r="335" spans="1:12" x14ac:dyDescent="0.2">
      <c r="A335"/>
      <c r="E335"/>
      <c r="F335"/>
      <c r="G335"/>
      <c r="H335"/>
      <c r="J335"/>
      <c r="K335"/>
      <c r="L335"/>
    </row>
    <row r="336" spans="1:12" x14ac:dyDescent="0.2">
      <c r="A336"/>
      <c r="E336"/>
      <c r="F336"/>
      <c r="G336"/>
      <c r="H336"/>
      <c r="J336"/>
      <c r="K336"/>
      <c r="L336"/>
    </row>
    <row r="337" spans="1:12" x14ac:dyDescent="0.2">
      <c r="A337"/>
      <c r="E337"/>
      <c r="F337"/>
      <c r="G337"/>
      <c r="H337"/>
      <c r="J337"/>
      <c r="K337"/>
      <c r="L337"/>
    </row>
    <row r="338" spans="1:12" x14ac:dyDescent="0.2">
      <c r="A338"/>
      <c r="E338"/>
      <c r="F338"/>
      <c r="G338"/>
      <c r="H338"/>
      <c r="J338"/>
      <c r="K338"/>
      <c r="L338"/>
    </row>
    <row r="339" spans="1:12" x14ac:dyDescent="0.2">
      <c r="A339"/>
      <c r="E339"/>
      <c r="F339"/>
      <c r="G339"/>
      <c r="H339"/>
      <c r="J339"/>
      <c r="K339"/>
      <c r="L339"/>
    </row>
    <row r="340" spans="1:12" x14ac:dyDescent="0.2">
      <c r="A340"/>
      <c r="E340"/>
      <c r="F340"/>
      <c r="G340"/>
      <c r="H340"/>
      <c r="J340"/>
      <c r="K340"/>
      <c r="L340"/>
    </row>
    <row r="341" spans="1:12" x14ac:dyDescent="0.2">
      <c r="A341"/>
      <c r="E341"/>
      <c r="F341"/>
      <c r="G341"/>
      <c r="H341"/>
      <c r="J341"/>
      <c r="K341"/>
      <c r="L341"/>
    </row>
    <row r="342" spans="1:12" x14ac:dyDescent="0.2">
      <c r="A342"/>
      <c r="E342"/>
      <c r="F342"/>
      <c r="G342"/>
      <c r="H342"/>
      <c r="J342"/>
      <c r="K342"/>
      <c r="L342"/>
    </row>
    <row r="343" spans="1:12" x14ac:dyDescent="0.2">
      <c r="A343"/>
      <c r="E343"/>
      <c r="F343"/>
      <c r="G343"/>
      <c r="H343"/>
      <c r="J343"/>
      <c r="K343"/>
      <c r="L343"/>
    </row>
    <row r="344" spans="1:12" x14ac:dyDescent="0.2">
      <c r="A344"/>
      <c r="E344"/>
      <c r="F344"/>
      <c r="G344"/>
      <c r="H344"/>
      <c r="J344"/>
      <c r="K344"/>
      <c r="L344"/>
    </row>
    <row r="345" spans="1:12" x14ac:dyDescent="0.2">
      <c r="A345"/>
      <c r="E345"/>
      <c r="F345"/>
      <c r="G345"/>
      <c r="H345"/>
      <c r="J345"/>
      <c r="K345"/>
      <c r="L345"/>
    </row>
    <row r="346" spans="1:12" x14ac:dyDescent="0.2">
      <c r="A346"/>
      <c r="E346"/>
      <c r="F346"/>
      <c r="G346"/>
      <c r="H346"/>
      <c r="J346"/>
      <c r="K346"/>
      <c r="L346"/>
    </row>
    <row r="347" spans="1:12" x14ac:dyDescent="0.2">
      <c r="A347"/>
      <c r="E347"/>
      <c r="F347"/>
      <c r="G347"/>
      <c r="H347"/>
      <c r="J347"/>
      <c r="K347"/>
      <c r="L347"/>
    </row>
    <row r="348" spans="1:12" x14ac:dyDescent="0.2">
      <c r="A348"/>
      <c r="E348"/>
      <c r="F348"/>
      <c r="G348"/>
      <c r="H348"/>
      <c r="J348"/>
      <c r="K348"/>
      <c r="L348"/>
    </row>
    <row r="349" spans="1:12" x14ac:dyDescent="0.2">
      <c r="A349"/>
      <c r="E349"/>
      <c r="F349"/>
      <c r="G349"/>
      <c r="H349"/>
      <c r="J349"/>
      <c r="K349"/>
      <c r="L349"/>
    </row>
    <row r="350" spans="1:12" x14ac:dyDescent="0.2">
      <c r="A350"/>
      <c r="E350"/>
      <c r="F350"/>
      <c r="G350"/>
      <c r="H350"/>
      <c r="J350"/>
      <c r="K350"/>
      <c r="L350"/>
    </row>
    <row r="351" spans="1:12" x14ac:dyDescent="0.2">
      <c r="A351"/>
      <c r="E351"/>
      <c r="F351"/>
      <c r="G351"/>
      <c r="H351"/>
      <c r="J351"/>
      <c r="K351"/>
      <c r="L351"/>
    </row>
    <row r="352" spans="1:12" x14ac:dyDescent="0.2">
      <c r="A352"/>
      <c r="E352"/>
      <c r="F352"/>
      <c r="G352"/>
      <c r="H352"/>
      <c r="J352"/>
      <c r="K352"/>
      <c r="L352"/>
    </row>
    <row r="353" spans="1:12" x14ac:dyDescent="0.2">
      <c r="A353"/>
      <c r="E353"/>
      <c r="F353"/>
      <c r="G353"/>
      <c r="H353"/>
      <c r="J353"/>
      <c r="K353"/>
      <c r="L353"/>
    </row>
    <row r="354" spans="1:12" x14ac:dyDescent="0.2">
      <c r="A354"/>
      <c r="E354"/>
      <c r="F354"/>
      <c r="G354"/>
      <c r="H354"/>
      <c r="J354"/>
      <c r="K354"/>
      <c r="L354"/>
    </row>
    <row r="355" spans="1:12" x14ac:dyDescent="0.2">
      <c r="A355"/>
      <c r="E355"/>
      <c r="F355"/>
      <c r="G355"/>
      <c r="H355"/>
      <c r="J355"/>
      <c r="K355"/>
      <c r="L355"/>
    </row>
    <row r="356" spans="1:12" x14ac:dyDescent="0.2">
      <c r="A356"/>
      <c r="E356"/>
      <c r="F356"/>
      <c r="G356"/>
      <c r="H356"/>
      <c r="J356"/>
      <c r="K356"/>
      <c r="L356"/>
    </row>
    <row r="357" spans="1:12" x14ac:dyDescent="0.2">
      <c r="A357"/>
      <c r="E357"/>
      <c r="F357"/>
      <c r="G357"/>
      <c r="H357"/>
      <c r="J357"/>
      <c r="K357"/>
      <c r="L357"/>
    </row>
    <row r="358" spans="1:12" x14ac:dyDescent="0.2">
      <c r="A358"/>
      <c r="E358"/>
      <c r="F358"/>
      <c r="G358"/>
      <c r="H358"/>
      <c r="J358"/>
      <c r="K358"/>
      <c r="L358"/>
    </row>
    <row r="359" spans="1:12" x14ac:dyDescent="0.2">
      <c r="A359"/>
      <c r="E359"/>
      <c r="F359"/>
      <c r="G359"/>
      <c r="H359"/>
      <c r="J359"/>
      <c r="K359"/>
      <c r="L359"/>
    </row>
    <row r="360" spans="1:12" x14ac:dyDescent="0.2">
      <c r="A360"/>
      <c r="E360"/>
      <c r="F360"/>
      <c r="G360"/>
      <c r="H360"/>
      <c r="J360"/>
      <c r="K360"/>
      <c r="L360"/>
    </row>
    <row r="361" spans="1:12" x14ac:dyDescent="0.2">
      <c r="A361"/>
      <c r="E361"/>
      <c r="F361"/>
      <c r="G361"/>
      <c r="H361"/>
      <c r="J361"/>
      <c r="K361"/>
      <c r="L361"/>
    </row>
    <row r="362" spans="1:12" x14ac:dyDescent="0.2">
      <c r="A362"/>
      <c r="E362"/>
      <c r="F362"/>
      <c r="G362"/>
      <c r="H362"/>
      <c r="J362"/>
      <c r="K362"/>
      <c r="L362"/>
    </row>
    <row r="363" spans="1:12" x14ac:dyDescent="0.2">
      <c r="A363"/>
      <c r="E363"/>
      <c r="F363"/>
      <c r="G363"/>
      <c r="H363"/>
      <c r="J363"/>
      <c r="K363"/>
      <c r="L363"/>
    </row>
    <row r="364" spans="1:12" x14ac:dyDescent="0.2">
      <c r="A364"/>
      <c r="E364"/>
      <c r="F364"/>
      <c r="G364"/>
      <c r="H364"/>
      <c r="J364"/>
      <c r="K364"/>
      <c r="L364"/>
    </row>
    <row r="365" spans="1:12" x14ac:dyDescent="0.2">
      <c r="A365"/>
      <c r="E365"/>
      <c r="F365"/>
      <c r="G365"/>
      <c r="H365"/>
      <c r="J365"/>
      <c r="K365"/>
      <c r="L365"/>
    </row>
    <row r="366" spans="1:12" x14ac:dyDescent="0.2">
      <c r="A366"/>
      <c r="E366"/>
      <c r="F366"/>
      <c r="G366"/>
      <c r="H366"/>
      <c r="J366"/>
      <c r="K366"/>
      <c r="L366"/>
    </row>
    <row r="367" spans="1:12" x14ac:dyDescent="0.2">
      <c r="A367"/>
      <c r="E367"/>
      <c r="F367"/>
      <c r="G367"/>
      <c r="H367"/>
      <c r="J367"/>
      <c r="K367"/>
      <c r="L367"/>
    </row>
    <row r="368" spans="1:12" x14ac:dyDescent="0.2">
      <c r="A368"/>
      <c r="E368"/>
      <c r="F368"/>
      <c r="G368"/>
      <c r="H368"/>
      <c r="J368"/>
      <c r="K368"/>
      <c r="L368"/>
    </row>
    <row r="369" spans="1:12" x14ac:dyDescent="0.2">
      <c r="A369"/>
      <c r="E369"/>
      <c r="F369"/>
      <c r="G369"/>
      <c r="H369"/>
      <c r="J369"/>
      <c r="K369"/>
      <c r="L369"/>
    </row>
    <row r="370" spans="1:12" x14ac:dyDescent="0.2">
      <c r="A370"/>
      <c r="E370"/>
      <c r="F370"/>
      <c r="G370"/>
      <c r="H370"/>
      <c r="J370"/>
      <c r="K370"/>
      <c r="L370"/>
    </row>
    <row r="371" spans="1:12" x14ac:dyDescent="0.2">
      <c r="A371"/>
      <c r="E371"/>
      <c r="F371"/>
      <c r="G371"/>
      <c r="H371"/>
      <c r="J371"/>
      <c r="K371"/>
      <c r="L371"/>
    </row>
    <row r="372" spans="1:12" x14ac:dyDescent="0.2">
      <c r="A372"/>
      <c r="E372"/>
      <c r="F372"/>
      <c r="G372"/>
      <c r="H372"/>
      <c r="J372"/>
      <c r="K372"/>
      <c r="L372"/>
    </row>
    <row r="373" spans="1:12" x14ac:dyDescent="0.2">
      <c r="A373"/>
      <c r="E373"/>
      <c r="F373"/>
      <c r="G373"/>
      <c r="H373"/>
      <c r="J373"/>
      <c r="K373"/>
      <c r="L373"/>
    </row>
    <row r="374" spans="1:12" x14ac:dyDescent="0.2">
      <c r="A374"/>
      <c r="E374"/>
      <c r="F374"/>
      <c r="G374"/>
      <c r="H374"/>
      <c r="J374"/>
      <c r="K374"/>
      <c r="L374"/>
    </row>
    <row r="375" spans="1:12" x14ac:dyDescent="0.2">
      <c r="A375"/>
      <c r="E375"/>
      <c r="F375"/>
      <c r="G375"/>
      <c r="H375"/>
      <c r="J375"/>
      <c r="K375"/>
      <c r="L375"/>
    </row>
    <row r="376" spans="1:12" x14ac:dyDescent="0.2">
      <c r="A376"/>
      <c r="E376"/>
      <c r="F376"/>
      <c r="G376"/>
      <c r="H376"/>
      <c r="J376"/>
      <c r="K376"/>
      <c r="L376"/>
    </row>
    <row r="377" spans="1:12" x14ac:dyDescent="0.2">
      <c r="A377"/>
      <c r="E377"/>
      <c r="F377"/>
      <c r="G377"/>
      <c r="H377"/>
      <c r="J377"/>
      <c r="K377"/>
      <c r="L377"/>
    </row>
    <row r="378" spans="1:12" x14ac:dyDescent="0.2">
      <c r="A378"/>
      <c r="E378"/>
      <c r="F378"/>
      <c r="G378"/>
      <c r="H378"/>
      <c r="J378"/>
      <c r="K378"/>
      <c r="L378"/>
    </row>
    <row r="379" spans="1:12" x14ac:dyDescent="0.2">
      <c r="A379"/>
      <c r="E379"/>
      <c r="F379"/>
      <c r="G379"/>
      <c r="H379"/>
      <c r="J379"/>
      <c r="K379"/>
      <c r="L379"/>
    </row>
    <row r="380" spans="1:12" x14ac:dyDescent="0.2">
      <c r="A380"/>
      <c r="E380"/>
      <c r="F380"/>
      <c r="G380"/>
      <c r="H380"/>
      <c r="J380"/>
      <c r="K380"/>
      <c r="L380"/>
    </row>
    <row r="381" spans="1:12" x14ac:dyDescent="0.2">
      <c r="A381"/>
      <c r="E381"/>
      <c r="F381"/>
      <c r="G381"/>
      <c r="H381"/>
      <c r="J381"/>
      <c r="K381"/>
      <c r="L381"/>
    </row>
    <row r="382" spans="1:12" x14ac:dyDescent="0.2">
      <c r="A382"/>
      <c r="E382"/>
      <c r="F382"/>
      <c r="G382"/>
      <c r="H382"/>
      <c r="J382"/>
      <c r="K382"/>
      <c r="L382"/>
    </row>
    <row r="383" spans="1:12" x14ac:dyDescent="0.2">
      <c r="A383"/>
      <c r="E383"/>
      <c r="F383"/>
      <c r="G383"/>
      <c r="H383"/>
      <c r="J383"/>
      <c r="K383"/>
      <c r="L383"/>
    </row>
    <row r="384" spans="1:12" x14ac:dyDescent="0.2">
      <c r="A384"/>
      <c r="E384"/>
      <c r="F384"/>
      <c r="G384"/>
      <c r="H384"/>
      <c r="J384"/>
      <c r="K384"/>
      <c r="L384"/>
    </row>
    <row r="385" spans="1:12" x14ac:dyDescent="0.2">
      <c r="A385"/>
      <c r="E385"/>
      <c r="F385"/>
      <c r="G385"/>
      <c r="H385"/>
      <c r="J385"/>
      <c r="K385"/>
      <c r="L385"/>
    </row>
    <row r="386" spans="1:12" x14ac:dyDescent="0.2">
      <c r="A386"/>
      <c r="E386"/>
      <c r="F386"/>
      <c r="G386"/>
      <c r="H386"/>
      <c r="J386"/>
      <c r="K386"/>
      <c r="L386"/>
    </row>
    <row r="387" spans="1:12" x14ac:dyDescent="0.2">
      <c r="A387"/>
      <c r="E387"/>
      <c r="F387"/>
      <c r="G387"/>
      <c r="H387"/>
      <c r="J387"/>
      <c r="K387"/>
      <c r="L387"/>
    </row>
    <row r="388" spans="1:12" x14ac:dyDescent="0.2">
      <c r="A388"/>
      <c r="E388"/>
      <c r="F388"/>
      <c r="G388"/>
      <c r="H388"/>
      <c r="J388"/>
      <c r="K388"/>
      <c r="L388"/>
    </row>
    <row r="389" spans="1:12" x14ac:dyDescent="0.2">
      <c r="A389"/>
      <c r="E389"/>
      <c r="F389"/>
      <c r="G389"/>
      <c r="H389"/>
      <c r="J389"/>
      <c r="K389"/>
      <c r="L389"/>
    </row>
    <row r="390" spans="1:12" x14ac:dyDescent="0.2">
      <c r="A390"/>
      <c r="E390"/>
      <c r="F390"/>
      <c r="G390"/>
      <c r="H390"/>
      <c r="J390"/>
      <c r="K390"/>
      <c r="L390"/>
    </row>
    <row r="391" spans="1:12" x14ac:dyDescent="0.2">
      <c r="A391"/>
      <c r="E391"/>
      <c r="F391"/>
      <c r="G391"/>
      <c r="H391"/>
      <c r="J391"/>
      <c r="K391"/>
      <c r="L391"/>
    </row>
    <row r="392" spans="1:12" x14ac:dyDescent="0.2">
      <c r="A392"/>
      <c r="E392"/>
      <c r="F392"/>
      <c r="G392"/>
      <c r="H392"/>
      <c r="J392"/>
      <c r="K392"/>
      <c r="L392"/>
    </row>
    <row r="393" spans="1:12" x14ac:dyDescent="0.2">
      <c r="A393"/>
      <c r="E393"/>
      <c r="F393"/>
      <c r="G393"/>
      <c r="H393"/>
      <c r="J393"/>
      <c r="K393"/>
      <c r="L393"/>
    </row>
    <row r="394" spans="1:12" x14ac:dyDescent="0.2">
      <c r="A394"/>
      <c r="E394"/>
      <c r="F394"/>
      <c r="G394"/>
      <c r="H394"/>
      <c r="J394"/>
      <c r="K394"/>
      <c r="L394"/>
    </row>
    <row r="395" spans="1:12" x14ac:dyDescent="0.2">
      <c r="A395"/>
      <c r="E395"/>
      <c r="F395"/>
      <c r="G395"/>
      <c r="H395"/>
      <c r="J395"/>
      <c r="K395"/>
      <c r="L395"/>
    </row>
    <row r="396" spans="1:12" x14ac:dyDescent="0.2">
      <c r="A396"/>
      <c r="E396"/>
      <c r="F396"/>
      <c r="G396"/>
      <c r="H396"/>
      <c r="J396"/>
      <c r="K396"/>
      <c r="L396"/>
    </row>
    <row r="397" spans="1:12" x14ac:dyDescent="0.2">
      <c r="A397"/>
      <c r="E397"/>
      <c r="F397"/>
      <c r="G397"/>
      <c r="H397"/>
      <c r="J397"/>
      <c r="K397"/>
      <c r="L397"/>
    </row>
    <row r="398" spans="1:12" x14ac:dyDescent="0.2">
      <c r="A398"/>
      <c r="E398"/>
      <c r="F398"/>
      <c r="G398"/>
      <c r="H398"/>
      <c r="J398"/>
      <c r="K398"/>
      <c r="L398"/>
    </row>
    <row r="399" spans="1:12" x14ac:dyDescent="0.2">
      <c r="A399"/>
      <c r="E399"/>
      <c r="F399"/>
      <c r="G399"/>
      <c r="H399"/>
      <c r="J399"/>
      <c r="K399"/>
      <c r="L399"/>
    </row>
    <row r="400" spans="1:12" x14ac:dyDescent="0.2">
      <c r="A400"/>
      <c r="E400"/>
      <c r="F400"/>
      <c r="G400"/>
      <c r="H400"/>
      <c r="J400"/>
      <c r="K400"/>
      <c r="L400"/>
    </row>
    <row r="401" spans="1:12" x14ac:dyDescent="0.2">
      <c r="A401"/>
      <c r="E401"/>
      <c r="F401"/>
      <c r="G401"/>
      <c r="H401"/>
      <c r="J401"/>
      <c r="K401"/>
      <c r="L401"/>
    </row>
    <row r="402" spans="1:12" x14ac:dyDescent="0.2">
      <c r="A402"/>
      <c r="E402"/>
      <c r="F402"/>
      <c r="G402"/>
      <c r="H402"/>
      <c r="J402"/>
      <c r="K402"/>
      <c r="L402"/>
    </row>
    <row r="403" spans="1:12" x14ac:dyDescent="0.2">
      <c r="A403"/>
      <c r="E403"/>
      <c r="F403"/>
      <c r="G403"/>
      <c r="H403"/>
      <c r="J403"/>
      <c r="K403"/>
      <c r="L403"/>
    </row>
    <row r="404" spans="1:12" x14ac:dyDescent="0.2">
      <c r="A404"/>
      <c r="E404"/>
      <c r="F404"/>
      <c r="G404"/>
      <c r="H404"/>
      <c r="J404"/>
      <c r="K404"/>
      <c r="L404"/>
    </row>
    <row r="405" spans="1:12" x14ac:dyDescent="0.2">
      <c r="A405"/>
      <c r="E405"/>
      <c r="F405"/>
      <c r="G405"/>
      <c r="H405"/>
      <c r="J405"/>
      <c r="K405"/>
      <c r="L405"/>
    </row>
    <row r="406" spans="1:12" x14ac:dyDescent="0.2">
      <c r="A406"/>
      <c r="E406"/>
      <c r="F406"/>
      <c r="G406"/>
      <c r="H406"/>
      <c r="J406"/>
      <c r="K406"/>
      <c r="L406"/>
    </row>
    <row r="407" spans="1:12" x14ac:dyDescent="0.2">
      <c r="A407"/>
      <c r="E407"/>
      <c r="F407"/>
      <c r="G407"/>
      <c r="H407"/>
      <c r="J407"/>
      <c r="K407"/>
      <c r="L407"/>
    </row>
    <row r="408" spans="1:12" x14ac:dyDescent="0.2">
      <c r="A408"/>
      <c r="E408"/>
      <c r="F408"/>
      <c r="G408"/>
      <c r="H408"/>
      <c r="J408"/>
      <c r="K408"/>
      <c r="L408"/>
    </row>
    <row r="409" spans="1:12" x14ac:dyDescent="0.2">
      <c r="A409"/>
      <c r="E409"/>
      <c r="F409"/>
      <c r="G409"/>
      <c r="H409"/>
      <c r="J409"/>
      <c r="K409"/>
      <c r="L409"/>
    </row>
    <row r="410" spans="1:12" x14ac:dyDescent="0.2">
      <c r="A410"/>
      <c r="E410"/>
      <c r="F410"/>
      <c r="G410"/>
      <c r="H410"/>
      <c r="J410"/>
      <c r="K410"/>
      <c r="L410"/>
    </row>
    <row r="411" spans="1:12" x14ac:dyDescent="0.2">
      <c r="A411"/>
      <c r="E411"/>
      <c r="F411"/>
      <c r="G411"/>
      <c r="H411"/>
      <c r="J411"/>
      <c r="K411"/>
      <c r="L411"/>
    </row>
    <row r="412" spans="1:12" x14ac:dyDescent="0.2">
      <c r="A412"/>
      <c r="E412"/>
      <c r="F412"/>
      <c r="G412"/>
      <c r="H412"/>
      <c r="J412"/>
      <c r="K412"/>
      <c r="L412"/>
    </row>
    <row r="413" spans="1:12" x14ac:dyDescent="0.2">
      <c r="A413"/>
      <c r="E413"/>
      <c r="F413"/>
      <c r="G413"/>
      <c r="H413"/>
      <c r="J413"/>
      <c r="K413"/>
      <c r="L413"/>
    </row>
    <row r="414" spans="1:12" x14ac:dyDescent="0.2">
      <c r="A414"/>
      <c r="E414"/>
      <c r="F414"/>
      <c r="G414"/>
      <c r="H414"/>
      <c r="J414"/>
      <c r="K414"/>
      <c r="L414"/>
    </row>
    <row r="415" spans="1:12" x14ac:dyDescent="0.2">
      <c r="A415"/>
      <c r="E415"/>
      <c r="F415"/>
      <c r="G415"/>
      <c r="H415"/>
      <c r="J415"/>
      <c r="K415"/>
      <c r="L415"/>
    </row>
    <row r="416" spans="1:12" x14ac:dyDescent="0.2">
      <c r="A416"/>
      <c r="E416"/>
      <c r="F416"/>
      <c r="G416"/>
      <c r="H416"/>
      <c r="J416"/>
      <c r="K416"/>
      <c r="L416"/>
    </row>
    <row r="417" spans="1:12" x14ac:dyDescent="0.2">
      <c r="A417"/>
      <c r="E417"/>
      <c r="F417"/>
      <c r="G417"/>
      <c r="H417"/>
      <c r="J417"/>
      <c r="K417"/>
      <c r="L417"/>
    </row>
    <row r="418" spans="1:12" x14ac:dyDescent="0.2">
      <c r="A418"/>
      <c r="E418"/>
      <c r="F418"/>
      <c r="G418"/>
      <c r="H418"/>
      <c r="J418"/>
      <c r="K418"/>
      <c r="L418"/>
    </row>
    <row r="419" spans="1:12" x14ac:dyDescent="0.2">
      <c r="A419"/>
      <c r="E419"/>
      <c r="F419"/>
      <c r="G419"/>
      <c r="H419"/>
      <c r="J419"/>
      <c r="K419"/>
      <c r="L419"/>
    </row>
    <row r="420" spans="1:12" x14ac:dyDescent="0.2">
      <c r="A420"/>
      <c r="E420"/>
      <c r="F420"/>
      <c r="G420"/>
      <c r="H420"/>
      <c r="J420"/>
      <c r="K420"/>
      <c r="L420"/>
    </row>
    <row r="421" spans="1:12" x14ac:dyDescent="0.2">
      <c r="A421"/>
      <c r="E421"/>
      <c r="F421"/>
      <c r="G421"/>
      <c r="H421"/>
      <c r="J421"/>
      <c r="K421"/>
      <c r="L421"/>
    </row>
    <row r="422" spans="1:12" x14ac:dyDescent="0.2">
      <c r="A422"/>
      <c r="E422"/>
      <c r="F422"/>
      <c r="G422"/>
      <c r="H422"/>
      <c r="J422"/>
      <c r="K422"/>
      <c r="L422"/>
    </row>
    <row r="423" spans="1:12" x14ac:dyDescent="0.2">
      <c r="A423"/>
      <c r="E423"/>
      <c r="F423"/>
      <c r="G423"/>
      <c r="H423"/>
      <c r="J423"/>
      <c r="K423"/>
      <c r="L423"/>
    </row>
    <row r="424" spans="1:12" x14ac:dyDescent="0.2">
      <c r="A424"/>
      <c r="E424"/>
      <c r="F424"/>
      <c r="G424"/>
      <c r="H424"/>
      <c r="J424"/>
      <c r="K424"/>
      <c r="L424"/>
    </row>
    <row r="425" spans="1:12" x14ac:dyDescent="0.2">
      <c r="A425"/>
      <c r="E425"/>
      <c r="F425"/>
      <c r="G425"/>
      <c r="H425"/>
      <c r="J425"/>
      <c r="K425"/>
      <c r="L425"/>
    </row>
    <row r="426" spans="1:12" x14ac:dyDescent="0.2">
      <c r="A426"/>
      <c r="E426"/>
      <c r="F426"/>
      <c r="G426"/>
      <c r="H426"/>
      <c r="J426"/>
      <c r="K426"/>
      <c r="L426"/>
    </row>
    <row r="427" spans="1:12" x14ac:dyDescent="0.2">
      <c r="A427"/>
      <c r="E427"/>
      <c r="F427"/>
      <c r="G427"/>
      <c r="H427"/>
      <c r="J427"/>
      <c r="K427"/>
      <c r="L427"/>
    </row>
    <row r="428" spans="1:12" x14ac:dyDescent="0.2">
      <c r="A428"/>
      <c r="E428"/>
      <c r="F428"/>
      <c r="G428"/>
      <c r="H428"/>
      <c r="J428"/>
      <c r="K428"/>
      <c r="L428"/>
    </row>
    <row r="429" spans="1:12" x14ac:dyDescent="0.2">
      <c r="A429"/>
      <c r="E429"/>
      <c r="F429"/>
      <c r="G429"/>
      <c r="H429"/>
      <c r="J429"/>
      <c r="K429"/>
      <c r="L429"/>
    </row>
    <row r="430" spans="1:12" x14ac:dyDescent="0.2">
      <c r="A430"/>
      <c r="E430"/>
      <c r="F430"/>
      <c r="G430"/>
      <c r="H430"/>
      <c r="J430"/>
      <c r="K430"/>
      <c r="L430"/>
    </row>
    <row r="431" spans="1:12" x14ac:dyDescent="0.2">
      <c r="A431"/>
      <c r="E431"/>
      <c r="F431"/>
      <c r="G431"/>
      <c r="H431"/>
      <c r="J431"/>
      <c r="K431"/>
      <c r="L431"/>
    </row>
    <row r="432" spans="1:12" x14ac:dyDescent="0.2">
      <c r="A432"/>
      <c r="E432"/>
      <c r="F432"/>
      <c r="G432"/>
      <c r="H432"/>
      <c r="J432"/>
      <c r="K432"/>
      <c r="L432"/>
    </row>
    <row r="433" spans="1:12" x14ac:dyDescent="0.2">
      <c r="A433"/>
      <c r="E433"/>
      <c r="F433"/>
      <c r="G433"/>
      <c r="H433"/>
      <c r="J433"/>
      <c r="K433"/>
      <c r="L433"/>
    </row>
    <row r="434" spans="1:12" x14ac:dyDescent="0.2">
      <c r="A434"/>
      <c r="E434"/>
      <c r="F434"/>
      <c r="G434"/>
      <c r="H434"/>
      <c r="J434"/>
      <c r="K434"/>
      <c r="L434"/>
    </row>
    <row r="435" spans="1:12" x14ac:dyDescent="0.2">
      <c r="A435"/>
      <c r="E435"/>
      <c r="F435"/>
      <c r="G435"/>
      <c r="H435"/>
      <c r="J435"/>
      <c r="K435"/>
      <c r="L435"/>
    </row>
    <row r="436" spans="1:12" x14ac:dyDescent="0.2">
      <c r="A436"/>
      <c r="E436"/>
      <c r="F436"/>
      <c r="G436"/>
      <c r="H436"/>
      <c r="J436"/>
      <c r="K436"/>
      <c r="L436"/>
    </row>
    <row r="437" spans="1:12" x14ac:dyDescent="0.2">
      <c r="A437"/>
      <c r="E437"/>
      <c r="F437"/>
      <c r="G437"/>
      <c r="H437"/>
      <c r="J437"/>
      <c r="K437"/>
      <c r="L437"/>
    </row>
    <row r="438" spans="1:12" x14ac:dyDescent="0.2">
      <c r="A438"/>
      <c r="E438"/>
      <c r="F438"/>
      <c r="G438"/>
      <c r="H438"/>
      <c r="J438"/>
      <c r="K438"/>
      <c r="L438"/>
    </row>
    <row r="439" spans="1:12" x14ac:dyDescent="0.2">
      <c r="A439"/>
      <c r="E439"/>
      <c r="F439"/>
      <c r="G439"/>
      <c r="H439"/>
      <c r="J439"/>
      <c r="K439"/>
      <c r="L439"/>
    </row>
    <row r="440" spans="1:12" x14ac:dyDescent="0.2">
      <c r="A440"/>
      <c r="E440"/>
      <c r="F440"/>
      <c r="G440"/>
      <c r="H440"/>
      <c r="J440"/>
      <c r="K440"/>
      <c r="L440"/>
    </row>
    <row r="441" spans="1:12" x14ac:dyDescent="0.2">
      <c r="A441"/>
      <c r="E441"/>
      <c r="F441"/>
      <c r="G441"/>
      <c r="H441"/>
      <c r="J441"/>
      <c r="K441"/>
      <c r="L441"/>
    </row>
    <row r="442" spans="1:12" x14ac:dyDescent="0.2">
      <c r="A442"/>
      <c r="E442"/>
      <c r="F442"/>
      <c r="G442"/>
      <c r="H442"/>
      <c r="J442"/>
      <c r="K442"/>
      <c r="L442"/>
    </row>
    <row r="443" spans="1:12" x14ac:dyDescent="0.2">
      <c r="A443"/>
      <c r="E443"/>
      <c r="F443"/>
      <c r="G443"/>
      <c r="H443"/>
      <c r="J443"/>
      <c r="K443"/>
      <c r="L443"/>
    </row>
    <row r="444" spans="1:12" x14ac:dyDescent="0.2">
      <c r="A444"/>
      <c r="E444"/>
      <c r="F444"/>
      <c r="G444"/>
      <c r="H444"/>
      <c r="J444"/>
      <c r="K444"/>
      <c r="L444"/>
    </row>
    <row r="445" spans="1:12" x14ac:dyDescent="0.2">
      <c r="A445"/>
      <c r="E445"/>
      <c r="F445"/>
      <c r="G445"/>
      <c r="H445"/>
      <c r="J445"/>
      <c r="K445"/>
      <c r="L445"/>
    </row>
    <row r="446" spans="1:12" x14ac:dyDescent="0.2">
      <c r="A446"/>
      <c r="E446"/>
      <c r="F446"/>
      <c r="G446"/>
      <c r="H446"/>
      <c r="J446"/>
      <c r="K446"/>
      <c r="L446"/>
    </row>
    <row r="447" spans="1:12" x14ac:dyDescent="0.2">
      <c r="A447"/>
      <c r="E447"/>
      <c r="F447"/>
      <c r="G447"/>
      <c r="H447"/>
      <c r="J447"/>
      <c r="K447"/>
      <c r="L447"/>
    </row>
    <row r="448" spans="1:12" x14ac:dyDescent="0.2">
      <c r="A448"/>
      <c r="E448"/>
      <c r="F448"/>
      <c r="G448"/>
      <c r="H448"/>
      <c r="J448"/>
      <c r="K448"/>
      <c r="L448"/>
    </row>
    <row r="449" spans="1:12" x14ac:dyDescent="0.2">
      <c r="A449"/>
      <c r="E449"/>
      <c r="F449"/>
      <c r="G449"/>
      <c r="H449"/>
      <c r="J449"/>
      <c r="K449"/>
      <c r="L449"/>
    </row>
    <row r="450" spans="1:12" x14ac:dyDescent="0.2">
      <c r="A450"/>
      <c r="E450"/>
      <c r="F450"/>
      <c r="G450"/>
      <c r="H450"/>
      <c r="J450"/>
      <c r="K450"/>
      <c r="L450"/>
    </row>
    <row r="451" spans="1:12" x14ac:dyDescent="0.2">
      <c r="A451"/>
      <c r="E451"/>
      <c r="F451"/>
      <c r="G451"/>
      <c r="H451"/>
      <c r="J451"/>
      <c r="K451"/>
      <c r="L451"/>
    </row>
    <row r="452" spans="1:12" x14ac:dyDescent="0.2">
      <c r="A452"/>
      <c r="E452"/>
      <c r="F452"/>
      <c r="G452"/>
      <c r="H452"/>
      <c r="J452"/>
      <c r="K452"/>
      <c r="L452"/>
    </row>
    <row r="453" spans="1:12" x14ac:dyDescent="0.2">
      <c r="A453"/>
      <c r="E453"/>
      <c r="F453"/>
      <c r="G453"/>
      <c r="H453"/>
      <c r="J453"/>
      <c r="K453"/>
      <c r="L453"/>
    </row>
    <row r="454" spans="1:12" x14ac:dyDescent="0.2">
      <c r="A454"/>
      <c r="E454"/>
      <c r="F454"/>
      <c r="G454"/>
      <c r="H454"/>
      <c r="J454"/>
      <c r="K454"/>
      <c r="L454"/>
    </row>
    <row r="455" spans="1:12" x14ac:dyDescent="0.2">
      <c r="A455"/>
      <c r="E455"/>
      <c r="F455"/>
      <c r="G455"/>
      <c r="H455"/>
      <c r="J455"/>
      <c r="K455"/>
      <c r="L455"/>
    </row>
    <row r="456" spans="1:12" x14ac:dyDescent="0.2">
      <c r="A456"/>
      <c r="E456"/>
      <c r="F456"/>
      <c r="G456"/>
      <c r="H456"/>
      <c r="J456"/>
      <c r="K456"/>
      <c r="L456"/>
    </row>
    <row r="457" spans="1:12" x14ac:dyDescent="0.2">
      <c r="A457"/>
      <c r="E457"/>
      <c r="F457"/>
      <c r="G457"/>
      <c r="H457"/>
      <c r="J457"/>
      <c r="K457"/>
      <c r="L457"/>
    </row>
    <row r="458" spans="1:12" x14ac:dyDescent="0.2">
      <c r="A458"/>
      <c r="E458"/>
      <c r="F458"/>
      <c r="G458"/>
      <c r="H458"/>
      <c r="J458"/>
      <c r="K458"/>
      <c r="L458"/>
    </row>
    <row r="459" spans="1:12" x14ac:dyDescent="0.2">
      <c r="A459"/>
      <c r="E459"/>
      <c r="F459"/>
      <c r="G459"/>
      <c r="H459"/>
      <c r="J459"/>
      <c r="K459"/>
      <c r="L459"/>
    </row>
    <row r="460" spans="1:12" x14ac:dyDescent="0.2">
      <c r="A460"/>
      <c r="E460"/>
      <c r="F460"/>
      <c r="G460"/>
      <c r="H460"/>
      <c r="J460"/>
      <c r="K460"/>
      <c r="L460"/>
    </row>
    <row r="461" spans="1:12" x14ac:dyDescent="0.2">
      <c r="A461"/>
      <c r="E461"/>
      <c r="F461"/>
      <c r="G461"/>
      <c r="H461"/>
      <c r="J461"/>
      <c r="K461"/>
      <c r="L461"/>
    </row>
    <row r="462" spans="1:12" x14ac:dyDescent="0.2">
      <c r="A462"/>
      <c r="E462"/>
      <c r="F462"/>
      <c r="G462"/>
      <c r="H462"/>
      <c r="J462"/>
      <c r="K462"/>
      <c r="L462"/>
    </row>
    <row r="463" spans="1:12" x14ac:dyDescent="0.2">
      <c r="A463"/>
      <c r="E463"/>
      <c r="F463"/>
      <c r="G463"/>
      <c r="H463"/>
      <c r="J463"/>
      <c r="K463"/>
      <c r="L463"/>
    </row>
    <row r="464" spans="1:12" x14ac:dyDescent="0.2">
      <c r="A464"/>
      <c r="E464"/>
      <c r="F464"/>
      <c r="G464"/>
      <c r="H464"/>
      <c r="J464"/>
      <c r="K464"/>
      <c r="L464"/>
    </row>
    <row r="465" spans="1:12" x14ac:dyDescent="0.2">
      <c r="A465"/>
      <c r="E465"/>
      <c r="F465"/>
      <c r="G465"/>
      <c r="H465"/>
      <c r="J465"/>
      <c r="K465"/>
      <c r="L465"/>
    </row>
    <row r="466" spans="1:12" x14ac:dyDescent="0.2">
      <c r="A466"/>
      <c r="E466"/>
      <c r="F466"/>
      <c r="G466"/>
      <c r="H466"/>
      <c r="J466"/>
      <c r="K466"/>
      <c r="L466"/>
    </row>
    <row r="467" spans="1:12" x14ac:dyDescent="0.2">
      <c r="A467"/>
      <c r="E467"/>
      <c r="F467"/>
      <c r="G467"/>
      <c r="H467"/>
      <c r="J467"/>
      <c r="K467"/>
      <c r="L467"/>
    </row>
    <row r="468" spans="1:12" x14ac:dyDescent="0.2">
      <c r="A468"/>
      <c r="E468"/>
      <c r="F468"/>
      <c r="G468"/>
      <c r="H468"/>
      <c r="J468"/>
      <c r="K468"/>
      <c r="L468"/>
    </row>
    <row r="469" spans="1:12" x14ac:dyDescent="0.2">
      <c r="A469"/>
      <c r="E469"/>
      <c r="F469"/>
      <c r="G469"/>
      <c r="H469"/>
      <c r="J469"/>
      <c r="K469"/>
      <c r="L469"/>
    </row>
    <row r="470" spans="1:12" x14ac:dyDescent="0.2">
      <c r="A470"/>
      <c r="E470"/>
      <c r="F470"/>
      <c r="G470"/>
      <c r="H470"/>
      <c r="J470"/>
      <c r="K470"/>
      <c r="L470"/>
    </row>
    <row r="471" spans="1:12" x14ac:dyDescent="0.2">
      <c r="A471"/>
      <c r="E471"/>
      <c r="F471"/>
      <c r="G471"/>
      <c r="H471"/>
      <c r="J471"/>
      <c r="K471"/>
      <c r="L471"/>
    </row>
    <row r="472" spans="1:12" x14ac:dyDescent="0.2">
      <c r="A472"/>
      <c r="E472"/>
      <c r="F472"/>
      <c r="G472"/>
      <c r="H472"/>
      <c r="J472"/>
      <c r="K472"/>
      <c r="L472"/>
    </row>
    <row r="473" spans="1:12" x14ac:dyDescent="0.2">
      <c r="A473"/>
      <c r="E473"/>
      <c r="F473"/>
      <c r="G473"/>
      <c r="H473"/>
      <c r="J473"/>
      <c r="K473"/>
      <c r="L473"/>
    </row>
    <row r="474" spans="1:12" x14ac:dyDescent="0.2">
      <c r="A474"/>
      <c r="E474"/>
      <c r="F474"/>
      <c r="G474"/>
      <c r="H474"/>
      <c r="J474"/>
      <c r="K474"/>
      <c r="L474"/>
    </row>
    <row r="475" spans="1:12" x14ac:dyDescent="0.2">
      <c r="A475"/>
      <c r="E475"/>
      <c r="F475"/>
      <c r="G475"/>
      <c r="H475"/>
      <c r="J475"/>
      <c r="K475"/>
      <c r="L475"/>
    </row>
    <row r="476" spans="1:12" x14ac:dyDescent="0.2">
      <c r="A476"/>
      <c r="E476"/>
      <c r="F476"/>
      <c r="G476"/>
      <c r="H476"/>
      <c r="J476"/>
      <c r="K476"/>
      <c r="L476"/>
    </row>
    <row r="477" spans="1:12" x14ac:dyDescent="0.2">
      <c r="A477"/>
      <c r="E477"/>
      <c r="F477"/>
      <c r="G477"/>
      <c r="H477"/>
      <c r="J477"/>
      <c r="K477"/>
      <c r="L477"/>
    </row>
    <row r="478" spans="1:12" x14ac:dyDescent="0.2">
      <c r="A478"/>
      <c r="E478"/>
      <c r="F478"/>
      <c r="G478"/>
      <c r="H478"/>
      <c r="J478"/>
      <c r="K478"/>
      <c r="L478"/>
    </row>
    <row r="479" spans="1:12" x14ac:dyDescent="0.2">
      <c r="A479"/>
      <c r="E479"/>
      <c r="F479"/>
      <c r="G479"/>
      <c r="H479"/>
      <c r="J479"/>
      <c r="K479"/>
      <c r="L479"/>
    </row>
    <row r="480" spans="1:12" x14ac:dyDescent="0.2">
      <c r="A480"/>
      <c r="E480"/>
      <c r="F480"/>
      <c r="G480"/>
      <c r="H480"/>
      <c r="J480"/>
      <c r="K480"/>
      <c r="L480"/>
    </row>
    <row r="481" spans="1:12" x14ac:dyDescent="0.2">
      <c r="A481"/>
      <c r="E481"/>
      <c r="F481"/>
      <c r="G481"/>
      <c r="H481"/>
      <c r="J481"/>
      <c r="K481"/>
      <c r="L481"/>
    </row>
    <row r="482" spans="1:12" x14ac:dyDescent="0.2">
      <c r="A482"/>
      <c r="E482"/>
      <c r="F482"/>
      <c r="G482"/>
      <c r="H482"/>
      <c r="J482"/>
      <c r="K482"/>
      <c r="L482"/>
    </row>
    <row r="483" spans="1:12" x14ac:dyDescent="0.2">
      <c r="A483"/>
      <c r="E483"/>
      <c r="F483"/>
      <c r="G483"/>
      <c r="H483"/>
      <c r="J483"/>
      <c r="K483"/>
      <c r="L483"/>
    </row>
    <row r="484" spans="1:12" x14ac:dyDescent="0.2">
      <c r="A484"/>
      <c r="E484"/>
      <c r="F484"/>
      <c r="G484"/>
      <c r="H484"/>
      <c r="J484"/>
      <c r="K484"/>
      <c r="L484"/>
    </row>
    <row r="485" spans="1:12" x14ac:dyDescent="0.2">
      <c r="A485"/>
      <c r="E485"/>
      <c r="F485"/>
      <c r="G485"/>
      <c r="H485"/>
      <c r="J485"/>
      <c r="K485"/>
      <c r="L485"/>
    </row>
    <row r="486" spans="1:12" x14ac:dyDescent="0.2">
      <c r="A486"/>
      <c r="E486"/>
      <c r="F486"/>
      <c r="G486"/>
      <c r="H486"/>
      <c r="J486"/>
      <c r="K486"/>
      <c r="L486"/>
    </row>
    <row r="487" spans="1:12" x14ac:dyDescent="0.2">
      <c r="A487"/>
      <c r="E487"/>
      <c r="F487"/>
      <c r="G487"/>
      <c r="H487"/>
      <c r="J487"/>
      <c r="K487"/>
      <c r="L487"/>
    </row>
    <row r="488" spans="1:12" x14ac:dyDescent="0.2">
      <c r="A488"/>
      <c r="E488"/>
      <c r="F488"/>
      <c r="G488"/>
      <c r="H488"/>
      <c r="J488"/>
      <c r="K488"/>
      <c r="L488"/>
    </row>
    <row r="489" spans="1:12" x14ac:dyDescent="0.2">
      <c r="A489"/>
      <c r="E489"/>
      <c r="F489"/>
      <c r="G489"/>
      <c r="H489"/>
      <c r="J489"/>
      <c r="K489"/>
      <c r="L489"/>
    </row>
    <row r="490" spans="1:12" x14ac:dyDescent="0.2">
      <c r="A490"/>
      <c r="E490"/>
      <c r="F490"/>
      <c r="G490"/>
      <c r="H490"/>
      <c r="J490"/>
      <c r="K490"/>
      <c r="L490"/>
    </row>
    <row r="491" spans="1:12" x14ac:dyDescent="0.2">
      <c r="A491"/>
      <c r="E491"/>
      <c r="F491"/>
      <c r="G491"/>
      <c r="H491"/>
      <c r="J491"/>
      <c r="K491"/>
      <c r="L491"/>
    </row>
    <row r="492" spans="1:12" x14ac:dyDescent="0.2">
      <c r="A492"/>
      <c r="E492"/>
      <c r="F492"/>
      <c r="G492"/>
      <c r="H492"/>
      <c r="J492"/>
      <c r="K492"/>
      <c r="L492"/>
    </row>
    <row r="493" spans="1:12" x14ac:dyDescent="0.2">
      <c r="A493"/>
      <c r="E493"/>
      <c r="F493"/>
      <c r="G493"/>
      <c r="H493"/>
      <c r="J493"/>
      <c r="K493"/>
      <c r="L493"/>
    </row>
    <row r="494" spans="1:12" x14ac:dyDescent="0.2">
      <c r="A494"/>
      <c r="E494"/>
      <c r="F494"/>
      <c r="G494"/>
      <c r="H494"/>
      <c r="J494"/>
      <c r="K494"/>
      <c r="L494"/>
    </row>
    <row r="495" spans="1:12" x14ac:dyDescent="0.2">
      <c r="A495"/>
      <c r="E495"/>
      <c r="F495"/>
      <c r="G495"/>
      <c r="H495"/>
      <c r="J495"/>
      <c r="K495"/>
      <c r="L495"/>
    </row>
    <row r="496" spans="1:12" x14ac:dyDescent="0.2">
      <c r="A496"/>
      <c r="E496"/>
      <c r="F496"/>
      <c r="G496"/>
      <c r="H496"/>
      <c r="J496"/>
      <c r="K496"/>
      <c r="L496"/>
    </row>
    <row r="497" spans="1:12" x14ac:dyDescent="0.2">
      <c r="A497"/>
      <c r="E497"/>
      <c r="F497"/>
      <c r="G497"/>
      <c r="H497"/>
      <c r="J497"/>
      <c r="K497"/>
      <c r="L497"/>
    </row>
    <row r="498" spans="1:12" x14ac:dyDescent="0.2">
      <c r="A498"/>
      <c r="E498"/>
      <c r="F498"/>
      <c r="G498"/>
      <c r="H498"/>
      <c r="J498"/>
      <c r="K498"/>
      <c r="L498"/>
    </row>
    <row r="499" spans="1:12" x14ac:dyDescent="0.2">
      <c r="A499"/>
      <c r="E499"/>
      <c r="F499"/>
      <c r="G499"/>
      <c r="H499"/>
      <c r="J499"/>
      <c r="K499"/>
      <c r="L499"/>
    </row>
    <row r="500" spans="1:12" x14ac:dyDescent="0.2">
      <c r="A500"/>
      <c r="E500"/>
      <c r="F500"/>
      <c r="G500"/>
      <c r="H500"/>
      <c r="J500"/>
      <c r="K500"/>
      <c r="L500"/>
    </row>
    <row r="501" spans="1:12" x14ac:dyDescent="0.2">
      <c r="A501"/>
      <c r="E501"/>
      <c r="F501"/>
      <c r="G501"/>
      <c r="H501"/>
      <c r="J501"/>
      <c r="K501"/>
      <c r="L501"/>
    </row>
    <row r="502" spans="1:12" x14ac:dyDescent="0.2">
      <c r="A502"/>
      <c r="E502"/>
      <c r="F502"/>
      <c r="G502"/>
      <c r="H502"/>
      <c r="J502"/>
      <c r="K502"/>
      <c r="L502"/>
    </row>
    <row r="503" spans="1:12" x14ac:dyDescent="0.2">
      <c r="A503"/>
      <c r="E503"/>
      <c r="F503"/>
      <c r="G503"/>
      <c r="H503"/>
      <c r="J503"/>
      <c r="K503"/>
      <c r="L503"/>
    </row>
    <row r="504" spans="1:12" x14ac:dyDescent="0.2">
      <c r="A504"/>
      <c r="E504"/>
      <c r="F504"/>
      <c r="G504"/>
      <c r="H504"/>
      <c r="J504"/>
      <c r="K504"/>
      <c r="L504"/>
    </row>
    <row r="505" spans="1:12" x14ac:dyDescent="0.2">
      <c r="A505"/>
      <c r="E505"/>
      <c r="F505"/>
      <c r="G505"/>
      <c r="H505"/>
      <c r="J505"/>
      <c r="K505"/>
      <c r="L505"/>
    </row>
    <row r="506" spans="1:12" x14ac:dyDescent="0.2">
      <c r="A506"/>
      <c r="E506"/>
      <c r="F506"/>
      <c r="G506"/>
      <c r="H506"/>
      <c r="J506"/>
      <c r="K506"/>
      <c r="L506"/>
    </row>
    <row r="507" spans="1:12" x14ac:dyDescent="0.2">
      <c r="A507"/>
      <c r="E507"/>
      <c r="F507"/>
      <c r="G507"/>
      <c r="H507"/>
      <c r="J507"/>
      <c r="K507"/>
      <c r="L507"/>
    </row>
    <row r="508" spans="1:12" x14ac:dyDescent="0.2">
      <c r="A508"/>
      <c r="E508"/>
      <c r="F508"/>
      <c r="G508"/>
      <c r="H508"/>
      <c r="J508"/>
      <c r="K508"/>
      <c r="L508"/>
    </row>
    <row r="509" spans="1:12" x14ac:dyDescent="0.2">
      <c r="A509"/>
      <c r="E509"/>
      <c r="F509"/>
      <c r="G509"/>
      <c r="H509"/>
      <c r="J509"/>
      <c r="K509"/>
      <c r="L509"/>
    </row>
    <row r="510" spans="1:12" x14ac:dyDescent="0.2">
      <c r="A510"/>
      <c r="E510"/>
      <c r="F510"/>
      <c r="G510"/>
      <c r="H510"/>
      <c r="J510"/>
      <c r="K510"/>
      <c r="L510"/>
    </row>
    <row r="511" spans="1:12" x14ac:dyDescent="0.2">
      <c r="A511"/>
      <c r="E511"/>
      <c r="F511"/>
      <c r="G511"/>
      <c r="H511"/>
      <c r="J511"/>
      <c r="K511"/>
      <c r="L511"/>
    </row>
    <row r="512" spans="1:12" x14ac:dyDescent="0.2">
      <c r="A512"/>
      <c r="E512"/>
      <c r="F512"/>
      <c r="G512"/>
      <c r="H512"/>
      <c r="J512"/>
      <c r="K512"/>
      <c r="L512"/>
    </row>
    <row r="513" spans="1:12" x14ac:dyDescent="0.2">
      <c r="A513"/>
      <c r="E513"/>
      <c r="F513"/>
      <c r="G513"/>
      <c r="H513"/>
      <c r="J513"/>
      <c r="K513"/>
      <c r="L513"/>
    </row>
    <row r="514" spans="1:12" x14ac:dyDescent="0.2">
      <c r="A514"/>
      <c r="E514"/>
      <c r="F514"/>
      <c r="G514"/>
      <c r="H514"/>
      <c r="J514"/>
      <c r="K514"/>
      <c r="L514"/>
    </row>
    <row r="515" spans="1:12" x14ac:dyDescent="0.2">
      <c r="A515"/>
      <c r="E515"/>
      <c r="F515"/>
      <c r="G515"/>
      <c r="H515"/>
      <c r="J515"/>
      <c r="K515"/>
      <c r="L515"/>
    </row>
    <row r="516" spans="1:12" x14ac:dyDescent="0.2">
      <c r="A516"/>
      <c r="E516"/>
      <c r="F516"/>
      <c r="G516"/>
      <c r="H516"/>
      <c r="J516"/>
      <c r="K516"/>
      <c r="L516"/>
    </row>
    <row r="517" spans="1:12" x14ac:dyDescent="0.2">
      <c r="A517"/>
      <c r="E517"/>
      <c r="F517"/>
      <c r="G517"/>
      <c r="H517"/>
      <c r="J517"/>
      <c r="K517"/>
      <c r="L517"/>
    </row>
    <row r="518" spans="1:12" x14ac:dyDescent="0.2">
      <c r="A518"/>
      <c r="E518"/>
      <c r="F518"/>
      <c r="G518"/>
      <c r="H518"/>
      <c r="J518"/>
      <c r="K518"/>
      <c r="L518"/>
    </row>
    <row r="519" spans="1:12" x14ac:dyDescent="0.2">
      <c r="A519"/>
      <c r="E519"/>
      <c r="F519"/>
      <c r="G519"/>
      <c r="H519"/>
      <c r="J519"/>
      <c r="K519"/>
      <c r="L519"/>
    </row>
    <row r="520" spans="1:12" x14ac:dyDescent="0.2">
      <c r="A520"/>
      <c r="E520"/>
      <c r="F520"/>
      <c r="G520"/>
      <c r="H520"/>
      <c r="J520"/>
      <c r="K520"/>
      <c r="L520"/>
    </row>
    <row r="521" spans="1:12" x14ac:dyDescent="0.2">
      <c r="A521"/>
      <c r="E521"/>
      <c r="F521"/>
      <c r="G521"/>
      <c r="H521"/>
      <c r="J521"/>
      <c r="K521"/>
      <c r="L521"/>
    </row>
    <row r="522" spans="1:12" x14ac:dyDescent="0.2">
      <c r="A522"/>
      <c r="E522"/>
      <c r="F522"/>
      <c r="G522"/>
      <c r="H522"/>
      <c r="J522"/>
      <c r="K522"/>
      <c r="L522"/>
    </row>
    <row r="523" spans="1:12" x14ac:dyDescent="0.2">
      <c r="A523"/>
      <c r="E523"/>
      <c r="F523"/>
      <c r="G523"/>
      <c r="H523"/>
      <c r="J523"/>
      <c r="K523"/>
      <c r="L523"/>
    </row>
    <row r="524" spans="1:12" x14ac:dyDescent="0.2">
      <c r="A524"/>
      <c r="E524"/>
      <c r="F524"/>
      <c r="G524"/>
      <c r="H524"/>
      <c r="J524"/>
      <c r="K524"/>
      <c r="L524"/>
    </row>
    <row r="525" spans="1:12" x14ac:dyDescent="0.2">
      <c r="A525"/>
      <c r="E525"/>
      <c r="F525"/>
      <c r="G525"/>
      <c r="H525"/>
      <c r="J525"/>
      <c r="K525"/>
      <c r="L525"/>
    </row>
    <row r="526" spans="1:12" x14ac:dyDescent="0.2">
      <c r="A526"/>
      <c r="E526"/>
      <c r="F526"/>
      <c r="G526"/>
      <c r="H526"/>
      <c r="J526"/>
      <c r="K526"/>
      <c r="L526"/>
    </row>
    <row r="527" spans="1:12" x14ac:dyDescent="0.2">
      <c r="A527"/>
      <c r="E527"/>
      <c r="F527"/>
      <c r="G527"/>
      <c r="H527"/>
      <c r="J527"/>
      <c r="K527"/>
      <c r="L527"/>
    </row>
    <row r="528" spans="1:12" x14ac:dyDescent="0.2">
      <c r="A528"/>
      <c r="E528"/>
      <c r="F528"/>
      <c r="G528"/>
      <c r="H528"/>
      <c r="J528"/>
      <c r="K528"/>
      <c r="L528"/>
    </row>
    <row r="529" spans="1:12" x14ac:dyDescent="0.2">
      <c r="A529"/>
      <c r="E529"/>
      <c r="F529"/>
      <c r="G529"/>
      <c r="H529"/>
      <c r="J529"/>
      <c r="K529"/>
      <c r="L529"/>
    </row>
    <row r="530" spans="1:12" x14ac:dyDescent="0.2">
      <c r="A530"/>
      <c r="E530"/>
      <c r="F530"/>
      <c r="G530"/>
      <c r="H530"/>
      <c r="J530"/>
      <c r="K530"/>
      <c r="L530"/>
    </row>
    <row r="531" spans="1:12" x14ac:dyDescent="0.2">
      <c r="A531"/>
      <c r="E531"/>
      <c r="F531"/>
      <c r="G531"/>
      <c r="H531"/>
      <c r="J531"/>
      <c r="K531"/>
      <c r="L531"/>
    </row>
    <row r="532" spans="1:12" x14ac:dyDescent="0.2">
      <c r="A532"/>
      <c r="E532"/>
      <c r="F532"/>
      <c r="G532"/>
      <c r="H532"/>
      <c r="J532"/>
      <c r="K532"/>
      <c r="L532"/>
    </row>
    <row r="533" spans="1:12" x14ac:dyDescent="0.2">
      <c r="A533"/>
      <c r="E533"/>
      <c r="F533"/>
      <c r="G533"/>
      <c r="H533"/>
      <c r="J533"/>
      <c r="K533"/>
      <c r="L533"/>
    </row>
    <row r="534" spans="1:12" x14ac:dyDescent="0.2">
      <c r="A534"/>
      <c r="E534"/>
      <c r="F534"/>
      <c r="G534"/>
      <c r="H534"/>
      <c r="J534"/>
      <c r="K534"/>
      <c r="L534"/>
    </row>
    <row r="535" spans="1:12" x14ac:dyDescent="0.2">
      <c r="A535"/>
      <c r="E535"/>
      <c r="F535"/>
      <c r="G535"/>
      <c r="H535"/>
      <c r="J535"/>
      <c r="K535"/>
      <c r="L535"/>
    </row>
    <row r="536" spans="1:12" x14ac:dyDescent="0.2">
      <c r="A536"/>
      <c r="E536"/>
      <c r="F536"/>
      <c r="G536"/>
      <c r="H536"/>
      <c r="J536"/>
      <c r="K536"/>
      <c r="L536"/>
    </row>
    <row r="537" spans="1:12" x14ac:dyDescent="0.2">
      <c r="A537"/>
      <c r="E537"/>
      <c r="F537"/>
      <c r="G537"/>
      <c r="H537"/>
      <c r="J537"/>
      <c r="K537"/>
      <c r="L537"/>
    </row>
    <row r="538" spans="1:12" x14ac:dyDescent="0.2">
      <c r="A538"/>
      <c r="E538"/>
      <c r="F538"/>
      <c r="G538"/>
      <c r="H538"/>
      <c r="J538"/>
      <c r="K538"/>
      <c r="L538"/>
    </row>
    <row r="539" spans="1:12" x14ac:dyDescent="0.2">
      <c r="A539"/>
      <c r="E539"/>
      <c r="F539"/>
      <c r="G539"/>
      <c r="H539"/>
      <c r="J539"/>
      <c r="K539"/>
      <c r="L539"/>
    </row>
    <row r="540" spans="1:12" x14ac:dyDescent="0.2">
      <c r="A540"/>
      <c r="E540"/>
      <c r="F540"/>
      <c r="G540"/>
      <c r="H540"/>
      <c r="J540"/>
      <c r="K540"/>
      <c r="L540"/>
    </row>
    <row r="541" spans="1:12" x14ac:dyDescent="0.2">
      <c r="A541"/>
      <c r="E541"/>
      <c r="F541"/>
      <c r="G541"/>
      <c r="H541"/>
      <c r="J541"/>
      <c r="K541"/>
      <c r="L541"/>
    </row>
    <row r="542" spans="1:12" x14ac:dyDescent="0.2">
      <c r="A542"/>
      <c r="E542"/>
      <c r="F542"/>
      <c r="G542"/>
      <c r="H542"/>
      <c r="J542"/>
      <c r="K542"/>
      <c r="L542"/>
    </row>
    <row r="543" spans="1:12" x14ac:dyDescent="0.2">
      <c r="A543"/>
      <c r="E543"/>
      <c r="F543"/>
      <c r="G543"/>
      <c r="H543"/>
      <c r="J543"/>
      <c r="K543"/>
      <c r="L543"/>
    </row>
    <row r="544" spans="1:12" x14ac:dyDescent="0.2">
      <c r="A544"/>
      <c r="E544"/>
      <c r="F544"/>
      <c r="G544"/>
      <c r="H544"/>
      <c r="J544"/>
      <c r="K544"/>
      <c r="L544"/>
    </row>
    <row r="545" spans="1:12" x14ac:dyDescent="0.2">
      <c r="A545"/>
      <c r="E545"/>
      <c r="F545"/>
      <c r="G545"/>
      <c r="H545"/>
      <c r="J545"/>
      <c r="K545"/>
      <c r="L545"/>
    </row>
    <row r="546" spans="1:12" x14ac:dyDescent="0.2">
      <c r="A546"/>
      <c r="E546"/>
      <c r="F546"/>
      <c r="G546"/>
      <c r="H546"/>
      <c r="J546"/>
      <c r="K546"/>
      <c r="L546"/>
    </row>
    <row r="547" spans="1:12" x14ac:dyDescent="0.2">
      <c r="A547"/>
      <c r="E547"/>
      <c r="F547"/>
      <c r="G547"/>
      <c r="H547"/>
      <c r="J547"/>
      <c r="K547"/>
      <c r="L547"/>
    </row>
    <row r="548" spans="1:12" x14ac:dyDescent="0.2">
      <c r="A548"/>
      <c r="E548"/>
      <c r="F548"/>
      <c r="G548"/>
      <c r="H548"/>
      <c r="J548"/>
      <c r="K548"/>
      <c r="L548"/>
    </row>
    <row r="549" spans="1:12" x14ac:dyDescent="0.2">
      <c r="A549"/>
      <c r="E549"/>
      <c r="F549"/>
      <c r="G549"/>
      <c r="H549"/>
      <c r="J549"/>
      <c r="K549"/>
      <c r="L549"/>
    </row>
    <row r="550" spans="1:12" x14ac:dyDescent="0.2">
      <c r="A550"/>
      <c r="E550"/>
      <c r="F550"/>
      <c r="G550"/>
      <c r="H550"/>
      <c r="J550"/>
      <c r="K550"/>
      <c r="L550"/>
    </row>
    <row r="551" spans="1:12" x14ac:dyDescent="0.2">
      <c r="A551"/>
      <c r="E551"/>
      <c r="F551"/>
      <c r="G551"/>
      <c r="H551"/>
      <c r="J551"/>
      <c r="K551"/>
      <c r="L551"/>
    </row>
    <row r="552" spans="1:12" x14ac:dyDescent="0.2">
      <c r="A552"/>
      <c r="E552"/>
      <c r="F552"/>
      <c r="G552"/>
      <c r="H552"/>
      <c r="J552"/>
      <c r="K552"/>
      <c r="L552"/>
    </row>
    <row r="553" spans="1:12" x14ac:dyDescent="0.2">
      <c r="A553"/>
      <c r="E553"/>
      <c r="F553"/>
      <c r="G553"/>
      <c r="H553"/>
      <c r="J553"/>
      <c r="K553"/>
      <c r="L553"/>
    </row>
    <row r="554" spans="1:12" x14ac:dyDescent="0.2">
      <c r="A554"/>
      <c r="E554"/>
      <c r="F554"/>
      <c r="G554"/>
      <c r="H554"/>
      <c r="J554"/>
      <c r="K554"/>
      <c r="L554"/>
    </row>
    <row r="555" spans="1:12" x14ac:dyDescent="0.2">
      <c r="A555"/>
      <c r="E555"/>
      <c r="F555"/>
      <c r="G555"/>
      <c r="H555"/>
      <c r="J555"/>
      <c r="K555"/>
      <c r="L555"/>
    </row>
    <row r="556" spans="1:12" x14ac:dyDescent="0.2">
      <c r="A556"/>
      <c r="E556"/>
      <c r="F556"/>
      <c r="G556"/>
      <c r="H556"/>
      <c r="J556"/>
      <c r="K556"/>
      <c r="L556"/>
    </row>
    <row r="557" spans="1:12" x14ac:dyDescent="0.2">
      <c r="A557"/>
      <c r="E557"/>
      <c r="F557"/>
      <c r="G557"/>
      <c r="H557"/>
      <c r="J557"/>
      <c r="K557"/>
      <c r="L557"/>
    </row>
    <row r="558" spans="1:12" x14ac:dyDescent="0.2">
      <c r="A558"/>
      <c r="E558"/>
      <c r="F558"/>
      <c r="G558"/>
      <c r="H558"/>
      <c r="J558"/>
      <c r="K558"/>
      <c r="L558"/>
    </row>
    <row r="559" spans="1:12" x14ac:dyDescent="0.2">
      <c r="A559"/>
      <c r="E559"/>
      <c r="F559"/>
      <c r="G559"/>
      <c r="H559"/>
      <c r="J559"/>
      <c r="K559"/>
      <c r="L559"/>
    </row>
    <row r="560" spans="1:12" x14ac:dyDescent="0.2">
      <c r="A560"/>
      <c r="E560"/>
      <c r="F560"/>
      <c r="G560"/>
      <c r="H560"/>
      <c r="J560"/>
      <c r="K560"/>
      <c r="L560"/>
    </row>
    <row r="561" spans="1:12" x14ac:dyDescent="0.2">
      <c r="A561"/>
      <c r="E561"/>
      <c r="F561"/>
      <c r="G561"/>
      <c r="H561"/>
      <c r="J561"/>
      <c r="K561"/>
      <c r="L561"/>
    </row>
    <row r="562" spans="1:12" x14ac:dyDescent="0.2">
      <c r="A562"/>
      <c r="E562"/>
      <c r="F562"/>
      <c r="G562"/>
      <c r="H562"/>
      <c r="J562"/>
      <c r="K562"/>
      <c r="L562"/>
    </row>
    <row r="563" spans="1:12" x14ac:dyDescent="0.2">
      <c r="A563"/>
      <c r="E563"/>
      <c r="F563"/>
      <c r="G563"/>
      <c r="H563"/>
      <c r="J563"/>
      <c r="K563"/>
      <c r="L563"/>
    </row>
    <row r="564" spans="1:12" x14ac:dyDescent="0.2">
      <c r="A564"/>
      <c r="E564"/>
      <c r="F564"/>
      <c r="G564"/>
      <c r="H564"/>
      <c r="J564"/>
      <c r="K564"/>
      <c r="L564"/>
    </row>
    <row r="565" spans="1:12" x14ac:dyDescent="0.2">
      <c r="A565"/>
      <c r="E565"/>
      <c r="F565"/>
      <c r="G565"/>
      <c r="H565"/>
      <c r="J565"/>
      <c r="K565"/>
      <c r="L565"/>
    </row>
    <row r="566" spans="1:12" x14ac:dyDescent="0.2">
      <c r="A566"/>
      <c r="E566"/>
      <c r="F566"/>
      <c r="G566"/>
      <c r="H566"/>
      <c r="J566"/>
      <c r="K566"/>
      <c r="L566"/>
    </row>
    <row r="567" spans="1:12" x14ac:dyDescent="0.2">
      <c r="A567"/>
      <c r="E567"/>
      <c r="F567"/>
      <c r="G567"/>
      <c r="H567"/>
      <c r="J567"/>
      <c r="K567"/>
      <c r="L567"/>
    </row>
    <row r="568" spans="1:12" x14ac:dyDescent="0.2">
      <c r="A568"/>
      <c r="E568"/>
      <c r="F568"/>
      <c r="G568"/>
      <c r="H568"/>
      <c r="J568"/>
      <c r="K568"/>
      <c r="L568"/>
    </row>
    <row r="569" spans="1:12" x14ac:dyDescent="0.2">
      <c r="A569"/>
      <c r="E569"/>
      <c r="F569"/>
      <c r="G569"/>
      <c r="H569"/>
      <c r="J569"/>
      <c r="K569"/>
      <c r="L569"/>
    </row>
    <row r="570" spans="1:12" x14ac:dyDescent="0.2">
      <c r="A570"/>
      <c r="E570"/>
      <c r="F570"/>
      <c r="G570"/>
      <c r="H570"/>
      <c r="J570"/>
      <c r="K570"/>
      <c r="L570"/>
    </row>
    <row r="571" spans="1:12" x14ac:dyDescent="0.2">
      <c r="A571"/>
      <c r="E571"/>
      <c r="F571"/>
      <c r="G571"/>
      <c r="H571"/>
      <c r="J571"/>
      <c r="K571"/>
      <c r="L571"/>
    </row>
    <row r="572" spans="1:12" x14ac:dyDescent="0.2">
      <c r="A572"/>
      <c r="E572"/>
      <c r="F572"/>
      <c r="G572"/>
      <c r="H572"/>
      <c r="J572"/>
      <c r="K572"/>
      <c r="L572"/>
    </row>
    <row r="573" spans="1:12" x14ac:dyDescent="0.2">
      <c r="A573"/>
      <c r="E573"/>
      <c r="F573"/>
      <c r="G573"/>
      <c r="H573"/>
      <c r="J573"/>
      <c r="K573"/>
      <c r="L573"/>
    </row>
    <row r="574" spans="1:12" x14ac:dyDescent="0.2">
      <c r="A574"/>
      <c r="E574"/>
      <c r="F574"/>
      <c r="G574"/>
      <c r="H574"/>
      <c r="J574"/>
      <c r="K574"/>
      <c r="L574"/>
    </row>
    <row r="575" spans="1:12" x14ac:dyDescent="0.2">
      <c r="A575"/>
      <c r="E575"/>
      <c r="F575"/>
      <c r="G575"/>
      <c r="H575"/>
      <c r="J575"/>
      <c r="K575"/>
      <c r="L575"/>
    </row>
    <row r="576" spans="1:12" x14ac:dyDescent="0.2">
      <c r="A576"/>
      <c r="E576"/>
      <c r="F576"/>
      <c r="G576"/>
      <c r="H576"/>
      <c r="J576"/>
      <c r="K576"/>
      <c r="L576"/>
    </row>
    <row r="577" spans="1:12" x14ac:dyDescent="0.2">
      <c r="A577"/>
      <c r="E577"/>
      <c r="F577"/>
      <c r="G577"/>
      <c r="H577"/>
      <c r="J577"/>
      <c r="K577"/>
      <c r="L577"/>
    </row>
    <row r="578" spans="1:12" x14ac:dyDescent="0.2">
      <c r="A578"/>
      <c r="E578"/>
      <c r="F578"/>
      <c r="G578"/>
      <c r="H578"/>
      <c r="J578"/>
      <c r="K578"/>
      <c r="L578"/>
    </row>
    <row r="579" spans="1:12" x14ac:dyDescent="0.2">
      <c r="A579"/>
      <c r="E579"/>
      <c r="F579"/>
      <c r="G579"/>
      <c r="H579"/>
      <c r="J579"/>
      <c r="K579"/>
      <c r="L579"/>
    </row>
    <row r="580" spans="1:12" x14ac:dyDescent="0.2">
      <c r="A580"/>
      <c r="E580"/>
      <c r="F580"/>
      <c r="G580"/>
      <c r="H580"/>
      <c r="J580"/>
      <c r="K580"/>
      <c r="L580"/>
    </row>
    <row r="581" spans="1:12" x14ac:dyDescent="0.2">
      <c r="A581"/>
      <c r="E581"/>
      <c r="F581"/>
      <c r="G581"/>
      <c r="H581"/>
      <c r="J581"/>
      <c r="K581"/>
      <c r="L581"/>
    </row>
    <row r="582" spans="1:12" x14ac:dyDescent="0.2">
      <c r="A582"/>
      <c r="E582"/>
      <c r="F582"/>
      <c r="G582"/>
      <c r="H582"/>
      <c r="J582"/>
      <c r="K582"/>
      <c r="L582"/>
    </row>
    <row r="583" spans="1:12" x14ac:dyDescent="0.2">
      <c r="A583"/>
      <c r="E583"/>
      <c r="F583"/>
      <c r="G583"/>
      <c r="H583"/>
      <c r="J583"/>
      <c r="K583"/>
      <c r="L583"/>
    </row>
    <row r="584" spans="1:12" x14ac:dyDescent="0.2">
      <c r="A584"/>
      <c r="E584"/>
      <c r="F584"/>
      <c r="G584"/>
      <c r="H584"/>
      <c r="J584"/>
      <c r="K584"/>
      <c r="L584"/>
    </row>
    <row r="585" spans="1:12" x14ac:dyDescent="0.2">
      <c r="A585"/>
      <c r="E585"/>
      <c r="F585"/>
      <c r="G585"/>
      <c r="H585"/>
      <c r="J585"/>
      <c r="K585"/>
      <c r="L585"/>
    </row>
    <row r="586" spans="1:12" x14ac:dyDescent="0.2">
      <c r="A586"/>
      <c r="E586"/>
      <c r="F586"/>
      <c r="G586"/>
      <c r="H586"/>
      <c r="J586"/>
      <c r="K586"/>
      <c r="L586"/>
    </row>
    <row r="587" spans="1:12" x14ac:dyDescent="0.2">
      <c r="A587"/>
      <c r="E587"/>
      <c r="F587"/>
      <c r="G587"/>
      <c r="H587"/>
      <c r="J587"/>
      <c r="K587"/>
      <c r="L587"/>
    </row>
    <row r="588" spans="1:12" x14ac:dyDescent="0.2">
      <c r="A588"/>
      <c r="E588"/>
      <c r="F588"/>
      <c r="G588"/>
      <c r="H588"/>
      <c r="J588"/>
      <c r="K588"/>
      <c r="L588"/>
    </row>
    <row r="589" spans="1:12" x14ac:dyDescent="0.2">
      <c r="A589"/>
      <c r="E589"/>
      <c r="F589"/>
      <c r="G589"/>
      <c r="H589"/>
      <c r="J589"/>
      <c r="K589"/>
      <c r="L589"/>
    </row>
    <row r="590" spans="1:12" x14ac:dyDescent="0.2">
      <c r="A590"/>
      <c r="E590"/>
      <c r="F590"/>
      <c r="G590"/>
      <c r="H590"/>
      <c r="J590"/>
      <c r="K590"/>
      <c r="L590"/>
    </row>
    <row r="591" spans="1:12" x14ac:dyDescent="0.2">
      <c r="A591"/>
      <c r="E591"/>
      <c r="F591"/>
      <c r="G591"/>
      <c r="H591"/>
      <c r="J591"/>
      <c r="K591"/>
      <c r="L591"/>
    </row>
    <row r="592" spans="1:12" x14ac:dyDescent="0.2">
      <c r="A592"/>
      <c r="E592"/>
      <c r="F592"/>
      <c r="G592"/>
      <c r="H592"/>
      <c r="J592"/>
      <c r="K592"/>
      <c r="L592"/>
    </row>
    <row r="593" spans="1:12" x14ac:dyDescent="0.2">
      <c r="A593"/>
      <c r="E593"/>
      <c r="F593"/>
      <c r="G593"/>
      <c r="H593"/>
      <c r="J593"/>
      <c r="K593"/>
      <c r="L593"/>
    </row>
    <row r="594" spans="1:12" x14ac:dyDescent="0.2">
      <c r="A594"/>
      <c r="E594"/>
      <c r="F594"/>
      <c r="G594"/>
      <c r="H594"/>
      <c r="J594"/>
      <c r="K594"/>
      <c r="L594"/>
    </row>
    <row r="595" spans="1:12" x14ac:dyDescent="0.2">
      <c r="A595"/>
      <c r="E595"/>
      <c r="F595"/>
      <c r="G595"/>
      <c r="H595"/>
      <c r="J595"/>
      <c r="K595"/>
      <c r="L595"/>
    </row>
    <row r="596" spans="1:12" x14ac:dyDescent="0.2">
      <c r="A596"/>
      <c r="E596"/>
      <c r="F596"/>
      <c r="G596"/>
      <c r="H596"/>
      <c r="J596"/>
      <c r="K596"/>
      <c r="L596"/>
    </row>
    <row r="597" spans="1:12" x14ac:dyDescent="0.2">
      <c r="A597"/>
      <c r="E597"/>
      <c r="F597"/>
      <c r="G597"/>
      <c r="H597"/>
      <c r="J597"/>
      <c r="K597"/>
      <c r="L597"/>
    </row>
    <row r="598" spans="1:12" x14ac:dyDescent="0.2">
      <c r="A598"/>
      <c r="E598"/>
      <c r="F598"/>
      <c r="G598"/>
      <c r="H598"/>
      <c r="J598"/>
      <c r="K598"/>
      <c r="L598"/>
    </row>
    <row r="599" spans="1:12" x14ac:dyDescent="0.2">
      <c r="A599"/>
      <c r="E599"/>
      <c r="F599"/>
      <c r="G599"/>
      <c r="H599"/>
      <c r="J599"/>
      <c r="K599"/>
      <c r="L599"/>
    </row>
    <row r="600" spans="1:12" x14ac:dyDescent="0.2">
      <c r="A600"/>
      <c r="E600"/>
      <c r="F600"/>
      <c r="G600"/>
      <c r="H600"/>
      <c r="J600"/>
      <c r="K600"/>
      <c r="L600"/>
    </row>
    <row r="601" spans="1:12" x14ac:dyDescent="0.2">
      <c r="A601"/>
      <c r="E601"/>
      <c r="F601"/>
      <c r="G601"/>
      <c r="H601"/>
      <c r="J601"/>
      <c r="K601"/>
      <c r="L601"/>
    </row>
    <row r="602" spans="1:12" x14ac:dyDescent="0.2">
      <c r="A602"/>
      <c r="E602"/>
      <c r="F602"/>
      <c r="G602"/>
      <c r="H602"/>
      <c r="J602"/>
      <c r="K602"/>
      <c r="L602"/>
    </row>
    <row r="603" spans="1:12" x14ac:dyDescent="0.2">
      <c r="A603"/>
      <c r="E603"/>
      <c r="F603"/>
      <c r="G603"/>
      <c r="H603"/>
      <c r="J603"/>
      <c r="K603"/>
      <c r="L603"/>
    </row>
    <row r="604" spans="1:12" x14ac:dyDescent="0.2">
      <c r="A604"/>
      <c r="E604"/>
      <c r="F604"/>
      <c r="G604"/>
      <c r="H604"/>
      <c r="J604"/>
      <c r="K604"/>
      <c r="L604"/>
    </row>
    <row r="605" spans="1:12" x14ac:dyDescent="0.2">
      <c r="A605"/>
      <c r="E605"/>
      <c r="F605"/>
      <c r="G605"/>
      <c r="H605"/>
      <c r="J605"/>
      <c r="K605"/>
      <c r="L605"/>
    </row>
    <row r="606" spans="1:12" x14ac:dyDescent="0.2">
      <c r="A606"/>
      <c r="E606"/>
      <c r="F606"/>
      <c r="G606"/>
      <c r="H606"/>
      <c r="J606"/>
      <c r="K606"/>
      <c r="L606"/>
    </row>
    <row r="607" spans="1:12" x14ac:dyDescent="0.2">
      <c r="A607"/>
      <c r="E607"/>
      <c r="F607"/>
      <c r="G607"/>
      <c r="H607"/>
      <c r="J607"/>
      <c r="K607"/>
      <c r="L607"/>
    </row>
    <row r="608" spans="1:12" x14ac:dyDescent="0.2">
      <c r="A608"/>
      <c r="E608"/>
      <c r="F608"/>
      <c r="G608"/>
      <c r="H608"/>
      <c r="J608"/>
      <c r="K608"/>
      <c r="L608"/>
    </row>
    <row r="609" spans="1:12" x14ac:dyDescent="0.2">
      <c r="A609"/>
      <c r="E609"/>
      <c r="F609"/>
      <c r="G609"/>
      <c r="H609"/>
      <c r="J609"/>
      <c r="K609"/>
      <c r="L609"/>
    </row>
    <row r="610" spans="1:12" x14ac:dyDescent="0.2">
      <c r="A610"/>
      <c r="E610"/>
      <c r="F610"/>
      <c r="G610"/>
      <c r="H610"/>
      <c r="J610"/>
      <c r="K610"/>
      <c r="L610"/>
    </row>
    <row r="611" spans="1:12" x14ac:dyDescent="0.2">
      <c r="A611"/>
      <c r="E611"/>
      <c r="F611"/>
      <c r="G611"/>
      <c r="H611"/>
      <c r="J611"/>
      <c r="K611"/>
      <c r="L611"/>
    </row>
    <row r="612" spans="1:12" x14ac:dyDescent="0.2">
      <c r="A612"/>
      <c r="E612"/>
      <c r="F612"/>
      <c r="G612"/>
      <c r="H612"/>
      <c r="J612"/>
      <c r="K612"/>
      <c r="L612"/>
    </row>
    <row r="613" spans="1:12" x14ac:dyDescent="0.2">
      <c r="A613"/>
      <c r="E613"/>
      <c r="F613"/>
      <c r="G613"/>
      <c r="H613"/>
      <c r="J613"/>
      <c r="K613"/>
      <c r="L613"/>
    </row>
    <row r="614" spans="1:12" x14ac:dyDescent="0.2">
      <c r="A614"/>
      <c r="E614"/>
      <c r="F614"/>
      <c r="G614"/>
      <c r="H614"/>
      <c r="J614"/>
      <c r="K614"/>
      <c r="L614"/>
    </row>
    <row r="615" spans="1:12" x14ac:dyDescent="0.2">
      <c r="A615"/>
      <c r="E615"/>
      <c r="F615"/>
      <c r="G615"/>
      <c r="H615"/>
      <c r="J615"/>
      <c r="K615"/>
      <c r="L615"/>
    </row>
    <row r="616" spans="1:12" x14ac:dyDescent="0.2">
      <c r="A616"/>
      <c r="E616"/>
      <c r="F616"/>
      <c r="G616"/>
      <c r="H616"/>
      <c r="J616"/>
      <c r="K616"/>
      <c r="L616"/>
    </row>
    <row r="617" spans="1:12" x14ac:dyDescent="0.2">
      <c r="A617"/>
      <c r="E617"/>
      <c r="F617"/>
      <c r="G617"/>
      <c r="H617"/>
      <c r="J617"/>
      <c r="K617"/>
      <c r="L617"/>
    </row>
    <row r="618" spans="1:12" x14ac:dyDescent="0.2">
      <c r="A618"/>
      <c r="E618"/>
      <c r="F618"/>
      <c r="G618"/>
      <c r="H618"/>
      <c r="J618"/>
      <c r="K618"/>
      <c r="L618"/>
    </row>
    <row r="619" spans="1:12" x14ac:dyDescent="0.2">
      <c r="A619"/>
      <c r="E619"/>
      <c r="F619"/>
      <c r="G619"/>
      <c r="H619"/>
      <c r="J619"/>
      <c r="K619"/>
      <c r="L619"/>
    </row>
    <row r="620" spans="1:12" x14ac:dyDescent="0.2">
      <c r="A620"/>
      <c r="E620"/>
      <c r="F620"/>
      <c r="G620"/>
      <c r="H620"/>
      <c r="J620"/>
      <c r="K620"/>
      <c r="L620"/>
    </row>
    <row r="621" spans="1:12" x14ac:dyDescent="0.2">
      <c r="A621"/>
      <c r="E621"/>
      <c r="F621"/>
      <c r="G621"/>
      <c r="H621"/>
      <c r="J621"/>
      <c r="K621"/>
      <c r="L621"/>
    </row>
    <row r="622" spans="1:12" x14ac:dyDescent="0.2">
      <c r="A622"/>
      <c r="E622"/>
      <c r="F622"/>
      <c r="G622"/>
      <c r="H622"/>
      <c r="J622"/>
      <c r="K622"/>
      <c r="L622"/>
    </row>
    <row r="623" spans="1:12" x14ac:dyDescent="0.2">
      <c r="A623"/>
      <c r="E623"/>
      <c r="F623"/>
      <c r="G623"/>
      <c r="H623"/>
      <c r="J623"/>
      <c r="K623"/>
      <c r="L623"/>
    </row>
    <row r="624" spans="1:12" x14ac:dyDescent="0.2">
      <c r="A624"/>
      <c r="E624"/>
      <c r="F624"/>
      <c r="G624"/>
      <c r="H624"/>
      <c r="J624"/>
      <c r="K624"/>
      <c r="L624"/>
    </row>
    <row r="625" spans="1:12" x14ac:dyDescent="0.2">
      <c r="A625"/>
      <c r="E625"/>
      <c r="F625"/>
      <c r="G625"/>
      <c r="H625"/>
      <c r="J625"/>
      <c r="K625"/>
      <c r="L625"/>
    </row>
    <row r="626" spans="1:12" x14ac:dyDescent="0.2">
      <c r="A626"/>
      <c r="E626"/>
      <c r="F626"/>
      <c r="G626"/>
      <c r="H626"/>
      <c r="J626"/>
      <c r="K626"/>
      <c r="L626"/>
    </row>
    <row r="627" spans="1:12" x14ac:dyDescent="0.2">
      <c r="A627"/>
      <c r="E627"/>
      <c r="F627"/>
      <c r="G627"/>
      <c r="H627"/>
      <c r="J627"/>
      <c r="K627"/>
      <c r="L627"/>
    </row>
    <row r="628" spans="1:12" x14ac:dyDescent="0.2">
      <c r="A628"/>
      <c r="E628"/>
      <c r="F628"/>
      <c r="G628"/>
      <c r="H628"/>
      <c r="J628"/>
      <c r="K628"/>
      <c r="L628"/>
    </row>
    <row r="629" spans="1:12" x14ac:dyDescent="0.2">
      <c r="A629"/>
      <c r="E629"/>
      <c r="F629"/>
      <c r="G629"/>
      <c r="H629"/>
      <c r="J629"/>
      <c r="K629"/>
      <c r="L629"/>
    </row>
    <row r="630" spans="1:12" x14ac:dyDescent="0.2">
      <c r="A630"/>
      <c r="E630"/>
      <c r="F630"/>
      <c r="G630"/>
      <c r="H630"/>
      <c r="J630"/>
      <c r="K630"/>
      <c r="L630"/>
    </row>
    <row r="631" spans="1:12" x14ac:dyDescent="0.2">
      <c r="A631"/>
      <c r="E631"/>
      <c r="F631"/>
      <c r="G631"/>
      <c r="H631"/>
      <c r="J631"/>
      <c r="K631"/>
      <c r="L631"/>
    </row>
    <row r="632" spans="1:12" x14ac:dyDescent="0.2">
      <c r="A632"/>
      <c r="E632"/>
      <c r="F632"/>
      <c r="G632"/>
      <c r="H632"/>
      <c r="J632"/>
      <c r="K632"/>
      <c r="L632"/>
    </row>
    <row r="633" spans="1:12" x14ac:dyDescent="0.2">
      <c r="A633"/>
      <c r="E633"/>
      <c r="F633"/>
      <c r="G633"/>
      <c r="H633"/>
      <c r="J633"/>
      <c r="K633"/>
      <c r="L633"/>
    </row>
    <row r="634" spans="1:12" x14ac:dyDescent="0.2">
      <c r="A634"/>
      <c r="E634"/>
      <c r="F634"/>
      <c r="G634"/>
      <c r="H634"/>
      <c r="J634"/>
      <c r="K634"/>
      <c r="L634"/>
    </row>
    <row r="635" spans="1:12" x14ac:dyDescent="0.2">
      <c r="A635"/>
      <c r="E635"/>
      <c r="F635"/>
      <c r="G635"/>
      <c r="H635"/>
      <c r="J635"/>
      <c r="K635"/>
      <c r="L635"/>
    </row>
    <row r="636" spans="1:12" x14ac:dyDescent="0.2">
      <c r="A636"/>
      <c r="E636"/>
      <c r="F636"/>
      <c r="G636"/>
      <c r="H636"/>
      <c r="J636"/>
      <c r="K636"/>
      <c r="L636"/>
    </row>
    <row r="637" spans="1:12" x14ac:dyDescent="0.2">
      <c r="A637"/>
      <c r="E637"/>
      <c r="F637"/>
      <c r="G637"/>
      <c r="H637"/>
      <c r="J637"/>
      <c r="K637"/>
      <c r="L637"/>
    </row>
    <row r="638" spans="1:12" x14ac:dyDescent="0.2">
      <c r="A638"/>
      <c r="E638"/>
      <c r="F638"/>
      <c r="G638"/>
      <c r="H638"/>
      <c r="J638"/>
      <c r="K638"/>
      <c r="L638"/>
    </row>
    <row r="639" spans="1:12" x14ac:dyDescent="0.2">
      <c r="A639"/>
      <c r="E639"/>
      <c r="F639"/>
      <c r="G639"/>
      <c r="H639"/>
      <c r="J639"/>
      <c r="K639"/>
      <c r="L639"/>
    </row>
    <row r="640" spans="1:12" x14ac:dyDescent="0.2">
      <c r="A640"/>
      <c r="E640"/>
      <c r="F640"/>
      <c r="G640"/>
      <c r="H640"/>
      <c r="J640"/>
      <c r="K640"/>
      <c r="L640"/>
    </row>
    <row r="641" spans="1:12" x14ac:dyDescent="0.2">
      <c r="A641"/>
      <c r="E641"/>
      <c r="F641"/>
      <c r="G641"/>
      <c r="H641"/>
      <c r="J641"/>
      <c r="K641"/>
      <c r="L641"/>
    </row>
    <row r="642" spans="1:12" x14ac:dyDescent="0.2">
      <c r="A642"/>
      <c r="E642"/>
      <c r="F642"/>
      <c r="G642"/>
      <c r="H642"/>
      <c r="J642"/>
      <c r="K642"/>
      <c r="L642"/>
    </row>
    <row r="643" spans="1:12" x14ac:dyDescent="0.2">
      <c r="A643"/>
      <c r="E643"/>
      <c r="F643"/>
      <c r="G643"/>
      <c r="H643"/>
      <c r="J643"/>
      <c r="K643"/>
      <c r="L643"/>
    </row>
    <row r="644" spans="1:12" x14ac:dyDescent="0.2">
      <c r="A644"/>
      <c r="E644"/>
      <c r="F644"/>
      <c r="G644"/>
      <c r="H644"/>
      <c r="J644"/>
      <c r="K644"/>
      <c r="L644"/>
    </row>
    <row r="645" spans="1:12" x14ac:dyDescent="0.2">
      <c r="A645"/>
      <c r="E645"/>
      <c r="F645"/>
      <c r="G645"/>
      <c r="H645"/>
      <c r="J645"/>
      <c r="K645"/>
      <c r="L645"/>
    </row>
    <row r="646" spans="1:12" x14ac:dyDescent="0.2">
      <c r="A646"/>
      <c r="E646"/>
      <c r="F646"/>
      <c r="G646"/>
      <c r="H646"/>
      <c r="J646"/>
      <c r="K646"/>
      <c r="L646"/>
    </row>
    <row r="647" spans="1:12" x14ac:dyDescent="0.2">
      <c r="A647"/>
      <c r="E647"/>
      <c r="F647"/>
      <c r="G647"/>
      <c r="H647"/>
      <c r="J647"/>
      <c r="K647"/>
      <c r="L647"/>
    </row>
    <row r="648" spans="1:12" x14ac:dyDescent="0.2">
      <c r="A648"/>
      <c r="E648"/>
      <c r="F648"/>
      <c r="G648"/>
      <c r="H648"/>
      <c r="J648"/>
      <c r="K648"/>
      <c r="L648"/>
    </row>
    <row r="649" spans="1:12" x14ac:dyDescent="0.2">
      <c r="A649"/>
      <c r="E649"/>
      <c r="F649"/>
      <c r="G649"/>
      <c r="H649"/>
      <c r="J649"/>
      <c r="K649"/>
      <c r="L649"/>
    </row>
    <row r="650" spans="1:12" x14ac:dyDescent="0.2">
      <c r="A650"/>
      <c r="E650"/>
      <c r="F650"/>
      <c r="G650"/>
      <c r="H650"/>
      <c r="J650"/>
      <c r="K650"/>
      <c r="L650"/>
    </row>
    <row r="651" spans="1:12" x14ac:dyDescent="0.2">
      <c r="A651"/>
      <c r="E651"/>
      <c r="F651"/>
      <c r="G651"/>
      <c r="H651"/>
      <c r="J651"/>
      <c r="K651"/>
      <c r="L651"/>
    </row>
    <row r="652" spans="1:12" x14ac:dyDescent="0.2">
      <c r="A652"/>
      <c r="E652"/>
      <c r="F652"/>
      <c r="G652"/>
      <c r="H652"/>
      <c r="J652"/>
      <c r="K652"/>
      <c r="L652"/>
    </row>
    <row r="653" spans="1:12" x14ac:dyDescent="0.2">
      <c r="A653"/>
      <c r="E653"/>
      <c r="F653"/>
      <c r="G653"/>
      <c r="H653"/>
      <c r="J653"/>
      <c r="K653"/>
      <c r="L653"/>
    </row>
    <row r="654" spans="1:12" x14ac:dyDescent="0.2">
      <c r="A654"/>
      <c r="E654"/>
      <c r="F654"/>
      <c r="G654"/>
      <c r="H654"/>
      <c r="J654"/>
      <c r="K654"/>
      <c r="L654"/>
    </row>
    <row r="655" spans="1:12" x14ac:dyDescent="0.2">
      <c r="A655"/>
      <c r="E655"/>
      <c r="F655"/>
      <c r="G655"/>
      <c r="H655"/>
      <c r="J655"/>
      <c r="K655"/>
      <c r="L655"/>
    </row>
    <row r="656" spans="1:12" x14ac:dyDescent="0.2">
      <c r="A656"/>
      <c r="E656"/>
      <c r="F656"/>
      <c r="G656"/>
      <c r="H656"/>
      <c r="J656"/>
      <c r="K656"/>
      <c r="L656"/>
    </row>
    <row r="657" spans="1:12" x14ac:dyDescent="0.2">
      <c r="A657"/>
      <c r="E657"/>
      <c r="F657"/>
      <c r="G657"/>
      <c r="H657"/>
      <c r="J657"/>
      <c r="K657"/>
      <c r="L657"/>
    </row>
    <row r="658" spans="1:12" x14ac:dyDescent="0.2">
      <c r="A658"/>
      <c r="E658"/>
      <c r="F658"/>
      <c r="G658"/>
      <c r="H658"/>
      <c r="J658"/>
      <c r="K658"/>
      <c r="L658"/>
    </row>
    <row r="659" spans="1:12" x14ac:dyDescent="0.2">
      <c r="A659"/>
      <c r="E659"/>
      <c r="F659"/>
      <c r="G659"/>
      <c r="H659"/>
      <c r="J659"/>
      <c r="K659"/>
      <c r="L659"/>
    </row>
    <row r="660" spans="1:12" x14ac:dyDescent="0.2">
      <c r="A660"/>
      <c r="E660"/>
      <c r="F660"/>
      <c r="G660"/>
      <c r="H660"/>
      <c r="J660"/>
      <c r="K660"/>
      <c r="L660"/>
    </row>
    <row r="661" spans="1:12" x14ac:dyDescent="0.2">
      <c r="A661"/>
      <c r="E661"/>
      <c r="F661"/>
      <c r="G661"/>
      <c r="H661"/>
      <c r="J661"/>
      <c r="K661"/>
      <c r="L661"/>
    </row>
    <row r="662" spans="1:12" x14ac:dyDescent="0.2">
      <c r="A662"/>
      <c r="E662"/>
      <c r="F662"/>
      <c r="G662"/>
      <c r="H662"/>
      <c r="J662"/>
      <c r="K662"/>
      <c r="L662"/>
    </row>
    <row r="663" spans="1:12" x14ac:dyDescent="0.2">
      <c r="A663"/>
      <c r="E663"/>
      <c r="F663"/>
      <c r="G663"/>
      <c r="H663"/>
      <c r="J663"/>
      <c r="K663"/>
      <c r="L663"/>
    </row>
    <row r="664" spans="1:12" x14ac:dyDescent="0.2">
      <c r="A664"/>
      <c r="E664"/>
      <c r="F664"/>
      <c r="G664"/>
      <c r="H664"/>
      <c r="J664"/>
      <c r="K664"/>
      <c r="L664"/>
    </row>
    <row r="665" spans="1:12" x14ac:dyDescent="0.2">
      <c r="A665"/>
      <c r="E665"/>
      <c r="F665"/>
      <c r="G665"/>
      <c r="H665"/>
      <c r="J665"/>
      <c r="K665"/>
      <c r="L665"/>
    </row>
    <row r="666" spans="1:12" x14ac:dyDescent="0.2">
      <c r="A666"/>
      <c r="E666"/>
      <c r="F666"/>
      <c r="G666"/>
      <c r="H666"/>
      <c r="J666"/>
      <c r="K666"/>
      <c r="L666"/>
    </row>
    <row r="667" spans="1:12" x14ac:dyDescent="0.2">
      <c r="A667"/>
      <c r="E667"/>
      <c r="F667"/>
      <c r="G667"/>
      <c r="H667"/>
      <c r="J667"/>
      <c r="K667"/>
      <c r="L667"/>
    </row>
    <row r="668" spans="1:12" x14ac:dyDescent="0.2">
      <c r="A668"/>
      <c r="E668"/>
      <c r="F668"/>
      <c r="G668"/>
      <c r="H668"/>
      <c r="J668"/>
      <c r="K668"/>
      <c r="L668"/>
    </row>
    <row r="669" spans="1:12" x14ac:dyDescent="0.2">
      <c r="A669"/>
      <c r="E669"/>
      <c r="F669"/>
      <c r="G669"/>
      <c r="H669"/>
      <c r="J669"/>
      <c r="K669"/>
      <c r="L669"/>
    </row>
    <row r="670" spans="1:12" x14ac:dyDescent="0.2">
      <c r="A670"/>
      <c r="E670"/>
      <c r="F670"/>
      <c r="G670"/>
      <c r="H670"/>
      <c r="J670"/>
      <c r="K670"/>
      <c r="L670"/>
    </row>
    <row r="671" spans="1:12" x14ac:dyDescent="0.2">
      <c r="A671"/>
      <c r="E671"/>
      <c r="F671"/>
      <c r="G671"/>
      <c r="H671"/>
      <c r="J671"/>
      <c r="K671"/>
      <c r="L671"/>
    </row>
    <row r="672" spans="1:12" x14ac:dyDescent="0.2">
      <c r="A672"/>
      <c r="E672"/>
      <c r="F672"/>
      <c r="G672"/>
      <c r="H672"/>
      <c r="J672"/>
      <c r="K672"/>
      <c r="L672"/>
    </row>
    <row r="673" spans="1:12" x14ac:dyDescent="0.2">
      <c r="A673"/>
      <c r="E673"/>
      <c r="F673"/>
      <c r="G673"/>
      <c r="H673"/>
      <c r="J673"/>
      <c r="K673"/>
      <c r="L673"/>
    </row>
    <row r="674" spans="1:12" x14ac:dyDescent="0.2">
      <c r="A674"/>
      <c r="E674"/>
      <c r="F674"/>
      <c r="G674"/>
      <c r="H674"/>
      <c r="J674"/>
      <c r="K674"/>
      <c r="L674"/>
    </row>
    <row r="675" spans="1:12" x14ac:dyDescent="0.2">
      <c r="A675"/>
      <c r="E675"/>
      <c r="F675"/>
      <c r="G675"/>
      <c r="H675"/>
      <c r="J675"/>
      <c r="K675"/>
      <c r="L675"/>
    </row>
    <row r="676" spans="1:12" x14ac:dyDescent="0.2">
      <c r="A676"/>
      <c r="E676"/>
      <c r="F676"/>
      <c r="G676"/>
      <c r="H676"/>
      <c r="J676"/>
      <c r="K676"/>
      <c r="L676"/>
    </row>
    <row r="677" spans="1:12" x14ac:dyDescent="0.2">
      <c r="A677"/>
      <c r="E677"/>
      <c r="F677"/>
      <c r="G677"/>
      <c r="H677"/>
      <c r="J677"/>
      <c r="K677"/>
      <c r="L677"/>
    </row>
    <row r="678" spans="1:12" x14ac:dyDescent="0.2">
      <c r="A678"/>
      <c r="E678"/>
      <c r="F678"/>
      <c r="G678"/>
      <c r="H678"/>
      <c r="J678"/>
      <c r="K678"/>
      <c r="L678"/>
    </row>
    <row r="679" spans="1:12" x14ac:dyDescent="0.2">
      <c r="A679"/>
      <c r="E679"/>
      <c r="F679"/>
      <c r="G679"/>
      <c r="H679"/>
      <c r="J679"/>
      <c r="K679"/>
      <c r="L679"/>
    </row>
    <row r="680" spans="1:12" x14ac:dyDescent="0.2">
      <c r="A680"/>
      <c r="E680"/>
      <c r="F680"/>
      <c r="G680"/>
      <c r="H680"/>
      <c r="J680"/>
      <c r="K680"/>
      <c r="L680"/>
    </row>
    <row r="681" spans="1:12" x14ac:dyDescent="0.2">
      <c r="A681"/>
      <c r="E681"/>
      <c r="F681"/>
      <c r="G681"/>
      <c r="H681"/>
      <c r="J681"/>
      <c r="K681"/>
      <c r="L681"/>
    </row>
    <row r="682" spans="1:12" x14ac:dyDescent="0.2">
      <c r="A682"/>
      <c r="E682"/>
      <c r="F682"/>
      <c r="G682"/>
      <c r="H682"/>
      <c r="J682"/>
      <c r="K682"/>
      <c r="L682"/>
    </row>
    <row r="683" spans="1:12" x14ac:dyDescent="0.2">
      <c r="A683"/>
      <c r="E683"/>
      <c r="F683"/>
      <c r="G683"/>
      <c r="H683"/>
      <c r="J683"/>
      <c r="K683"/>
      <c r="L683"/>
    </row>
    <row r="684" spans="1:12" x14ac:dyDescent="0.2">
      <c r="A684"/>
      <c r="E684"/>
      <c r="F684"/>
      <c r="G684"/>
      <c r="H684"/>
      <c r="J684"/>
      <c r="K684"/>
      <c r="L684"/>
    </row>
    <row r="685" spans="1:12" x14ac:dyDescent="0.2">
      <c r="A685"/>
      <c r="E685"/>
      <c r="F685"/>
      <c r="G685"/>
      <c r="H685"/>
      <c r="J685"/>
      <c r="K685"/>
      <c r="L685"/>
    </row>
    <row r="686" spans="1:12" x14ac:dyDescent="0.2">
      <c r="A686"/>
      <c r="E686"/>
      <c r="F686"/>
      <c r="G686"/>
      <c r="H686"/>
      <c r="J686"/>
      <c r="K686"/>
      <c r="L686"/>
    </row>
    <row r="687" spans="1:12" x14ac:dyDescent="0.2">
      <c r="A687"/>
      <c r="E687"/>
      <c r="F687"/>
      <c r="G687"/>
      <c r="H687"/>
      <c r="J687"/>
      <c r="K687"/>
      <c r="L687"/>
    </row>
    <row r="688" spans="1:12" x14ac:dyDescent="0.2">
      <c r="A688"/>
      <c r="E688"/>
      <c r="F688"/>
      <c r="G688"/>
      <c r="H688"/>
      <c r="J688"/>
      <c r="K688"/>
      <c r="L688"/>
    </row>
    <row r="689" spans="1:12" x14ac:dyDescent="0.2">
      <c r="A689"/>
      <c r="E689"/>
      <c r="F689"/>
      <c r="G689"/>
      <c r="H689"/>
      <c r="J689"/>
      <c r="K689"/>
      <c r="L689"/>
    </row>
    <row r="690" spans="1:12" x14ac:dyDescent="0.2">
      <c r="A690"/>
      <c r="E690"/>
      <c r="F690"/>
      <c r="G690"/>
      <c r="H690"/>
      <c r="J690"/>
      <c r="K690"/>
      <c r="L690"/>
    </row>
    <row r="691" spans="1:12" x14ac:dyDescent="0.2">
      <c r="A691"/>
      <c r="E691"/>
      <c r="F691"/>
      <c r="G691"/>
      <c r="H691"/>
      <c r="J691"/>
      <c r="K691"/>
      <c r="L691"/>
    </row>
    <row r="692" spans="1:12" x14ac:dyDescent="0.2">
      <c r="A692"/>
      <c r="E692"/>
      <c r="F692"/>
      <c r="G692"/>
      <c r="H692"/>
      <c r="J692"/>
      <c r="K692"/>
      <c r="L692"/>
    </row>
    <row r="693" spans="1:12" x14ac:dyDescent="0.2">
      <c r="A693"/>
      <c r="E693"/>
      <c r="F693"/>
      <c r="G693"/>
      <c r="H693"/>
      <c r="J693"/>
      <c r="K693"/>
      <c r="L693"/>
    </row>
    <row r="694" spans="1:12" x14ac:dyDescent="0.2">
      <c r="A694"/>
      <c r="E694"/>
      <c r="F694"/>
      <c r="G694"/>
      <c r="H694"/>
      <c r="J694"/>
      <c r="K694"/>
      <c r="L694"/>
    </row>
    <row r="695" spans="1:12" x14ac:dyDescent="0.2">
      <c r="A695"/>
      <c r="E695"/>
      <c r="F695"/>
      <c r="G695"/>
      <c r="H695"/>
      <c r="J695"/>
      <c r="K695"/>
      <c r="L695"/>
    </row>
    <row r="696" spans="1:12" x14ac:dyDescent="0.2">
      <c r="A696"/>
      <c r="E696"/>
      <c r="F696"/>
      <c r="G696"/>
      <c r="H696"/>
      <c r="J696"/>
      <c r="K696"/>
      <c r="L696"/>
    </row>
    <row r="697" spans="1:12" x14ac:dyDescent="0.2">
      <c r="A697"/>
      <c r="E697"/>
      <c r="F697"/>
      <c r="G697"/>
      <c r="H697"/>
      <c r="J697"/>
      <c r="K697"/>
      <c r="L697"/>
    </row>
    <row r="698" spans="1:12" x14ac:dyDescent="0.2">
      <c r="A698"/>
      <c r="E698"/>
      <c r="F698"/>
      <c r="G698"/>
      <c r="H698"/>
      <c r="J698"/>
      <c r="K698"/>
      <c r="L698"/>
    </row>
    <row r="699" spans="1:12" x14ac:dyDescent="0.2">
      <c r="A699"/>
      <c r="E699"/>
      <c r="F699"/>
      <c r="G699"/>
      <c r="H699"/>
      <c r="J699"/>
      <c r="K699"/>
      <c r="L699"/>
    </row>
    <row r="700" spans="1:12" x14ac:dyDescent="0.2">
      <c r="A700"/>
      <c r="E700"/>
      <c r="F700"/>
      <c r="G700"/>
      <c r="H700"/>
      <c r="J700"/>
      <c r="K700"/>
      <c r="L700"/>
    </row>
    <row r="701" spans="1:12" x14ac:dyDescent="0.2">
      <c r="A701"/>
      <c r="E701"/>
      <c r="F701"/>
      <c r="G701"/>
      <c r="H701"/>
      <c r="J701"/>
      <c r="K701"/>
      <c r="L701"/>
    </row>
    <row r="702" spans="1:12" x14ac:dyDescent="0.2">
      <c r="A702"/>
      <c r="E702"/>
      <c r="F702"/>
      <c r="G702"/>
      <c r="H702"/>
      <c r="J702"/>
      <c r="K702"/>
      <c r="L702"/>
    </row>
    <row r="703" spans="1:12" x14ac:dyDescent="0.2">
      <c r="A703"/>
      <c r="E703"/>
      <c r="F703"/>
      <c r="G703"/>
      <c r="H703"/>
      <c r="J703"/>
      <c r="K703"/>
      <c r="L703"/>
    </row>
    <row r="704" spans="1:12" x14ac:dyDescent="0.2">
      <c r="A704"/>
      <c r="E704"/>
      <c r="F704"/>
      <c r="G704"/>
      <c r="H704"/>
      <c r="J704"/>
      <c r="K704"/>
      <c r="L704"/>
    </row>
    <row r="705" spans="1:12" x14ac:dyDescent="0.2">
      <c r="A705"/>
      <c r="E705"/>
      <c r="F705"/>
      <c r="G705"/>
      <c r="H705"/>
      <c r="J705"/>
      <c r="K705"/>
      <c r="L705"/>
    </row>
    <row r="706" spans="1:12" x14ac:dyDescent="0.2">
      <c r="A706"/>
      <c r="E706"/>
      <c r="F706"/>
      <c r="G706"/>
      <c r="H706"/>
      <c r="J706"/>
      <c r="K706"/>
      <c r="L706"/>
    </row>
    <row r="707" spans="1:12" x14ac:dyDescent="0.2">
      <c r="A707"/>
      <c r="E707"/>
      <c r="F707"/>
      <c r="G707"/>
      <c r="H707"/>
      <c r="J707"/>
      <c r="K707"/>
      <c r="L707"/>
    </row>
    <row r="708" spans="1:12" x14ac:dyDescent="0.2">
      <c r="A708"/>
      <c r="E708"/>
      <c r="F708"/>
      <c r="G708"/>
      <c r="H708"/>
      <c r="J708"/>
      <c r="K708"/>
      <c r="L708"/>
    </row>
    <row r="709" spans="1:12" x14ac:dyDescent="0.2">
      <c r="A709"/>
      <c r="E709"/>
      <c r="F709"/>
      <c r="G709"/>
      <c r="H709"/>
      <c r="J709"/>
      <c r="K709"/>
      <c r="L709"/>
    </row>
    <row r="710" spans="1:12" x14ac:dyDescent="0.2">
      <c r="A710"/>
      <c r="E710"/>
      <c r="F710"/>
      <c r="G710"/>
      <c r="H710"/>
      <c r="J710"/>
      <c r="K710"/>
      <c r="L710"/>
    </row>
    <row r="711" spans="1:12" x14ac:dyDescent="0.2">
      <c r="A711"/>
      <c r="E711"/>
      <c r="F711"/>
      <c r="G711"/>
      <c r="H711"/>
      <c r="J711"/>
      <c r="K711"/>
      <c r="L711"/>
    </row>
    <row r="712" spans="1:12" x14ac:dyDescent="0.2">
      <c r="A712"/>
      <c r="E712"/>
      <c r="F712"/>
      <c r="G712"/>
      <c r="H712"/>
      <c r="J712"/>
      <c r="K712"/>
      <c r="L712"/>
    </row>
    <row r="713" spans="1:12" x14ac:dyDescent="0.2">
      <c r="A713"/>
      <c r="E713"/>
      <c r="F713"/>
      <c r="G713"/>
      <c r="H713"/>
      <c r="J713"/>
      <c r="K713"/>
      <c r="L713"/>
    </row>
    <row r="714" spans="1:12" x14ac:dyDescent="0.2">
      <c r="A714"/>
      <c r="E714"/>
      <c r="F714"/>
      <c r="G714"/>
      <c r="H714"/>
      <c r="J714"/>
      <c r="K714"/>
      <c r="L714"/>
    </row>
    <row r="715" spans="1:12" x14ac:dyDescent="0.2">
      <c r="A715"/>
      <c r="E715"/>
      <c r="F715"/>
      <c r="G715"/>
      <c r="H715"/>
      <c r="J715"/>
      <c r="K715"/>
      <c r="L715"/>
    </row>
    <row r="716" spans="1:12" x14ac:dyDescent="0.2">
      <c r="A716"/>
      <c r="E716"/>
      <c r="F716"/>
      <c r="G716"/>
      <c r="H716"/>
      <c r="J716"/>
      <c r="K716"/>
      <c r="L716"/>
    </row>
    <row r="717" spans="1:12" x14ac:dyDescent="0.2">
      <c r="A717"/>
      <c r="E717"/>
      <c r="F717"/>
      <c r="G717"/>
      <c r="H717"/>
      <c r="J717"/>
      <c r="K717"/>
      <c r="L717"/>
    </row>
    <row r="718" spans="1:12" x14ac:dyDescent="0.2">
      <c r="A718"/>
      <c r="E718"/>
      <c r="F718"/>
      <c r="G718"/>
      <c r="H718"/>
      <c r="J718"/>
      <c r="K718"/>
      <c r="L718"/>
    </row>
    <row r="719" spans="1:12" x14ac:dyDescent="0.2">
      <c r="A719"/>
      <c r="E719"/>
      <c r="F719"/>
      <c r="G719"/>
      <c r="H719"/>
      <c r="J719"/>
      <c r="K719"/>
      <c r="L719"/>
    </row>
    <row r="720" spans="1:12" x14ac:dyDescent="0.2">
      <c r="A720"/>
      <c r="E720"/>
      <c r="F720"/>
      <c r="G720"/>
      <c r="H720"/>
      <c r="J720"/>
      <c r="K720"/>
      <c r="L720"/>
    </row>
    <row r="721" spans="1:12" x14ac:dyDescent="0.2">
      <c r="A721"/>
      <c r="E721"/>
      <c r="F721"/>
      <c r="G721"/>
      <c r="H721"/>
      <c r="J721"/>
      <c r="K721"/>
      <c r="L721"/>
    </row>
    <row r="722" spans="1:12" x14ac:dyDescent="0.2">
      <c r="A722"/>
      <c r="E722"/>
      <c r="F722"/>
      <c r="G722"/>
      <c r="H722"/>
      <c r="J722"/>
      <c r="K722"/>
      <c r="L722"/>
    </row>
    <row r="723" spans="1:12" x14ac:dyDescent="0.2">
      <c r="A723"/>
      <c r="E723"/>
      <c r="F723"/>
      <c r="G723"/>
      <c r="H723"/>
      <c r="J723"/>
      <c r="K723"/>
      <c r="L723"/>
    </row>
    <row r="724" spans="1:12" x14ac:dyDescent="0.2">
      <c r="A724"/>
      <c r="E724"/>
      <c r="F724"/>
      <c r="G724"/>
      <c r="H724"/>
      <c r="J724"/>
      <c r="K724"/>
      <c r="L724"/>
    </row>
    <row r="725" spans="1:12" x14ac:dyDescent="0.2">
      <c r="A725"/>
      <c r="E725"/>
      <c r="F725"/>
      <c r="G725"/>
      <c r="H725"/>
      <c r="J725"/>
      <c r="K725"/>
      <c r="L725"/>
    </row>
    <row r="726" spans="1:12" x14ac:dyDescent="0.2">
      <c r="A726"/>
      <c r="E726"/>
      <c r="F726"/>
      <c r="G726"/>
      <c r="H726"/>
      <c r="J726"/>
      <c r="K726"/>
      <c r="L726"/>
    </row>
    <row r="727" spans="1:12" x14ac:dyDescent="0.2">
      <c r="A727"/>
      <c r="E727"/>
      <c r="F727"/>
      <c r="G727"/>
      <c r="H727"/>
      <c r="J727"/>
      <c r="K727"/>
      <c r="L727"/>
    </row>
    <row r="728" spans="1:12" x14ac:dyDescent="0.2">
      <c r="A728"/>
      <c r="E728"/>
      <c r="F728"/>
      <c r="G728"/>
      <c r="H728"/>
      <c r="J728"/>
      <c r="K728"/>
      <c r="L728"/>
    </row>
    <row r="729" spans="1:12" x14ac:dyDescent="0.2">
      <c r="A729"/>
      <c r="E729"/>
      <c r="F729"/>
      <c r="G729"/>
      <c r="H729"/>
      <c r="J729"/>
      <c r="K729"/>
      <c r="L729"/>
    </row>
    <row r="730" spans="1:12" x14ac:dyDescent="0.2">
      <c r="A730"/>
      <c r="E730"/>
      <c r="F730"/>
      <c r="G730"/>
      <c r="H730"/>
      <c r="J730"/>
      <c r="K730"/>
      <c r="L730"/>
    </row>
    <row r="731" spans="1:12" x14ac:dyDescent="0.2">
      <c r="A731"/>
      <c r="E731"/>
      <c r="F731"/>
      <c r="G731"/>
      <c r="H731"/>
      <c r="J731"/>
      <c r="K731"/>
      <c r="L731"/>
    </row>
    <row r="732" spans="1:12" x14ac:dyDescent="0.2">
      <c r="A732"/>
      <c r="E732"/>
      <c r="F732"/>
      <c r="G732"/>
      <c r="H732"/>
      <c r="J732"/>
      <c r="K732"/>
      <c r="L732"/>
    </row>
    <row r="733" spans="1:12" x14ac:dyDescent="0.2">
      <c r="A733"/>
      <c r="E733"/>
      <c r="F733"/>
      <c r="G733"/>
      <c r="H733"/>
      <c r="J733"/>
      <c r="K733"/>
      <c r="L733"/>
    </row>
    <row r="734" spans="1:12" x14ac:dyDescent="0.2">
      <c r="A734"/>
      <c r="E734"/>
      <c r="F734"/>
      <c r="G734"/>
      <c r="H734"/>
      <c r="J734"/>
      <c r="K734"/>
      <c r="L734"/>
    </row>
    <row r="735" spans="1:12" x14ac:dyDescent="0.2">
      <c r="A735"/>
      <c r="E735"/>
      <c r="F735"/>
      <c r="G735"/>
      <c r="H735"/>
      <c r="J735"/>
      <c r="K735"/>
      <c r="L735"/>
    </row>
    <row r="736" spans="1:12" x14ac:dyDescent="0.2">
      <c r="A736"/>
      <c r="E736"/>
      <c r="F736"/>
      <c r="G736"/>
      <c r="H736"/>
      <c r="J736"/>
      <c r="K736"/>
      <c r="L736"/>
    </row>
    <row r="737" spans="1:12" x14ac:dyDescent="0.2">
      <c r="A737"/>
      <c r="E737"/>
      <c r="F737"/>
      <c r="G737"/>
      <c r="H737"/>
      <c r="J737"/>
      <c r="K737"/>
      <c r="L737"/>
    </row>
    <row r="738" spans="1:12" x14ac:dyDescent="0.2">
      <c r="A738"/>
      <c r="E738"/>
      <c r="F738"/>
      <c r="G738"/>
      <c r="H738"/>
      <c r="J738"/>
      <c r="K738"/>
      <c r="L738"/>
    </row>
    <row r="739" spans="1:12" x14ac:dyDescent="0.2">
      <c r="A739"/>
      <c r="E739"/>
      <c r="F739"/>
      <c r="G739"/>
      <c r="H739"/>
      <c r="J739"/>
      <c r="K739"/>
      <c r="L739"/>
    </row>
    <row r="740" spans="1:12" x14ac:dyDescent="0.2">
      <c r="A740"/>
      <c r="E740"/>
      <c r="F740"/>
      <c r="G740"/>
      <c r="H740"/>
      <c r="J740"/>
      <c r="K740"/>
      <c r="L740"/>
    </row>
    <row r="741" spans="1:12" x14ac:dyDescent="0.2">
      <c r="A741"/>
      <c r="E741"/>
      <c r="F741"/>
      <c r="G741"/>
      <c r="H741"/>
      <c r="J741"/>
      <c r="K741"/>
      <c r="L741"/>
    </row>
    <row r="742" spans="1:12" x14ac:dyDescent="0.2">
      <c r="A742"/>
      <c r="E742"/>
      <c r="F742"/>
      <c r="G742"/>
      <c r="H742"/>
      <c r="J742"/>
      <c r="K742"/>
      <c r="L742"/>
    </row>
    <row r="743" spans="1:12" x14ac:dyDescent="0.2">
      <c r="A743"/>
      <c r="E743"/>
      <c r="F743"/>
      <c r="G743"/>
      <c r="H743"/>
      <c r="J743"/>
      <c r="K743"/>
      <c r="L743"/>
    </row>
    <row r="744" spans="1:12" x14ac:dyDescent="0.2">
      <c r="A744"/>
      <c r="E744"/>
      <c r="F744"/>
      <c r="G744"/>
      <c r="H744"/>
      <c r="J744"/>
      <c r="K744"/>
      <c r="L744"/>
    </row>
    <row r="745" spans="1:12" x14ac:dyDescent="0.2">
      <c r="A745"/>
      <c r="E745"/>
      <c r="F745"/>
      <c r="G745"/>
      <c r="H745"/>
      <c r="J745"/>
      <c r="K745"/>
      <c r="L745"/>
    </row>
    <row r="746" spans="1:12" x14ac:dyDescent="0.2">
      <c r="A746"/>
      <c r="E746"/>
      <c r="F746"/>
      <c r="G746"/>
      <c r="H746"/>
      <c r="J746"/>
      <c r="K746"/>
      <c r="L746"/>
    </row>
    <row r="747" spans="1:12" x14ac:dyDescent="0.2">
      <c r="A747"/>
      <c r="E747"/>
      <c r="F747"/>
      <c r="G747"/>
      <c r="H747"/>
      <c r="J747"/>
      <c r="K747"/>
      <c r="L747"/>
    </row>
    <row r="748" spans="1:12" x14ac:dyDescent="0.2">
      <c r="A748"/>
      <c r="E748"/>
      <c r="F748"/>
      <c r="G748"/>
      <c r="H748"/>
      <c r="J748"/>
      <c r="K748"/>
      <c r="L748"/>
    </row>
  </sheetData>
  <sheetProtection sheet="1" objects="1" scenarios="1" insertRows="0"/>
  <customSheetViews>
    <customSheetView guid="{21F2E024-704F-4E93-AC63-213755ECFFE0}" scale="85" showPageBreaks="1" showGridLines="0" fitToPage="1" printArea="1" view="pageBreakPreview">
      <selection activeCell="S11" sqref="S11"/>
      <pageMargins left="0.70866141732283472" right="0.70866141732283472" top="0.74803149606299213" bottom="0.74803149606299213" header="0.31496062992125984" footer="0.31496062992125984"/>
      <pageSetup paperSize="9" scale="9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22">
    <mergeCell ref="F25:H25"/>
    <mergeCell ref="F20:H20"/>
    <mergeCell ref="F21:H21"/>
    <mergeCell ref="F22:H22"/>
    <mergeCell ref="F23:H23"/>
    <mergeCell ref="F24:H24"/>
    <mergeCell ref="J2:K2"/>
    <mergeCell ref="J3:K3"/>
    <mergeCell ref="C26:K26"/>
    <mergeCell ref="A5:L5"/>
    <mergeCell ref="F9:H9"/>
    <mergeCell ref="A6:L6"/>
    <mergeCell ref="F15:H15"/>
    <mergeCell ref="F16:H16"/>
    <mergeCell ref="F17:H17"/>
    <mergeCell ref="F18:H18"/>
    <mergeCell ref="F19:H19"/>
    <mergeCell ref="F10:H10"/>
    <mergeCell ref="F11:H11"/>
    <mergeCell ref="F12:H12"/>
    <mergeCell ref="F13:H13"/>
    <mergeCell ref="F14:H14"/>
  </mergeCells>
  <dataValidations count="1">
    <dataValidation allowBlank="1" showInputMessage="1" showErrorMessage="1" prompt="Please enter text" sqref="F9:H25"/>
  </dataValidations>
  <pageMargins left="0.70866141732283472" right="0.70866141732283472" top="0.74803149606299213" bottom="0.74803149606299213" header="0.31496062992125984" footer="0.31496062992125984"/>
  <pageSetup paperSize="9" scale="91" fitToHeight="10" orientation="landscape"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499984740745262"/>
  </sheetPr>
  <dimension ref="A1:O48"/>
  <sheetViews>
    <sheetView showGridLines="0" topLeftCell="A13" zoomScale="70" zoomScaleNormal="70" zoomScaleSheetLayoutView="70" workbookViewId="0">
      <selection activeCell="T44" sqref="T44"/>
    </sheetView>
  </sheetViews>
  <sheetFormatPr defaultRowHeight="12.75" x14ac:dyDescent="0.2"/>
  <cols>
    <col min="1" max="1" width="4.5703125" style="50" customWidth="1"/>
    <col min="2" max="2" width="2.5703125" style="155" customWidth="1"/>
    <col min="3" max="3" width="6.140625" style="50" customWidth="1"/>
    <col min="4" max="5" width="2.28515625" style="50" customWidth="1"/>
    <col min="6" max="6" width="62.42578125" style="48" customWidth="1"/>
    <col min="7" max="8" width="3.7109375" style="48" customWidth="1"/>
    <col min="9" max="9" width="12.85546875" style="48" customWidth="1"/>
    <col min="10" max="10" width="16.140625" style="50" customWidth="1"/>
    <col min="11" max="11" width="16.140625" style="200" customWidth="1"/>
    <col min="12" max="12" width="2.7109375" style="50" customWidth="1"/>
    <col min="13" max="13" width="9.140625" style="413"/>
    <col min="14" max="16384" width="9.140625" style="50"/>
  </cols>
  <sheetData>
    <row r="1" spans="1:13" s="37" customFormat="1" ht="15" customHeight="1" x14ac:dyDescent="0.2">
      <c r="A1" s="114"/>
      <c r="B1" s="115"/>
      <c r="C1" s="115"/>
      <c r="D1" s="115"/>
      <c r="E1" s="115"/>
      <c r="F1" s="115"/>
      <c r="G1" s="115"/>
      <c r="H1" s="115"/>
      <c r="I1" s="115"/>
      <c r="J1" s="115"/>
      <c r="K1" s="115"/>
      <c r="L1" s="116"/>
      <c r="M1" s="411"/>
    </row>
    <row r="2" spans="1:13" s="37" customFormat="1" ht="18" customHeight="1" x14ac:dyDescent="0.3">
      <c r="A2" s="117"/>
      <c r="B2" s="428"/>
      <c r="C2" s="428"/>
      <c r="D2" s="428"/>
      <c r="E2" s="428"/>
      <c r="F2" s="428"/>
      <c r="G2" s="140"/>
      <c r="H2" s="140" t="s">
        <v>9</v>
      </c>
      <c r="I2" s="716" t="str">
        <f>IF(NOT(ISBLANK(CoverSheet!$C$8)),CoverSheet!$C$8,"")</f>
        <v/>
      </c>
      <c r="J2" s="716"/>
      <c r="K2" s="716"/>
      <c r="L2" s="81"/>
      <c r="M2" s="411"/>
    </row>
    <row r="3" spans="1:13" s="37" customFormat="1" ht="18" customHeight="1" x14ac:dyDescent="0.25">
      <c r="A3" s="117"/>
      <c r="B3" s="428"/>
      <c r="C3" s="428"/>
      <c r="D3" s="428"/>
      <c r="E3" s="428"/>
      <c r="F3" s="428"/>
      <c r="G3" s="140"/>
      <c r="H3" s="140" t="s">
        <v>436</v>
      </c>
      <c r="I3" s="717" t="str">
        <f>IF(ISNUMBER(CoverSheet!$C$12),CoverSheet!$C$12,"")</f>
        <v/>
      </c>
      <c r="J3" s="717"/>
      <c r="K3" s="717"/>
      <c r="L3" s="81"/>
      <c r="M3" s="411"/>
    </row>
    <row r="4" spans="1:13" s="186" customFormat="1" ht="18" customHeight="1" x14ac:dyDescent="0.25">
      <c r="A4" s="117"/>
      <c r="B4" s="428"/>
      <c r="C4" s="428"/>
      <c r="D4" s="428"/>
      <c r="E4" s="428"/>
      <c r="F4" s="428"/>
      <c r="G4" s="140"/>
      <c r="H4" s="140" t="s">
        <v>95</v>
      </c>
      <c r="I4" s="816"/>
      <c r="J4" s="816"/>
      <c r="K4" s="816"/>
      <c r="L4" s="81"/>
      <c r="M4" s="411"/>
    </row>
    <row r="5" spans="1:13" s="37" customFormat="1" ht="21" x14ac:dyDescent="0.35">
      <c r="A5" s="429" t="s">
        <v>558</v>
      </c>
      <c r="B5" s="215"/>
      <c r="C5" s="428"/>
      <c r="D5" s="428"/>
      <c r="E5" s="428"/>
      <c r="F5" s="428"/>
      <c r="G5" s="173"/>
      <c r="H5" s="428"/>
      <c r="I5" s="428"/>
      <c r="J5" s="428"/>
      <c r="K5" s="428"/>
      <c r="L5" s="81"/>
      <c r="M5" s="411"/>
    </row>
    <row r="6" spans="1:13" s="53" customFormat="1" ht="36" customHeight="1" x14ac:dyDescent="0.2">
      <c r="A6" s="751" t="s">
        <v>485</v>
      </c>
      <c r="B6" s="752"/>
      <c r="C6" s="752"/>
      <c r="D6" s="752"/>
      <c r="E6" s="752"/>
      <c r="F6" s="752"/>
      <c r="G6" s="752"/>
      <c r="H6" s="752"/>
      <c r="I6" s="752"/>
      <c r="J6" s="752"/>
      <c r="K6" s="210"/>
      <c r="L6" s="141"/>
      <c r="M6" s="413"/>
    </row>
    <row r="7" spans="1:13" ht="15" customHeight="1" x14ac:dyDescent="0.2">
      <c r="A7" s="129" t="s">
        <v>680</v>
      </c>
      <c r="B7" s="173"/>
      <c r="C7" s="173"/>
      <c r="D7" s="428"/>
      <c r="E7" s="428"/>
      <c r="F7" s="428"/>
      <c r="G7" s="428"/>
      <c r="H7" s="428"/>
      <c r="I7" s="428"/>
      <c r="J7" s="428"/>
      <c r="K7" s="428"/>
      <c r="L7" s="81"/>
    </row>
    <row r="8" spans="1:13" ht="25.5" customHeight="1" x14ac:dyDescent="0.3">
      <c r="A8" s="187">
        <v>8</v>
      </c>
      <c r="B8" s="144"/>
      <c r="C8" s="154" t="s">
        <v>464</v>
      </c>
      <c r="D8" s="430"/>
      <c r="E8" s="427"/>
      <c r="F8" s="427"/>
      <c r="G8" s="427"/>
      <c r="H8" s="427"/>
      <c r="I8" s="427"/>
      <c r="J8" s="223"/>
      <c r="K8" s="223"/>
      <c r="L8" s="62"/>
    </row>
    <row r="9" spans="1:13" s="197" customFormat="1" ht="12" customHeight="1" x14ac:dyDescent="0.2">
      <c r="A9" s="187">
        <v>9</v>
      </c>
      <c r="B9" s="144"/>
      <c r="C9" s="198"/>
      <c r="D9" s="198"/>
      <c r="E9" s="198" t="s">
        <v>467</v>
      </c>
      <c r="F9" s="427"/>
      <c r="G9" s="427"/>
      <c r="H9" s="427"/>
      <c r="I9" s="427"/>
      <c r="J9" s="223"/>
      <c r="K9" s="223"/>
      <c r="L9" s="62"/>
      <c r="M9" s="413"/>
    </row>
    <row r="10" spans="1:13" ht="31.5" customHeight="1" x14ac:dyDescent="0.2">
      <c r="A10" s="187">
        <v>10</v>
      </c>
      <c r="B10" s="144"/>
      <c r="C10" s="427"/>
      <c r="D10" s="427"/>
      <c r="E10" s="427"/>
      <c r="F10" s="198" t="s">
        <v>551</v>
      </c>
      <c r="G10" s="427"/>
      <c r="H10" s="427"/>
      <c r="I10" s="427"/>
      <c r="J10" s="223" t="s">
        <v>411</v>
      </c>
      <c r="K10" s="230"/>
      <c r="L10" s="62"/>
    </row>
    <row r="11" spans="1:13" ht="15" customHeight="1" x14ac:dyDescent="0.2">
      <c r="A11" s="187">
        <v>11</v>
      </c>
      <c r="B11" s="144"/>
      <c r="C11" s="817"/>
      <c r="D11" s="817"/>
      <c r="E11" s="427"/>
      <c r="F11" s="508" t="s">
        <v>466</v>
      </c>
      <c r="G11" s="427"/>
      <c r="H11" s="427"/>
      <c r="I11" s="427"/>
      <c r="J11" s="363"/>
      <c r="K11" s="223"/>
      <c r="L11" s="62"/>
    </row>
    <row r="12" spans="1:13" ht="15" customHeight="1" x14ac:dyDescent="0.2">
      <c r="A12" s="187">
        <v>12</v>
      </c>
      <c r="B12" s="144"/>
      <c r="C12" s="817"/>
      <c r="D12" s="817"/>
      <c r="E12" s="427"/>
      <c r="F12" s="508" t="s">
        <v>466</v>
      </c>
      <c r="G12" s="427"/>
      <c r="H12" s="427"/>
      <c r="I12" s="427"/>
      <c r="J12" s="363"/>
      <c r="K12" s="223"/>
      <c r="L12" s="62"/>
    </row>
    <row r="13" spans="1:13" ht="15" customHeight="1" x14ac:dyDescent="0.2">
      <c r="A13" s="187">
        <v>13</v>
      </c>
      <c r="B13" s="144"/>
      <c r="C13" s="817"/>
      <c r="D13" s="817"/>
      <c r="E13" s="427"/>
      <c r="F13" s="508" t="s">
        <v>466</v>
      </c>
      <c r="G13" s="427"/>
      <c r="H13" s="427"/>
      <c r="I13" s="427"/>
      <c r="J13" s="363"/>
      <c r="K13" s="127"/>
      <c r="L13" s="62"/>
    </row>
    <row r="14" spans="1:13" ht="15" customHeight="1" x14ac:dyDescent="0.2">
      <c r="A14" s="187">
        <v>14</v>
      </c>
      <c r="B14" s="144"/>
      <c r="C14" s="817"/>
      <c r="D14" s="817"/>
      <c r="E14" s="427"/>
      <c r="F14" s="508" t="s">
        <v>466</v>
      </c>
      <c r="G14" s="427"/>
      <c r="H14" s="427"/>
      <c r="I14" s="427"/>
      <c r="J14" s="363"/>
      <c r="K14" s="230"/>
      <c r="L14" s="62"/>
    </row>
    <row r="15" spans="1:13" ht="15" customHeight="1" x14ac:dyDescent="0.2">
      <c r="A15" s="187">
        <v>15</v>
      </c>
      <c r="B15" s="144"/>
      <c r="C15" s="817"/>
      <c r="D15" s="817"/>
      <c r="E15" s="427"/>
      <c r="F15" s="508" t="s">
        <v>466</v>
      </c>
      <c r="G15" s="427"/>
      <c r="H15" s="427"/>
      <c r="I15" s="427"/>
      <c r="J15" s="363"/>
      <c r="K15" s="223"/>
      <c r="L15" s="62"/>
    </row>
    <row r="16" spans="1:13" s="209" customFormat="1" ht="15" customHeight="1" thickBot="1" x14ac:dyDescent="0.25">
      <c r="A16" s="187">
        <v>16</v>
      </c>
      <c r="B16" s="144"/>
      <c r="C16" s="430"/>
      <c r="D16" s="430"/>
      <c r="E16" s="427"/>
      <c r="F16" s="198" t="s">
        <v>720</v>
      </c>
      <c r="G16" s="427"/>
      <c r="H16" s="427"/>
      <c r="I16" s="427"/>
      <c r="J16" s="427"/>
      <c r="K16" s="223"/>
      <c r="L16" s="62"/>
      <c r="M16" s="413"/>
    </row>
    <row r="17" spans="1:12" ht="15" customHeight="1" thickBot="1" x14ac:dyDescent="0.25">
      <c r="A17" s="187">
        <v>17</v>
      </c>
      <c r="B17" s="144"/>
      <c r="C17" s="430"/>
      <c r="D17" s="427"/>
      <c r="E17" s="188" t="s">
        <v>92</v>
      </c>
      <c r="F17" s="430"/>
      <c r="G17" s="427"/>
      <c r="H17" s="427"/>
      <c r="I17" s="427"/>
      <c r="J17" s="386">
        <f>SUM(J11:J15)</f>
        <v>0</v>
      </c>
      <c r="K17" s="204"/>
      <c r="L17" s="62"/>
    </row>
    <row r="18" spans="1:12" x14ac:dyDescent="0.2">
      <c r="A18" s="187">
        <v>18</v>
      </c>
      <c r="B18" s="144"/>
      <c r="C18" s="427"/>
      <c r="D18" s="427"/>
      <c r="E18" s="427"/>
      <c r="F18" s="427"/>
      <c r="G18" s="427"/>
      <c r="H18" s="427"/>
      <c r="I18" s="427"/>
      <c r="J18" s="430"/>
      <c r="K18" s="127"/>
      <c r="L18" s="62"/>
    </row>
    <row r="19" spans="1:12" ht="15.75" x14ac:dyDescent="0.25">
      <c r="A19" s="187">
        <v>19</v>
      </c>
      <c r="B19" s="144"/>
      <c r="C19" s="226"/>
      <c r="D19" s="229" t="s">
        <v>482</v>
      </c>
      <c r="E19" s="427"/>
      <c r="F19" s="226"/>
      <c r="G19" s="427"/>
      <c r="H19" s="427"/>
      <c r="I19" s="427"/>
      <c r="J19" s="430"/>
      <c r="K19" s="230"/>
      <c r="L19" s="62"/>
    </row>
    <row r="20" spans="1:12" ht="15" customHeight="1" x14ac:dyDescent="0.2">
      <c r="A20" s="187">
        <v>20</v>
      </c>
      <c r="B20" s="144"/>
      <c r="C20" s="427"/>
      <c r="D20" s="427"/>
      <c r="E20" s="427"/>
      <c r="F20" s="427" t="s">
        <v>553</v>
      </c>
      <c r="G20" s="427"/>
      <c r="H20" s="427"/>
      <c r="I20" s="427"/>
      <c r="J20" s="363"/>
      <c r="K20" s="204" t="s">
        <v>522</v>
      </c>
      <c r="L20" s="62"/>
    </row>
    <row r="21" spans="1:12" ht="15" customHeight="1" x14ac:dyDescent="0.2">
      <c r="A21" s="187">
        <v>21</v>
      </c>
      <c r="B21" s="144"/>
      <c r="C21" s="427"/>
      <c r="D21" s="427"/>
      <c r="E21" s="427"/>
      <c r="F21" s="427" t="s">
        <v>554</v>
      </c>
      <c r="G21" s="427"/>
      <c r="H21" s="427"/>
      <c r="I21" s="427"/>
      <c r="J21" s="363"/>
      <c r="K21" s="204" t="s">
        <v>523</v>
      </c>
      <c r="L21" s="62"/>
    </row>
    <row r="22" spans="1:12" ht="30" customHeight="1" x14ac:dyDescent="0.3">
      <c r="A22" s="187">
        <v>22</v>
      </c>
      <c r="B22" s="144"/>
      <c r="C22" s="154" t="s">
        <v>447</v>
      </c>
      <c r="D22" s="427"/>
      <c r="E22" s="427"/>
      <c r="F22" s="427"/>
      <c r="G22" s="427"/>
      <c r="H22" s="427"/>
      <c r="I22" s="427"/>
      <c r="J22" s="427"/>
      <c r="K22" s="127"/>
      <c r="L22" s="59"/>
    </row>
    <row r="23" spans="1:12" x14ac:dyDescent="0.2">
      <c r="A23" s="187">
        <v>23</v>
      </c>
      <c r="B23" s="144"/>
      <c r="C23" s="218"/>
      <c r="D23" s="218"/>
      <c r="E23" s="427"/>
      <c r="F23" s="427"/>
      <c r="G23" s="427"/>
      <c r="H23" s="427"/>
      <c r="I23" s="427"/>
      <c r="J23" s="427"/>
      <c r="K23" s="230"/>
      <c r="L23" s="59"/>
    </row>
    <row r="24" spans="1:12" x14ac:dyDescent="0.2">
      <c r="A24" s="187">
        <v>24</v>
      </c>
      <c r="B24" s="144"/>
      <c r="C24" s="427"/>
      <c r="D24" s="427"/>
      <c r="E24" s="427"/>
      <c r="F24" s="427"/>
      <c r="G24" s="427"/>
      <c r="H24" s="427"/>
      <c r="I24" s="427"/>
      <c r="J24" s="814" t="s">
        <v>524</v>
      </c>
      <c r="K24" s="127"/>
      <c r="L24" s="59"/>
    </row>
    <row r="25" spans="1:12" ht="53.25" customHeight="1" x14ac:dyDescent="0.25">
      <c r="A25" s="187">
        <v>25</v>
      </c>
      <c r="B25" s="144"/>
      <c r="C25" s="430"/>
      <c r="D25" s="229" t="s">
        <v>446</v>
      </c>
      <c r="E25" s="427"/>
      <c r="F25" s="427"/>
      <c r="G25" s="427"/>
      <c r="H25" s="427"/>
      <c r="I25" s="427"/>
      <c r="J25" s="815"/>
      <c r="K25" s="223"/>
      <c r="L25" s="59"/>
    </row>
    <row r="26" spans="1:12" ht="15" customHeight="1" x14ac:dyDescent="0.2">
      <c r="A26" s="187">
        <v>26</v>
      </c>
      <c r="B26" s="144"/>
      <c r="C26" s="427"/>
      <c r="D26" s="427"/>
      <c r="E26" s="427"/>
      <c r="F26" s="427" t="s">
        <v>103</v>
      </c>
      <c r="G26" s="427"/>
      <c r="H26" s="427"/>
      <c r="I26" s="427"/>
      <c r="J26" s="363"/>
      <c r="K26" s="223"/>
      <c r="L26" s="59"/>
    </row>
    <row r="27" spans="1:12" ht="15" customHeight="1" thickBot="1" x14ac:dyDescent="0.25">
      <c r="A27" s="187">
        <v>27</v>
      </c>
      <c r="B27" s="144"/>
      <c r="C27" s="427"/>
      <c r="D27" s="87" t="s">
        <v>7</v>
      </c>
      <c r="E27" s="427"/>
      <c r="F27" s="427" t="s">
        <v>483</v>
      </c>
      <c r="G27" s="427"/>
      <c r="H27" s="427"/>
      <c r="I27" s="427"/>
      <c r="J27" s="363"/>
      <c r="K27" s="127"/>
      <c r="L27" s="59"/>
    </row>
    <row r="28" spans="1:12" ht="15" customHeight="1" thickBot="1" x14ac:dyDescent="0.25">
      <c r="A28" s="187">
        <v>28</v>
      </c>
      <c r="B28" s="144"/>
      <c r="C28" s="427"/>
      <c r="D28" s="87"/>
      <c r="E28" s="145" t="s">
        <v>446</v>
      </c>
      <c r="F28" s="427"/>
      <c r="G28" s="427"/>
      <c r="H28" s="427"/>
      <c r="I28" s="427"/>
      <c r="J28" s="386">
        <f>J26+J27</f>
        <v>0</v>
      </c>
      <c r="K28" s="230"/>
      <c r="L28" s="59"/>
    </row>
    <row r="29" spans="1:12" ht="15" customHeight="1" thickBot="1" x14ac:dyDescent="0.25">
      <c r="A29" s="187">
        <v>29</v>
      </c>
      <c r="B29" s="144"/>
      <c r="C29" s="427"/>
      <c r="D29" s="87" t="s">
        <v>6</v>
      </c>
      <c r="E29" s="427"/>
      <c r="F29" s="427" t="s">
        <v>104</v>
      </c>
      <c r="G29" s="427"/>
      <c r="H29" s="427"/>
      <c r="I29" s="427"/>
      <c r="J29" s="363"/>
      <c r="K29" s="223"/>
      <c r="L29" s="59"/>
    </row>
    <row r="30" spans="1:12" ht="15" customHeight="1" thickBot="1" x14ac:dyDescent="0.25">
      <c r="A30" s="187">
        <v>30</v>
      </c>
      <c r="B30" s="144"/>
      <c r="C30" s="427"/>
      <c r="D30" s="87"/>
      <c r="E30" s="145" t="s">
        <v>474</v>
      </c>
      <c r="F30" s="427"/>
      <c r="G30" s="427"/>
      <c r="H30" s="427"/>
      <c r="I30" s="427"/>
      <c r="J30" s="386">
        <f>J28-J29</f>
        <v>0</v>
      </c>
      <c r="K30" s="223"/>
      <c r="L30" s="59"/>
    </row>
    <row r="31" spans="1:12" ht="30" customHeight="1" x14ac:dyDescent="0.25">
      <c r="A31" s="187">
        <v>31</v>
      </c>
      <c r="B31" s="144"/>
      <c r="C31" s="430"/>
      <c r="D31" s="229" t="s">
        <v>525</v>
      </c>
      <c r="E31" s="427"/>
      <c r="F31" s="427"/>
      <c r="G31" s="427"/>
      <c r="H31" s="427"/>
      <c r="I31" s="427"/>
      <c r="J31" s="223" t="s">
        <v>526</v>
      </c>
      <c r="K31" s="223" t="s">
        <v>526</v>
      </c>
      <c r="L31" s="59"/>
    </row>
    <row r="32" spans="1:12" ht="15" customHeight="1" x14ac:dyDescent="0.2">
      <c r="A32" s="187">
        <v>32</v>
      </c>
      <c r="B32" s="144"/>
      <c r="C32" s="427"/>
      <c r="D32" s="87"/>
      <c r="E32" s="427"/>
      <c r="F32" s="427" t="s">
        <v>105</v>
      </c>
      <c r="G32" s="427"/>
      <c r="H32" s="427"/>
      <c r="I32" s="427"/>
      <c r="J32" s="363"/>
      <c r="K32" s="230"/>
      <c r="L32" s="59"/>
    </row>
    <row r="33" spans="1:15" ht="15" customHeight="1" x14ac:dyDescent="0.2">
      <c r="A33" s="187">
        <v>33</v>
      </c>
      <c r="B33" s="144"/>
      <c r="C33" s="427"/>
      <c r="D33" s="87" t="s">
        <v>6</v>
      </c>
      <c r="E33" s="427"/>
      <c r="F33" s="427" t="s">
        <v>106</v>
      </c>
      <c r="G33" s="427"/>
      <c r="H33" s="427"/>
      <c r="I33" s="427"/>
      <c r="J33" s="363"/>
      <c r="K33" s="127"/>
      <c r="L33" s="59"/>
    </row>
    <row r="34" spans="1:15" ht="15" customHeight="1" x14ac:dyDescent="0.2">
      <c r="A34" s="187">
        <v>34</v>
      </c>
      <c r="B34" s="144"/>
      <c r="C34" s="427"/>
      <c r="D34" s="87" t="s">
        <v>7</v>
      </c>
      <c r="E34" s="427"/>
      <c r="F34" s="427" t="s">
        <v>484</v>
      </c>
      <c r="G34" s="427"/>
      <c r="H34" s="427"/>
      <c r="I34" s="427"/>
      <c r="J34" s="363"/>
      <c r="K34" s="230"/>
      <c r="L34" s="59"/>
    </row>
    <row r="35" spans="1:15" ht="15" customHeight="1" thickBot="1" x14ac:dyDescent="0.25">
      <c r="A35" s="187">
        <v>35</v>
      </c>
      <c r="B35" s="144"/>
      <c r="C35" s="427"/>
      <c r="D35" s="87" t="s">
        <v>6</v>
      </c>
      <c r="E35" s="427"/>
      <c r="F35" s="427" t="s">
        <v>107</v>
      </c>
      <c r="G35" s="427"/>
      <c r="H35" s="427"/>
      <c r="I35" s="427"/>
      <c r="J35" s="363"/>
      <c r="K35" s="127"/>
      <c r="L35" s="59"/>
    </row>
    <row r="36" spans="1:15" ht="15" customHeight="1" x14ac:dyDescent="0.2">
      <c r="A36" s="187">
        <v>36</v>
      </c>
      <c r="B36" s="144"/>
      <c r="C36" s="427"/>
      <c r="D36" s="427"/>
      <c r="E36" s="145" t="s">
        <v>475</v>
      </c>
      <c r="F36" s="427"/>
      <c r="G36" s="427"/>
      <c r="H36" s="427"/>
      <c r="I36" s="427"/>
      <c r="J36" s="387">
        <f>J32-J33+J34-J35</f>
        <v>0</v>
      </c>
      <c r="K36" s="127"/>
      <c r="L36" s="59"/>
    </row>
    <row r="37" spans="1:15" s="200" customFormat="1" ht="15" customHeight="1" thickBot="1" x14ac:dyDescent="0.25">
      <c r="A37" s="187">
        <v>37</v>
      </c>
      <c r="B37" s="144"/>
      <c r="C37" s="427"/>
      <c r="D37" s="87" t="s">
        <v>6</v>
      </c>
      <c r="E37" s="427"/>
      <c r="F37" s="427" t="s">
        <v>497</v>
      </c>
      <c r="G37" s="427"/>
      <c r="H37" s="427"/>
      <c r="I37" s="427"/>
      <c r="J37" s="388">
        <f>'S8.Billed Quantities+Revenues'!H28/1000</f>
        <v>0</v>
      </c>
      <c r="K37" s="127"/>
      <c r="L37" s="59"/>
      <c r="M37" s="413" t="s">
        <v>630</v>
      </c>
    </row>
    <row r="38" spans="1:15" s="200" customFormat="1" ht="15" customHeight="1" thickBot="1" x14ac:dyDescent="0.25">
      <c r="A38" s="187">
        <v>38</v>
      </c>
      <c r="B38" s="144"/>
      <c r="C38" s="427"/>
      <c r="D38" s="87"/>
      <c r="E38" s="145" t="s">
        <v>489</v>
      </c>
      <c r="F38" s="427"/>
      <c r="G38" s="427"/>
      <c r="H38" s="427"/>
      <c r="I38" s="427"/>
      <c r="J38" s="389">
        <f>J36-J37</f>
        <v>0</v>
      </c>
      <c r="K38" s="400">
        <f>IF(J36=0,0,J38/J36)</f>
        <v>0</v>
      </c>
      <c r="L38" s="59"/>
      <c r="M38" s="413"/>
      <c r="N38" s="398"/>
      <c r="O38" s="398"/>
    </row>
    <row r="39" spans="1:15" ht="12.75" customHeight="1" thickBot="1" x14ac:dyDescent="0.25">
      <c r="A39" s="187">
        <v>39</v>
      </c>
      <c r="B39" s="144"/>
      <c r="C39" s="427"/>
      <c r="D39" s="427"/>
      <c r="E39" s="427"/>
      <c r="F39" s="427"/>
      <c r="G39" s="427"/>
      <c r="H39" s="427"/>
      <c r="I39" s="427"/>
      <c r="J39" s="427"/>
      <c r="K39" s="427"/>
      <c r="L39" s="59"/>
    </row>
    <row r="40" spans="1:15" ht="15" customHeight="1" thickBot="1" x14ac:dyDescent="0.25">
      <c r="A40" s="187">
        <v>40</v>
      </c>
      <c r="B40" s="144"/>
      <c r="C40" s="427"/>
      <c r="D40" s="427"/>
      <c r="E40" s="145" t="s">
        <v>108</v>
      </c>
      <c r="F40" s="427"/>
      <c r="G40" s="427"/>
      <c r="H40" s="427"/>
      <c r="I40" s="427"/>
      <c r="J40" s="694">
        <f>IF(J30&lt;&gt;0,J36/(J30*8760)*1000,0)</f>
        <v>0</v>
      </c>
      <c r="K40" s="427"/>
      <c r="L40" s="59"/>
    </row>
    <row r="41" spans="1:15" s="432" customFormat="1" ht="30" customHeight="1" x14ac:dyDescent="0.3">
      <c r="A41" s="187">
        <v>41</v>
      </c>
      <c r="B41" s="144"/>
      <c r="C41" s="667" t="s">
        <v>698</v>
      </c>
      <c r="D41" s="666"/>
      <c r="E41" s="666"/>
      <c r="F41" s="666"/>
      <c r="G41" s="234"/>
      <c r="H41" s="234"/>
      <c r="I41" s="234"/>
      <c r="J41" s="234"/>
      <c r="K41" s="235"/>
      <c r="L41" s="434"/>
      <c r="M41" s="413"/>
    </row>
    <row r="42" spans="1:15" s="432" customFormat="1" ht="15.75" x14ac:dyDescent="0.25">
      <c r="A42" s="187">
        <v>42</v>
      </c>
      <c r="B42" s="144"/>
      <c r="C42" s="234"/>
      <c r="D42" s="234"/>
      <c r="E42" s="234"/>
      <c r="F42" s="433"/>
      <c r="G42" s="234"/>
      <c r="H42" s="234"/>
      <c r="I42" s="234"/>
      <c r="J42" s="559" t="s">
        <v>120</v>
      </c>
      <c r="K42" s="234"/>
      <c r="L42" s="231"/>
      <c r="M42" s="413"/>
    </row>
    <row r="43" spans="1:15" s="432" customFormat="1" ht="15" customHeight="1" x14ac:dyDescent="0.25">
      <c r="A43" s="187">
        <v>43</v>
      </c>
      <c r="B43" s="144"/>
      <c r="C43" s="274"/>
      <c r="D43" s="431"/>
      <c r="E43" s="431"/>
      <c r="F43" s="542" t="s">
        <v>109</v>
      </c>
      <c r="G43" s="234"/>
      <c r="H43" s="234"/>
      <c r="I43" s="234"/>
      <c r="J43" s="705"/>
      <c r="K43" s="234"/>
      <c r="L43" s="231"/>
      <c r="M43" s="413" t="s">
        <v>678</v>
      </c>
    </row>
    <row r="44" spans="1:15" s="432" customFormat="1" ht="15" customHeight="1" thickBot="1" x14ac:dyDescent="0.3">
      <c r="A44" s="187">
        <v>44</v>
      </c>
      <c r="B44" s="144"/>
      <c r="C44" s="274"/>
      <c r="D44" s="257"/>
      <c r="E44" s="431"/>
      <c r="F44" s="542" t="s">
        <v>852</v>
      </c>
      <c r="G44" s="234"/>
      <c r="H44" s="234"/>
      <c r="I44" s="234"/>
      <c r="J44" s="705"/>
      <c r="K44" s="234"/>
      <c r="L44" s="231"/>
      <c r="M44" s="413"/>
    </row>
    <row r="45" spans="1:15" s="432" customFormat="1" ht="15" customHeight="1" thickBot="1" x14ac:dyDescent="0.3">
      <c r="A45" s="187">
        <v>45</v>
      </c>
      <c r="B45" s="144"/>
      <c r="C45" s="262"/>
      <c r="D45" s="257"/>
      <c r="E45" s="554" t="s">
        <v>110</v>
      </c>
      <c r="F45" s="668"/>
      <c r="G45" s="234"/>
      <c r="H45" s="234"/>
      <c r="I45" s="234"/>
      <c r="J45" s="669">
        <f>J43+J44</f>
        <v>0</v>
      </c>
      <c r="K45" s="234"/>
      <c r="L45" s="231"/>
      <c r="M45" s="413"/>
    </row>
    <row r="46" spans="1:15" s="432" customFormat="1" ht="15.75" x14ac:dyDescent="0.25">
      <c r="A46" s="187">
        <v>46</v>
      </c>
      <c r="B46" s="144"/>
      <c r="C46" s="262"/>
      <c r="D46" s="257"/>
      <c r="E46" s="431"/>
      <c r="F46" s="262"/>
      <c r="G46" s="234"/>
      <c r="H46" s="234"/>
      <c r="I46" s="234"/>
      <c r="J46" s="234"/>
      <c r="K46" s="234"/>
      <c r="L46" s="231"/>
      <c r="M46" s="413"/>
    </row>
    <row r="47" spans="1:15" s="432" customFormat="1" ht="15" customHeight="1" x14ac:dyDescent="0.25">
      <c r="A47" s="187">
        <v>47</v>
      </c>
      <c r="B47" s="144"/>
      <c r="C47" s="262"/>
      <c r="D47" s="257"/>
      <c r="E47" s="554" t="s">
        <v>111</v>
      </c>
      <c r="F47" s="560"/>
      <c r="G47" s="234"/>
      <c r="H47" s="234"/>
      <c r="I47" s="234"/>
      <c r="J47" s="705"/>
      <c r="K47" s="234"/>
      <c r="L47" s="231"/>
      <c r="M47" s="413"/>
    </row>
    <row r="48" spans="1:15" x14ac:dyDescent="0.2">
      <c r="A48" s="64"/>
      <c r="B48" s="160"/>
      <c r="C48" s="66"/>
      <c r="D48" s="66"/>
      <c r="E48" s="66"/>
      <c r="F48" s="66"/>
      <c r="G48" s="66"/>
      <c r="H48" s="66"/>
      <c r="I48" s="66"/>
      <c r="J48" s="66"/>
      <c r="K48" s="66"/>
      <c r="L48" s="73"/>
    </row>
  </sheetData>
  <sheetProtection formatRows="0" insertRows="0"/>
  <customSheetViews>
    <customSheetView guid="{21F2E024-704F-4E93-AC63-213755ECFFE0}" showPageBreaks="1" showGridLines="0" printArea="1" view="pageBreakPreview">
      <pane ySplit="6" topLeftCell="A7" activePane="bottomLeft" state="frozen"/>
      <selection pane="bottomLeft"/>
      <pageMargins left="0.70866141732283472" right="0.70866141732283472" top="0.74803149606299213" bottom="0.74803149606299213" header="0.31496062992125984" footer="0.31496062992125984"/>
      <pageSetup paperSize="9" scale="77"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0">
    <mergeCell ref="J24:J25"/>
    <mergeCell ref="I2:K2"/>
    <mergeCell ref="I3:K3"/>
    <mergeCell ref="I4:K4"/>
    <mergeCell ref="A6:J6"/>
    <mergeCell ref="C15:D15"/>
    <mergeCell ref="C11:D11"/>
    <mergeCell ref="C12:D12"/>
    <mergeCell ref="C13:D13"/>
    <mergeCell ref="C14:D14"/>
  </mergeCells>
  <dataValidations count="2">
    <dataValidation allowBlank="1" showInputMessage="1" showErrorMessage="1" prompt="Please enter Network / Sub-Network Name" sqref="I4:K4"/>
    <dataValidation allowBlank="1" showInputMessage="1" showErrorMessage="1" prompt="Please enter text" sqref="F11:F15"/>
  </dataValidations>
  <pageMargins left="0.70866141732283472" right="0.70866141732283472" top="0.74803149606299213" bottom="0.74803149606299213" header="0.31496062992125984" footer="0.31496062992125984"/>
  <pageSetup paperSize="9" scale="72" fitToHeight="0" orientation="portrait"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499984740745262"/>
  </sheetPr>
  <dimension ref="A1:X82"/>
  <sheetViews>
    <sheetView showGridLines="0" topLeftCell="A28" zoomScale="60" zoomScaleNormal="60" zoomScaleSheetLayoutView="55" workbookViewId="0">
      <selection activeCell="S69" sqref="S69"/>
    </sheetView>
  </sheetViews>
  <sheetFormatPr defaultRowHeight="12.75" x14ac:dyDescent="0.2"/>
  <cols>
    <col min="1" max="1" width="4.85546875" style="18" customWidth="1"/>
    <col min="2" max="2" width="3.28515625" style="155" customWidth="1"/>
    <col min="3" max="3" width="6.140625" style="18" customWidth="1"/>
    <col min="4" max="4" width="2.28515625" style="20" customWidth="1"/>
    <col min="5" max="5" width="2.28515625" style="18" customWidth="1"/>
    <col min="6" max="6" width="77" style="20" customWidth="1"/>
    <col min="7" max="8" width="16.140625" style="18" customWidth="1"/>
    <col min="9" max="9" width="9" style="18" customWidth="1"/>
    <col min="10" max="11" width="16.140625" style="18" customWidth="1"/>
    <col min="12" max="12" width="2.7109375" style="18" customWidth="1"/>
    <col min="13" max="16384" width="9.140625" style="18"/>
  </cols>
  <sheetData>
    <row r="1" spans="1:24" ht="15" customHeight="1" x14ac:dyDescent="0.2">
      <c r="A1" s="114"/>
      <c r="B1" s="115"/>
      <c r="C1" s="115"/>
      <c r="D1" s="115"/>
      <c r="E1" s="115"/>
      <c r="F1" s="115"/>
      <c r="G1" s="115"/>
      <c r="H1" s="115"/>
      <c r="I1" s="115"/>
      <c r="J1" s="115"/>
      <c r="K1" s="115"/>
      <c r="L1" s="116"/>
      <c r="M1"/>
      <c r="N1"/>
      <c r="O1"/>
      <c r="P1"/>
      <c r="Q1"/>
      <c r="R1"/>
      <c r="S1"/>
      <c r="T1"/>
      <c r="U1"/>
      <c r="V1"/>
      <c r="W1"/>
      <c r="X1"/>
    </row>
    <row r="2" spans="1:24" ht="18" customHeight="1" x14ac:dyDescent="0.3">
      <c r="A2" s="117"/>
      <c r="B2" s="227"/>
      <c r="C2" s="227"/>
      <c r="D2" s="227"/>
      <c r="E2" s="227"/>
      <c r="F2" s="227"/>
      <c r="G2" s="101"/>
      <c r="H2" s="140" t="s">
        <v>9</v>
      </c>
      <c r="I2" s="716" t="str">
        <f>IF(NOT(ISBLANK(CoverSheet!$C$8)),CoverSheet!$C$8,"")</f>
        <v/>
      </c>
      <c r="J2" s="716"/>
      <c r="K2" s="716"/>
      <c r="L2" s="81"/>
      <c r="M2"/>
      <c r="N2"/>
      <c r="O2"/>
      <c r="P2"/>
      <c r="Q2"/>
      <c r="R2"/>
      <c r="S2"/>
      <c r="T2"/>
      <c r="U2"/>
      <c r="V2"/>
      <c r="W2"/>
      <c r="X2"/>
    </row>
    <row r="3" spans="1:24" ht="18" customHeight="1" x14ac:dyDescent="0.3">
      <c r="A3" s="117"/>
      <c r="B3" s="227"/>
      <c r="C3" s="227"/>
      <c r="D3" s="227"/>
      <c r="E3" s="227"/>
      <c r="F3" s="227"/>
      <c r="G3" s="101"/>
      <c r="H3" s="140" t="s">
        <v>436</v>
      </c>
      <c r="I3" s="717" t="str">
        <f>IF(ISNUMBER(CoverSheet!$C$12),CoverSheet!$C$12,"")</f>
        <v/>
      </c>
      <c r="J3" s="717"/>
      <c r="K3" s="717"/>
      <c r="L3" s="81"/>
      <c r="M3"/>
      <c r="N3"/>
      <c r="O3"/>
      <c r="P3"/>
      <c r="Q3"/>
      <c r="R3"/>
      <c r="S3"/>
      <c r="T3"/>
      <c r="U3"/>
      <c r="V3"/>
      <c r="W3"/>
      <c r="X3"/>
    </row>
    <row r="4" spans="1:24" ht="18" customHeight="1" x14ac:dyDescent="0.35">
      <c r="A4" s="214"/>
      <c r="B4" s="215"/>
      <c r="C4" s="227"/>
      <c r="D4" s="227"/>
      <c r="E4" s="227"/>
      <c r="F4" s="227"/>
      <c r="G4" s="136"/>
      <c r="H4" s="140" t="s">
        <v>95</v>
      </c>
      <c r="I4" s="804"/>
      <c r="J4" s="804"/>
      <c r="K4" s="804"/>
      <c r="L4" s="81"/>
      <c r="M4"/>
      <c r="N4"/>
      <c r="O4"/>
      <c r="P4"/>
      <c r="Q4"/>
      <c r="R4"/>
      <c r="S4"/>
      <c r="T4"/>
      <c r="U4"/>
      <c r="V4"/>
      <c r="W4"/>
      <c r="X4"/>
    </row>
    <row r="5" spans="1:24" s="211" customFormat="1" ht="21" x14ac:dyDescent="0.35">
      <c r="A5" s="496" t="s">
        <v>403</v>
      </c>
      <c r="B5" s="215"/>
      <c r="C5" s="227"/>
      <c r="D5" s="227"/>
      <c r="E5" s="227"/>
      <c r="F5" s="227"/>
      <c r="G5" s="136"/>
      <c r="H5" s="140"/>
      <c r="I5" s="136"/>
      <c r="J5" s="136"/>
      <c r="K5" s="136"/>
      <c r="L5" s="81"/>
    </row>
    <row r="6" spans="1:24" s="281" customFormat="1" ht="48" customHeight="1" x14ac:dyDescent="0.2">
      <c r="A6" s="714" t="s">
        <v>620</v>
      </c>
      <c r="B6" s="718"/>
      <c r="C6" s="718"/>
      <c r="D6" s="718"/>
      <c r="E6" s="718"/>
      <c r="F6" s="718"/>
      <c r="G6" s="718"/>
      <c r="H6" s="718"/>
      <c r="I6" s="718"/>
      <c r="J6" s="718"/>
      <c r="K6" s="718"/>
      <c r="L6" s="280"/>
    </row>
    <row r="7" spans="1:24" ht="15" customHeight="1" x14ac:dyDescent="0.2">
      <c r="A7" s="129" t="s">
        <v>680</v>
      </c>
      <c r="B7" s="173"/>
      <c r="C7" s="128"/>
      <c r="D7" s="227"/>
      <c r="E7" s="227"/>
      <c r="F7" s="227"/>
      <c r="G7" s="227"/>
      <c r="H7" s="227"/>
      <c r="I7" s="227"/>
      <c r="J7" s="227"/>
      <c r="K7" s="227"/>
      <c r="L7" s="81"/>
      <c r="M7"/>
      <c r="N7"/>
      <c r="O7"/>
      <c r="P7"/>
      <c r="Q7"/>
      <c r="R7"/>
      <c r="S7"/>
      <c r="T7"/>
      <c r="U7"/>
      <c r="V7"/>
      <c r="W7"/>
      <c r="X7"/>
    </row>
    <row r="8" spans="1:24" ht="30" customHeight="1" x14ac:dyDescent="0.3">
      <c r="A8" s="187">
        <v>8</v>
      </c>
      <c r="B8" s="305"/>
      <c r="C8" s="246" t="s">
        <v>404</v>
      </c>
      <c r="D8" s="262"/>
      <c r="E8" s="262"/>
      <c r="F8" s="262"/>
      <c r="G8" s="262"/>
      <c r="H8" s="262"/>
      <c r="I8" s="224"/>
      <c r="J8" s="224"/>
      <c r="K8" s="224"/>
      <c r="L8" s="59"/>
      <c r="M8"/>
      <c r="N8"/>
      <c r="O8"/>
      <c r="P8"/>
      <c r="Q8"/>
      <c r="R8"/>
      <c r="S8"/>
      <c r="T8"/>
      <c r="U8"/>
      <c r="V8"/>
      <c r="W8"/>
      <c r="X8"/>
    </row>
    <row r="9" spans="1:24" ht="26.25" x14ac:dyDescent="0.25">
      <c r="A9" s="187">
        <v>9</v>
      </c>
      <c r="B9" s="305"/>
      <c r="C9" s="308"/>
      <c r="D9" s="254" t="s">
        <v>512</v>
      </c>
      <c r="E9" s="257"/>
      <c r="F9" s="260"/>
      <c r="G9" s="285" t="s">
        <v>336</v>
      </c>
      <c r="H9" s="262"/>
      <c r="I9" s="224"/>
      <c r="J9" s="224"/>
      <c r="K9" s="224"/>
      <c r="L9" s="59"/>
      <c r="M9"/>
      <c r="N9"/>
      <c r="O9"/>
      <c r="P9"/>
      <c r="Q9"/>
      <c r="R9"/>
      <c r="S9"/>
      <c r="T9"/>
      <c r="U9"/>
      <c r="V9"/>
      <c r="W9"/>
      <c r="X9"/>
    </row>
    <row r="10" spans="1:24" ht="15" customHeight="1" x14ac:dyDescent="0.2">
      <c r="A10" s="187">
        <v>10</v>
      </c>
      <c r="B10" s="305"/>
      <c r="C10" s="309"/>
      <c r="D10" s="262"/>
      <c r="E10" s="257"/>
      <c r="F10" s="260" t="s">
        <v>455</v>
      </c>
      <c r="G10" s="364"/>
      <c r="H10" s="262"/>
      <c r="I10" s="224"/>
      <c r="J10" s="224"/>
      <c r="K10" s="224"/>
      <c r="L10" s="59"/>
      <c r="M10"/>
      <c r="N10"/>
      <c r="O10"/>
      <c r="P10"/>
      <c r="Q10"/>
      <c r="R10"/>
      <c r="S10"/>
      <c r="T10"/>
      <c r="U10"/>
      <c r="V10"/>
      <c r="W10"/>
      <c r="X10"/>
    </row>
    <row r="11" spans="1:24" ht="15" customHeight="1" x14ac:dyDescent="0.2">
      <c r="A11" s="187">
        <v>11</v>
      </c>
      <c r="B11" s="305"/>
      <c r="C11" s="309"/>
      <c r="D11" s="262"/>
      <c r="E11" s="257"/>
      <c r="F11" s="260" t="s">
        <v>14</v>
      </c>
      <c r="G11" s="364"/>
      <c r="H11" s="262"/>
      <c r="I11" s="224"/>
      <c r="J11" s="224"/>
      <c r="K11" s="224"/>
      <c r="L11" s="59"/>
      <c r="M11"/>
      <c r="N11"/>
      <c r="O11"/>
      <c r="P11"/>
      <c r="Q11"/>
      <c r="R11"/>
      <c r="S11"/>
      <c r="T11"/>
      <c r="U11"/>
      <c r="V11"/>
      <c r="W11"/>
      <c r="X11"/>
    </row>
    <row r="12" spans="1:24" ht="15" customHeight="1" x14ac:dyDescent="0.2">
      <c r="A12" s="187">
        <v>12</v>
      </c>
      <c r="B12" s="305"/>
      <c r="C12" s="309"/>
      <c r="D12" s="262"/>
      <c r="E12" s="257"/>
      <c r="F12" s="260" t="s">
        <v>15</v>
      </c>
      <c r="G12" s="364"/>
      <c r="H12" s="262"/>
      <c r="I12" s="224"/>
      <c r="J12" s="224"/>
      <c r="K12" s="224"/>
      <c r="L12" s="59"/>
      <c r="M12"/>
      <c r="N12"/>
      <c r="O12"/>
      <c r="P12"/>
      <c r="Q12"/>
      <c r="R12"/>
      <c r="S12"/>
      <c r="T12"/>
      <c r="U12"/>
      <c r="V12"/>
      <c r="W12"/>
      <c r="X12"/>
    </row>
    <row r="13" spans="1:24" ht="15" customHeight="1" x14ac:dyDescent="0.2">
      <c r="A13" s="187">
        <v>13</v>
      </c>
      <c r="B13" s="305"/>
      <c r="C13" s="309"/>
      <c r="D13" s="262"/>
      <c r="E13" s="257"/>
      <c r="F13" s="260" t="s">
        <v>16</v>
      </c>
      <c r="G13" s="364"/>
      <c r="H13" s="262"/>
      <c r="I13" s="224"/>
      <c r="J13" s="224"/>
      <c r="K13" s="224"/>
      <c r="L13" s="59"/>
      <c r="M13"/>
      <c r="N13"/>
      <c r="O13"/>
      <c r="P13"/>
      <c r="Q13"/>
      <c r="R13"/>
      <c r="S13"/>
      <c r="T13"/>
      <c r="U13"/>
      <c r="V13"/>
      <c r="W13"/>
      <c r="X13"/>
    </row>
    <row r="14" spans="1:24" ht="15" customHeight="1" x14ac:dyDescent="0.2">
      <c r="A14" s="187">
        <v>14</v>
      </c>
      <c r="B14" s="305"/>
      <c r="C14" s="309"/>
      <c r="D14" s="262"/>
      <c r="E14" s="257"/>
      <c r="F14" s="260" t="s">
        <v>89</v>
      </c>
      <c r="G14" s="364"/>
      <c r="H14" s="262"/>
      <c r="I14" s="224"/>
      <c r="J14" s="224"/>
      <c r="K14" s="224"/>
      <c r="L14" s="59"/>
      <c r="M14"/>
      <c r="N14"/>
      <c r="O14"/>
      <c r="P14"/>
      <c r="Q14"/>
      <c r="R14"/>
      <c r="S14"/>
      <c r="T14"/>
      <c r="U14"/>
      <c r="V14"/>
      <c r="W14"/>
      <c r="X14"/>
    </row>
    <row r="15" spans="1:24" ht="15" customHeight="1" x14ac:dyDescent="0.2">
      <c r="A15" s="187">
        <v>15</v>
      </c>
      <c r="B15" s="305"/>
      <c r="C15" s="309"/>
      <c r="D15" s="262"/>
      <c r="E15" s="257"/>
      <c r="F15" s="260" t="s">
        <v>456</v>
      </c>
      <c r="G15" s="364"/>
      <c r="H15" s="262"/>
      <c r="I15" s="224"/>
      <c r="J15" s="224"/>
      <c r="K15" s="224"/>
      <c r="L15" s="59"/>
      <c r="M15"/>
      <c r="N15"/>
      <c r="O15"/>
      <c r="P15"/>
      <c r="Q15"/>
      <c r="R15"/>
      <c r="S15"/>
      <c r="T15"/>
      <c r="U15"/>
      <c r="V15"/>
      <c r="W15"/>
      <c r="X15"/>
    </row>
    <row r="16" spans="1:24" ht="15" customHeight="1" x14ac:dyDescent="0.2">
      <c r="A16" s="187">
        <v>16</v>
      </c>
      <c r="B16" s="305"/>
      <c r="C16" s="309"/>
      <c r="D16" s="262"/>
      <c r="E16" s="257"/>
      <c r="F16" s="260" t="s">
        <v>87</v>
      </c>
      <c r="G16" s="364"/>
      <c r="H16" s="262"/>
      <c r="I16" s="224"/>
      <c r="J16" s="224"/>
      <c r="K16" s="224"/>
      <c r="L16" s="59"/>
      <c r="M16"/>
      <c r="N16"/>
      <c r="O16"/>
      <c r="P16"/>
      <c r="Q16"/>
      <c r="R16"/>
      <c r="S16"/>
      <c r="T16"/>
      <c r="U16"/>
      <c r="V16"/>
      <c r="W16"/>
      <c r="X16"/>
    </row>
    <row r="17" spans="1:24" ht="15" customHeight="1" x14ac:dyDescent="0.2">
      <c r="A17" s="187">
        <v>17</v>
      </c>
      <c r="B17" s="305"/>
      <c r="C17" s="309"/>
      <c r="D17" s="262"/>
      <c r="E17" s="257"/>
      <c r="F17" s="260" t="s">
        <v>88</v>
      </c>
      <c r="G17" s="364"/>
      <c r="H17" s="262"/>
      <c r="I17" s="224"/>
      <c r="J17" s="224"/>
      <c r="K17" s="224"/>
      <c r="L17" s="59"/>
      <c r="M17"/>
      <c r="N17"/>
      <c r="O17"/>
      <c r="P17"/>
      <c r="Q17"/>
      <c r="R17"/>
      <c r="S17"/>
      <c r="T17"/>
      <c r="U17"/>
      <c r="V17"/>
      <c r="W17"/>
      <c r="X17"/>
    </row>
    <row r="18" spans="1:24" s="38" customFormat="1" ht="15" customHeight="1" thickBot="1" x14ac:dyDescent="0.25">
      <c r="A18" s="187">
        <v>18</v>
      </c>
      <c r="B18" s="305"/>
      <c r="C18" s="309"/>
      <c r="D18" s="262"/>
      <c r="E18" s="257"/>
      <c r="F18" s="260" t="s">
        <v>86</v>
      </c>
      <c r="G18" s="364"/>
      <c r="H18" s="262"/>
      <c r="I18" s="224"/>
      <c r="J18" s="224"/>
      <c r="K18" s="224"/>
      <c r="L18" s="59"/>
      <c r="M18"/>
      <c r="N18"/>
      <c r="O18"/>
      <c r="P18"/>
      <c r="Q18"/>
      <c r="R18"/>
      <c r="S18"/>
      <c r="T18"/>
      <c r="U18"/>
      <c r="V18"/>
      <c r="W18"/>
      <c r="X18"/>
    </row>
    <row r="19" spans="1:24" ht="15" customHeight="1" thickBot="1" x14ac:dyDescent="0.25">
      <c r="A19" s="187">
        <v>19</v>
      </c>
      <c r="B19" s="305"/>
      <c r="C19" s="309"/>
      <c r="D19" s="262"/>
      <c r="E19" s="257" t="s">
        <v>94</v>
      </c>
      <c r="F19" s="260"/>
      <c r="G19" s="390">
        <f>SUM(G10:G18)</f>
        <v>0</v>
      </c>
      <c r="H19" s="262"/>
      <c r="I19" s="224"/>
      <c r="J19" s="224"/>
      <c r="K19" s="224"/>
      <c r="L19" s="59"/>
      <c r="M19"/>
      <c r="N19"/>
      <c r="O19"/>
      <c r="P19"/>
      <c r="Q19"/>
      <c r="R19"/>
      <c r="S19"/>
      <c r="T19"/>
      <c r="U19"/>
      <c r="V19"/>
      <c r="W19"/>
      <c r="X19"/>
    </row>
    <row r="20" spans="1:24" s="196" customFormat="1" ht="15" customHeight="1" x14ac:dyDescent="0.2">
      <c r="A20" s="187">
        <v>20</v>
      </c>
      <c r="B20" s="305"/>
      <c r="C20" s="309"/>
      <c r="D20" s="262"/>
      <c r="E20" s="257"/>
      <c r="F20" s="260"/>
      <c r="G20" s="260"/>
      <c r="H20" s="262"/>
      <c r="I20" s="224"/>
      <c r="J20" s="224"/>
      <c r="K20" s="224"/>
      <c r="L20" s="59"/>
    </row>
    <row r="21" spans="1:24" s="40" customFormat="1" ht="15" customHeight="1" x14ac:dyDescent="0.25">
      <c r="A21" s="187">
        <v>21</v>
      </c>
      <c r="B21" s="305"/>
      <c r="C21" s="309"/>
      <c r="D21" s="254" t="s">
        <v>453</v>
      </c>
      <c r="E21" s="256"/>
      <c r="F21" s="262"/>
      <c r="G21" s="315" t="s">
        <v>17</v>
      </c>
      <c r="H21" s="315" t="s">
        <v>18</v>
      </c>
      <c r="I21" s="224"/>
      <c r="J21" s="224"/>
      <c r="K21" s="224"/>
      <c r="L21" s="59"/>
      <c r="M21"/>
      <c r="N21"/>
      <c r="O21"/>
      <c r="P21"/>
      <c r="Q21"/>
      <c r="R21"/>
      <c r="S21"/>
      <c r="T21"/>
      <c r="U21"/>
      <c r="V21"/>
      <c r="W21"/>
      <c r="X21"/>
    </row>
    <row r="22" spans="1:24" ht="15" customHeight="1" x14ac:dyDescent="0.2">
      <c r="A22" s="187">
        <v>22</v>
      </c>
      <c r="B22" s="305"/>
      <c r="C22" s="309"/>
      <c r="D22" s="260"/>
      <c r="E22" s="257"/>
      <c r="F22" s="260" t="s">
        <v>454</v>
      </c>
      <c r="G22" s="364"/>
      <c r="H22" s="364"/>
      <c r="I22" s="224"/>
      <c r="J22" s="230"/>
      <c r="K22" s="230"/>
      <c r="L22" s="59"/>
      <c r="M22"/>
      <c r="N22"/>
      <c r="O22"/>
      <c r="P22"/>
      <c r="Q22"/>
      <c r="R22"/>
      <c r="S22"/>
      <c r="T22"/>
      <c r="U22"/>
      <c r="V22"/>
      <c r="W22"/>
      <c r="X22"/>
    </row>
    <row r="23" spans="1:24" ht="15" customHeight="1" x14ac:dyDescent="0.2">
      <c r="A23" s="187">
        <v>23</v>
      </c>
      <c r="B23" s="305"/>
      <c r="C23" s="262"/>
      <c r="D23" s="262"/>
      <c r="E23" s="262"/>
      <c r="F23" s="262"/>
      <c r="G23" s="262"/>
      <c r="H23" s="262"/>
      <c r="I23" s="224"/>
      <c r="J23" s="224"/>
      <c r="K23" s="224"/>
      <c r="L23" s="59"/>
      <c r="M23"/>
      <c r="N23"/>
      <c r="O23"/>
      <c r="P23"/>
      <c r="Q23"/>
      <c r="R23"/>
      <c r="S23"/>
      <c r="T23"/>
      <c r="U23"/>
      <c r="V23"/>
      <c r="W23"/>
      <c r="X23"/>
    </row>
    <row r="24" spans="1:24" s="40" customFormat="1" ht="19.5" customHeight="1" x14ac:dyDescent="0.25">
      <c r="A24" s="187">
        <v>24</v>
      </c>
      <c r="B24" s="305"/>
      <c r="C24" s="308"/>
      <c r="D24" s="254" t="s">
        <v>448</v>
      </c>
      <c r="E24" s="257"/>
      <c r="F24" s="260"/>
      <c r="G24" s="295" t="s">
        <v>337</v>
      </c>
      <c r="H24" s="295" t="s">
        <v>19</v>
      </c>
      <c r="I24" s="224"/>
      <c r="J24" s="230"/>
      <c r="K24" s="230"/>
      <c r="L24" s="59"/>
      <c r="M24"/>
      <c r="N24"/>
      <c r="O24"/>
      <c r="P24"/>
      <c r="Q24"/>
      <c r="R24"/>
      <c r="S24"/>
      <c r="T24"/>
      <c r="U24"/>
      <c r="V24"/>
      <c r="W24"/>
      <c r="X24"/>
    </row>
    <row r="25" spans="1:24" s="40" customFormat="1" ht="15" customHeight="1" x14ac:dyDescent="0.2">
      <c r="A25" s="187">
        <v>25</v>
      </c>
      <c r="B25" s="305"/>
      <c r="C25" s="309"/>
      <c r="D25" s="260"/>
      <c r="E25" s="257"/>
      <c r="F25" s="260" t="s">
        <v>455</v>
      </c>
      <c r="G25" s="358"/>
      <c r="H25" s="392"/>
      <c r="I25" s="224"/>
      <c r="J25" s="224"/>
      <c r="K25" s="224"/>
      <c r="L25" s="59"/>
      <c r="M25"/>
      <c r="N25"/>
      <c r="O25"/>
      <c r="P25"/>
      <c r="Q25"/>
      <c r="R25"/>
      <c r="S25"/>
      <c r="T25"/>
      <c r="U25"/>
      <c r="V25"/>
      <c r="W25"/>
      <c r="X25"/>
    </row>
    <row r="26" spans="1:24" s="40" customFormat="1" ht="15" customHeight="1" x14ac:dyDescent="0.2">
      <c r="A26" s="187">
        <v>26</v>
      </c>
      <c r="B26" s="305"/>
      <c r="C26" s="309"/>
      <c r="D26" s="260"/>
      <c r="E26" s="257"/>
      <c r="F26" s="260" t="s">
        <v>14</v>
      </c>
      <c r="G26" s="358"/>
      <c r="H26" s="392"/>
      <c r="I26" s="224"/>
      <c r="J26" s="230"/>
      <c r="K26" s="230"/>
      <c r="L26" s="59"/>
      <c r="M26"/>
      <c r="N26"/>
      <c r="O26"/>
      <c r="P26"/>
      <c r="Q26"/>
      <c r="R26"/>
      <c r="S26"/>
      <c r="T26"/>
      <c r="U26"/>
      <c r="V26"/>
      <c r="W26"/>
      <c r="X26"/>
    </row>
    <row r="27" spans="1:24" s="40" customFormat="1" ht="15" customHeight="1" x14ac:dyDescent="0.2">
      <c r="A27" s="187">
        <v>27</v>
      </c>
      <c r="B27" s="305"/>
      <c r="C27" s="309"/>
      <c r="D27" s="260"/>
      <c r="E27" s="257"/>
      <c r="F27" s="260" t="s">
        <v>15</v>
      </c>
      <c r="G27" s="358"/>
      <c r="H27" s="392"/>
      <c r="I27" s="224"/>
      <c r="J27" s="224"/>
      <c r="K27" s="224"/>
      <c r="L27" s="59"/>
      <c r="M27"/>
      <c r="N27"/>
      <c r="O27"/>
      <c r="P27"/>
      <c r="Q27"/>
      <c r="R27"/>
      <c r="S27"/>
      <c r="T27"/>
      <c r="U27"/>
      <c r="V27"/>
      <c r="W27"/>
      <c r="X27"/>
    </row>
    <row r="28" spans="1:24" s="40" customFormat="1" ht="15" customHeight="1" x14ac:dyDescent="0.2">
      <c r="A28" s="187">
        <v>28</v>
      </c>
      <c r="B28" s="305"/>
      <c r="C28" s="309"/>
      <c r="D28" s="260"/>
      <c r="E28" s="257"/>
      <c r="F28" s="260" t="s">
        <v>16</v>
      </c>
      <c r="G28" s="358"/>
      <c r="H28" s="392"/>
      <c r="I28" s="224"/>
      <c r="J28" s="224"/>
      <c r="K28" s="224"/>
      <c r="L28" s="59"/>
      <c r="M28"/>
      <c r="N28"/>
      <c r="O28"/>
      <c r="P28"/>
      <c r="Q28"/>
      <c r="R28"/>
      <c r="S28"/>
      <c r="T28"/>
      <c r="U28"/>
      <c r="V28"/>
      <c r="W28"/>
      <c r="X28"/>
    </row>
    <row r="29" spans="1:24" s="40" customFormat="1" ht="15" customHeight="1" x14ac:dyDescent="0.2">
      <c r="A29" s="187">
        <v>29</v>
      </c>
      <c r="B29" s="305"/>
      <c r="C29" s="309"/>
      <c r="D29" s="260"/>
      <c r="E29" s="257"/>
      <c r="F29" s="260" t="s">
        <v>89</v>
      </c>
      <c r="G29" s="358"/>
      <c r="H29" s="392"/>
      <c r="I29" s="224"/>
      <c r="J29" s="224"/>
      <c r="K29" s="224"/>
      <c r="L29" s="59"/>
      <c r="M29"/>
      <c r="N29"/>
      <c r="O29"/>
      <c r="P29"/>
      <c r="Q29"/>
      <c r="R29"/>
      <c r="S29"/>
      <c r="T29"/>
      <c r="U29"/>
      <c r="V29"/>
      <c r="W29"/>
      <c r="X29"/>
    </row>
    <row r="30" spans="1:24" s="40" customFormat="1" ht="15" customHeight="1" x14ac:dyDescent="0.2">
      <c r="A30" s="187">
        <v>30</v>
      </c>
      <c r="B30" s="305"/>
      <c r="C30" s="309"/>
      <c r="D30" s="260"/>
      <c r="E30" s="257"/>
      <c r="F30" s="260" t="s">
        <v>456</v>
      </c>
      <c r="G30" s="358"/>
      <c r="H30" s="392"/>
      <c r="I30" s="224"/>
      <c r="J30" s="224"/>
      <c r="K30" s="224"/>
      <c r="L30" s="59"/>
      <c r="M30"/>
      <c r="N30"/>
      <c r="O30"/>
      <c r="P30"/>
      <c r="Q30"/>
      <c r="R30"/>
      <c r="S30"/>
      <c r="T30"/>
      <c r="U30"/>
      <c r="V30"/>
      <c r="W30"/>
      <c r="X30"/>
    </row>
    <row r="31" spans="1:24" s="40" customFormat="1" ht="15" customHeight="1" x14ac:dyDescent="0.2">
      <c r="A31" s="187">
        <v>31</v>
      </c>
      <c r="B31" s="305"/>
      <c r="C31" s="309"/>
      <c r="D31" s="260"/>
      <c r="E31" s="257"/>
      <c r="F31" s="260" t="s">
        <v>87</v>
      </c>
      <c r="G31" s="358"/>
      <c r="H31" s="392"/>
      <c r="I31" s="224"/>
      <c r="J31" s="224"/>
      <c r="K31" s="224"/>
      <c r="L31" s="59"/>
      <c r="M31"/>
      <c r="N31"/>
      <c r="O31"/>
      <c r="P31"/>
      <c r="Q31"/>
      <c r="R31"/>
      <c r="S31"/>
      <c r="T31"/>
      <c r="U31"/>
      <c r="V31"/>
      <c r="W31"/>
      <c r="X31"/>
    </row>
    <row r="32" spans="1:24" s="40" customFormat="1" ht="15" customHeight="1" x14ac:dyDescent="0.2">
      <c r="A32" s="187">
        <v>32</v>
      </c>
      <c r="B32" s="305"/>
      <c r="C32" s="309"/>
      <c r="D32" s="260"/>
      <c r="E32" s="257"/>
      <c r="F32" s="260" t="s">
        <v>88</v>
      </c>
      <c r="G32" s="358"/>
      <c r="H32" s="392"/>
      <c r="I32" s="224"/>
      <c r="J32" s="224"/>
      <c r="K32" s="224"/>
      <c r="L32" s="59"/>
      <c r="M32"/>
      <c r="N32"/>
      <c r="O32"/>
      <c r="P32"/>
      <c r="Q32"/>
      <c r="R32"/>
      <c r="S32"/>
      <c r="T32"/>
      <c r="U32"/>
      <c r="V32"/>
      <c r="W32"/>
      <c r="X32"/>
    </row>
    <row r="33" spans="1:24" s="40" customFormat="1" ht="15" customHeight="1" thickBot="1" x14ac:dyDescent="0.25">
      <c r="A33" s="187">
        <v>33</v>
      </c>
      <c r="B33" s="305"/>
      <c r="C33" s="309"/>
      <c r="D33" s="260"/>
      <c r="E33" s="257"/>
      <c r="F33" s="260" t="s">
        <v>86</v>
      </c>
      <c r="G33" s="358"/>
      <c r="H33" s="392"/>
      <c r="I33" s="224"/>
      <c r="J33" s="224"/>
      <c r="K33" s="224"/>
      <c r="L33" s="59"/>
      <c r="M33"/>
      <c r="N33"/>
      <c r="O33"/>
      <c r="P33"/>
      <c r="Q33"/>
      <c r="R33"/>
      <c r="S33"/>
      <c r="T33"/>
      <c r="U33"/>
      <c r="V33"/>
      <c r="W33"/>
      <c r="X33"/>
    </row>
    <row r="34" spans="1:24" s="40" customFormat="1" ht="15" customHeight="1" thickBot="1" x14ac:dyDescent="0.25">
      <c r="A34" s="187">
        <v>34</v>
      </c>
      <c r="B34" s="305"/>
      <c r="C34" s="309"/>
      <c r="D34" s="260"/>
      <c r="E34" s="257" t="s">
        <v>94</v>
      </c>
      <c r="F34" s="260"/>
      <c r="G34" s="391">
        <f>SUM(G25:G33)</f>
        <v>0</v>
      </c>
      <c r="H34" s="393">
        <f>SUM(H25:H33)</f>
        <v>0</v>
      </c>
      <c r="I34" s="224"/>
      <c r="J34" s="224"/>
      <c r="K34" s="224"/>
      <c r="L34" s="59"/>
      <c r="M34"/>
      <c r="N34"/>
      <c r="O34"/>
      <c r="P34"/>
      <c r="Q34"/>
      <c r="R34"/>
      <c r="S34"/>
      <c r="T34"/>
      <c r="U34"/>
      <c r="V34"/>
      <c r="W34"/>
      <c r="X34"/>
    </row>
    <row r="35" spans="1:24" s="196" customFormat="1" ht="15" customHeight="1" x14ac:dyDescent="0.2">
      <c r="A35" s="187">
        <v>35</v>
      </c>
      <c r="B35" s="305"/>
      <c r="C35" s="309"/>
      <c r="D35" s="260"/>
      <c r="E35" s="257"/>
      <c r="F35" s="260"/>
      <c r="G35" s="260"/>
      <c r="H35" s="260"/>
      <c r="I35" s="224"/>
      <c r="J35" s="224"/>
      <c r="K35" s="224"/>
      <c r="L35" s="59"/>
    </row>
    <row r="36" spans="1:24" s="196" customFormat="1" ht="41.25" customHeight="1" x14ac:dyDescent="0.25">
      <c r="A36" s="187">
        <v>36</v>
      </c>
      <c r="B36" s="305"/>
      <c r="C36" s="308"/>
      <c r="D36" s="254" t="s">
        <v>624</v>
      </c>
      <c r="E36" s="257"/>
      <c r="F36" s="260"/>
      <c r="G36" s="285" t="s">
        <v>450</v>
      </c>
      <c r="H36" s="285" t="s">
        <v>451</v>
      </c>
      <c r="I36" s="224"/>
      <c r="J36" s="224"/>
      <c r="K36" s="224"/>
      <c r="L36" s="59"/>
    </row>
    <row r="37" spans="1:24" s="196" customFormat="1" ht="15" customHeight="1" x14ac:dyDescent="0.2">
      <c r="A37" s="187">
        <v>37</v>
      </c>
      <c r="B37" s="305"/>
      <c r="C37" s="309"/>
      <c r="D37" s="260"/>
      <c r="E37" s="257"/>
      <c r="F37" s="260" t="s">
        <v>449</v>
      </c>
      <c r="G37" s="358"/>
      <c r="H37" s="392"/>
      <c r="I37" s="224"/>
      <c r="J37" s="224"/>
      <c r="K37" s="224"/>
      <c r="L37" s="59"/>
    </row>
    <row r="38" spans="1:24" ht="30" customHeight="1" x14ac:dyDescent="0.2">
      <c r="A38" s="187">
        <v>38</v>
      </c>
      <c r="B38" s="305"/>
      <c r="C38" s="262"/>
      <c r="D38" s="260"/>
      <c r="E38" s="257"/>
      <c r="F38" s="260"/>
      <c r="G38" s="262"/>
      <c r="H38" s="262"/>
      <c r="I38" s="224"/>
      <c r="J38" s="224"/>
      <c r="K38" s="224"/>
      <c r="L38" s="59"/>
      <c r="M38"/>
      <c r="N38"/>
      <c r="O38"/>
      <c r="P38"/>
      <c r="Q38"/>
      <c r="R38"/>
      <c r="S38"/>
      <c r="T38"/>
      <c r="U38"/>
      <c r="V38"/>
      <c r="W38"/>
      <c r="X38"/>
    </row>
    <row r="39" spans="1:24" ht="26.25" x14ac:dyDescent="0.25">
      <c r="A39" s="187">
        <v>39</v>
      </c>
      <c r="B39" s="305"/>
      <c r="C39" s="308"/>
      <c r="D39" s="254" t="s">
        <v>530</v>
      </c>
      <c r="E39" s="257"/>
      <c r="F39" s="260"/>
      <c r="G39" s="285" t="s">
        <v>539</v>
      </c>
      <c r="H39" s="285" t="s">
        <v>540</v>
      </c>
      <c r="I39" s="224"/>
      <c r="J39" s="230"/>
      <c r="K39" s="230"/>
      <c r="L39" s="59"/>
      <c r="M39"/>
      <c r="N39"/>
      <c r="O39"/>
      <c r="P39"/>
      <c r="Q39"/>
      <c r="R39"/>
      <c r="S39"/>
      <c r="T39"/>
      <c r="U39"/>
      <c r="V39"/>
      <c r="W39"/>
      <c r="X39"/>
    </row>
    <row r="40" spans="1:24" ht="15" customHeight="1" x14ac:dyDescent="0.2">
      <c r="A40" s="187">
        <v>40</v>
      </c>
      <c r="B40" s="305"/>
      <c r="C40" s="309"/>
      <c r="D40" s="260"/>
      <c r="E40" s="257"/>
      <c r="F40" s="260" t="s">
        <v>625</v>
      </c>
      <c r="G40" s="358"/>
      <c r="H40" s="392"/>
      <c r="I40" s="224"/>
      <c r="J40" s="230"/>
      <c r="K40" s="230"/>
      <c r="L40" s="59"/>
      <c r="M40"/>
      <c r="N40"/>
      <c r="O40"/>
      <c r="P40"/>
      <c r="Q40"/>
      <c r="R40"/>
      <c r="S40"/>
      <c r="T40"/>
      <c r="U40"/>
      <c r="V40"/>
      <c r="W40"/>
      <c r="X40"/>
    </row>
    <row r="41" spans="1:24" s="196" customFormat="1" ht="15" customHeight="1" x14ac:dyDescent="0.2">
      <c r="A41" s="187">
        <v>41</v>
      </c>
      <c r="B41" s="305"/>
      <c r="C41" s="309"/>
      <c r="D41" s="260"/>
      <c r="E41" s="257"/>
      <c r="F41" s="283" t="s">
        <v>452</v>
      </c>
      <c r="G41" s="258"/>
      <c r="H41" s="262"/>
      <c r="I41" s="224"/>
      <c r="J41" s="224"/>
      <c r="K41" s="224"/>
      <c r="L41" s="59"/>
    </row>
    <row r="42" spans="1:24" s="50" customFormat="1" ht="30" customHeight="1" x14ac:dyDescent="0.3">
      <c r="A42" s="187">
        <v>42</v>
      </c>
      <c r="B42" s="305"/>
      <c r="C42" s="246" t="s">
        <v>405</v>
      </c>
      <c r="D42" s="262"/>
      <c r="E42" s="262"/>
      <c r="F42" s="262"/>
      <c r="G42" s="262"/>
      <c r="H42" s="262"/>
      <c r="I42" s="224"/>
      <c r="J42" s="224"/>
      <c r="K42" s="224"/>
      <c r="L42" s="59"/>
      <c r="M42"/>
      <c r="N42"/>
      <c r="O42"/>
      <c r="P42"/>
      <c r="Q42"/>
      <c r="R42"/>
      <c r="S42"/>
      <c r="T42"/>
      <c r="U42"/>
      <c r="V42"/>
      <c r="W42"/>
      <c r="X42"/>
    </row>
    <row r="43" spans="1:24" s="40" customFormat="1" x14ac:dyDescent="0.2">
      <c r="A43" s="187">
        <v>43</v>
      </c>
      <c r="B43" s="305"/>
      <c r="C43" s="262"/>
      <c r="D43" s="262"/>
      <c r="E43" s="262"/>
      <c r="F43" s="262"/>
      <c r="G43" s="262"/>
      <c r="H43" s="262"/>
      <c r="I43" s="224"/>
      <c r="J43" s="224"/>
      <c r="K43" s="224"/>
      <c r="L43" s="59"/>
      <c r="M43"/>
      <c r="N43"/>
      <c r="O43"/>
      <c r="P43"/>
      <c r="Q43"/>
      <c r="R43"/>
      <c r="S43"/>
      <c r="T43"/>
      <c r="U43"/>
      <c r="V43"/>
      <c r="W43"/>
      <c r="X43"/>
    </row>
    <row r="44" spans="1:24" s="38" customFormat="1" ht="22.5" customHeight="1" x14ac:dyDescent="0.25">
      <c r="A44" s="187">
        <v>44</v>
      </c>
      <c r="B44" s="305"/>
      <c r="C44" s="262"/>
      <c r="D44" s="237" t="s">
        <v>343</v>
      </c>
      <c r="E44" s="237"/>
      <c r="F44" s="260"/>
      <c r="G44" s="285" t="s">
        <v>337</v>
      </c>
      <c r="H44" s="285" t="s">
        <v>19</v>
      </c>
      <c r="I44" s="224"/>
      <c r="J44" s="224"/>
      <c r="K44" s="224"/>
      <c r="L44" s="59"/>
      <c r="M44"/>
      <c r="N44"/>
      <c r="O44"/>
      <c r="P44"/>
      <c r="Q44"/>
      <c r="R44"/>
      <c r="S44"/>
      <c r="T44"/>
      <c r="U44"/>
      <c r="V44"/>
      <c r="W44"/>
      <c r="X44"/>
    </row>
    <row r="45" spans="1:24" s="40" customFormat="1" ht="15" customHeight="1" x14ac:dyDescent="0.2">
      <c r="A45" s="187">
        <v>45</v>
      </c>
      <c r="B45" s="305"/>
      <c r="C45" s="309"/>
      <c r="D45" s="262"/>
      <c r="E45" s="257"/>
      <c r="F45" s="260" t="s">
        <v>73</v>
      </c>
      <c r="G45" s="358"/>
      <c r="H45" s="392"/>
      <c r="I45" s="224"/>
      <c r="J45" s="224"/>
      <c r="K45" s="224"/>
      <c r="L45" s="59"/>
      <c r="M45"/>
      <c r="N45"/>
      <c r="O45"/>
      <c r="P45"/>
      <c r="Q45"/>
      <c r="R45"/>
      <c r="S45"/>
      <c r="T45"/>
      <c r="U45"/>
      <c r="V45"/>
      <c r="W45"/>
      <c r="X45"/>
    </row>
    <row r="46" spans="1:24" s="40" customFormat="1" ht="15" customHeight="1" x14ac:dyDescent="0.2">
      <c r="A46" s="187">
        <v>46</v>
      </c>
      <c r="B46" s="305"/>
      <c r="C46" s="309"/>
      <c r="D46" s="262"/>
      <c r="E46" s="257"/>
      <c r="F46" s="260" t="s">
        <v>338</v>
      </c>
      <c r="G46" s="358"/>
      <c r="H46" s="392"/>
      <c r="I46" s="224"/>
      <c r="J46" s="224"/>
      <c r="K46" s="224"/>
      <c r="L46" s="59"/>
      <c r="M46"/>
      <c r="N46"/>
      <c r="O46"/>
      <c r="P46"/>
      <c r="Q46"/>
      <c r="R46"/>
      <c r="S46"/>
      <c r="T46"/>
      <c r="U46"/>
      <c r="V46"/>
      <c r="W46"/>
      <c r="X46"/>
    </row>
    <row r="47" spans="1:24" s="40" customFormat="1" ht="15" customHeight="1" x14ac:dyDescent="0.2">
      <c r="A47" s="187">
        <v>47</v>
      </c>
      <c r="B47" s="305"/>
      <c r="C47" s="309"/>
      <c r="D47" s="262"/>
      <c r="E47" s="257"/>
      <c r="F47" s="260" t="s">
        <v>339</v>
      </c>
      <c r="G47" s="358"/>
      <c r="H47" s="392"/>
      <c r="I47" s="224"/>
      <c r="J47" s="224"/>
      <c r="K47" s="224"/>
      <c r="L47" s="59"/>
      <c r="M47"/>
      <c r="N47"/>
      <c r="O47"/>
      <c r="P47"/>
      <c r="Q47"/>
      <c r="R47"/>
      <c r="S47"/>
      <c r="T47"/>
      <c r="U47"/>
      <c r="V47"/>
      <c r="W47"/>
      <c r="X47"/>
    </row>
    <row r="48" spans="1:24" s="40" customFormat="1" ht="15" customHeight="1" x14ac:dyDescent="0.2">
      <c r="A48" s="187">
        <v>48</v>
      </c>
      <c r="B48" s="305"/>
      <c r="C48" s="309"/>
      <c r="D48" s="262"/>
      <c r="E48" s="257"/>
      <c r="F48" s="260" t="s">
        <v>340</v>
      </c>
      <c r="G48" s="358"/>
      <c r="H48" s="392"/>
      <c r="I48" s="224"/>
      <c r="J48" s="224"/>
      <c r="K48" s="224"/>
      <c r="L48" s="59"/>
      <c r="M48"/>
      <c r="N48"/>
      <c r="O48"/>
      <c r="P48"/>
      <c r="Q48"/>
      <c r="R48"/>
      <c r="S48"/>
      <c r="T48"/>
      <c r="U48"/>
      <c r="V48"/>
      <c r="W48"/>
      <c r="X48"/>
    </row>
    <row r="49" spans="1:24" s="40" customFormat="1" ht="15" customHeight="1" x14ac:dyDescent="0.2">
      <c r="A49" s="187">
        <v>49</v>
      </c>
      <c r="B49" s="305"/>
      <c r="C49" s="309"/>
      <c r="D49" s="262"/>
      <c r="E49" s="257"/>
      <c r="F49" s="260" t="s">
        <v>341</v>
      </c>
      <c r="G49" s="358"/>
      <c r="H49" s="392"/>
      <c r="I49" s="224"/>
      <c r="J49" s="224"/>
      <c r="K49" s="224"/>
      <c r="L49" s="59"/>
      <c r="M49"/>
      <c r="N49"/>
      <c r="O49"/>
      <c r="P49"/>
      <c r="Q49"/>
      <c r="R49"/>
      <c r="S49"/>
      <c r="T49"/>
      <c r="U49"/>
      <c r="V49"/>
      <c r="W49"/>
      <c r="X49"/>
    </row>
    <row r="50" spans="1:24" s="50" customFormat="1" ht="15" customHeight="1" x14ac:dyDescent="0.2">
      <c r="A50" s="187">
        <v>50</v>
      </c>
      <c r="B50" s="305"/>
      <c r="C50" s="309"/>
      <c r="D50" s="262"/>
      <c r="E50" s="257"/>
      <c r="F50" s="260" t="s">
        <v>412</v>
      </c>
      <c r="G50" s="358"/>
      <c r="H50" s="392"/>
      <c r="I50" s="224"/>
      <c r="J50" s="224"/>
      <c r="K50" s="224"/>
      <c r="L50" s="59"/>
      <c r="M50"/>
      <c r="N50"/>
      <c r="O50"/>
      <c r="P50"/>
      <c r="Q50"/>
      <c r="R50"/>
      <c r="S50"/>
      <c r="T50"/>
      <c r="U50"/>
      <c r="V50"/>
      <c r="W50"/>
      <c r="X50"/>
    </row>
    <row r="51" spans="1:24" s="40" customFormat="1" ht="15" customHeight="1" x14ac:dyDescent="0.2">
      <c r="A51" s="187">
        <v>51</v>
      </c>
      <c r="B51" s="305"/>
      <c r="C51" s="309"/>
      <c r="D51" s="262"/>
      <c r="E51" s="257"/>
      <c r="F51" s="260" t="s">
        <v>74</v>
      </c>
      <c r="G51" s="358"/>
      <c r="H51" s="392"/>
      <c r="I51" s="224"/>
      <c r="J51" s="224"/>
      <c r="K51" s="224"/>
      <c r="L51" s="59"/>
      <c r="M51"/>
      <c r="N51"/>
      <c r="O51"/>
      <c r="P51"/>
      <c r="Q51"/>
      <c r="R51"/>
      <c r="S51"/>
      <c r="T51"/>
      <c r="U51"/>
      <c r="V51"/>
      <c r="W51"/>
      <c r="X51"/>
    </row>
    <row r="52" spans="1:24" s="40" customFormat="1" ht="15" customHeight="1" x14ac:dyDescent="0.2">
      <c r="A52" s="187">
        <v>52</v>
      </c>
      <c r="B52" s="305"/>
      <c r="C52" s="309"/>
      <c r="D52" s="262"/>
      <c r="E52" s="257"/>
      <c r="F52" s="260" t="s">
        <v>342</v>
      </c>
      <c r="G52" s="358"/>
      <c r="H52" s="392"/>
      <c r="I52" s="224"/>
      <c r="J52" s="224"/>
      <c r="K52" s="224"/>
      <c r="L52" s="59"/>
      <c r="M52"/>
      <c r="N52"/>
      <c r="O52"/>
      <c r="P52"/>
      <c r="Q52"/>
      <c r="R52"/>
      <c r="S52"/>
      <c r="T52"/>
      <c r="U52"/>
      <c r="V52"/>
      <c r="W52"/>
      <c r="X52"/>
    </row>
    <row r="53" spans="1:24" s="40" customFormat="1" ht="15" customHeight="1" x14ac:dyDescent="0.2">
      <c r="A53" s="187">
        <v>53</v>
      </c>
      <c r="B53" s="305"/>
      <c r="C53" s="309"/>
      <c r="D53" s="262"/>
      <c r="E53" s="257"/>
      <c r="F53" s="260" t="s">
        <v>488</v>
      </c>
      <c r="G53" s="358"/>
      <c r="H53" s="392"/>
      <c r="I53" s="224"/>
      <c r="J53" s="224"/>
      <c r="K53" s="224"/>
      <c r="L53" s="59"/>
      <c r="M53"/>
      <c r="N53"/>
      <c r="O53"/>
      <c r="P53"/>
      <c r="Q53"/>
      <c r="R53"/>
      <c r="S53"/>
      <c r="T53"/>
      <c r="U53"/>
      <c r="V53"/>
      <c r="W53"/>
      <c r="X53"/>
    </row>
    <row r="54" spans="1:24" s="213" customFormat="1" ht="15" customHeight="1" x14ac:dyDescent="0.2">
      <c r="A54" s="187"/>
      <c r="B54" s="305"/>
      <c r="C54" s="309"/>
      <c r="D54" s="262"/>
      <c r="E54" s="257"/>
      <c r="F54" s="312"/>
      <c r="G54" s="312"/>
      <c r="H54" s="312"/>
      <c r="I54" s="312"/>
      <c r="J54" s="311"/>
      <c r="K54" s="311"/>
      <c r="L54" s="59"/>
    </row>
    <row r="55" spans="1:24" s="50" customFormat="1" ht="30" customHeight="1" x14ac:dyDescent="0.3">
      <c r="A55" s="139">
        <v>62</v>
      </c>
      <c r="B55" s="305"/>
      <c r="C55" s="246" t="s">
        <v>406</v>
      </c>
      <c r="D55" s="262"/>
      <c r="E55" s="257"/>
      <c r="F55" s="262"/>
      <c r="G55" s="262"/>
      <c r="H55" s="262"/>
      <c r="I55" s="262"/>
      <c r="J55" s="262"/>
      <c r="K55" s="146"/>
      <c r="L55" s="59"/>
      <c r="M55"/>
      <c r="N55"/>
      <c r="O55"/>
      <c r="P55"/>
      <c r="Q55"/>
      <c r="R55"/>
      <c r="S55"/>
      <c r="T55"/>
      <c r="U55"/>
      <c r="V55"/>
      <c r="W55"/>
      <c r="X55"/>
    </row>
    <row r="56" spans="1:24" s="40" customFormat="1" x14ac:dyDescent="0.2">
      <c r="A56" s="139">
        <v>63</v>
      </c>
      <c r="B56" s="305"/>
      <c r="C56" s="262"/>
      <c r="D56" s="262"/>
      <c r="E56" s="257"/>
      <c r="F56" s="262"/>
      <c r="G56" s="262"/>
      <c r="H56" s="262"/>
      <c r="I56" s="262"/>
      <c r="J56" s="262"/>
      <c r="K56" s="146"/>
      <c r="L56" s="59"/>
      <c r="M56"/>
      <c r="N56"/>
      <c r="O56"/>
      <c r="P56"/>
      <c r="Q56"/>
      <c r="R56"/>
      <c r="S56"/>
      <c r="T56"/>
      <c r="U56"/>
      <c r="V56"/>
      <c r="W56"/>
      <c r="X56"/>
    </row>
    <row r="57" spans="1:24" s="40" customFormat="1" ht="17.25" customHeight="1" x14ac:dyDescent="0.25">
      <c r="A57" s="139">
        <v>64</v>
      </c>
      <c r="B57" s="305"/>
      <c r="C57" s="260"/>
      <c r="D57" s="237" t="s">
        <v>344</v>
      </c>
      <c r="E57" s="237"/>
      <c r="F57" s="260"/>
      <c r="G57" s="285" t="s">
        <v>337</v>
      </c>
      <c r="H57" s="285" t="s">
        <v>19</v>
      </c>
      <c r="I57" s="262"/>
      <c r="J57" s="262"/>
      <c r="K57" s="146"/>
      <c r="L57" s="59"/>
      <c r="M57"/>
      <c r="N57"/>
      <c r="O57"/>
      <c r="P57"/>
      <c r="Q57"/>
      <c r="R57"/>
      <c r="S57"/>
      <c r="T57"/>
      <c r="U57"/>
      <c r="V57"/>
      <c r="W57"/>
      <c r="X57"/>
    </row>
    <row r="58" spans="1:24" s="40" customFormat="1" ht="15" customHeight="1" x14ac:dyDescent="0.2">
      <c r="A58" s="139">
        <v>65</v>
      </c>
      <c r="B58" s="305"/>
      <c r="C58" s="260"/>
      <c r="D58" s="262"/>
      <c r="E58" s="257"/>
      <c r="F58" s="260" t="s">
        <v>458</v>
      </c>
      <c r="G58" s="358"/>
      <c r="H58" s="392"/>
      <c r="I58" s="262"/>
      <c r="J58" s="262"/>
      <c r="K58" s="146"/>
      <c r="L58" s="59"/>
      <c r="M58"/>
      <c r="N58"/>
      <c r="O58"/>
      <c r="P58"/>
      <c r="Q58"/>
      <c r="R58"/>
      <c r="S58"/>
      <c r="T58"/>
      <c r="U58"/>
      <c r="V58"/>
      <c r="W58"/>
      <c r="X58"/>
    </row>
    <row r="59" spans="1:24" s="40" customFormat="1" ht="15" customHeight="1" x14ac:dyDescent="0.2">
      <c r="A59" s="139">
        <v>66</v>
      </c>
      <c r="B59" s="305"/>
      <c r="C59" s="260"/>
      <c r="D59" s="262"/>
      <c r="E59" s="257"/>
      <c r="F59" s="260" t="s">
        <v>486</v>
      </c>
      <c r="G59" s="358"/>
      <c r="H59" s="392"/>
      <c r="I59" s="262"/>
      <c r="J59" s="262"/>
      <c r="K59" s="146"/>
      <c r="L59" s="59"/>
      <c r="M59"/>
      <c r="N59"/>
      <c r="O59"/>
      <c r="P59"/>
      <c r="Q59"/>
      <c r="R59"/>
      <c r="S59"/>
      <c r="T59"/>
      <c r="U59"/>
      <c r="V59"/>
      <c r="W59"/>
      <c r="X59"/>
    </row>
    <row r="60" spans="1:24" s="40" customFormat="1" ht="15" customHeight="1" x14ac:dyDescent="0.2">
      <c r="A60" s="139">
        <v>67</v>
      </c>
      <c r="B60" s="305"/>
      <c r="C60" s="260"/>
      <c r="D60" s="262"/>
      <c r="E60" s="257"/>
      <c r="F60" s="260" t="s">
        <v>348</v>
      </c>
      <c r="G60" s="358"/>
      <c r="H60" s="392"/>
      <c r="I60" s="262"/>
      <c r="J60" s="262"/>
      <c r="K60" s="146"/>
      <c r="L60" s="59"/>
      <c r="M60"/>
      <c r="N60"/>
      <c r="O60"/>
      <c r="P60"/>
      <c r="Q60"/>
      <c r="R60"/>
      <c r="S60"/>
      <c r="T60"/>
      <c r="U60"/>
      <c r="V60"/>
      <c r="W60"/>
      <c r="X60"/>
    </row>
    <row r="61" spans="1:24" s="40" customFormat="1" ht="15" customHeight="1" x14ac:dyDescent="0.2">
      <c r="A61" s="139">
        <v>68</v>
      </c>
      <c r="B61" s="305"/>
      <c r="C61" s="260"/>
      <c r="D61" s="262"/>
      <c r="E61" s="257"/>
      <c r="F61" s="542" t="s">
        <v>744</v>
      </c>
      <c r="G61" s="358"/>
      <c r="H61" s="392"/>
      <c r="I61" s="262"/>
      <c r="J61" s="262"/>
      <c r="K61" s="146"/>
      <c r="L61" s="59"/>
      <c r="M61"/>
      <c r="N61"/>
      <c r="O61"/>
      <c r="P61"/>
      <c r="Q61"/>
      <c r="R61"/>
      <c r="S61"/>
      <c r="T61"/>
      <c r="U61"/>
      <c r="V61"/>
      <c r="W61"/>
      <c r="X61"/>
    </row>
    <row r="62" spans="1:24" s="40" customFormat="1" ht="15" customHeight="1" x14ac:dyDescent="0.2">
      <c r="A62" s="139">
        <v>69</v>
      </c>
      <c r="B62" s="305"/>
      <c r="C62" s="260"/>
      <c r="D62" s="262"/>
      <c r="E62" s="257"/>
      <c r="F62" s="542" t="s">
        <v>745</v>
      </c>
      <c r="G62" s="358"/>
      <c r="H62" s="392"/>
      <c r="I62" s="262"/>
      <c r="J62" s="262"/>
      <c r="K62" s="146"/>
      <c r="L62" s="59"/>
      <c r="M62"/>
      <c r="N62"/>
      <c r="O62"/>
      <c r="P62"/>
      <c r="Q62"/>
      <c r="R62"/>
      <c r="S62"/>
      <c r="T62"/>
      <c r="U62"/>
      <c r="V62"/>
      <c r="W62"/>
      <c r="X62"/>
    </row>
    <row r="63" spans="1:24" s="40" customFormat="1" ht="15" customHeight="1" x14ac:dyDescent="0.2">
      <c r="A63" s="139">
        <v>70</v>
      </c>
      <c r="B63" s="305"/>
      <c r="C63" s="260"/>
      <c r="D63" s="262"/>
      <c r="E63" s="257"/>
      <c r="F63" s="542" t="s">
        <v>746</v>
      </c>
      <c r="G63" s="358"/>
      <c r="H63" s="392"/>
      <c r="I63" s="262"/>
      <c r="J63" s="262"/>
      <c r="K63" s="146"/>
      <c r="L63" s="59"/>
      <c r="M63"/>
      <c r="N63"/>
      <c r="O63"/>
      <c r="P63"/>
      <c r="Q63"/>
      <c r="R63"/>
      <c r="S63"/>
      <c r="T63"/>
      <c r="U63"/>
      <c r="V63"/>
      <c r="W63"/>
      <c r="X63"/>
    </row>
    <row r="64" spans="1:24" s="50" customFormat="1" ht="30" customHeight="1" x14ac:dyDescent="0.3">
      <c r="A64" s="139">
        <v>71</v>
      </c>
      <c r="B64" s="305"/>
      <c r="C64" s="246" t="s">
        <v>407</v>
      </c>
      <c r="D64" s="262"/>
      <c r="E64" s="257"/>
      <c r="F64" s="262"/>
      <c r="G64" s="262"/>
      <c r="H64" s="262"/>
      <c r="I64" s="262"/>
      <c r="J64" s="262"/>
      <c r="K64" s="146"/>
      <c r="L64" s="59"/>
      <c r="M64"/>
      <c r="N64"/>
      <c r="O64"/>
      <c r="P64"/>
      <c r="Q64"/>
      <c r="R64"/>
      <c r="S64"/>
      <c r="T64"/>
      <c r="U64"/>
      <c r="V64"/>
      <c r="W64"/>
      <c r="X64"/>
    </row>
    <row r="65" spans="1:24" s="40" customFormat="1" x14ac:dyDescent="0.2">
      <c r="A65" s="139">
        <v>72</v>
      </c>
      <c r="B65" s="305"/>
      <c r="C65" s="262"/>
      <c r="D65" s="262"/>
      <c r="E65" s="257"/>
      <c r="F65" s="262"/>
      <c r="G65" s="285"/>
      <c r="H65" s="285"/>
      <c r="I65" s="262"/>
      <c r="J65" s="262"/>
      <c r="K65" s="146"/>
      <c r="L65" s="59"/>
      <c r="M65"/>
      <c r="N65"/>
      <c r="O65"/>
      <c r="P65"/>
      <c r="Q65"/>
      <c r="R65"/>
      <c r="S65"/>
      <c r="T65"/>
      <c r="U65"/>
      <c r="V65"/>
      <c r="W65"/>
      <c r="X65"/>
    </row>
    <row r="66" spans="1:24" s="40" customFormat="1" ht="20.25" customHeight="1" x14ac:dyDescent="0.25">
      <c r="A66" s="139">
        <v>73</v>
      </c>
      <c r="B66" s="305"/>
      <c r="C66" s="260"/>
      <c r="D66" s="237" t="s">
        <v>344</v>
      </c>
      <c r="E66" s="237"/>
      <c r="F66" s="260"/>
      <c r="G66" s="285" t="s">
        <v>337</v>
      </c>
      <c r="H66" s="285" t="s">
        <v>19</v>
      </c>
      <c r="I66" s="262"/>
      <c r="J66" s="262"/>
      <c r="K66" s="146"/>
      <c r="L66" s="59"/>
      <c r="M66"/>
      <c r="N66"/>
      <c r="O66"/>
      <c r="P66"/>
      <c r="Q66"/>
      <c r="R66"/>
      <c r="S66"/>
      <c r="T66"/>
      <c r="U66"/>
      <c r="V66"/>
      <c r="W66"/>
      <c r="X66"/>
    </row>
    <row r="67" spans="1:24" s="40" customFormat="1" ht="15" customHeight="1" x14ac:dyDescent="0.2">
      <c r="A67" s="139">
        <v>74</v>
      </c>
      <c r="B67" s="305"/>
      <c r="C67" s="260"/>
      <c r="D67" s="260"/>
      <c r="E67" s="257"/>
      <c r="F67" s="260" t="s">
        <v>458</v>
      </c>
      <c r="G67" s="358"/>
      <c r="H67" s="392"/>
      <c r="I67" s="262"/>
      <c r="J67" s="262"/>
      <c r="K67" s="146"/>
      <c r="L67" s="59"/>
      <c r="M67"/>
      <c r="N67"/>
      <c r="O67"/>
      <c r="P67"/>
      <c r="Q67"/>
      <c r="R67"/>
      <c r="S67"/>
      <c r="T67"/>
      <c r="U67"/>
      <c r="V67"/>
      <c r="W67"/>
      <c r="X67"/>
    </row>
    <row r="68" spans="1:24" s="40" customFormat="1" ht="15" customHeight="1" x14ac:dyDescent="0.2">
      <c r="A68" s="139">
        <v>75</v>
      </c>
      <c r="B68" s="305"/>
      <c r="C68" s="260"/>
      <c r="D68" s="260"/>
      <c r="E68" s="257"/>
      <c r="F68" s="260" t="s">
        <v>486</v>
      </c>
      <c r="G68" s="358"/>
      <c r="H68" s="392"/>
      <c r="I68" s="262"/>
      <c r="J68" s="262"/>
      <c r="K68" s="146"/>
      <c r="L68" s="59"/>
      <c r="M68"/>
      <c r="N68"/>
      <c r="O68"/>
      <c r="P68"/>
      <c r="Q68"/>
      <c r="R68"/>
      <c r="S68"/>
      <c r="T68"/>
      <c r="U68"/>
      <c r="V68"/>
      <c r="W68"/>
      <c r="X68"/>
    </row>
    <row r="69" spans="1:24" s="40" customFormat="1" ht="15" customHeight="1" x14ac:dyDescent="0.2">
      <c r="A69" s="139">
        <v>76</v>
      </c>
      <c r="B69" s="305"/>
      <c r="C69" s="260"/>
      <c r="D69" s="260"/>
      <c r="E69" s="257"/>
      <c r="F69" s="260" t="s">
        <v>348</v>
      </c>
      <c r="G69" s="358"/>
      <c r="H69" s="392"/>
      <c r="I69" s="262"/>
      <c r="J69" s="262"/>
      <c r="K69" s="146"/>
      <c r="L69" s="59"/>
      <c r="M69"/>
      <c r="N69"/>
      <c r="O69"/>
      <c r="P69"/>
      <c r="Q69"/>
      <c r="R69"/>
      <c r="S69"/>
      <c r="T69"/>
      <c r="U69"/>
      <c r="V69"/>
      <c r="W69"/>
      <c r="X69"/>
    </row>
    <row r="70" spans="1:24" s="50" customFormat="1" ht="15" customHeight="1" x14ac:dyDescent="0.2">
      <c r="A70" s="139">
        <v>77</v>
      </c>
      <c r="B70" s="305"/>
      <c r="C70" s="260"/>
      <c r="D70" s="260"/>
      <c r="E70" s="257"/>
      <c r="F70" s="542" t="s">
        <v>744</v>
      </c>
      <c r="G70" s="358"/>
      <c r="H70" s="392"/>
      <c r="I70" s="262"/>
      <c r="J70" s="262"/>
      <c r="K70" s="146"/>
      <c r="L70" s="59"/>
      <c r="M70"/>
      <c r="N70"/>
      <c r="O70"/>
      <c r="P70"/>
      <c r="Q70"/>
      <c r="R70"/>
      <c r="S70"/>
      <c r="T70"/>
      <c r="U70"/>
      <c r="V70"/>
      <c r="W70"/>
      <c r="X70"/>
    </row>
    <row r="71" spans="1:24" s="40" customFormat="1" ht="15" customHeight="1" x14ac:dyDescent="0.2">
      <c r="A71" s="139">
        <v>78</v>
      </c>
      <c r="B71" s="305"/>
      <c r="C71" s="260"/>
      <c r="D71" s="260"/>
      <c r="E71" s="257"/>
      <c r="F71" s="542" t="s">
        <v>745</v>
      </c>
      <c r="G71" s="358"/>
      <c r="H71" s="392"/>
      <c r="I71" s="262"/>
      <c r="J71" s="262"/>
      <c r="K71" s="146"/>
      <c r="L71" s="59"/>
      <c r="M71"/>
      <c r="N71"/>
      <c r="O71"/>
      <c r="P71"/>
      <c r="Q71"/>
      <c r="R71"/>
      <c r="S71"/>
      <c r="T71"/>
      <c r="U71"/>
      <c r="V71"/>
      <c r="W71"/>
      <c r="X71"/>
    </row>
    <row r="72" spans="1:24" s="40" customFormat="1" ht="15" customHeight="1" x14ac:dyDescent="0.2">
      <c r="A72" s="139">
        <v>79</v>
      </c>
      <c r="B72" s="305"/>
      <c r="C72" s="260"/>
      <c r="D72" s="260"/>
      <c r="E72" s="257"/>
      <c r="F72" s="542" t="s">
        <v>746</v>
      </c>
      <c r="G72" s="358"/>
      <c r="H72" s="392"/>
      <c r="I72" s="262"/>
      <c r="J72" s="262"/>
      <c r="K72" s="146"/>
      <c r="L72" s="59"/>
      <c r="M72"/>
      <c r="N72"/>
      <c r="O72"/>
      <c r="P72"/>
      <c r="Q72"/>
      <c r="R72"/>
      <c r="S72"/>
      <c r="T72"/>
      <c r="U72"/>
      <c r="V72"/>
      <c r="W72"/>
      <c r="X72"/>
    </row>
    <row r="73" spans="1:24" s="50" customFormat="1" ht="30" customHeight="1" x14ac:dyDescent="0.3">
      <c r="A73" s="139">
        <v>80</v>
      </c>
      <c r="B73" s="305"/>
      <c r="C73" s="246" t="s">
        <v>408</v>
      </c>
      <c r="D73" s="262"/>
      <c r="E73" s="257"/>
      <c r="F73" s="262"/>
      <c r="G73" s="262"/>
      <c r="H73" s="262"/>
      <c r="I73" s="262"/>
      <c r="J73" s="262"/>
      <c r="K73" s="146"/>
      <c r="L73" s="59"/>
      <c r="M73"/>
      <c r="N73"/>
      <c r="O73"/>
      <c r="P73"/>
      <c r="Q73"/>
      <c r="R73"/>
      <c r="S73"/>
      <c r="T73"/>
      <c r="U73"/>
      <c r="V73"/>
      <c r="W73"/>
      <c r="X73"/>
    </row>
    <row r="74" spans="1:24" s="40" customFormat="1" ht="45" customHeight="1" x14ac:dyDescent="0.25">
      <c r="A74" s="139">
        <v>81</v>
      </c>
      <c r="B74" s="305"/>
      <c r="C74" s="260"/>
      <c r="D74" s="237" t="s">
        <v>344</v>
      </c>
      <c r="E74" s="237"/>
      <c r="F74" s="260"/>
      <c r="G74" s="285" t="s">
        <v>345</v>
      </c>
      <c r="H74" s="285" t="s">
        <v>457</v>
      </c>
      <c r="I74" s="262"/>
      <c r="J74" s="285" t="s">
        <v>531</v>
      </c>
      <c r="K74" s="147"/>
      <c r="L74" s="59"/>
      <c r="M74"/>
      <c r="N74"/>
      <c r="O74"/>
      <c r="P74"/>
      <c r="Q74"/>
      <c r="R74"/>
      <c r="S74"/>
      <c r="T74"/>
      <c r="U74"/>
      <c r="V74"/>
      <c r="W74"/>
      <c r="X74"/>
    </row>
    <row r="75" spans="1:24" s="40" customFormat="1" ht="15" customHeight="1" x14ac:dyDescent="0.2">
      <c r="A75" s="139">
        <v>82</v>
      </c>
      <c r="B75" s="305"/>
      <c r="C75" s="260"/>
      <c r="D75" s="260"/>
      <c r="E75" s="257"/>
      <c r="F75" s="260" t="s">
        <v>458</v>
      </c>
      <c r="G75" s="364"/>
      <c r="H75" s="364"/>
      <c r="I75" s="262"/>
      <c r="J75" s="482">
        <f>IF(H75&gt;0,100*G75/H75,0)</f>
        <v>0</v>
      </c>
      <c r="K75" s="146"/>
      <c r="L75" s="59"/>
      <c r="M75"/>
      <c r="N75"/>
      <c r="O75"/>
      <c r="P75"/>
      <c r="Q75"/>
      <c r="R75"/>
      <c r="S75"/>
      <c r="T75"/>
      <c r="U75"/>
      <c r="V75"/>
      <c r="W75"/>
      <c r="X75"/>
    </row>
    <row r="76" spans="1:24" s="40" customFormat="1" ht="15" customHeight="1" x14ac:dyDescent="0.2">
      <c r="A76" s="139">
        <v>83</v>
      </c>
      <c r="B76" s="305"/>
      <c r="C76" s="260"/>
      <c r="D76" s="260"/>
      <c r="E76" s="257"/>
      <c r="F76" s="260" t="s">
        <v>486</v>
      </c>
      <c r="G76" s="364"/>
      <c r="H76" s="364"/>
      <c r="I76" s="262"/>
      <c r="J76" s="482">
        <f>IF(H76&gt;0,100*G76/H76,0)</f>
        <v>0</v>
      </c>
      <c r="K76" s="146"/>
      <c r="L76" s="59"/>
      <c r="M76"/>
      <c r="N76"/>
      <c r="O76"/>
      <c r="P76"/>
      <c r="Q76"/>
      <c r="R76"/>
      <c r="S76"/>
      <c r="T76"/>
      <c r="U76"/>
      <c r="V76"/>
      <c r="W76"/>
      <c r="X76"/>
    </row>
    <row r="77" spans="1:24" s="40" customFormat="1" ht="15" customHeight="1" x14ac:dyDescent="0.2">
      <c r="A77" s="139">
        <v>84</v>
      </c>
      <c r="B77" s="305"/>
      <c r="C77" s="260"/>
      <c r="D77" s="260"/>
      <c r="E77" s="257"/>
      <c r="F77" s="260" t="s">
        <v>348</v>
      </c>
      <c r="G77" s="364"/>
      <c r="H77" s="290"/>
      <c r="I77" s="262"/>
      <c r="J77" s="328"/>
      <c r="K77" s="146"/>
      <c r="L77" s="59"/>
      <c r="M77"/>
      <c r="N77"/>
      <c r="O77"/>
      <c r="P77"/>
      <c r="Q77"/>
      <c r="R77"/>
      <c r="S77"/>
      <c r="T77"/>
      <c r="U77"/>
      <c r="V77"/>
      <c r="W77"/>
      <c r="X77"/>
    </row>
    <row r="78" spans="1:24" s="40" customFormat="1" ht="15" customHeight="1" x14ac:dyDescent="0.2">
      <c r="A78" s="139">
        <v>85</v>
      </c>
      <c r="B78" s="305"/>
      <c r="C78" s="260"/>
      <c r="D78" s="260"/>
      <c r="E78" s="257"/>
      <c r="F78" s="542" t="s">
        <v>744</v>
      </c>
      <c r="G78" s="364"/>
      <c r="H78" s="364"/>
      <c r="I78" s="262"/>
      <c r="J78" s="482">
        <f>IF(H78&gt;0,100*G78/H78,0)</f>
        <v>0</v>
      </c>
      <c r="K78" s="146"/>
      <c r="L78" s="59"/>
      <c r="M78"/>
      <c r="N78"/>
      <c r="O78"/>
      <c r="P78"/>
      <c r="Q78"/>
      <c r="R78"/>
      <c r="S78"/>
      <c r="T78"/>
      <c r="U78"/>
      <c r="V78"/>
      <c r="W78"/>
      <c r="X78"/>
    </row>
    <row r="79" spans="1:24" s="40" customFormat="1" ht="15" customHeight="1" x14ac:dyDescent="0.2">
      <c r="A79" s="139">
        <v>86</v>
      </c>
      <c r="B79" s="305"/>
      <c r="C79" s="260"/>
      <c r="D79" s="260"/>
      <c r="E79" s="257"/>
      <c r="F79" s="542" t="s">
        <v>745</v>
      </c>
      <c r="G79" s="364"/>
      <c r="H79" s="364"/>
      <c r="I79" s="262"/>
      <c r="J79" s="482">
        <f>IF(H79&gt;0,100*G79/H79,0)</f>
        <v>0</v>
      </c>
      <c r="K79" s="146"/>
      <c r="L79" s="59"/>
      <c r="M79"/>
      <c r="N79"/>
      <c r="O79"/>
      <c r="P79"/>
      <c r="Q79"/>
      <c r="R79"/>
      <c r="S79"/>
      <c r="T79"/>
      <c r="U79"/>
      <c r="V79"/>
      <c r="W79"/>
      <c r="X79"/>
    </row>
    <row r="80" spans="1:24" s="40" customFormat="1" ht="15" customHeight="1" thickBot="1" x14ac:dyDescent="0.25">
      <c r="A80" s="139">
        <v>87</v>
      </c>
      <c r="B80" s="305"/>
      <c r="C80" s="260"/>
      <c r="D80" s="260"/>
      <c r="E80" s="257"/>
      <c r="F80" s="542" t="s">
        <v>746</v>
      </c>
      <c r="G80" s="364"/>
      <c r="H80" s="290"/>
      <c r="I80" s="262"/>
      <c r="J80" s="262"/>
      <c r="K80" s="146"/>
      <c r="L80" s="59"/>
      <c r="M80"/>
      <c r="N80"/>
      <c r="O80"/>
      <c r="P80"/>
      <c r="Q80"/>
      <c r="R80"/>
      <c r="S80"/>
      <c r="T80"/>
      <c r="U80"/>
      <c r="V80"/>
      <c r="W80"/>
      <c r="X80"/>
    </row>
    <row r="81" spans="1:24" s="40" customFormat="1" ht="15" customHeight="1" thickBot="1" x14ac:dyDescent="0.25">
      <c r="A81" s="139">
        <v>88</v>
      </c>
      <c r="B81" s="305"/>
      <c r="C81" s="260"/>
      <c r="D81" s="260"/>
      <c r="E81" s="192" t="s">
        <v>4</v>
      </c>
      <c r="F81" s="542"/>
      <c r="G81" s="394">
        <f>SUM(G75:G80)</f>
        <v>0</v>
      </c>
      <c r="H81" s="290"/>
      <c r="I81" s="262"/>
      <c r="J81" s="262"/>
      <c r="K81" s="146"/>
      <c r="L81" s="59"/>
      <c r="M81"/>
      <c r="N81"/>
      <c r="O81"/>
      <c r="P81"/>
      <c r="Q81"/>
      <c r="R81"/>
      <c r="S81"/>
      <c r="T81"/>
      <c r="U81"/>
      <c r="V81"/>
      <c r="W81"/>
      <c r="X81"/>
    </row>
    <row r="82" spans="1:24" x14ac:dyDescent="0.2">
      <c r="A82" s="64"/>
      <c r="B82" s="160"/>
      <c r="C82" s="66"/>
      <c r="D82" s="66"/>
      <c r="E82" s="91"/>
      <c r="F82" s="66"/>
      <c r="G82" s="66"/>
      <c r="H82" s="66"/>
      <c r="I82" s="66"/>
      <c r="J82" s="66"/>
      <c r="K82" s="66"/>
      <c r="L82" s="73"/>
      <c r="M82"/>
      <c r="N82"/>
      <c r="O82"/>
      <c r="P82"/>
      <c r="Q82"/>
      <c r="R82"/>
      <c r="S82"/>
      <c r="T82"/>
      <c r="U82"/>
      <c r="V82"/>
      <c r="W82"/>
      <c r="X82"/>
    </row>
  </sheetData>
  <customSheetViews>
    <customSheetView guid="{21F2E024-704F-4E93-AC63-213755ECFFE0}" scale="55" showPageBreaks="1" showGridLines="0" fitToPage="1" view="pageBreakPreview">
      <pane ySplit="6" topLeftCell="A7" activePane="bottomLeft" state="frozen"/>
      <selection pane="bottomLeft"/>
      <pageMargins left="0.70866141732283472" right="0.70866141732283472" top="0.74803149606299213" bottom="0.74803149606299213" header="0.31496062992125989" footer="0.31496062992125989"/>
      <pageSetup paperSize="9" scale="52"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I2:K2"/>
    <mergeCell ref="I3:K3"/>
    <mergeCell ref="I4:K4"/>
    <mergeCell ref="A6:K6"/>
  </mergeCells>
  <dataValidations count="2">
    <dataValidation type="custom" allowBlank="1" showInputMessage="1" showErrorMessage="1" error="Decimal values larger than or equal to 0 and the text &quot;N/A&quot; are accepted" prompt="Please enter a number larger than or equal to 0. _x000a_Enter &quot;N/A&quot; if this does not apply" sqref="G40:H40">
      <formula1>OR(AND(ISNUMBER(G40),G40&gt;=0),AND(ISTEXT(G40),G40="N/A"))</formula1>
    </dataValidation>
    <dataValidation allowBlank="1" showInputMessage="1" showErrorMessage="1" prompt="Please enter Network / Sub-Network Name" sqref="I4:K4"/>
  </dataValidations>
  <pageMargins left="0.70866141732283472" right="0.70866141732283472" top="0.74803149606299213" bottom="0.74803149606299213" header="0.31496062992125984" footer="0.31496062992125984"/>
  <pageSetup paperSize="9" scale="49" fitToHeight="2" orientation="portrait"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10"/>
    <pageSetUpPr fitToPage="1"/>
  </sheetPr>
  <dimension ref="A1:F54"/>
  <sheetViews>
    <sheetView showGridLines="0" topLeftCell="A28" zoomScaleNormal="100" zoomScaleSheetLayoutView="80" workbookViewId="0">
      <selection activeCell="F41" sqref="F41"/>
    </sheetView>
  </sheetViews>
  <sheetFormatPr defaultRowHeight="15" x14ac:dyDescent="0.2"/>
  <cols>
    <col min="1" max="1" width="9.140625" style="2"/>
    <col min="2" max="2" width="96.85546875" style="2" customWidth="1"/>
    <col min="3" max="3" width="9.140625" style="2" customWidth="1"/>
    <col min="4" max="4" width="20.5703125" style="2" customWidth="1"/>
    <col min="5" max="16384" width="9.140625" style="2"/>
  </cols>
  <sheetData>
    <row r="1" spans="1:6" x14ac:dyDescent="0.2">
      <c r="A1" s="497"/>
      <c r="B1" s="498"/>
      <c r="C1" s="499"/>
      <c r="D1"/>
      <c r="E1"/>
      <c r="F1"/>
    </row>
    <row r="2" spans="1:6" ht="15.75" x14ac:dyDescent="0.2">
      <c r="A2" s="500"/>
      <c r="B2" s="501" t="s">
        <v>734</v>
      </c>
      <c r="C2" s="11"/>
      <c r="D2"/>
      <c r="E2"/>
      <c r="F2"/>
    </row>
    <row r="3" spans="1:6" ht="55.5" customHeight="1" x14ac:dyDescent="0.2">
      <c r="A3" s="24"/>
      <c r="B3" s="674" t="s">
        <v>901</v>
      </c>
      <c r="C3" s="11"/>
      <c r="D3" s="537"/>
      <c r="E3"/>
      <c r="F3"/>
    </row>
    <row r="4" spans="1:6" x14ac:dyDescent="0.2">
      <c r="A4" s="24"/>
      <c r="B4" s="438"/>
      <c r="C4" s="502"/>
      <c r="D4" s="479"/>
      <c r="E4" s="479"/>
      <c r="F4" s="479"/>
    </row>
    <row r="5" spans="1:6" ht="15.75" x14ac:dyDescent="0.2">
      <c r="A5" s="24"/>
      <c r="B5" s="503" t="s">
        <v>701</v>
      </c>
      <c r="C5" s="502"/>
      <c r="D5"/>
      <c r="E5"/>
      <c r="F5"/>
    </row>
    <row r="6" spans="1:6" ht="38.25" x14ac:dyDescent="0.2">
      <c r="A6" s="24"/>
      <c r="B6" s="439" t="s">
        <v>702</v>
      </c>
      <c r="C6" s="502"/>
      <c r="D6"/>
      <c r="E6"/>
      <c r="F6"/>
    </row>
    <row r="7" spans="1:6" ht="68.25" customHeight="1" x14ac:dyDescent="0.2">
      <c r="A7" s="24"/>
      <c r="B7" s="439" t="s">
        <v>703</v>
      </c>
      <c r="C7" s="502"/>
      <c r="D7"/>
      <c r="E7"/>
      <c r="F7"/>
    </row>
    <row r="8" spans="1:6" ht="15" customHeight="1" x14ac:dyDescent="0.2">
      <c r="A8" s="24"/>
      <c r="B8" s="439"/>
      <c r="C8" s="502"/>
      <c r="D8" s="436"/>
      <c r="E8" s="436"/>
      <c r="F8" s="436"/>
    </row>
    <row r="9" spans="1:6" ht="15" customHeight="1" x14ac:dyDescent="0.2">
      <c r="A9" s="24"/>
      <c r="B9" s="503" t="s">
        <v>704</v>
      </c>
      <c r="C9" s="502"/>
      <c r="D9" s="436"/>
      <c r="E9" s="436"/>
      <c r="F9" s="436"/>
    </row>
    <row r="10" spans="1:6" ht="38.25" x14ac:dyDescent="0.2">
      <c r="A10" s="24"/>
      <c r="B10" s="439" t="s">
        <v>714</v>
      </c>
      <c r="C10" s="502"/>
      <c r="D10" s="436"/>
      <c r="E10" s="436"/>
      <c r="F10" s="436"/>
    </row>
    <row r="11" spans="1:6" ht="25.5" x14ac:dyDescent="0.2">
      <c r="A11" s="24"/>
      <c r="B11" s="439" t="s">
        <v>864</v>
      </c>
      <c r="C11" s="11"/>
      <c r="D11" s="436"/>
      <c r="E11" s="436"/>
      <c r="F11" s="436"/>
    </row>
    <row r="12" spans="1:6" ht="15" customHeight="1" x14ac:dyDescent="0.2">
      <c r="A12" s="24"/>
      <c r="B12" s="439"/>
      <c r="C12" s="11"/>
      <c r="D12" s="436"/>
      <c r="E12" s="436"/>
      <c r="F12" s="436"/>
    </row>
    <row r="13" spans="1:6" ht="15" customHeight="1" x14ac:dyDescent="0.2">
      <c r="A13" s="24"/>
      <c r="B13" s="503" t="s">
        <v>705</v>
      </c>
      <c r="C13" s="11"/>
      <c r="D13" s="436"/>
      <c r="E13" s="436"/>
      <c r="F13" s="436"/>
    </row>
    <row r="14" spans="1:6" ht="63.75" x14ac:dyDescent="0.2">
      <c r="A14" s="24"/>
      <c r="B14" s="439" t="s">
        <v>706</v>
      </c>
      <c r="C14" s="11"/>
      <c r="D14" s="436"/>
      <c r="E14" s="436"/>
      <c r="F14" s="436"/>
    </row>
    <row r="15" spans="1:6" ht="15" customHeight="1" x14ac:dyDescent="0.2">
      <c r="A15" s="24"/>
      <c r="B15" s="439"/>
      <c r="C15" s="11"/>
      <c r="D15" s="436"/>
      <c r="E15" s="436"/>
      <c r="F15" s="436"/>
    </row>
    <row r="16" spans="1:6" ht="15" customHeight="1" x14ac:dyDescent="0.2">
      <c r="A16" s="24"/>
      <c r="B16" s="503" t="s">
        <v>707</v>
      </c>
      <c r="C16" s="11"/>
      <c r="D16" s="436"/>
      <c r="E16" s="436"/>
      <c r="F16" s="436"/>
    </row>
    <row r="17" spans="1:6" ht="114.75" x14ac:dyDescent="0.2">
      <c r="A17" s="24"/>
      <c r="B17" s="539" t="s">
        <v>762</v>
      </c>
      <c r="C17" s="11"/>
      <c r="D17" s="436"/>
      <c r="E17" s="436"/>
      <c r="F17" s="436"/>
    </row>
    <row r="18" spans="1:6" ht="15" customHeight="1" x14ac:dyDescent="0.2">
      <c r="A18" s="24"/>
      <c r="B18" s="439"/>
      <c r="C18" s="11"/>
      <c r="D18" s="436"/>
      <c r="E18" s="436"/>
      <c r="F18" s="436"/>
    </row>
    <row r="19" spans="1:6" ht="15" customHeight="1" x14ac:dyDescent="0.2">
      <c r="A19" s="24"/>
      <c r="B19" s="503" t="s">
        <v>708</v>
      </c>
      <c r="C19" s="11"/>
      <c r="D19" s="436"/>
      <c r="E19" s="436"/>
      <c r="F19" s="436"/>
    </row>
    <row r="20" spans="1:6" ht="25.5" x14ac:dyDescent="0.2">
      <c r="A20" s="24"/>
      <c r="B20" s="439" t="s">
        <v>902</v>
      </c>
      <c r="C20" s="11"/>
      <c r="D20" s="436"/>
      <c r="E20" s="436"/>
      <c r="F20" s="436"/>
    </row>
    <row r="21" spans="1:6" ht="25.5" x14ac:dyDescent="0.2">
      <c r="A21" s="24"/>
      <c r="B21" s="439" t="s">
        <v>903</v>
      </c>
      <c r="C21" s="11"/>
      <c r="D21" s="436"/>
      <c r="E21" s="436"/>
      <c r="F21" s="436"/>
    </row>
    <row r="22" spans="1:6" ht="63" customHeight="1" x14ac:dyDescent="0.2">
      <c r="A22" s="24"/>
      <c r="B22" s="439" t="s">
        <v>743</v>
      </c>
      <c r="C22" s="11"/>
      <c r="D22" s="479"/>
      <c r="E22" s="479"/>
      <c r="F22" s="479"/>
    </row>
    <row r="23" spans="1:6" ht="51" x14ac:dyDescent="0.2">
      <c r="A23" s="24"/>
      <c r="B23" s="539" t="s">
        <v>763</v>
      </c>
      <c r="C23" s="11"/>
      <c r="D23" s="436"/>
      <c r="E23" s="436"/>
      <c r="F23" s="436"/>
    </row>
    <row r="24" spans="1:6" ht="15" customHeight="1" x14ac:dyDescent="0.2">
      <c r="A24" s="24"/>
      <c r="B24" s="439"/>
      <c r="C24" s="11"/>
      <c r="D24" s="436"/>
      <c r="E24" s="436"/>
      <c r="F24" s="436"/>
    </row>
    <row r="25" spans="1:6" ht="15" customHeight="1" x14ac:dyDescent="0.2">
      <c r="A25" s="24"/>
      <c r="B25" s="503" t="s">
        <v>709</v>
      </c>
      <c r="C25" s="11"/>
      <c r="D25" s="436"/>
      <c r="E25" s="436"/>
      <c r="F25" s="436"/>
    </row>
    <row r="26" spans="1:6" ht="25.5" x14ac:dyDescent="0.2">
      <c r="A26" s="24"/>
      <c r="B26" s="439" t="s">
        <v>748</v>
      </c>
      <c r="C26" s="11"/>
      <c r="D26" s="537"/>
      <c r="E26" s="436"/>
      <c r="F26" s="436"/>
    </row>
    <row r="27" spans="1:6" x14ac:dyDescent="0.2">
      <c r="A27" s="24"/>
      <c r="B27" s="439"/>
      <c r="C27" s="11"/>
      <c r="D27" s="436"/>
      <c r="E27" s="436"/>
      <c r="F27" s="436"/>
    </row>
    <row r="28" spans="1:6" ht="15.75" x14ac:dyDescent="0.2">
      <c r="A28" s="24"/>
      <c r="B28" s="503" t="s">
        <v>710</v>
      </c>
      <c r="C28" s="11"/>
      <c r="D28" s="436"/>
      <c r="E28" s="436"/>
      <c r="F28" s="436"/>
    </row>
    <row r="29" spans="1:6" ht="51" x14ac:dyDescent="0.2">
      <c r="A29" s="24"/>
      <c r="B29" s="439" t="s">
        <v>711</v>
      </c>
      <c r="C29" s="11"/>
      <c r="D29" s="436"/>
      <c r="E29" s="436"/>
      <c r="F29" s="436"/>
    </row>
    <row r="30" spans="1:6" x14ac:dyDescent="0.2">
      <c r="A30" s="24"/>
      <c r="B30" s="439"/>
      <c r="C30" s="11"/>
      <c r="D30" s="436"/>
      <c r="E30" s="436"/>
      <c r="F30" s="436"/>
    </row>
    <row r="31" spans="1:6" ht="15.75" x14ac:dyDescent="0.2">
      <c r="A31" s="24"/>
      <c r="B31" s="503" t="s">
        <v>712</v>
      </c>
      <c r="C31" s="11"/>
      <c r="D31" s="436"/>
      <c r="E31" s="436"/>
      <c r="F31" s="436"/>
    </row>
    <row r="32" spans="1:6" ht="38.25" x14ac:dyDescent="0.2">
      <c r="A32" s="24"/>
      <c r="B32" s="439" t="s">
        <v>713</v>
      </c>
      <c r="C32" s="11"/>
      <c r="D32" s="436"/>
      <c r="E32" s="436"/>
      <c r="F32" s="436"/>
    </row>
    <row r="33" spans="1:6" x14ac:dyDescent="0.2">
      <c r="A33" s="24"/>
      <c r="B33" s="439"/>
      <c r="C33" s="11"/>
      <c r="D33" s="436"/>
      <c r="E33" s="436"/>
      <c r="F33" s="436"/>
    </row>
    <row r="34" spans="1:6" ht="15.75" x14ac:dyDescent="0.2">
      <c r="A34" s="24"/>
      <c r="B34" s="503" t="s">
        <v>715</v>
      </c>
      <c r="C34" s="11"/>
      <c r="D34" s="436"/>
      <c r="E34" s="436"/>
      <c r="F34" s="436"/>
    </row>
    <row r="35" spans="1:6" ht="25.5" x14ac:dyDescent="0.2">
      <c r="A35" s="24"/>
      <c r="B35" s="439" t="s">
        <v>716</v>
      </c>
      <c r="C35" s="11"/>
      <c r="D35" s="436"/>
      <c r="E35" s="436"/>
      <c r="F35" s="436"/>
    </row>
    <row r="36" spans="1:6" ht="132" customHeight="1" x14ac:dyDescent="0.2">
      <c r="A36" s="24"/>
      <c r="B36" s="539" t="s">
        <v>764</v>
      </c>
      <c r="C36" s="11"/>
      <c r="D36" s="436"/>
      <c r="E36" s="436"/>
      <c r="F36" s="436"/>
    </row>
    <row r="37" spans="1:6" s="479" customFormat="1" ht="15" customHeight="1" x14ac:dyDescent="0.2">
      <c r="A37" s="32"/>
      <c r="B37" s="486"/>
      <c r="C37" s="33"/>
    </row>
    <row r="38" spans="1:6" s="479" customFormat="1" ht="15" customHeight="1" x14ac:dyDescent="0.2">
      <c r="A38" s="32"/>
      <c r="B38" s="487" t="s">
        <v>735</v>
      </c>
      <c r="C38" s="488"/>
    </row>
    <row r="39" spans="1:6" s="479" customFormat="1" ht="12.75" x14ac:dyDescent="0.2">
      <c r="A39" s="32"/>
      <c r="B39" s="439" t="s">
        <v>736</v>
      </c>
      <c r="C39" s="489"/>
    </row>
    <row r="40" spans="1:6" s="479" customFormat="1" ht="12.75" x14ac:dyDescent="0.2">
      <c r="A40" s="32"/>
      <c r="B40" s="439" t="s">
        <v>737</v>
      </c>
      <c r="C40" s="489"/>
    </row>
    <row r="41" spans="1:6" s="479" customFormat="1" ht="89.25" x14ac:dyDescent="0.2">
      <c r="A41" s="504"/>
      <c r="B41" s="674" t="s">
        <v>904</v>
      </c>
      <c r="C41" s="489"/>
    </row>
    <row r="42" spans="1:6" s="479" customFormat="1" ht="28.5" customHeight="1" x14ac:dyDescent="0.2">
      <c r="A42" s="32"/>
      <c r="B42" s="439" t="s">
        <v>738</v>
      </c>
      <c r="C42" s="489"/>
    </row>
    <row r="43" spans="1:6" s="479" customFormat="1" ht="38.25" x14ac:dyDescent="0.2">
      <c r="A43" s="32"/>
      <c r="B43" s="439" t="s">
        <v>865</v>
      </c>
      <c r="C43" s="489"/>
    </row>
    <row r="44" spans="1:6" x14ac:dyDescent="0.2">
      <c r="A44" s="24"/>
      <c r="B44" s="439"/>
      <c r="C44" s="11"/>
      <c r="D44" s="436"/>
      <c r="E44" s="436"/>
      <c r="F44" s="436"/>
    </row>
    <row r="45" spans="1:6" ht="15.75" x14ac:dyDescent="0.2">
      <c r="A45" s="24"/>
      <c r="B45" s="503" t="s">
        <v>719</v>
      </c>
      <c r="C45" s="11"/>
      <c r="D45" s="436"/>
      <c r="E45" s="436"/>
      <c r="F45" s="436"/>
    </row>
    <row r="46" spans="1:6" ht="40.5" customHeight="1" x14ac:dyDescent="0.2">
      <c r="A46" s="24"/>
      <c r="B46" s="439" t="s">
        <v>761</v>
      </c>
      <c r="C46" s="11"/>
      <c r="D46" s="537"/>
      <c r="E46" s="436"/>
      <c r="F46" s="436"/>
    </row>
    <row r="47" spans="1:6" ht="15" customHeight="1" x14ac:dyDescent="0.2">
      <c r="A47" s="24"/>
      <c r="B47" s="437"/>
      <c r="C47" s="11"/>
      <c r="D47"/>
      <c r="E47"/>
      <c r="F47"/>
    </row>
    <row r="48" spans="1:6" s="3" customFormat="1" x14ac:dyDescent="0.2">
      <c r="A48" s="505"/>
      <c r="B48" s="506"/>
      <c r="C48" s="507"/>
      <c r="D48"/>
      <c r="E48"/>
      <c r="F48"/>
    </row>
    <row r="49" spans="1:6" x14ac:dyDescent="0.2">
      <c r="A49"/>
      <c r="B49"/>
      <c r="C49"/>
      <c r="D49"/>
      <c r="E49"/>
      <c r="F49"/>
    </row>
    <row r="50" spans="1:6" x14ac:dyDescent="0.2">
      <c r="A50"/>
      <c r="B50"/>
      <c r="C50"/>
      <c r="D50"/>
      <c r="E50"/>
      <c r="F50"/>
    </row>
    <row r="51" spans="1:6" x14ac:dyDescent="0.2">
      <c r="A51"/>
      <c r="B51"/>
      <c r="C51"/>
      <c r="D51"/>
      <c r="E51"/>
      <c r="F51"/>
    </row>
    <row r="52" spans="1:6" x14ac:dyDescent="0.2">
      <c r="A52"/>
      <c r="B52"/>
      <c r="C52"/>
      <c r="D52"/>
      <c r="E52"/>
      <c r="F52"/>
    </row>
    <row r="53" spans="1:6" x14ac:dyDescent="0.2">
      <c r="A53"/>
      <c r="B53"/>
      <c r="C53"/>
      <c r="D53"/>
      <c r="E53"/>
      <c r="F53"/>
    </row>
    <row r="54" spans="1:6" x14ac:dyDescent="0.2">
      <c r="A54"/>
      <c r="B54"/>
      <c r="C54"/>
      <c r="D54"/>
      <c r="E54"/>
      <c r="F54" s="439"/>
    </row>
  </sheetData>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1" type="noConversion"/>
  <pageMargins left="0.70866141732283472" right="0.70866141732283472" top="0.74803149606299213" bottom="0.74803149606299213" header="0.31496062992125984" footer="0.31496062992125984"/>
  <pageSetup paperSize="9" scale="84" fitToHeight="0" orientation="portrait" r:id="rId2"/>
  <headerFooter alignWithMargins="0">
    <oddHeader>&amp;C&amp;"Arial,Regular" Commerce Commission Information Disclosure Template</oddHeader>
    <oddFooter>&amp;L&amp;"Arial,Regular" &amp;P&amp;C&amp;"Arial,Regular" &amp;F&amp;R&amp;"Arial,Regular" &amp;A</oddFoot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sheetPr>
  <dimension ref="A1:N44"/>
  <sheetViews>
    <sheetView showGridLines="0" zoomScaleNormal="100" zoomScaleSheetLayoutView="88" workbookViewId="0"/>
  </sheetViews>
  <sheetFormatPr defaultRowHeight="12.75" x14ac:dyDescent="0.2"/>
  <cols>
    <col min="1" max="3" width="3.7109375" customWidth="1"/>
    <col min="4" max="4" width="3.7109375" style="50" hidden="1" customWidth="1"/>
    <col min="5" max="5" width="3.7109375" style="50" customWidth="1"/>
    <col min="6" max="6" width="45.7109375" style="50" customWidth="1"/>
    <col min="7" max="7" width="5.28515625" customWidth="1"/>
    <col min="8" max="11" width="15.85546875" customWidth="1"/>
    <col min="12" max="12" width="19.140625" customWidth="1"/>
    <col min="13" max="13" width="6.28515625" customWidth="1"/>
    <col min="14" max="14" width="27.7109375" style="413" customWidth="1"/>
  </cols>
  <sheetData>
    <row r="1" spans="1:14" ht="15" customHeight="1" x14ac:dyDescent="0.2">
      <c r="A1" s="74"/>
      <c r="B1" s="75"/>
      <c r="C1" s="75"/>
      <c r="D1" s="75"/>
      <c r="E1" s="75"/>
      <c r="F1" s="75"/>
      <c r="G1" s="75"/>
      <c r="H1" s="75"/>
      <c r="I1" s="75"/>
      <c r="J1" s="75"/>
      <c r="K1" s="75"/>
      <c r="L1" s="75"/>
      <c r="M1" s="76"/>
    </row>
    <row r="2" spans="1:14" ht="18" customHeight="1" x14ac:dyDescent="0.3">
      <c r="A2" s="77"/>
      <c r="B2" s="78"/>
      <c r="C2" s="78"/>
      <c r="D2" s="78"/>
      <c r="E2" s="78"/>
      <c r="F2" s="78"/>
      <c r="G2" s="343"/>
      <c r="H2" s="343"/>
      <c r="I2" s="140" t="s">
        <v>9</v>
      </c>
      <c r="J2" s="716" t="str">
        <f>IF(NOT(ISBLANK(CoverSheet!$C$8)),CoverSheet!$C$8,"")</f>
        <v/>
      </c>
      <c r="K2" s="716"/>
      <c r="L2" s="716"/>
      <c r="M2" s="81"/>
    </row>
    <row r="3" spans="1:14" ht="18" customHeight="1" x14ac:dyDescent="0.25">
      <c r="A3" s="77"/>
      <c r="B3" s="78"/>
      <c r="C3" s="78"/>
      <c r="D3" s="78"/>
      <c r="E3" s="78"/>
      <c r="F3" s="78"/>
      <c r="G3" s="343"/>
      <c r="H3" s="343"/>
      <c r="I3" s="140" t="s">
        <v>436</v>
      </c>
      <c r="J3" s="717" t="str">
        <f>IF(ISNUMBER(CoverSheet!$C$12),CoverSheet!$C$12,"")</f>
        <v/>
      </c>
      <c r="K3" s="717"/>
      <c r="L3" s="717"/>
      <c r="M3" s="81"/>
    </row>
    <row r="4" spans="1:14" ht="30" customHeight="1" x14ac:dyDescent="0.35">
      <c r="A4" s="344" t="s">
        <v>414</v>
      </c>
      <c r="B4" s="78"/>
      <c r="C4" s="78"/>
      <c r="D4" s="78"/>
      <c r="E4" s="78"/>
      <c r="F4" s="78"/>
      <c r="G4" s="78"/>
      <c r="H4" s="78"/>
      <c r="I4" s="173"/>
      <c r="J4" s="78"/>
      <c r="K4" s="78"/>
      <c r="L4" s="78"/>
      <c r="M4" s="84"/>
    </row>
    <row r="5" spans="1:14" s="50" customFormat="1" ht="54" customHeight="1" x14ac:dyDescent="0.2">
      <c r="A5" s="714" t="s">
        <v>856</v>
      </c>
      <c r="B5" s="715"/>
      <c r="C5" s="715"/>
      <c r="D5" s="715"/>
      <c r="E5" s="715"/>
      <c r="F5" s="715"/>
      <c r="G5" s="715"/>
      <c r="H5" s="715"/>
      <c r="I5" s="715"/>
      <c r="J5" s="715"/>
      <c r="K5" s="715"/>
      <c r="L5" s="715"/>
      <c r="M5" s="141"/>
      <c r="N5" s="413"/>
    </row>
    <row r="6" spans="1:14" ht="15" customHeight="1" x14ac:dyDescent="0.2">
      <c r="A6" s="129" t="s">
        <v>680</v>
      </c>
      <c r="B6" s="173"/>
      <c r="C6" s="85"/>
      <c r="D6" s="86"/>
      <c r="E6" s="86"/>
      <c r="F6" s="86"/>
      <c r="G6" s="78"/>
      <c r="H6" s="78"/>
      <c r="I6" s="78"/>
      <c r="J6" s="78"/>
      <c r="K6" s="78"/>
      <c r="L6" s="78"/>
      <c r="M6" s="84"/>
    </row>
    <row r="7" spans="1:14" ht="30" customHeight="1" x14ac:dyDescent="0.3">
      <c r="A7" s="187">
        <v>7</v>
      </c>
      <c r="B7" s="345"/>
      <c r="C7" s="225" t="s">
        <v>543</v>
      </c>
      <c r="D7" s="335"/>
      <c r="E7" s="335"/>
      <c r="F7" s="335"/>
      <c r="G7" s="335"/>
      <c r="H7" s="335"/>
      <c r="I7" s="335"/>
      <c r="J7" s="335"/>
      <c r="K7" s="335"/>
      <c r="L7" s="335"/>
      <c r="M7" s="59"/>
    </row>
    <row r="8" spans="1:14" ht="64.5" customHeight="1" x14ac:dyDescent="0.3">
      <c r="A8" s="187">
        <v>8</v>
      </c>
      <c r="B8" s="345"/>
      <c r="C8" s="225"/>
      <c r="D8" s="345"/>
      <c r="E8" s="345"/>
      <c r="F8" s="345"/>
      <c r="G8" s="335"/>
      <c r="H8" s="339" t="s">
        <v>498</v>
      </c>
      <c r="I8" s="663" t="s">
        <v>696</v>
      </c>
      <c r="J8" s="339" t="s">
        <v>860</v>
      </c>
      <c r="K8" s="339" t="s">
        <v>510</v>
      </c>
      <c r="L8" s="663" t="s">
        <v>861</v>
      </c>
      <c r="M8" s="60"/>
    </row>
    <row r="9" spans="1:14" ht="15" customHeight="1" x14ac:dyDescent="0.3">
      <c r="A9" s="187">
        <v>9</v>
      </c>
      <c r="B9" s="345"/>
      <c r="C9" s="225"/>
      <c r="D9" s="61"/>
      <c r="E9" s="188" t="s">
        <v>118</v>
      </c>
      <c r="F9" s="188"/>
      <c r="G9" s="335"/>
      <c r="H9" s="354">
        <f>IF('S8.Billed Quantities+Revenues'!H28&lt;&gt;0,'S6b.Actual Expenditure Opex'!$S$17*1000/('S8.Billed Quantities+Revenues'!H28/1000),0)</f>
        <v>0</v>
      </c>
      <c r="I9" s="354">
        <f>IF('S8.Billed Quantities+Revenues'!G28&lt;&gt;0,'S6b.Actual Expenditure Opex'!$S$17*1000/'S8.Billed Quantities+Revenues'!G28,0)</f>
        <v>0</v>
      </c>
      <c r="J9" s="354">
        <f>IF(S9e.Demand!J30&lt;&gt;0,'S6b.Actual Expenditure Opex'!$S$17*1000/S9e.Demand!J30,0)</f>
        <v>0</v>
      </c>
      <c r="K9" s="354">
        <f>IF('S9c.Overhead Lines'!I18&lt;&gt;0,'S6b.Actual Expenditure Opex'!$S$17*1000/'S9c.Overhead Lines'!I18,0)</f>
        <v>0</v>
      </c>
      <c r="L9" s="354">
        <f>IF(S9e.Demand!J43&lt;&gt;0,'S6b.Actual Expenditure Opex'!$S$17*1000/S9e.Demand!J43,0)</f>
        <v>0</v>
      </c>
      <c r="M9" s="62"/>
      <c r="N9" s="413" t="s">
        <v>699</v>
      </c>
    </row>
    <row r="10" spans="1:14" s="50" customFormat="1" ht="15" customHeight="1" x14ac:dyDescent="0.3">
      <c r="A10" s="187">
        <v>10</v>
      </c>
      <c r="B10" s="345"/>
      <c r="C10" s="225"/>
      <c r="D10" s="63"/>
      <c r="E10" s="61"/>
      <c r="F10" s="228" t="s">
        <v>614</v>
      </c>
      <c r="G10" s="335"/>
      <c r="H10" s="354">
        <f>IF('S8.Billed Quantities+Revenues'!H28&lt;&gt;0,'S6b.Actual Expenditure Opex'!$S$12*1000/('S8.Billed Quantities+Revenues'!H28/1000),0)</f>
        <v>0</v>
      </c>
      <c r="I10" s="354">
        <f>IF('S8.Billed Quantities+Revenues'!G28&lt;&gt;0,'S6b.Actual Expenditure Opex'!$S$12*1000/'S8.Billed Quantities+Revenues'!G28,0)</f>
        <v>0</v>
      </c>
      <c r="J10" s="354">
        <f>IF(S9e.Demand!J30&lt;&gt;0,'S6b.Actual Expenditure Opex'!$S$12*1000/S9e.Demand!J30,0)</f>
        <v>0</v>
      </c>
      <c r="K10" s="354">
        <f>IF('S9c.Overhead Lines'!I18&lt;&gt;0,'S6b.Actual Expenditure Opex'!$S$12*1000/'S9c.Overhead Lines'!I18,0)</f>
        <v>0</v>
      </c>
      <c r="L10" s="354">
        <f>IF(S9e.Demand!J43&lt;&gt;0,'S6b.Actual Expenditure Opex'!$S$12*1000/S9e.Demand!J43,0)</f>
        <v>0</v>
      </c>
      <c r="M10" s="62"/>
      <c r="N10" s="413" t="s">
        <v>699</v>
      </c>
    </row>
    <row r="11" spans="1:14" s="50" customFormat="1" ht="15" customHeight="1" x14ac:dyDescent="0.3">
      <c r="A11" s="187">
        <v>11</v>
      </c>
      <c r="B11" s="345"/>
      <c r="C11" s="225"/>
      <c r="D11" s="63"/>
      <c r="E11" s="61"/>
      <c r="F11" s="228" t="s">
        <v>615</v>
      </c>
      <c r="G11" s="335"/>
      <c r="H11" s="354">
        <f>IF('S8.Billed Quantities+Revenues'!H28&lt;&gt;0,'S6b.Actual Expenditure Opex'!$S$15*1000/('S8.Billed Quantities+Revenues'!H28/1000),0)</f>
        <v>0</v>
      </c>
      <c r="I11" s="354">
        <f>IF('S8.Billed Quantities+Revenues'!G28&lt;&gt;0,'S6b.Actual Expenditure Opex'!$S$15*1000/'S8.Billed Quantities+Revenues'!G28,0)</f>
        <v>0</v>
      </c>
      <c r="J11" s="354">
        <f>IF(S9e.Demand!J30&lt;&gt;0,'S6b.Actual Expenditure Opex'!$S$15*1000/S9e.Demand!J30,0)</f>
        <v>0</v>
      </c>
      <c r="K11" s="354">
        <f>IF('S9c.Overhead Lines'!I18&lt;&gt;0,'S6b.Actual Expenditure Opex'!$S$15*1000/'S9c.Overhead Lines'!I18,0)</f>
        <v>0</v>
      </c>
      <c r="L11" s="354">
        <f>IF(S9e.Demand!J43&lt;&gt;0,'S6b.Actual Expenditure Opex'!$S$15*1000/S9e.Demand!J43,0)</f>
        <v>0</v>
      </c>
      <c r="M11" s="62"/>
      <c r="N11" s="413" t="s">
        <v>699</v>
      </c>
    </row>
    <row r="12" spans="1:14" s="50" customFormat="1" ht="15" customHeight="1" x14ac:dyDescent="0.3">
      <c r="A12" s="187">
        <v>12</v>
      </c>
      <c r="B12" s="345"/>
      <c r="C12" s="225"/>
      <c r="D12" s="63"/>
      <c r="E12" s="61"/>
      <c r="F12" s="228"/>
      <c r="G12" s="335"/>
      <c r="H12" s="317"/>
      <c r="I12" s="317"/>
      <c r="J12" s="317"/>
      <c r="K12" s="317"/>
      <c r="L12" s="317"/>
      <c r="M12" s="62"/>
      <c r="N12" s="413"/>
    </row>
    <row r="13" spans="1:14" ht="15" customHeight="1" x14ac:dyDescent="0.3">
      <c r="A13" s="187">
        <v>13</v>
      </c>
      <c r="B13" s="345"/>
      <c r="C13" s="225"/>
      <c r="D13" s="61"/>
      <c r="E13" s="188" t="s">
        <v>598</v>
      </c>
      <c r="F13" s="228"/>
      <c r="G13" s="335"/>
      <c r="H13" s="354">
        <f>IF('S8.Billed Quantities+Revenues'!H28&lt;&gt;0,'S6a.Actual Expenditure Capex'!$K$20*1000/('S8.Billed Quantities+Revenues'!H28/1000),0)</f>
        <v>0</v>
      </c>
      <c r="I13" s="354">
        <f>IF('S8.Billed Quantities+Revenues'!G28&lt;&gt;0,'S6a.Actual Expenditure Capex'!$K$20*1000/'S8.Billed Quantities+Revenues'!G28,0)</f>
        <v>0</v>
      </c>
      <c r="J13" s="354">
        <f>IF(S9e.Demand!J30&lt;&gt;0,'S6a.Actual Expenditure Capex'!$K$20*1000/S9e.Demand!J30,0)</f>
        <v>0</v>
      </c>
      <c r="K13" s="354">
        <f>IF('S9c.Overhead Lines'!I18&lt;&gt;0,'S6a.Actual Expenditure Capex'!$K$20*1000/'S9c.Overhead Lines'!I18,0)</f>
        <v>0</v>
      </c>
      <c r="L13" s="354">
        <f>IF(S9e.Demand!J43&lt;&gt;0,'S6a.Actual Expenditure Capex'!$K$20*1000/S9e.Demand!J43,0)</f>
        <v>0</v>
      </c>
      <c r="M13" s="59"/>
      <c r="N13" s="413" t="s">
        <v>700</v>
      </c>
    </row>
    <row r="14" spans="1:14" ht="15" customHeight="1" x14ac:dyDescent="0.3">
      <c r="A14" s="187">
        <v>14</v>
      </c>
      <c r="B14" s="345"/>
      <c r="C14" s="225"/>
      <c r="D14" s="63"/>
      <c r="E14" s="345"/>
      <c r="F14" s="228" t="s">
        <v>614</v>
      </c>
      <c r="G14" s="335"/>
      <c r="H14" s="354">
        <f>IF('S8.Billed Quantities+Revenues'!H28&lt;&gt;0,'S6a.Actual Expenditure Capex'!$K$17*1000/('S8.Billed Quantities+Revenues'!H28/1000),0)</f>
        <v>0</v>
      </c>
      <c r="I14" s="354">
        <f>IF('S8.Billed Quantities+Revenues'!G28&lt;&gt;0,'S6a.Actual Expenditure Capex'!$K$17*1000/'S8.Billed Quantities+Revenues'!G28,0)</f>
        <v>0</v>
      </c>
      <c r="J14" s="354">
        <f>IF(S9e.Demand!J30&lt;&gt;0,'S6a.Actual Expenditure Capex'!$K$17*1000/S9e.Demand!J30,0)</f>
        <v>0</v>
      </c>
      <c r="K14" s="354">
        <f>IF('S9c.Overhead Lines'!I18&lt;&gt;0,'S6a.Actual Expenditure Capex'!$K$17*1000/'S9c.Overhead Lines'!I18,0)</f>
        <v>0</v>
      </c>
      <c r="L14" s="354">
        <f>IF(S9e.Demand!J43&lt;&gt;0,'S6a.Actual Expenditure Capex'!$K$17*1000/S9e.Demand!J43,0)</f>
        <v>0</v>
      </c>
      <c r="M14" s="59"/>
      <c r="N14" s="413" t="s">
        <v>700</v>
      </c>
    </row>
    <row r="15" spans="1:14" ht="15" customHeight="1" x14ac:dyDescent="0.3">
      <c r="A15" s="187">
        <v>15</v>
      </c>
      <c r="B15" s="345"/>
      <c r="C15" s="225"/>
      <c r="D15" s="63"/>
      <c r="E15" s="345"/>
      <c r="F15" s="228" t="s">
        <v>615</v>
      </c>
      <c r="G15" s="335"/>
      <c r="H15" s="354">
        <f>IF('S8.Billed Quantities+Revenues'!H28&lt;&gt;0,'S6a.Actual Expenditure Capex'!$K$18*1000/('S8.Billed Quantities+Revenues'!H28/1000),0)</f>
        <v>0</v>
      </c>
      <c r="I15" s="354">
        <f>IF('S8.Billed Quantities+Revenues'!G28&lt;&gt;0,'S6a.Actual Expenditure Capex'!$K$18*1000/'S8.Billed Quantities+Revenues'!G28,0)</f>
        <v>0</v>
      </c>
      <c r="J15" s="354">
        <f>IF(S9e.Demand!J30&lt;&gt;0,'S6a.Actual Expenditure Capex'!$K$18*1000/S9e.Demand!J30,0)</f>
        <v>0</v>
      </c>
      <c r="K15" s="354">
        <f>IF('S9c.Overhead Lines'!I18&lt;&gt;0,'S6a.Actual Expenditure Capex'!$K$18*1000/'S9c.Overhead Lines'!I18,0)</f>
        <v>0</v>
      </c>
      <c r="L15" s="354">
        <f>IF(S9e.Demand!J43&lt;&gt;0,'S6a.Actual Expenditure Capex'!$K$18*1000/S9e.Demand!J43,0)</f>
        <v>0</v>
      </c>
      <c r="M15" s="62"/>
      <c r="N15" s="413" t="s">
        <v>700</v>
      </c>
    </row>
    <row r="16" spans="1:14" ht="15" customHeight="1" x14ac:dyDescent="0.3">
      <c r="A16" s="187">
        <v>16</v>
      </c>
      <c r="B16" s="345"/>
      <c r="C16" s="225"/>
      <c r="D16" s="345"/>
      <c r="E16" s="345"/>
      <c r="F16" s="228"/>
      <c r="G16" s="335"/>
      <c r="H16" s="335"/>
      <c r="I16" s="335"/>
      <c r="J16" s="335"/>
      <c r="K16" s="335"/>
      <c r="L16" s="335"/>
      <c r="M16" s="59"/>
    </row>
    <row r="17" spans="1:14" ht="15" customHeight="1" x14ac:dyDescent="0.3">
      <c r="A17" s="187">
        <v>17</v>
      </c>
      <c r="B17" s="345"/>
      <c r="C17" s="225" t="s">
        <v>544</v>
      </c>
      <c r="D17" s="335"/>
      <c r="E17" s="335"/>
      <c r="F17" s="228"/>
      <c r="G17" s="335"/>
      <c r="H17" s="335"/>
      <c r="I17" s="335"/>
      <c r="J17" s="335"/>
      <c r="K17" s="335"/>
      <c r="L17" s="335"/>
      <c r="M17" s="59"/>
    </row>
    <row r="18" spans="1:14" ht="60" customHeight="1" x14ac:dyDescent="0.3">
      <c r="A18" s="187">
        <v>18</v>
      </c>
      <c r="B18" s="345"/>
      <c r="C18" s="225"/>
      <c r="D18" s="345"/>
      <c r="E18" s="345"/>
      <c r="F18" s="228"/>
      <c r="G18" s="335"/>
      <c r="H18" s="339" t="s">
        <v>862</v>
      </c>
      <c r="I18" s="663" t="s">
        <v>697</v>
      </c>
      <c r="J18" s="335"/>
      <c r="K18" s="335"/>
      <c r="L18" s="335"/>
      <c r="M18" s="59"/>
    </row>
    <row r="19" spans="1:14" ht="15" customHeight="1" x14ac:dyDescent="0.3">
      <c r="A19" s="187">
        <v>19</v>
      </c>
      <c r="B19" s="345"/>
      <c r="C19" s="225"/>
      <c r="D19" s="345"/>
      <c r="E19" s="188" t="s">
        <v>501</v>
      </c>
      <c r="F19" s="228"/>
      <c r="G19" s="335"/>
      <c r="H19" s="354">
        <f>IF('S8.Billed Quantities+Revenues'!H28&lt;&gt;0,'S8.Billed Quantities+Revenues'!$G$50*1000/('S8.Billed Quantities+Revenues'!H28/1000),0)</f>
        <v>0</v>
      </c>
      <c r="I19" s="354">
        <f>IF('S8.Billed Quantities+Revenues'!G28&lt;&gt;0,'S8.Billed Quantities+Revenues'!$G$50*1000/'S8.Billed Quantities+Revenues'!G28,0)</f>
        <v>0</v>
      </c>
      <c r="J19" s="345"/>
      <c r="K19" s="345"/>
      <c r="L19" s="345"/>
      <c r="M19" s="59"/>
      <c r="N19" s="413" t="s">
        <v>630</v>
      </c>
    </row>
    <row r="20" spans="1:14" s="50" customFormat="1" ht="15" customHeight="1" x14ac:dyDescent="0.3">
      <c r="A20" s="187">
        <v>20</v>
      </c>
      <c r="B20" s="345"/>
      <c r="C20" s="225"/>
      <c r="D20" s="63"/>
      <c r="E20" s="345"/>
      <c r="F20" s="228" t="s">
        <v>502</v>
      </c>
      <c r="G20" s="335"/>
      <c r="H20" s="354">
        <f>IF('S8.Billed Quantities+Revenues'!H26&lt;&gt;0,'S8.Billed Quantities+Revenues'!$G$48*1000/('S8.Billed Quantities+Revenues'!H26/1000),0)</f>
        <v>0</v>
      </c>
      <c r="I20" s="354">
        <f>IF('S8.Billed Quantities+Revenues'!G26&lt;&gt;0,'S8.Billed Quantities+Revenues'!$G$48*1000/'S8.Billed Quantities+Revenues'!G26,0)</f>
        <v>0</v>
      </c>
      <c r="J20" s="345"/>
      <c r="K20" s="345"/>
      <c r="L20" s="345"/>
      <c r="M20" s="59"/>
      <c r="N20" s="413" t="s">
        <v>630</v>
      </c>
    </row>
    <row r="21" spans="1:14" s="50" customFormat="1" ht="15" customHeight="1" x14ac:dyDescent="0.3">
      <c r="A21" s="187">
        <v>21</v>
      </c>
      <c r="B21" s="345"/>
      <c r="C21" s="225"/>
      <c r="D21" s="63"/>
      <c r="E21" s="345"/>
      <c r="F21" s="228" t="s">
        <v>503</v>
      </c>
      <c r="G21" s="335"/>
      <c r="H21" s="354">
        <f>IF('S8.Billed Quantities+Revenues'!H27&lt;&gt;0,'S8.Billed Quantities+Revenues'!$G$49*1000/('S8.Billed Quantities+Revenues'!H27/1000),0)</f>
        <v>0</v>
      </c>
      <c r="I21" s="354">
        <f>IF('S8.Billed Quantities+Revenues'!G27&lt;&gt;0,'S8.Billed Quantities+Revenues'!$G$49*1000/'S8.Billed Quantities+Revenues'!G27,0)</f>
        <v>0</v>
      </c>
      <c r="J21" s="345"/>
      <c r="K21" s="345"/>
      <c r="L21" s="345"/>
      <c r="M21" s="59"/>
      <c r="N21" s="413" t="s">
        <v>630</v>
      </c>
    </row>
    <row r="22" spans="1:14" ht="15" customHeight="1" x14ac:dyDescent="0.3">
      <c r="A22" s="187">
        <v>22</v>
      </c>
      <c r="B22" s="345"/>
      <c r="C22" s="225"/>
      <c r="D22" s="61"/>
      <c r="E22" s="61"/>
      <c r="F22" s="228"/>
      <c r="G22" s="335"/>
      <c r="H22" s="345"/>
      <c r="I22" s="345"/>
      <c r="J22" s="345"/>
      <c r="K22" s="345"/>
      <c r="L22" s="345"/>
      <c r="M22" s="62"/>
    </row>
    <row r="23" spans="1:14" ht="15" customHeight="1" x14ac:dyDescent="0.3">
      <c r="A23" s="187">
        <v>23</v>
      </c>
      <c r="B23" s="345"/>
      <c r="C23" s="225" t="s">
        <v>545</v>
      </c>
      <c r="D23" s="61"/>
      <c r="E23" s="61"/>
      <c r="F23" s="228"/>
      <c r="G23" s="335"/>
      <c r="H23" s="345"/>
      <c r="I23" s="345"/>
      <c r="J23" s="345"/>
      <c r="K23" s="345"/>
      <c r="L23" s="345"/>
      <c r="M23" s="62"/>
    </row>
    <row r="24" spans="1:14" ht="15" customHeight="1" x14ac:dyDescent="0.3">
      <c r="A24" s="187">
        <v>24</v>
      </c>
      <c r="B24" s="61"/>
      <c r="C24" s="225"/>
      <c r="D24" s="61"/>
      <c r="E24" s="61"/>
      <c r="F24" s="228"/>
      <c r="G24" s="335"/>
      <c r="H24" s="345"/>
      <c r="I24" s="345"/>
      <c r="J24" s="61"/>
      <c r="K24" s="345"/>
      <c r="L24" s="345"/>
      <c r="M24" s="59"/>
    </row>
    <row r="25" spans="1:14" s="50" customFormat="1" ht="15" customHeight="1" x14ac:dyDescent="0.3">
      <c r="A25" s="187">
        <v>25</v>
      </c>
      <c r="B25" s="345"/>
      <c r="C25" s="225"/>
      <c r="D25" s="61"/>
      <c r="E25" s="61"/>
      <c r="F25" s="228" t="s">
        <v>370</v>
      </c>
      <c r="G25" s="335"/>
      <c r="H25" s="354">
        <f>IF('S9c.Overhead Lines'!I18&lt;&gt;0,S9e.Demand!J28*1000/'S9c.Overhead Lines'!I18,0)</f>
        <v>0</v>
      </c>
      <c r="I25" s="551" t="s">
        <v>768</v>
      </c>
      <c r="J25" s="548"/>
      <c r="K25" s="552"/>
      <c r="L25" s="552"/>
      <c r="M25" s="553"/>
      <c r="N25" s="413" t="s">
        <v>654</v>
      </c>
    </row>
    <row r="26" spans="1:14" s="50" customFormat="1" ht="15" customHeight="1" x14ac:dyDescent="0.3">
      <c r="A26" s="187">
        <v>26</v>
      </c>
      <c r="B26" s="345"/>
      <c r="C26" s="225"/>
      <c r="D26" s="61"/>
      <c r="E26" s="61"/>
      <c r="F26" s="228" t="s">
        <v>371</v>
      </c>
      <c r="G26" s="335"/>
      <c r="H26" s="354">
        <f>IF('S9c.Overhead Lines'!I18&lt;&gt;0,'S8.Billed Quantities+Revenues'!H28/'S9c.Overhead Lines'!I18,0)</f>
        <v>0</v>
      </c>
      <c r="I26" s="551" t="s">
        <v>769</v>
      </c>
      <c r="J26" s="548"/>
      <c r="K26" s="552"/>
      <c r="L26" s="552"/>
      <c r="M26" s="62"/>
      <c r="N26" s="413" t="s">
        <v>655</v>
      </c>
    </row>
    <row r="27" spans="1:14" s="50" customFormat="1" ht="15" customHeight="1" x14ac:dyDescent="0.3">
      <c r="A27" s="187">
        <v>27</v>
      </c>
      <c r="B27" s="61"/>
      <c r="C27" s="225"/>
      <c r="D27" s="61"/>
      <c r="E27" s="61"/>
      <c r="F27" s="228" t="s">
        <v>372</v>
      </c>
      <c r="G27" s="335"/>
      <c r="H27" s="354">
        <f>IF('S9c.Overhead Lines'!I18&lt;&gt;0,'S8.Billed Quantities+Revenues'!G28/'S9c.Overhead Lines'!I18,0)</f>
        <v>0</v>
      </c>
      <c r="I27" s="551" t="s">
        <v>770</v>
      </c>
      <c r="J27" s="548"/>
      <c r="K27" s="552"/>
      <c r="L27" s="552"/>
      <c r="M27" s="59"/>
      <c r="N27" s="413" t="s">
        <v>655</v>
      </c>
    </row>
    <row r="28" spans="1:14" s="50" customFormat="1" ht="15" customHeight="1" x14ac:dyDescent="0.3">
      <c r="A28" s="187">
        <v>28</v>
      </c>
      <c r="B28" s="345"/>
      <c r="C28" s="225"/>
      <c r="D28" s="61"/>
      <c r="E28" s="61"/>
      <c r="F28" s="228" t="s">
        <v>462</v>
      </c>
      <c r="G28" s="335"/>
      <c r="H28" s="354">
        <f>IF('S8.Billed Quantities+Revenues'!G28,'S8.Billed Quantities+Revenues'!H28*1000/'S8.Billed Quantities+Revenues'!G28,0)</f>
        <v>0</v>
      </c>
      <c r="I28" s="551" t="s">
        <v>845</v>
      </c>
      <c r="J28" s="552"/>
      <c r="K28" s="552"/>
      <c r="L28" s="552"/>
      <c r="M28" s="62"/>
      <c r="N28" s="413" t="s">
        <v>630</v>
      </c>
    </row>
    <row r="29" spans="1:14" s="50" customFormat="1" ht="15" customHeight="1" x14ac:dyDescent="0.3">
      <c r="A29" s="187">
        <v>29</v>
      </c>
      <c r="B29" s="345"/>
      <c r="C29" s="225"/>
      <c r="D29" s="61"/>
      <c r="E29" s="61"/>
      <c r="F29" s="228"/>
      <c r="G29" s="335"/>
      <c r="H29" s="345"/>
      <c r="I29" s="345"/>
      <c r="J29" s="345"/>
      <c r="K29" s="345"/>
      <c r="L29" s="345"/>
      <c r="M29" s="62"/>
      <c r="N29" s="413"/>
    </row>
    <row r="30" spans="1:14" s="50" customFormat="1" ht="15" customHeight="1" x14ac:dyDescent="0.3">
      <c r="A30" s="187">
        <v>30</v>
      </c>
      <c r="B30" s="345"/>
      <c r="C30" s="225"/>
      <c r="D30" s="61"/>
      <c r="E30" s="61"/>
      <c r="F30" s="228"/>
      <c r="G30" s="335"/>
      <c r="H30" s="345"/>
      <c r="I30" s="345"/>
      <c r="J30" s="345"/>
      <c r="K30" s="345"/>
      <c r="L30" s="345"/>
      <c r="M30" s="62"/>
      <c r="N30" s="413"/>
    </row>
    <row r="31" spans="1:14" s="50" customFormat="1" ht="15" customHeight="1" x14ac:dyDescent="0.3">
      <c r="A31" s="187">
        <v>31</v>
      </c>
      <c r="B31" s="61"/>
      <c r="C31" s="225" t="s">
        <v>546</v>
      </c>
      <c r="D31" s="61"/>
      <c r="E31" s="61"/>
      <c r="F31" s="228"/>
      <c r="G31" s="335"/>
      <c r="H31" s="335"/>
      <c r="I31" s="345"/>
      <c r="J31" s="335"/>
      <c r="K31" s="345"/>
      <c r="L31" s="345"/>
      <c r="M31" s="59"/>
      <c r="N31" s="413"/>
    </row>
    <row r="32" spans="1:14" s="50" customFormat="1" ht="15" customHeight="1" x14ac:dyDescent="0.3">
      <c r="A32" s="187">
        <v>32</v>
      </c>
      <c r="B32" s="61"/>
      <c r="C32" s="225"/>
      <c r="D32" s="61"/>
      <c r="E32" s="61"/>
      <c r="F32" s="228"/>
      <c r="G32" s="335"/>
      <c r="H32" s="680"/>
      <c r="I32" s="339" t="s">
        <v>130</v>
      </c>
      <c r="J32" s="339" t="s">
        <v>373</v>
      </c>
      <c r="K32" s="345"/>
      <c r="L32" s="345"/>
      <c r="M32" s="59"/>
      <c r="N32" s="413"/>
    </row>
    <row r="33" spans="1:14" s="50" customFormat="1" ht="15" customHeight="1" x14ac:dyDescent="0.3">
      <c r="A33" s="187">
        <v>33</v>
      </c>
      <c r="B33" s="345"/>
      <c r="C33" s="225"/>
      <c r="D33" s="61"/>
      <c r="E33" s="61"/>
      <c r="F33" s="228" t="s">
        <v>118</v>
      </c>
      <c r="G33" s="335"/>
      <c r="H33" s="680"/>
      <c r="I33" s="355">
        <f>'S3.Regulatory Profit'!T15</f>
        <v>0</v>
      </c>
      <c r="J33" s="356">
        <f t="shared" ref="J33:J38" si="0">IF($I$39&lt;&gt;0,I33/$I$39,0)</f>
        <v>0</v>
      </c>
      <c r="K33" s="345"/>
      <c r="L33" s="345"/>
      <c r="M33" s="62"/>
      <c r="N33" s="413" t="s">
        <v>629</v>
      </c>
    </row>
    <row r="34" spans="1:14" s="50" customFormat="1" ht="15" customHeight="1" x14ac:dyDescent="0.3">
      <c r="A34" s="187">
        <v>34</v>
      </c>
      <c r="B34" s="345"/>
      <c r="C34" s="225"/>
      <c r="D34" s="61"/>
      <c r="E34" s="61"/>
      <c r="F34" s="556" t="s">
        <v>853</v>
      </c>
      <c r="G34" s="581"/>
      <c r="H34" s="552"/>
      <c r="I34" s="355">
        <f>'S3.Regulatory Profit'!T17</f>
        <v>0</v>
      </c>
      <c r="J34" s="356">
        <f t="shared" si="0"/>
        <v>0</v>
      </c>
      <c r="K34" s="345"/>
      <c r="L34" s="345"/>
      <c r="M34" s="62"/>
      <c r="N34" s="413" t="s">
        <v>629</v>
      </c>
    </row>
    <row r="35" spans="1:14" s="50" customFormat="1" ht="15" customHeight="1" x14ac:dyDescent="0.3">
      <c r="A35" s="187">
        <v>35</v>
      </c>
      <c r="B35" s="61"/>
      <c r="C35" s="225"/>
      <c r="D35" s="61"/>
      <c r="E35" s="61"/>
      <c r="F35" s="228" t="s">
        <v>164</v>
      </c>
      <c r="G35" s="335"/>
      <c r="H35" s="680"/>
      <c r="I35" s="355">
        <f>'S3.Regulatory Profit'!T21</f>
        <v>0</v>
      </c>
      <c r="J35" s="356">
        <f t="shared" si="0"/>
        <v>0</v>
      </c>
      <c r="K35" s="345"/>
      <c r="L35" s="345"/>
      <c r="M35" s="59"/>
      <c r="N35" s="413" t="s">
        <v>629</v>
      </c>
    </row>
    <row r="36" spans="1:14" s="50" customFormat="1" ht="15" customHeight="1" x14ac:dyDescent="0.3">
      <c r="A36" s="187">
        <v>36</v>
      </c>
      <c r="B36" s="345"/>
      <c r="C36" s="225"/>
      <c r="D36" s="61"/>
      <c r="E36" s="61"/>
      <c r="F36" s="228" t="s">
        <v>430</v>
      </c>
      <c r="G36" s="335"/>
      <c r="H36" s="680"/>
      <c r="I36" s="355">
        <f>'S3.Regulatory Profit'!T23</f>
        <v>0</v>
      </c>
      <c r="J36" s="356">
        <f t="shared" si="0"/>
        <v>0</v>
      </c>
      <c r="K36" s="345"/>
      <c r="L36" s="345"/>
      <c r="M36" s="62"/>
      <c r="N36" s="413" t="s">
        <v>629</v>
      </c>
    </row>
    <row r="37" spans="1:14" s="50" customFormat="1" ht="15" customHeight="1" x14ac:dyDescent="0.3">
      <c r="A37" s="187">
        <v>37</v>
      </c>
      <c r="B37" s="345"/>
      <c r="C37" s="225"/>
      <c r="D37" s="61"/>
      <c r="E37" s="61"/>
      <c r="F37" s="228" t="s">
        <v>135</v>
      </c>
      <c r="G37" s="335"/>
      <c r="H37" s="680"/>
      <c r="I37" s="355">
        <f>'S3.Regulatory Profit'!T29</f>
        <v>0</v>
      </c>
      <c r="J37" s="356">
        <f t="shared" si="0"/>
        <v>0</v>
      </c>
      <c r="K37" s="345"/>
      <c r="L37" s="345"/>
      <c r="M37" s="62"/>
      <c r="N37" s="413" t="s">
        <v>629</v>
      </c>
    </row>
    <row r="38" spans="1:14" s="50" customFormat="1" ht="15" customHeight="1" x14ac:dyDescent="0.3">
      <c r="A38" s="187">
        <v>38</v>
      </c>
      <c r="B38" s="345"/>
      <c r="C38" s="225"/>
      <c r="D38" s="61"/>
      <c r="E38" s="61"/>
      <c r="F38" s="228" t="s">
        <v>375</v>
      </c>
      <c r="G38" s="335"/>
      <c r="H38" s="680"/>
      <c r="I38" s="355">
        <f>'S3.Regulatory Profit'!T31</f>
        <v>0</v>
      </c>
      <c r="J38" s="356">
        <f t="shared" si="0"/>
        <v>0</v>
      </c>
      <c r="K38" s="345"/>
      <c r="L38" s="345"/>
      <c r="M38" s="62"/>
      <c r="N38" s="413" t="s">
        <v>629</v>
      </c>
    </row>
    <row r="39" spans="1:14" s="50" customFormat="1" ht="15" customHeight="1" x14ac:dyDescent="0.3">
      <c r="A39" s="187">
        <v>39</v>
      </c>
      <c r="B39" s="61"/>
      <c r="C39" s="225"/>
      <c r="D39" s="61"/>
      <c r="E39" s="188" t="s">
        <v>163</v>
      </c>
      <c r="F39" s="228"/>
      <c r="G39" s="335"/>
      <c r="H39" s="680"/>
      <c r="I39" s="355">
        <f>'S3.Regulatory Profit'!T13</f>
        <v>0</v>
      </c>
      <c r="J39" s="61"/>
      <c r="K39" s="345"/>
      <c r="L39" s="345"/>
      <c r="M39" s="59"/>
      <c r="N39" s="413" t="s">
        <v>629</v>
      </c>
    </row>
    <row r="40" spans="1:14" s="50" customFormat="1" ht="15" customHeight="1" x14ac:dyDescent="0.3">
      <c r="A40" s="187">
        <v>40</v>
      </c>
      <c r="B40" s="345"/>
      <c r="C40" s="225"/>
      <c r="D40" s="61"/>
      <c r="E40" s="61"/>
      <c r="F40" s="228"/>
      <c r="G40" s="335"/>
      <c r="H40" s="61"/>
      <c r="I40" s="61"/>
      <c r="J40" s="345"/>
      <c r="K40" s="345"/>
      <c r="L40" s="345"/>
      <c r="M40" s="62"/>
      <c r="N40" s="413"/>
    </row>
    <row r="41" spans="1:14" s="50" customFormat="1" ht="15" customHeight="1" x14ac:dyDescent="0.3">
      <c r="A41" s="187">
        <v>41</v>
      </c>
      <c r="B41" s="345"/>
      <c r="C41" s="225" t="s">
        <v>547</v>
      </c>
      <c r="D41" s="61"/>
      <c r="E41" s="61"/>
      <c r="F41" s="228"/>
      <c r="G41" s="335"/>
      <c r="H41" s="61"/>
      <c r="I41" s="61"/>
      <c r="J41" s="345"/>
      <c r="K41" s="345"/>
      <c r="L41" s="345"/>
      <c r="M41" s="62"/>
      <c r="N41" s="413"/>
    </row>
    <row r="42" spans="1:14" s="202" customFormat="1" ht="15" customHeight="1" x14ac:dyDescent="0.3">
      <c r="A42" s="187">
        <v>42</v>
      </c>
      <c r="B42" s="345"/>
      <c r="C42" s="225"/>
      <c r="D42" s="61"/>
      <c r="E42" s="61"/>
      <c r="F42" s="228"/>
      <c r="G42" s="335"/>
      <c r="H42" s="61"/>
      <c r="I42" s="663"/>
      <c r="J42" s="345"/>
      <c r="K42" s="345"/>
      <c r="L42" s="345"/>
      <c r="M42" s="62"/>
      <c r="N42" s="413"/>
    </row>
    <row r="43" spans="1:14" s="50" customFormat="1" ht="15" customHeight="1" x14ac:dyDescent="0.2">
      <c r="A43" s="187">
        <v>43</v>
      </c>
      <c r="B43" s="61"/>
      <c r="C43" s="61"/>
      <c r="D43" s="61"/>
      <c r="E43" s="188"/>
      <c r="F43" s="228" t="s">
        <v>514</v>
      </c>
      <c r="G43" s="335"/>
      <c r="H43" s="61"/>
      <c r="I43" s="357">
        <f>IF('S9c.Overhead Lines'!I18&lt;&gt;0,S10.Reliability!G19/('S9c.Overhead Lines'!I18/100),0)</f>
        <v>0</v>
      </c>
      <c r="J43" s="682" t="s">
        <v>374</v>
      </c>
      <c r="K43" s="552"/>
      <c r="L43" s="345"/>
      <c r="M43" s="59"/>
      <c r="N43" s="413" t="s">
        <v>656</v>
      </c>
    </row>
    <row r="44" spans="1:14" s="50" customFormat="1" ht="15" customHeight="1" x14ac:dyDescent="0.2">
      <c r="A44" s="64"/>
      <c r="B44" s="65"/>
      <c r="C44" s="66"/>
      <c r="D44" s="67"/>
      <c r="E44" s="67"/>
      <c r="F44" s="68"/>
      <c r="G44" s="66"/>
      <c r="H44" s="65"/>
      <c r="I44" s="65"/>
      <c r="J44" s="65"/>
      <c r="K44" s="65"/>
      <c r="L44" s="65"/>
      <c r="M44" s="69"/>
      <c r="N44" s="413"/>
    </row>
  </sheetData>
  <customSheetViews>
    <customSheetView guid="{21F2E024-704F-4E93-AC63-213755ECFFE0}" scale="70" showPageBreaks="1" showGridLines="0" view="pageBreakPreview">
      <pane ySplit="6" topLeftCell="A7" activePane="bottomLeft" state="frozen"/>
      <selection pane="bottomLeft" activeCell="Q26" sqref="Q26"/>
      <colBreaks count="1" manualBreakCount="1">
        <brk id="13" max="1048575" man="1"/>
      </colBreaks>
      <pageMargins left="0.70866141732283472" right="0.70866141732283472" top="0.74803149606299213" bottom="0.74803149606299213" header="0.31496062992125984" footer="0.31496062992125984"/>
      <pageSetup paperSize="9" scale="64" orientation="portrait" r:id="rId1"/>
    </customSheetView>
  </customSheetViews>
  <mergeCells count="3">
    <mergeCell ref="A5:L5"/>
    <mergeCell ref="J2:L2"/>
    <mergeCell ref="J3:L3"/>
  </mergeCells>
  <pageMargins left="0.70866141732283472" right="0.70866141732283472" top="0.74803149606299213" bottom="0.74803149606299213" header="0.31496062992125984" footer="0.31496062992125984"/>
  <pageSetup paperSize="9" scale="63" orientation="portrait" r:id="rId2"/>
  <headerFooter alignWithMargins="0">
    <oddHeader>&amp;C&amp;"Arial,Regular" Commerce Commission Information Disclosure Template</oddHeader>
    <oddFooter>&amp;L&amp;"Arial,Regular" &amp;P&amp;C&amp;"Arial,Regular" &amp;F&amp;R&amp;"Arial,Regular" &amp;A</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9CCFF"/>
    <pageSetUpPr fitToPage="1"/>
  </sheetPr>
  <dimension ref="A1:AD1022"/>
  <sheetViews>
    <sheetView showGridLines="0" tabSelected="1" topLeftCell="N1" zoomScale="70" zoomScaleNormal="70" zoomScaleSheetLayoutView="55" workbookViewId="0">
      <selection activeCell="Y5" sqref="Y5"/>
    </sheetView>
  </sheetViews>
  <sheetFormatPr defaultRowHeight="12.75" x14ac:dyDescent="0.2"/>
  <cols>
    <col min="1" max="1" width="5.28515625" style="48" customWidth="1"/>
    <col min="2" max="2" width="3.140625" style="48" customWidth="1"/>
    <col min="3" max="3" width="6.140625" style="48" customWidth="1"/>
    <col min="4" max="5" width="2.28515625" style="48" customWidth="1"/>
    <col min="6" max="6" width="27.85546875" style="48" customWidth="1"/>
    <col min="7" max="7" width="16.7109375" style="479" customWidth="1"/>
    <col min="8" max="8" width="6.5703125" style="48" customWidth="1"/>
    <col min="9" max="13" width="16.7109375" style="48" customWidth="1"/>
    <col min="14" max="14" width="2.7109375" style="48" customWidth="1"/>
    <col min="15" max="15" width="19.28515625" style="413" customWidth="1"/>
    <col min="16" max="23" width="9.140625" style="48"/>
    <col min="24" max="24" width="17" style="185" customWidth="1"/>
    <col min="25" max="25" width="44.7109375" style="185" customWidth="1"/>
    <col min="26" max="29" width="17" style="185" customWidth="1"/>
    <col min="30" max="30" width="17" style="607" customWidth="1"/>
    <col min="31" max="16384" width="9.140625" style="48"/>
  </cols>
  <sheetData>
    <row r="1" spans="1:30" s="55" customFormat="1" ht="15" customHeight="1" x14ac:dyDescent="0.2">
      <c r="A1" s="74"/>
      <c r="B1" s="75"/>
      <c r="C1" s="75"/>
      <c r="D1" s="75"/>
      <c r="E1" s="75"/>
      <c r="F1" s="75"/>
      <c r="G1" s="75"/>
      <c r="H1" s="75"/>
      <c r="I1" s="75"/>
      <c r="J1" s="75"/>
      <c r="K1" s="75"/>
      <c r="L1" s="75"/>
      <c r="M1" s="75"/>
      <c r="N1" s="76"/>
      <c r="O1" s="413"/>
      <c r="P1" s="48"/>
      <c r="Q1" s="48"/>
      <c r="R1" s="48"/>
      <c r="S1" s="48"/>
      <c r="X1" s="588"/>
      <c r="Y1" s="588"/>
      <c r="Z1" s="588"/>
      <c r="AA1" s="588"/>
      <c r="AB1" s="588"/>
      <c r="AC1" s="588"/>
      <c r="AD1" s="588"/>
    </row>
    <row r="2" spans="1:30" s="55" customFormat="1" ht="18" customHeight="1" x14ac:dyDescent="0.3">
      <c r="A2" s="77"/>
      <c r="B2" s="78"/>
      <c r="C2" s="78"/>
      <c r="D2" s="78"/>
      <c r="E2" s="78"/>
      <c r="F2" s="78"/>
      <c r="G2" s="78"/>
      <c r="H2" s="78"/>
      <c r="I2" s="78"/>
      <c r="J2" s="140" t="s">
        <v>9</v>
      </c>
      <c r="K2" s="719" t="str">
        <f>IF(NOT(ISBLANK(CoverSheet!$C$8)),CoverSheet!$C$8,"")</f>
        <v/>
      </c>
      <c r="L2" s="720"/>
      <c r="M2" s="721"/>
      <c r="N2" s="84"/>
      <c r="O2" s="413"/>
      <c r="P2" s="48"/>
      <c r="Q2" s="48"/>
      <c r="R2" s="48"/>
      <c r="S2" s="48"/>
      <c r="X2" s="588"/>
      <c r="Y2" s="702"/>
      <c r="Z2" s="588"/>
      <c r="AA2" s="588"/>
      <c r="AB2" s="588"/>
      <c r="AC2" s="588"/>
      <c r="AD2" s="588"/>
    </row>
    <row r="3" spans="1:30" s="55" customFormat="1" ht="18" customHeight="1" x14ac:dyDescent="0.25">
      <c r="A3" s="77"/>
      <c r="B3" s="78"/>
      <c r="C3" s="78"/>
      <c r="D3" s="78"/>
      <c r="E3" s="78"/>
      <c r="F3" s="78"/>
      <c r="G3" s="78"/>
      <c r="H3" s="78"/>
      <c r="I3" s="78"/>
      <c r="J3" s="140" t="s">
        <v>436</v>
      </c>
      <c r="K3" s="717" t="str">
        <f>IF(ISNUMBER(CoverSheet!$C$12),CoverSheet!$C$12,"")</f>
        <v/>
      </c>
      <c r="L3" s="717"/>
      <c r="M3" s="717"/>
      <c r="N3" s="84"/>
      <c r="O3" s="413"/>
      <c r="P3" s="48"/>
      <c r="Q3" s="48"/>
      <c r="R3" s="48"/>
      <c r="S3" s="48"/>
      <c r="X3" s="588"/>
      <c r="Y3" s="588"/>
      <c r="Z3" s="588"/>
      <c r="AA3" s="588"/>
      <c r="AB3" s="588"/>
      <c r="AC3" s="588"/>
      <c r="AD3" s="588"/>
    </row>
    <row r="4" spans="1:30" s="55" customFormat="1" ht="20.25" customHeight="1" x14ac:dyDescent="0.35">
      <c r="A4" s="647" t="s">
        <v>564</v>
      </c>
      <c r="B4" s="78"/>
      <c r="C4" s="78"/>
      <c r="D4" s="78"/>
      <c r="E4" s="78"/>
      <c r="F4" s="78"/>
      <c r="G4" s="78"/>
      <c r="H4" s="78"/>
      <c r="I4" s="78"/>
      <c r="J4" s="173"/>
      <c r="K4" s="78"/>
      <c r="L4" s="78"/>
      <c r="M4" s="78"/>
      <c r="N4" s="84"/>
      <c r="O4" s="413"/>
      <c r="P4" s="48"/>
      <c r="Q4" s="48"/>
      <c r="R4" s="48"/>
      <c r="S4" s="48"/>
      <c r="X4" s="588"/>
      <c r="Y4" s="696"/>
      <c r="Z4" s="588"/>
      <c r="AA4" s="588"/>
      <c r="AB4" s="588"/>
      <c r="AC4" s="588"/>
      <c r="AD4" s="588"/>
    </row>
    <row r="5" spans="1:30" ht="69" customHeight="1" x14ac:dyDescent="0.5">
      <c r="A5" s="714" t="s">
        <v>592</v>
      </c>
      <c r="B5" s="718"/>
      <c r="C5" s="718"/>
      <c r="D5" s="718"/>
      <c r="E5" s="718"/>
      <c r="F5" s="718"/>
      <c r="G5" s="718"/>
      <c r="H5" s="718"/>
      <c r="I5" s="718"/>
      <c r="J5" s="718"/>
      <c r="K5" s="718"/>
      <c r="L5" s="718"/>
      <c r="M5" s="718"/>
      <c r="N5" s="141"/>
      <c r="X5" s="588"/>
      <c r="Y5" s="697"/>
      <c r="Z5" s="588"/>
      <c r="AA5" s="588"/>
      <c r="AB5" s="588"/>
      <c r="AC5" s="703"/>
      <c r="AD5" s="703"/>
    </row>
    <row r="6" spans="1:30" s="55" customFormat="1" ht="15" customHeight="1" x14ac:dyDescent="0.2">
      <c r="A6" s="129" t="s">
        <v>680</v>
      </c>
      <c r="B6" s="173"/>
      <c r="C6" s="85"/>
      <c r="D6" s="78"/>
      <c r="E6" s="78"/>
      <c r="F6" s="78"/>
      <c r="G6" s="78"/>
      <c r="H6" s="78"/>
      <c r="I6" s="78"/>
      <c r="J6" s="78"/>
      <c r="K6" s="78"/>
      <c r="L6" s="78"/>
      <c r="M6" s="78"/>
      <c r="N6" s="84"/>
      <c r="O6" s="413"/>
      <c r="P6" s="48"/>
      <c r="Q6" s="48"/>
      <c r="R6" s="48"/>
      <c r="S6" s="48"/>
      <c r="X6" s="588"/>
      <c r="Y6" s="696"/>
      <c r="Z6" s="588"/>
      <c r="AA6" s="588"/>
      <c r="AB6" s="588"/>
      <c r="AC6" s="588"/>
      <c r="AD6" s="588"/>
    </row>
    <row r="7" spans="1:30" ht="30" customHeight="1" x14ac:dyDescent="0.3">
      <c r="A7" s="187">
        <v>7</v>
      </c>
      <c r="B7" s="648"/>
      <c r="C7" s="225" t="s">
        <v>565</v>
      </c>
      <c r="D7" s="229"/>
      <c r="E7" s="188"/>
      <c r="F7" s="645"/>
      <c r="G7" s="645"/>
      <c r="H7" s="645"/>
      <c r="I7" s="645"/>
      <c r="J7" s="262"/>
      <c r="K7" s="642" t="s">
        <v>121</v>
      </c>
      <c r="L7" s="642" t="s">
        <v>122</v>
      </c>
      <c r="M7" s="642" t="s">
        <v>123</v>
      </c>
      <c r="N7" s="62"/>
      <c r="X7" s="588"/>
      <c r="Y7" s="696"/>
      <c r="Z7" s="588"/>
      <c r="AA7" s="588"/>
      <c r="AB7" s="588"/>
      <c r="AC7" s="589"/>
      <c r="AD7" s="589"/>
    </row>
    <row r="8" spans="1:30" x14ac:dyDescent="0.2">
      <c r="A8" s="187">
        <v>8</v>
      </c>
      <c r="B8" s="648"/>
      <c r="C8" s="646"/>
      <c r="D8" s="347"/>
      <c r="E8" s="257"/>
      <c r="F8" s="258"/>
      <c r="G8" s="258"/>
      <c r="H8" s="258"/>
      <c r="I8" s="258"/>
      <c r="J8" s="259" t="str">
        <f>IF(ISNUMBER(CoverSheet!#REF!),"for year ended","")</f>
        <v/>
      </c>
      <c r="K8" s="207" t="str">
        <f>IF(ISNUMBER(CoverSheet!$C$12),DATE(YEAR(CoverSheet!$C$12)-2,MONTH(CoverSheet!$C$12),DAY(CoverSheet!$C$12)),"")</f>
        <v/>
      </c>
      <c r="L8" s="207" t="str">
        <f>IF(ISNUMBER(CoverSheet!$C$12),DATE(YEAR(CoverSheet!$C$12)-1,MONTH(CoverSheet!$C$12),DAY(CoverSheet!$C$12)),"")</f>
        <v/>
      </c>
      <c r="M8" s="207" t="str">
        <f>IF(ISNUMBER(CoverSheet!$C$12),CoverSheet!$C$12,"")</f>
        <v/>
      </c>
      <c r="N8" s="62"/>
      <c r="X8" s="588"/>
      <c r="Y8" s="696"/>
      <c r="Z8" s="588"/>
      <c r="AA8" s="588"/>
      <c r="AB8" s="588"/>
      <c r="AC8" s="589"/>
      <c r="AD8" s="589"/>
    </row>
    <row r="9" spans="1:30" ht="16.5" thickBot="1" x14ac:dyDescent="0.3">
      <c r="A9" s="187">
        <v>9</v>
      </c>
      <c r="B9" s="648"/>
      <c r="C9" s="646"/>
      <c r="D9" s="254" t="s">
        <v>124</v>
      </c>
      <c r="E9" s="257"/>
      <c r="F9" s="258"/>
      <c r="G9" s="258"/>
      <c r="H9" s="258"/>
      <c r="I9" s="258"/>
      <c r="J9" s="258"/>
      <c r="K9" s="642" t="s">
        <v>13</v>
      </c>
      <c r="L9" s="642" t="s">
        <v>13</v>
      </c>
      <c r="M9" s="642" t="s">
        <v>13</v>
      </c>
      <c r="N9" s="62"/>
      <c r="X9" s="589"/>
      <c r="Y9" s="698"/>
      <c r="Z9" s="589"/>
      <c r="AA9" s="589"/>
      <c r="AB9" s="589"/>
      <c r="AC9" s="589"/>
      <c r="AD9" s="589"/>
    </row>
    <row r="10" spans="1:30" ht="15" customHeight="1" thickBot="1" x14ac:dyDescent="0.25">
      <c r="A10" s="187">
        <v>10</v>
      </c>
      <c r="B10" s="648"/>
      <c r="C10" s="646"/>
      <c r="D10" s="347"/>
      <c r="E10" s="554" t="s">
        <v>771</v>
      </c>
      <c r="F10" s="542"/>
      <c r="G10" s="542"/>
      <c r="H10" s="258"/>
      <c r="I10" s="258"/>
      <c r="J10" s="258"/>
      <c r="K10" s="656"/>
      <c r="L10" s="656"/>
      <c r="M10" s="492">
        <f>M53</f>
        <v>0</v>
      </c>
      <c r="N10" s="62"/>
      <c r="O10" s="413" t="s">
        <v>881</v>
      </c>
      <c r="P10" s="516" t="s">
        <v>882</v>
      </c>
      <c r="X10" s="589"/>
      <c r="Y10" s="177"/>
      <c r="Z10" s="589"/>
      <c r="AA10" s="589"/>
      <c r="AB10" s="589"/>
      <c r="AC10" s="589"/>
      <c r="AD10" s="589"/>
    </row>
    <row r="11" spans="1:30" ht="15" customHeight="1" thickBot="1" x14ac:dyDescent="0.25">
      <c r="A11" s="187">
        <v>11</v>
      </c>
      <c r="B11" s="648"/>
      <c r="C11" s="646"/>
      <c r="D11" s="347"/>
      <c r="E11" s="257"/>
      <c r="F11" s="431"/>
      <c r="G11" s="431"/>
      <c r="H11" s="258"/>
      <c r="I11" s="258"/>
      <c r="J11" s="258"/>
      <c r="K11" s="329"/>
      <c r="L11" s="329"/>
      <c r="M11" s="329"/>
      <c r="N11" s="62"/>
      <c r="X11" s="589"/>
      <c r="Y11" s="589"/>
      <c r="Z11" s="699"/>
      <c r="AA11" s="589"/>
      <c r="AB11" s="589"/>
      <c r="AC11" s="589"/>
      <c r="AD11" s="589"/>
    </row>
    <row r="12" spans="1:30" ht="15" customHeight="1" thickBot="1" x14ac:dyDescent="0.25">
      <c r="A12" s="187">
        <v>12</v>
      </c>
      <c r="B12" s="648"/>
      <c r="C12" s="646"/>
      <c r="D12" s="347"/>
      <c r="E12" s="257" t="s">
        <v>125</v>
      </c>
      <c r="F12" s="431"/>
      <c r="G12" s="431"/>
      <c r="H12" s="258"/>
      <c r="I12" s="258"/>
      <c r="J12" s="258"/>
      <c r="K12" s="656"/>
      <c r="L12" s="656"/>
      <c r="M12" s="656"/>
      <c r="N12" s="62"/>
      <c r="P12" s="516" t="s">
        <v>883</v>
      </c>
      <c r="X12" s="589"/>
      <c r="Y12" s="589"/>
      <c r="Z12" s="699"/>
      <c r="AA12" s="589"/>
      <c r="AB12" s="589"/>
      <c r="AC12" s="589"/>
      <c r="AD12" s="589"/>
    </row>
    <row r="13" spans="1:30" ht="15" customHeight="1" x14ac:dyDescent="0.2">
      <c r="A13" s="187">
        <v>13</v>
      </c>
      <c r="B13" s="648"/>
      <c r="C13" s="646"/>
      <c r="D13" s="347"/>
      <c r="E13" s="257"/>
      <c r="F13" s="431" t="s">
        <v>126</v>
      </c>
      <c r="G13" s="431"/>
      <c r="H13" s="258"/>
      <c r="I13" s="258"/>
      <c r="J13" s="258"/>
      <c r="K13" s="362"/>
      <c r="L13" s="362"/>
      <c r="M13" s="362"/>
      <c r="N13" s="62"/>
      <c r="P13" s="516" t="s">
        <v>884</v>
      </c>
      <c r="X13" s="589"/>
      <c r="Y13" s="589"/>
      <c r="Z13" s="699"/>
      <c r="AA13" s="589"/>
      <c r="AB13" s="589"/>
      <c r="AC13" s="589"/>
      <c r="AD13" s="589"/>
    </row>
    <row r="14" spans="1:30" ht="15" customHeight="1" x14ac:dyDescent="0.2">
      <c r="A14" s="187">
        <v>14</v>
      </c>
      <c r="B14" s="648"/>
      <c r="C14" s="646"/>
      <c r="D14" s="347"/>
      <c r="E14" s="257"/>
      <c r="F14" s="431" t="s">
        <v>127</v>
      </c>
      <c r="G14" s="431"/>
      <c r="H14" s="258"/>
      <c r="I14" s="258"/>
      <c r="J14" s="258"/>
      <c r="K14" s="362"/>
      <c r="L14" s="362"/>
      <c r="M14" s="362"/>
      <c r="N14" s="62"/>
      <c r="P14" s="516" t="s">
        <v>885</v>
      </c>
      <c r="X14" s="589"/>
      <c r="Y14" s="589"/>
      <c r="Z14" s="699"/>
      <c r="AA14" s="589"/>
      <c r="AB14" s="589"/>
      <c r="AC14" s="589"/>
      <c r="AD14" s="589"/>
    </row>
    <row r="15" spans="1:30" ht="15" customHeight="1" x14ac:dyDescent="0.2">
      <c r="A15" s="187">
        <v>15</v>
      </c>
      <c r="B15" s="648"/>
      <c r="C15" s="646"/>
      <c r="D15" s="347"/>
      <c r="E15" s="257"/>
      <c r="F15" s="431"/>
      <c r="G15" s="431"/>
      <c r="H15" s="258"/>
      <c r="I15" s="258"/>
      <c r="J15" s="258"/>
      <c r="K15" s="643"/>
      <c r="L15" s="643"/>
      <c r="M15" s="643"/>
      <c r="N15" s="62"/>
      <c r="P15" s="531"/>
      <c r="X15" s="589"/>
      <c r="Y15" s="589"/>
      <c r="Z15" s="699"/>
      <c r="AA15" s="589"/>
      <c r="AB15" s="589"/>
      <c r="AC15" s="589"/>
      <c r="AD15" s="589"/>
    </row>
    <row r="16" spans="1:30" x14ac:dyDescent="0.2">
      <c r="A16" s="187">
        <v>16</v>
      </c>
      <c r="B16" s="648"/>
      <c r="C16" s="646"/>
      <c r="D16" s="347"/>
      <c r="E16" s="257"/>
      <c r="F16" s="431"/>
      <c r="G16" s="431"/>
      <c r="H16" s="258"/>
      <c r="I16" s="258"/>
      <c r="J16" s="258"/>
      <c r="K16" s="258"/>
      <c r="L16" s="258"/>
      <c r="M16" s="258"/>
      <c r="N16" s="62"/>
      <c r="P16" s="531"/>
      <c r="X16" s="589"/>
      <c r="Y16" s="589"/>
      <c r="Z16" s="699"/>
      <c r="AA16" s="589"/>
      <c r="AB16" s="589"/>
      <c r="AC16" s="589"/>
      <c r="AD16" s="589"/>
    </row>
    <row r="17" spans="1:30" ht="16.5" thickBot="1" x14ac:dyDescent="0.3">
      <c r="A17" s="187">
        <v>17</v>
      </c>
      <c r="B17" s="648"/>
      <c r="C17" s="646"/>
      <c r="D17" s="254" t="s">
        <v>128</v>
      </c>
      <c r="E17" s="257"/>
      <c r="F17" s="431"/>
      <c r="G17" s="431"/>
      <c r="H17" s="258"/>
      <c r="I17" s="258"/>
      <c r="J17" s="258"/>
      <c r="K17" s="258"/>
      <c r="L17" s="258"/>
      <c r="M17" s="258"/>
      <c r="N17" s="62"/>
      <c r="P17" s="531"/>
      <c r="X17" s="589"/>
      <c r="Y17" s="589"/>
      <c r="Z17" s="699"/>
      <c r="AA17" s="589"/>
      <c r="AB17" s="589"/>
      <c r="AC17" s="589"/>
      <c r="AD17" s="589"/>
    </row>
    <row r="18" spans="1:30" ht="15" customHeight="1" thickBot="1" x14ac:dyDescent="0.25">
      <c r="A18" s="187">
        <v>18</v>
      </c>
      <c r="B18" s="648"/>
      <c r="C18" s="646"/>
      <c r="D18" s="347"/>
      <c r="E18" s="554" t="s">
        <v>772</v>
      </c>
      <c r="F18" s="542"/>
      <c r="G18" s="542"/>
      <c r="H18" s="258"/>
      <c r="I18" s="258"/>
      <c r="J18" s="258"/>
      <c r="K18" s="656"/>
      <c r="L18" s="656"/>
      <c r="M18" s="492">
        <f>M47</f>
        <v>0</v>
      </c>
      <c r="N18" s="62"/>
      <c r="O18" s="413" t="s">
        <v>880</v>
      </c>
      <c r="P18" s="516" t="s">
        <v>886</v>
      </c>
      <c r="X18" s="589"/>
      <c r="Y18" s="589"/>
      <c r="Z18" s="699"/>
      <c r="AA18" s="589"/>
      <c r="AB18" s="589"/>
      <c r="AC18" s="589"/>
      <c r="AD18" s="589"/>
    </row>
    <row r="19" spans="1:30" ht="15" customHeight="1" thickBot="1" x14ac:dyDescent="0.25">
      <c r="A19" s="187">
        <v>19</v>
      </c>
      <c r="B19" s="648"/>
      <c r="C19" s="646"/>
      <c r="D19" s="347"/>
      <c r="E19" s="257"/>
      <c r="F19" s="431"/>
      <c r="G19" s="431"/>
      <c r="H19" s="258"/>
      <c r="I19" s="258"/>
      <c r="J19" s="258"/>
      <c r="K19" s="258"/>
      <c r="L19" s="258"/>
      <c r="M19" s="258"/>
      <c r="N19" s="62"/>
      <c r="P19" s="531"/>
      <c r="X19" s="589"/>
      <c r="Y19" s="589"/>
      <c r="Z19" s="699"/>
      <c r="AA19" s="589"/>
      <c r="AB19" s="589"/>
      <c r="AC19" s="589"/>
      <c r="AD19" s="589"/>
    </row>
    <row r="20" spans="1:30" ht="15" customHeight="1" thickBot="1" x14ac:dyDescent="0.25">
      <c r="A20" s="187">
        <v>20</v>
      </c>
      <c r="B20" s="648"/>
      <c r="C20" s="646"/>
      <c r="D20" s="347"/>
      <c r="E20" s="257" t="s">
        <v>129</v>
      </c>
      <c r="F20" s="431"/>
      <c r="G20" s="431"/>
      <c r="H20" s="258"/>
      <c r="I20" s="258"/>
      <c r="J20" s="258"/>
      <c r="K20" s="656"/>
      <c r="L20" s="656"/>
      <c r="M20" s="656"/>
      <c r="N20" s="62"/>
      <c r="P20" s="516" t="s">
        <v>887</v>
      </c>
      <c r="X20" s="589"/>
      <c r="Y20" s="589"/>
      <c r="Z20" s="699"/>
      <c r="AA20" s="589"/>
      <c r="AB20" s="589"/>
      <c r="AC20" s="589"/>
      <c r="AD20" s="589"/>
    </row>
    <row r="21" spans="1:30" ht="15" customHeight="1" x14ac:dyDescent="0.2">
      <c r="A21" s="187">
        <v>21</v>
      </c>
      <c r="B21" s="648"/>
      <c r="C21" s="646"/>
      <c r="D21" s="347"/>
      <c r="E21" s="257"/>
      <c r="F21" s="431" t="s">
        <v>126</v>
      </c>
      <c r="G21" s="431"/>
      <c r="H21" s="258"/>
      <c r="I21" s="258"/>
      <c r="J21" s="258"/>
      <c r="K21" s="362"/>
      <c r="L21" s="362"/>
      <c r="M21" s="362"/>
      <c r="N21" s="62"/>
      <c r="P21" s="516" t="s">
        <v>888</v>
      </c>
      <c r="X21" s="589"/>
      <c r="Y21" s="589"/>
      <c r="Z21" s="699"/>
      <c r="AA21" s="177"/>
      <c r="AB21" s="700"/>
      <c r="AC21" s="589"/>
      <c r="AD21" s="589"/>
    </row>
    <row r="22" spans="1:30" ht="15" customHeight="1" x14ac:dyDescent="0.2">
      <c r="A22" s="187">
        <v>22</v>
      </c>
      <c r="B22" s="648"/>
      <c r="C22" s="646"/>
      <c r="D22" s="347"/>
      <c r="E22" s="257"/>
      <c r="F22" s="431" t="s">
        <v>127</v>
      </c>
      <c r="G22" s="431"/>
      <c r="H22" s="258"/>
      <c r="I22" s="258"/>
      <c r="J22" s="258"/>
      <c r="K22" s="362"/>
      <c r="L22" s="362"/>
      <c r="M22" s="362"/>
      <c r="N22" s="62"/>
      <c r="P22" s="516" t="s">
        <v>889</v>
      </c>
      <c r="X22" s="589"/>
      <c r="Y22" s="589"/>
      <c r="Z22" s="699"/>
      <c r="AA22" s="589"/>
      <c r="AB22" s="589"/>
      <c r="AC22" s="589"/>
      <c r="AD22" s="589"/>
    </row>
    <row r="23" spans="1:30" x14ac:dyDescent="0.2">
      <c r="A23" s="187">
        <v>23</v>
      </c>
      <c r="B23" s="648"/>
      <c r="C23" s="646"/>
      <c r="D23" s="347"/>
      <c r="E23" s="257"/>
      <c r="F23" s="431"/>
      <c r="G23" s="431"/>
      <c r="H23" s="258"/>
      <c r="I23" s="258"/>
      <c r="J23" s="258"/>
      <c r="K23" s="258"/>
      <c r="L23" s="258"/>
      <c r="M23" s="258"/>
      <c r="N23" s="62"/>
      <c r="X23" s="589"/>
      <c r="Y23" s="589"/>
      <c r="Z23" s="699"/>
      <c r="AA23" s="589"/>
      <c r="AB23" s="589"/>
      <c r="AC23" s="589"/>
      <c r="AD23" s="589"/>
    </row>
    <row r="24" spans="1:30" s="50" customFormat="1" ht="30" customHeight="1" x14ac:dyDescent="0.3">
      <c r="A24" s="187">
        <v>24</v>
      </c>
      <c r="B24" s="648"/>
      <c r="C24" s="225" t="s">
        <v>566</v>
      </c>
      <c r="D24" s="229"/>
      <c r="E24" s="188"/>
      <c r="F24" s="645"/>
      <c r="G24" s="645"/>
      <c r="H24" s="645"/>
      <c r="I24" s="645"/>
      <c r="J24" s="262"/>
      <c r="K24" s="262"/>
      <c r="L24" s="642" t="s">
        <v>130</v>
      </c>
      <c r="M24" s="262"/>
      <c r="N24" s="62"/>
      <c r="O24" s="413"/>
      <c r="X24" s="589"/>
      <c r="Y24" s="589"/>
      <c r="Z24" s="699"/>
      <c r="AA24" s="589"/>
      <c r="AB24" s="589"/>
      <c r="AC24" s="589"/>
      <c r="AD24" s="589"/>
    </row>
    <row r="25" spans="1:30" ht="15" customHeight="1" x14ac:dyDescent="0.2">
      <c r="A25" s="187">
        <v>25</v>
      </c>
      <c r="B25" s="61"/>
      <c r="C25" s="646"/>
      <c r="D25" s="347"/>
      <c r="E25" s="257"/>
      <c r="F25" s="431"/>
      <c r="G25" s="431"/>
      <c r="H25" s="258"/>
      <c r="I25" s="645"/>
      <c r="J25" s="262"/>
      <c r="K25" s="258"/>
      <c r="L25" s="258"/>
      <c r="M25" s="258"/>
      <c r="N25" s="62"/>
      <c r="X25" s="589"/>
      <c r="Y25" s="589"/>
      <c r="Z25" s="699"/>
      <c r="AA25" s="177"/>
      <c r="AB25" s="589"/>
      <c r="AC25" s="589"/>
      <c r="AD25" s="589"/>
    </row>
    <row r="26" spans="1:30" ht="15" customHeight="1" x14ac:dyDescent="0.2">
      <c r="A26" s="187">
        <v>26</v>
      </c>
      <c r="B26" s="61"/>
      <c r="C26" s="646"/>
      <c r="D26" s="347"/>
      <c r="E26" s="257"/>
      <c r="F26" s="431" t="s">
        <v>131</v>
      </c>
      <c r="G26" s="431"/>
      <c r="H26" s="258"/>
      <c r="I26" s="645"/>
      <c r="J26" s="262"/>
      <c r="K26" s="359">
        <f>'S4.RAB Value (Rolled Forward)'!P10</f>
        <v>0</v>
      </c>
      <c r="L26" s="299"/>
      <c r="M26" s="648"/>
      <c r="N26" s="62"/>
      <c r="O26" s="413" t="s">
        <v>627</v>
      </c>
      <c r="X26" s="589"/>
      <c r="Y26" s="696"/>
      <c r="Z26" s="701"/>
      <c r="AA26" s="589"/>
      <c r="AB26" s="589"/>
      <c r="AC26" s="589"/>
      <c r="AD26" s="589"/>
    </row>
    <row r="27" spans="1:30" ht="15" customHeight="1" thickBot="1" x14ac:dyDescent="0.25">
      <c r="A27" s="187">
        <v>27</v>
      </c>
      <c r="B27" s="61"/>
      <c r="C27" s="646"/>
      <c r="D27" s="261" t="s">
        <v>7</v>
      </c>
      <c r="E27" s="261"/>
      <c r="F27" s="431" t="s">
        <v>132</v>
      </c>
      <c r="G27" s="431"/>
      <c r="H27" s="258"/>
      <c r="I27" s="258"/>
      <c r="J27" s="258"/>
      <c r="K27" s="359">
        <f>'S5a.Regulatory Tax Allowance '!I59</f>
        <v>0</v>
      </c>
      <c r="L27" s="299"/>
      <c r="M27" s="648"/>
      <c r="N27" s="62"/>
      <c r="O27" s="413" t="s">
        <v>628</v>
      </c>
      <c r="X27" s="589"/>
      <c r="Y27" s="696"/>
      <c r="Z27" s="701"/>
      <c r="AA27" s="589"/>
      <c r="AB27" s="589"/>
      <c r="AC27" s="589"/>
      <c r="AD27" s="589"/>
    </row>
    <row r="28" spans="1:30" ht="15" customHeight="1" thickBot="1" x14ac:dyDescent="0.25">
      <c r="A28" s="187">
        <v>28</v>
      </c>
      <c r="B28" s="61"/>
      <c r="C28" s="192" t="s">
        <v>133</v>
      </c>
      <c r="D28" s="347"/>
      <c r="E28" s="431"/>
      <c r="F28" s="192"/>
      <c r="G28" s="431"/>
      <c r="H28" s="258"/>
      <c r="I28" s="258"/>
      <c r="J28" s="258"/>
      <c r="K28" s="299"/>
      <c r="L28" s="366">
        <f>K26+K27</f>
        <v>0</v>
      </c>
      <c r="M28" s="648"/>
      <c r="N28" s="62"/>
      <c r="X28" s="589"/>
      <c r="Y28" s="589"/>
      <c r="Z28" s="589"/>
      <c r="AA28" s="589"/>
      <c r="AB28" s="589"/>
      <c r="AC28" s="589"/>
      <c r="AD28" s="589"/>
    </row>
    <row r="29" spans="1:30" ht="15" customHeight="1" thickBot="1" x14ac:dyDescent="0.25">
      <c r="A29" s="187">
        <v>29</v>
      </c>
      <c r="B29" s="61"/>
      <c r="C29" s="336"/>
      <c r="D29" s="347"/>
      <c r="E29" s="261"/>
      <c r="F29" s="346"/>
      <c r="G29" s="431"/>
      <c r="H29" s="258"/>
      <c r="I29" s="258"/>
      <c r="J29" s="258"/>
      <c r="K29" s="299"/>
      <c r="L29" s="299"/>
      <c r="M29" s="518"/>
      <c r="N29" s="62"/>
      <c r="X29" s="589"/>
      <c r="Y29" s="593"/>
      <c r="Z29" s="593"/>
      <c r="AA29" s="598"/>
      <c r="AB29" s="593"/>
      <c r="AC29" s="722" t="s">
        <v>829</v>
      </c>
      <c r="AD29" s="604"/>
    </row>
    <row r="30" spans="1:30" s="479" customFormat="1" ht="15" customHeight="1" thickBot="1" x14ac:dyDescent="0.25">
      <c r="A30" s="187">
        <v>30</v>
      </c>
      <c r="B30" s="61"/>
      <c r="C30" s="570" t="s">
        <v>516</v>
      </c>
      <c r="D30" s="557"/>
      <c r="E30" s="622"/>
      <c r="F30" s="584"/>
      <c r="G30" s="258"/>
      <c r="H30" s="258"/>
      <c r="I30" s="258"/>
      <c r="J30" s="258"/>
      <c r="K30" s="258"/>
      <c r="L30" s="575">
        <f>'S3.Regulatory Profit'!T9</f>
        <v>0</v>
      </c>
      <c r="M30" s="518"/>
      <c r="N30" s="62"/>
      <c r="O30" s="413" t="s">
        <v>629</v>
      </c>
      <c r="X30" s="589"/>
      <c r="Y30" s="623" t="s">
        <v>824</v>
      </c>
      <c r="Z30" s="592"/>
      <c r="AA30" s="592"/>
      <c r="AB30" s="592"/>
      <c r="AC30" s="723"/>
      <c r="AD30" s="605"/>
    </row>
    <row r="31" spans="1:30" s="479" customFormat="1" ht="15" customHeight="1" x14ac:dyDescent="0.2">
      <c r="A31" s="187">
        <v>31</v>
      </c>
      <c r="B31" s="61"/>
      <c r="C31" s="563"/>
      <c r="D31" s="518"/>
      <c r="E31" s="518"/>
      <c r="F31" s="518"/>
      <c r="G31" s="518"/>
      <c r="H31" s="518"/>
      <c r="I31" s="258"/>
      <c r="J31" s="258"/>
      <c r="K31" s="518"/>
      <c r="L31" s="518"/>
      <c r="M31" s="518"/>
      <c r="N31" s="62"/>
      <c r="O31" s="413"/>
      <c r="X31" s="589"/>
      <c r="Y31" s="592"/>
      <c r="Z31" s="592"/>
      <c r="AA31" s="592"/>
      <c r="AB31" s="592"/>
      <c r="AC31" s="723"/>
      <c r="AD31" s="605"/>
    </row>
    <row r="32" spans="1:30" s="479" customFormat="1" ht="15" customHeight="1" x14ac:dyDescent="0.25">
      <c r="A32" s="187">
        <v>32</v>
      </c>
      <c r="B32" s="61"/>
      <c r="C32" s="258"/>
      <c r="D32" s="258"/>
      <c r="E32" s="261"/>
      <c r="F32" s="542" t="s">
        <v>839</v>
      </c>
      <c r="G32" s="542"/>
      <c r="H32" s="258"/>
      <c r="I32" s="258"/>
      <c r="J32" s="258"/>
      <c r="K32" s="567">
        <f>'S3.Regulatory Profit'!T15+'S3.Regulatory Profit'!T17</f>
        <v>0</v>
      </c>
      <c r="L32" s="299"/>
      <c r="M32" s="518"/>
      <c r="N32" s="62"/>
      <c r="O32" s="413"/>
      <c r="X32" s="589"/>
      <c r="Y32" s="595" t="s">
        <v>3</v>
      </c>
      <c r="Z32" s="595" t="s">
        <v>790</v>
      </c>
      <c r="AA32" s="595" t="s">
        <v>791</v>
      </c>
      <c r="AB32" s="595" t="s">
        <v>792</v>
      </c>
      <c r="AC32" s="723"/>
      <c r="AD32" s="604"/>
    </row>
    <row r="33" spans="1:30" ht="15" customHeight="1" x14ac:dyDescent="0.2">
      <c r="A33" s="187">
        <v>33</v>
      </c>
      <c r="B33" s="345"/>
      <c r="C33" s="621"/>
      <c r="D33" s="622" t="s">
        <v>826</v>
      </c>
      <c r="E33" s="261"/>
      <c r="F33" s="346" t="s">
        <v>136</v>
      </c>
      <c r="G33" s="431"/>
      <c r="H33" s="258"/>
      <c r="I33" s="258"/>
      <c r="J33" s="258"/>
      <c r="K33" s="359">
        <f>'S4.RAB Value (Rolled Forward)'!P16</f>
        <v>0</v>
      </c>
      <c r="L33" s="299"/>
      <c r="M33" s="518"/>
      <c r="N33" s="62"/>
      <c r="O33" s="413" t="s">
        <v>627</v>
      </c>
      <c r="X33" s="589"/>
      <c r="Y33" s="593" t="s">
        <v>133</v>
      </c>
      <c r="Z33" s="593">
        <v>365</v>
      </c>
      <c r="AA33" s="596" t="e">
        <f>$K$3-Z33</f>
        <v>#VALUE!</v>
      </c>
      <c r="AB33" s="597">
        <f>-L28</f>
        <v>0</v>
      </c>
      <c r="AC33" s="633">
        <f>AB33</f>
        <v>0</v>
      </c>
      <c r="AD33" s="604"/>
    </row>
    <row r="34" spans="1:30" ht="15" customHeight="1" x14ac:dyDescent="0.2">
      <c r="A34" s="187">
        <v>34</v>
      </c>
      <c r="B34" s="619"/>
      <c r="C34" s="621"/>
      <c r="D34" s="622" t="s">
        <v>6</v>
      </c>
      <c r="E34" s="261"/>
      <c r="F34" s="431" t="s">
        <v>137</v>
      </c>
      <c r="G34" s="431"/>
      <c r="H34" s="258"/>
      <c r="I34" s="258"/>
      <c r="J34" s="258"/>
      <c r="K34" s="359">
        <f>'S4.RAB Value (Rolled Forward)'!P18</f>
        <v>0</v>
      </c>
      <c r="L34" s="299"/>
      <c r="M34" s="518"/>
      <c r="N34" s="62"/>
      <c r="O34" s="413" t="s">
        <v>627</v>
      </c>
      <c r="X34" s="589"/>
      <c r="Y34" s="593" t="s">
        <v>836</v>
      </c>
      <c r="Z34" s="593">
        <v>182</v>
      </c>
      <c r="AA34" s="596" t="e">
        <f t="shared" ref="AA34" si="0">$K$3-Z34</f>
        <v>#VALUE!</v>
      </c>
      <c r="AB34" s="597">
        <f>-L37</f>
        <v>0</v>
      </c>
      <c r="AC34" s="633">
        <f>AB34+(M101*'S5a.Regulatory Tax Allowance '!I28)</f>
        <v>0</v>
      </c>
      <c r="AD34" s="604"/>
    </row>
    <row r="35" spans="1:30" ht="15" customHeight="1" x14ac:dyDescent="0.2">
      <c r="A35" s="187">
        <v>35</v>
      </c>
      <c r="B35" s="345"/>
      <c r="C35" s="621"/>
      <c r="D35" s="622" t="s">
        <v>826</v>
      </c>
      <c r="E35" s="261"/>
      <c r="F35" s="542" t="s">
        <v>147</v>
      </c>
      <c r="G35" s="584"/>
      <c r="H35" s="258"/>
      <c r="I35" s="258"/>
      <c r="J35" s="258"/>
      <c r="K35" s="626">
        <f>'S3.Regulatory Profit'!T29-'S2.Return on Investment '!K27+'S2.Return on Investment '!K44</f>
        <v>0</v>
      </c>
      <c r="L35" s="518"/>
      <c r="M35" s="518"/>
      <c r="N35" s="62"/>
      <c r="O35" s="413" t="s">
        <v>879</v>
      </c>
      <c r="X35" s="589"/>
      <c r="Y35" s="593" t="s">
        <v>516</v>
      </c>
      <c r="Z35" s="593">
        <v>148</v>
      </c>
      <c r="AA35" s="596" t="e">
        <f>$K$3-Z35</f>
        <v>#VALUE!</v>
      </c>
      <c r="AB35" s="615">
        <f>L30</f>
        <v>0</v>
      </c>
      <c r="AC35" s="633">
        <f>AB35-M101</f>
        <v>0</v>
      </c>
      <c r="AD35" s="604"/>
    </row>
    <row r="36" spans="1:30" ht="15" customHeight="1" thickBot="1" x14ac:dyDescent="0.25">
      <c r="A36" s="187">
        <v>36</v>
      </c>
      <c r="B36" s="619"/>
      <c r="C36" s="621"/>
      <c r="D36" s="622" t="s">
        <v>6</v>
      </c>
      <c r="E36" s="261"/>
      <c r="F36" s="625" t="s">
        <v>835</v>
      </c>
      <c r="G36" s="542"/>
      <c r="H36" s="258"/>
      <c r="I36" s="258"/>
      <c r="J36" s="258"/>
      <c r="K36" s="567">
        <f>'S3.Regulatory Profit'!T11+'S3.Regulatory Profit'!T10</f>
        <v>0</v>
      </c>
      <c r="L36" s="518"/>
      <c r="M36" s="518"/>
      <c r="N36" s="62"/>
      <c r="O36" s="413" t="s">
        <v>629</v>
      </c>
      <c r="X36" s="589"/>
      <c r="Y36" s="593" t="s">
        <v>793</v>
      </c>
      <c r="Z36" s="593">
        <v>0</v>
      </c>
      <c r="AA36" s="596" t="e">
        <f>$K$3-Z36</f>
        <v>#VALUE!</v>
      </c>
      <c r="AB36" s="597">
        <f>-L39</f>
        <v>0</v>
      </c>
      <c r="AC36" s="633">
        <f>AB36</f>
        <v>0</v>
      </c>
      <c r="AD36" s="604"/>
    </row>
    <row r="37" spans="1:30" ht="15" customHeight="1" thickBot="1" x14ac:dyDescent="0.25">
      <c r="A37" s="187">
        <v>37</v>
      </c>
      <c r="B37" s="345"/>
      <c r="C37" s="554" t="s">
        <v>836</v>
      </c>
      <c r="D37" s="627"/>
      <c r="E37" s="584"/>
      <c r="F37" s="542"/>
      <c r="G37" s="258"/>
      <c r="H37" s="258"/>
      <c r="I37" s="258"/>
      <c r="J37" s="258"/>
      <c r="K37" s="299"/>
      <c r="L37" s="575">
        <f>K32+K33-K34+K35-K36</f>
        <v>0</v>
      </c>
      <c r="M37" s="518"/>
      <c r="N37" s="62"/>
      <c r="X37" s="589"/>
      <c r="Y37" s="593" t="s">
        <v>142</v>
      </c>
      <c r="Z37" s="593">
        <v>0</v>
      </c>
      <c r="AA37" s="596" t="e">
        <f>$K$3-Z37</f>
        <v>#VALUE!</v>
      </c>
      <c r="AB37" s="597">
        <f>L45</f>
        <v>0</v>
      </c>
      <c r="AC37" s="633">
        <f>AB37</f>
        <v>0</v>
      </c>
      <c r="AD37" s="604"/>
    </row>
    <row r="38" spans="1:30" ht="15" customHeight="1" thickBot="1" x14ac:dyDescent="0.25">
      <c r="A38" s="187">
        <v>38</v>
      </c>
      <c r="B38" s="345"/>
      <c r="C38" s="299"/>
      <c r="D38" s="299"/>
      <c r="E38" s="299"/>
      <c r="F38" s="299"/>
      <c r="G38" s="299"/>
      <c r="H38" s="299"/>
      <c r="I38" s="258"/>
      <c r="J38" s="258"/>
      <c r="K38" s="299"/>
      <c r="L38" s="299"/>
      <c r="M38" s="299"/>
      <c r="N38" s="62"/>
      <c r="X38" s="589"/>
      <c r="Y38" s="593"/>
      <c r="Z38" s="593"/>
      <c r="AA38" s="593"/>
      <c r="AC38" s="592"/>
      <c r="AD38" s="604"/>
    </row>
    <row r="39" spans="1:30" s="479" customFormat="1" ht="15" customHeight="1" thickBot="1" x14ac:dyDescent="0.35">
      <c r="A39" s="187">
        <v>39</v>
      </c>
      <c r="B39" s="345"/>
      <c r="C39" s="570" t="s">
        <v>161</v>
      </c>
      <c r="D39" s="620"/>
      <c r="E39" s="584"/>
      <c r="F39" s="542"/>
      <c r="G39" s="258"/>
      <c r="H39" s="258"/>
      <c r="I39" s="258"/>
      <c r="J39" s="225"/>
      <c r="K39" s="225"/>
      <c r="L39" s="575">
        <f>'S3.Regulatory Profit'!T27</f>
        <v>0</v>
      </c>
      <c r="M39" s="518"/>
      <c r="N39" s="62"/>
      <c r="O39" s="413" t="s">
        <v>629</v>
      </c>
      <c r="X39" s="589"/>
      <c r="Y39" s="593"/>
      <c r="Z39" s="593"/>
      <c r="AA39" s="593" t="s">
        <v>681</v>
      </c>
      <c r="AB39" s="654" t="e">
        <f>XIRR(AB33:AB37,AA33:AA37)</f>
        <v>#VALUE!</v>
      </c>
      <c r="AC39" s="654" t="e">
        <f>XIRR(AC33:AC37,AA33:AA37)</f>
        <v>#VALUE!</v>
      </c>
      <c r="AD39" s="604"/>
    </row>
    <row r="40" spans="1:30" s="479" customFormat="1" ht="15" customHeight="1" x14ac:dyDescent="0.2">
      <c r="A40" s="187">
        <v>40</v>
      </c>
      <c r="B40" s="61"/>
      <c r="C40" s="618"/>
      <c r="D40" s="518"/>
      <c r="E40" s="518"/>
      <c r="F40" s="518"/>
      <c r="G40" s="518"/>
      <c r="H40" s="518"/>
      <c r="I40" s="258"/>
      <c r="J40" s="258"/>
      <c r="K40" s="518"/>
      <c r="L40" s="518"/>
      <c r="M40" s="518"/>
      <c r="N40" s="62"/>
      <c r="O40" s="413"/>
      <c r="X40" s="589"/>
      <c r="Y40" s="593"/>
      <c r="Z40" s="593"/>
      <c r="AA40" s="593"/>
      <c r="AB40" s="593"/>
      <c r="AC40" s="635"/>
      <c r="AD40" s="604"/>
    </row>
    <row r="41" spans="1:30" ht="15" customHeight="1" x14ac:dyDescent="0.2">
      <c r="A41" s="187">
        <v>41</v>
      </c>
      <c r="B41" s="345"/>
      <c r="C41" s="336"/>
      <c r="D41" s="347"/>
      <c r="E41" s="257"/>
      <c r="F41" s="346" t="s">
        <v>138</v>
      </c>
      <c r="G41" s="431"/>
      <c r="H41" s="258"/>
      <c r="I41" s="258"/>
      <c r="J41" s="258"/>
      <c r="K41" s="359">
        <f>'S4.RAB Value (Rolled Forward)'!P24</f>
        <v>0</v>
      </c>
      <c r="L41" s="299"/>
      <c r="M41" s="518"/>
      <c r="N41" s="62"/>
      <c r="O41" s="413" t="s">
        <v>627</v>
      </c>
      <c r="X41" s="589"/>
      <c r="Y41" s="592"/>
      <c r="Z41" s="592"/>
      <c r="AA41" s="592"/>
      <c r="AB41" s="634"/>
      <c r="AC41" s="635"/>
      <c r="AD41" s="605"/>
    </row>
    <row r="42" spans="1:30" ht="15" customHeight="1" x14ac:dyDescent="0.2">
      <c r="A42" s="187">
        <v>42</v>
      </c>
      <c r="B42" s="61"/>
      <c r="C42" s="336"/>
      <c r="D42" s="261" t="s">
        <v>6</v>
      </c>
      <c r="E42" s="261"/>
      <c r="F42" s="346" t="s">
        <v>139</v>
      </c>
      <c r="G42" s="431"/>
      <c r="H42" s="258"/>
      <c r="I42" s="258"/>
      <c r="J42" s="258"/>
      <c r="K42" s="359">
        <f>('S4.RAB Value (Rolled Forward)'!P22)</f>
        <v>0</v>
      </c>
      <c r="L42" s="299"/>
      <c r="M42" s="518"/>
      <c r="N42" s="62"/>
      <c r="O42" s="413" t="s">
        <v>627</v>
      </c>
      <c r="X42" s="589"/>
      <c r="Y42" s="592"/>
      <c r="Z42" s="592"/>
      <c r="AA42" s="592"/>
      <c r="AB42" s="597"/>
      <c r="AC42" s="592"/>
      <c r="AD42" s="605"/>
    </row>
    <row r="43" spans="1:30" ht="15" customHeight="1" x14ac:dyDescent="0.2">
      <c r="A43" s="187">
        <v>43</v>
      </c>
      <c r="B43" s="345"/>
      <c r="C43" s="336"/>
      <c r="D43" s="261" t="s">
        <v>6</v>
      </c>
      <c r="E43" s="261"/>
      <c r="F43" s="346" t="s">
        <v>140</v>
      </c>
      <c r="G43" s="431"/>
      <c r="H43" s="258"/>
      <c r="I43" s="258"/>
      <c r="J43" s="258"/>
      <c r="K43" s="360">
        <f>'S4.RAB Value (Rolled Forward)'!P20</f>
        <v>0</v>
      </c>
      <c r="L43" s="299"/>
      <c r="M43" s="518"/>
      <c r="N43" s="62"/>
      <c r="O43" s="413" t="s">
        <v>627</v>
      </c>
      <c r="X43" s="589"/>
      <c r="Y43" s="592"/>
      <c r="Z43" s="592"/>
      <c r="AA43" s="592"/>
      <c r="AB43" s="593"/>
      <c r="AC43" s="592"/>
      <c r="AD43" s="605"/>
    </row>
    <row r="44" spans="1:30" ht="15" customHeight="1" thickBot="1" x14ac:dyDescent="0.25">
      <c r="A44" s="187">
        <v>44</v>
      </c>
      <c r="B44" s="345"/>
      <c r="C44" s="336"/>
      <c r="D44" s="261" t="s">
        <v>7</v>
      </c>
      <c r="E44" s="261"/>
      <c r="F44" s="346" t="s">
        <v>141</v>
      </c>
      <c r="G44" s="431"/>
      <c r="H44" s="258"/>
      <c r="I44" s="258"/>
      <c r="J44" s="258"/>
      <c r="K44" s="360">
        <f>'S5a.Regulatory Tax Allowance '!J75</f>
        <v>0</v>
      </c>
      <c r="L44" s="299"/>
      <c r="M44" s="518"/>
      <c r="N44" s="62"/>
      <c r="O44" s="413" t="s">
        <v>628</v>
      </c>
      <c r="X44" s="589"/>
      <c r="Z44" s="592"/>
      <c r="AA44" s="592"/>
      <c r="AB44" s="593"/>
      <c r="AC44" s="592"/>
      <c r="AD44" s="605"/>
    </row>
    <row r="45" spans="1:30" ht="15" customHeight="1" thickBot="1" x14ac:dyDescent="0.25">
      <c r="A45" s="187">
        <v>45</v>
      </c>
      <c r="B45" s="345"/>
      <c r="C45" s="257" t="s">
        <v>142</v>
      </c>
      <c r="D45" s="347"/>
      <c r="E45" s="431"/>
      <c r="F45" s="346"/>
      <c r="G45" s="431"/>
      <c r="H45" s="258"/>
      <c r="I45" s="258"/>
      <c r="J45" s="258"/>
      <c r="K45" s="299"/>
      <c r="L45" s="366">
        <f>K41-K42-K43+K44</f>
        <v>0</v>
      </c>
      <c r="M45" s="518"/>
      <c r="N45" s="59"/>
      <c r="X45" s="589"/>
      <c r="Y45" s="623" t="s">
        <v>825</v>
      </c>
      <c r="Z45" s="592"/>
      <c r="AA45" s="592"/>
      <c r="AB45" s="592"/>
      <c r="AC45" s="592"/>
      <c r="AD45" s="605"/>
    </row>
    <row r="46" spans="1:30" ht="15" customHeight="1" thickBot="1" x14ac:dyDescent="0.25">
      <c r="A46" s="187">
        <v>46</v>
      </c>
      <c r="B46" s="345"/>
      <c r="C46" s="336"/>
      <c r="D46" s="347"/>
      <c r="E46" s="261"/>
      <c r="F46" s="346"/>
      <c r="G46" s="431"/>
      <c r="H46" s="258"/>
      <c r="I46" s="258"/>
      <c r="J46" s="258"/>
      <c r="K46" s="258"/>
      <c r="L46" s="258"/>
      <c r="M46" s="518"/>
      <c r="N46" s="62"/>
      <c r="X46" s="589"/>
      <c r="Y46" s="592"/>
      <c r="Z46" s="592"/>
      <c r="AA46" s="592"/>
      <c r="AB46" s="592"/>
      <c r="AC46" s="592"/>
      <c r="AD46" s="605"/>
    </row>
    <row r="47" spans="1:30" ht="15" customHeight="1" thickBot="1" x14ac:dyDescent="0.35">
      <c r="A47" s="187">
        <v>47</v>
      </c>
      <c r="B47" s="345"/>
      <c r="C47" s="225"/>
      <c r="D47" s="557" t="s">
        <v>772</v>
      </c>
      <c r="E47" s="555"/>
      <c r="F47" s="556"/>
      <c r="G47" s="556"/>
      <c r="H47" s="345"/>
      <c r="I47" s="345"/>
      <c r="J47" s="345"/>
      <c r="K47" s="345"/>
      <c r="L47" s="565"/>
      <c r="M47" s="568">
        <f>IF(K26=0,0,AB39)</f>
        <v>0</v>
      </c>
      <c r="N47" s="62"/>
      <c r="O47" s="413" t="s">
        <v>650</v>
      </c>
      <c r="X47" s="176"/>
      <c r="Y47" s="624" t="s">
        <v>3</v>
      </c>
      <c r="Z47" s="599" t="s">
        <v>794</v>
      </c>
      <c r="AA47" s="599" t="s">
        <v>795</v>
      </c>
      <c r="AB47" s="599" t="s">
        <v>792</v>
      </c>
      <c r="AD47" s="605"/>
    </row>
    <row r="48" spans="1:30" ht="15" customHeight="1" x14ac:dyDescent="0.3">
      <c r="A48" s="187">
        <v>48</v>
      </c>
      <c r="B48" s="345"/>
      <c r="C48" s="225"/>
      <c r="D48" s="229"/>
      <c r="E48" s="188"/>
      <c r="F48" s="228"/>
      <c r="G48" s="228"/>
      <c r="H48" s="345"/>
      <c r="I48" s="345"/>
      <c r="J48" s="345"/>
      <c r="K48" s="345"/>
      <c r="L48" s="565"/>
      <c r="M48" s="345"/>
      <c r="N48" s="62"/>
      <c r="X48" s="589"/>
      <c r="Y48" s="600"/>
      <c r="Z48" s="600" t="s">
        <v>796</v>
      </c>
      <c r="AA48" s="600" t="s">
        <v>797</v>
      </c>
      <c r="AB48" s="600"/>
      <c r="AC48" s="593"/>
      <c r="AD48" s="604"/>
    </row>
    <row r="49" spans="1:30" ht="15" customHeight="1" x14ac:dyDescent="0.3">
      <c r="A49" s="187">
        <v>49</v>
      </c>
      <c r="B49" s="345"/>
      <c r="C49" s="225"/>
      <c r="D49" s="229"/>
      <c r="E49" s="188"/>
      <c r="F49" s="228" t="s">
        <v>143</v>
      </c>
      <c r="G49" s="228"/>
      <c r="H49" s="345"/>
      <c r="I49" s="345"/>
      <c r="J49" s="345"/>
      <c r="K49" s="345"/>
      <c r="L49" s="565"/>
      <c r="M49" s="70">
        <v>0.44</v>
      </c>
      <c r="N49" s="62"/>
      <c r="X49" s="589"/>
      <c r="Y49" s="593" t="s">
        <v>798</v>
      </c>
      <c r="Z49" s="591">
        <v>365</v>
      </c>
      <c r="AA49" s="596" t="e">
        <f>K$3-Z49</f>
        <v>#VALUE!</v>
      </c>
      <c r="AB49" s="597">
        <f>-L28</f>
        <v>0</v>
      </c>
      <c r="AC49" s="593"/>
      <c r="AD49" s="606"/>
    </row>
    <row r="50" spans="1:30" ht="15" customHeight="1" x14ac:dyDescent="0.3">
      <c r="A50" s="187">
        <v>50</v>
      </c>
      <c r="B50" s="345"/>
      <c r="C50" s="225"/>
      <c r="D50" s="229"/>
      <c r="E50" s="188"/>
      <c r="F50" s="228" t="s">
        <v>144</v>
      </c>
      <c r="G50" s="228"/>
      <c r="H50" s="345"/>
      <c r="I50" s="345"/>
      <c r="J50" s="345"/>
      <c r="K50" s="345"/>
      <c r="L50" s="565"/>
      <c r="M50" s="362"/>
      <c r="N50" s="62"/>
      <c r="X50" s="589"/>
      <c r="Y50" s="593" t="s">
        <v>799</v>
      </c>
      <c r="Z50" s="591">
        <v>350</v>
      </c>
      <c r="AA50" s="596" t="e">
        <f>K$3-Z50</f>
        <v>#VALUE!</v>
      </c>
      <c r="AB50" s="597">
        <f>-M62</f>
        <v>0</v>
      </c>
      <c r="AC50" s="593"/>
      <c r="AD50" s="606"/>
    </row>
    <row r="51" spans="1:30" ht="15" customHeight="1" x14ac:dyDescent="0.3">
      <c r="A51" s="187">
        <v>51</v>
      </c>
      <c r="B51" s="345"/>
      <c r="C51" s="225"/>
      <c r="D51" s="229"/>
      <c r="E51" s="188"/>
      <c r="F51" s="228" t="s">
        <v>145</v>
      </c>
      <c r="G51" s="228"/>
      <c r="H51" s="345"/>
      <c r="I51" s="345"/>
      <c r="J51" s="345"/>
      <c r="K51" s="345"/>
      <c r="L51" s="565"/>
      <c r="M51" s="361"/>
      <c r="N51" s="62"/>
      <c r="X51" s="589"/>
      <c r="Y51" s="593" t="s">
        <v>800</v>
      </c>
      <c r="Z51" s="591">
        <v>320</v>
      </c>
      <c r="AA51" s="596" t="e">
        <f>K$3-Z51</f>
        <v>#VALUE!</v>
      </c>
      <c r="AB51" s="597">
        <f>-M63</f>
        <v>0</v>
      </c>
      <c r="AC51" s="593"/>
      <c r="AD51" s="606"/>
    </row>
    <row r="52" spans="1:30" ht="15" customHeight="1" thickBot="1" x14ac:dyDescent="0.35">
      <c r="A52" s="187">
        <v>52</v>
      </c>
      <c r="B52" s="345"/>
      <c r="C52" s="225"/>
      <c r="D52" s="229"/>
      <c r="E52" s="188"/>
      <c r="F52" s="228"/>
      <c r="G52" s="228"/>
      <c r="H52" s="345"/>
      <c r="I52" s="345"/>
      <c r="J52" s="345"/>
      <c r="K52" s="345"/>
      <c r="L52" s="565"/>
      <c r="M52" s="345"/>
      <c r="N52" s="62"/>
      <c r="O52" s="414"/>
      <c r="X52" s="589"/>
      <c r="Y52" s="593" t="s">
        <v>801</v>
      </c>
      <c r="Z52" s="591">
        <v>289</v>
      </c>
      <c r="AA52" s="596" t="e">
        <f>K$3-Z52</f>
        <v>#VALUE!</v>
      </c>
      <c r="AB52" s="597">
        <f>-M64</f>
        <v>0</v>
      </c>
      <c r="AC52" s="593"/>
      <c r="AD52" s="606"/>
    </row>
    <row r="53" spans="1:30" ht="15" customHeight="1" thickBot="1" x14ac:dyDescent="0.35">
      <c r="A53" s="187">
        <v>53</v>
      </c>
      <c r="B53" s="345"/>
      <c r="C53" s="225"/>
      <c r="D53" s="557" t="s">
        <v>771</v>
      </c>
      <c r="E53" s="555"/>
      <c r="F53" s="556"/>
      <c r="G53" s="556"/>
      <c r="H53" s="345"/>
      <c r="I53" s="345"/>
      <c r="J53" s="345"/>
      <c r="K53" s="345"/>
      <c r="L53" s="565"/>
      <c r="M53" s="538">
        <f>M47-($M$49*$M$50*$M$51)</f>
        <v>0</v>
      </c>
      <c r="N53" s="62"/>
      <c r="O53" s="413" t="s">
        <v>637</v>
      </c>
      <c r="X53" s="589"/>
      <c r="Y53" s="593" t="s">
        <v>802</v>
      </c>
      <c r="Z53" s="591">
        <v>259</v>
      </c>
      <c r="AA53" s="596" t="e">
        <f>K$3-Z53</f>
        <v>#VALUE!</v>
      </c>
      <c r="AB53" s="597">
        <f>-M65</f>
        <v>0</v>
      </c>
      <c r="AC53" s="593"/>
      <c r="AD53" s="606"/>
    </row>
    <row r="54" spans="1:30" s="592" customFormat="1" ht="15" customHeight="1" x14ac:dyDescent="0.3">
      <c r="A54" s="187"/>
      <c r="B54" s="648"/>
      <c r="C54" s="225"/>
      <c r="D54" s="648"/>
      <c r="E54" s="648"/>
      <c r="F54" s="648"/>
      <c r="G54" s="648"/>
      <c r="H54" s="648"/>
      <c r="I54" s="648"/>
      <c r="J54" s="648"/>
      <c r="K54" s="648"/>
      <c r="L54" s="648"/>
      <c r="M54" s="631"/>
      <c r="N54" s="62"/>
      <c r="O54" s="413"/>
      <c r="X54" s="589"/>
      <c r="Y54" s="593"/>
      <c r="Z54" s="591"/>
      <c r="AA54" s="596"/>
      <c r="AB54" s="597"/>
      <c r="AC54" s="593"/>
      <c r="AD54" s="606"/>
    </row>
    <row r="55" spans="1:30" s="213" customFormat="1" ht="15" customHeight="1" x14ac:dyDescent="0.3">
      <c r="A55" s="187">
        <v>54</v>
      </c>
      <c r="B55" s="619"/>
      <c r="C55" s="225"/>
      <c r="D55" s="619"/>
      <c r="E55" s="619"/>
      <c r="F55" s="619"/>
      <c r="G55" s="619"/>
      <c r="H55" s="619"/>
      <c r="I55" s="619"/>
      <c r="J55" s="619"/>
      <c r="K55" s="619"/>
      <c r="L55" s="619"/>
      <c r="M55" s="631"/>
      <c r="N55" s="62"/>
      <c r="O55" s="414"/>
      <c r="X55" s="589"/>
      <c r="Y55" s="593" t="s">
        <v>803</v>
      </c>
      <c r="Z55" s="591">
        <v>228</v>
      </c>
      <c r="AA55" s="596" t="e">
        <f t="shared" ref="AA55:AA77" si="1">K$3-Z55</f>
        <v>#VALUE!</v>
      </c>
      <c r="AB55" s="597">
        <f t="shared" ref="AB55:AB62" si="2">-M66</f>
        <v>0</v>
      </c>
      <c r="AC55" s="593"/>
      <c r="AD55" s="606"/>
    </row>
    <row r="56" spans="1:30" ht="14.25" customHeight="1" x14ac:dyDescent="0.3">
      <c r="A56" s="187">
        <v>55</v>
      </c>
      <c r="B56" s="61"/>
      <c r="C56" s="225" t="s">
        <v>567</v>
      </c>
      <c r="D56" s="229"/>
      <c r="E56" s="188"/>
      <c r="F56" s="228"/>
      <c r="G56" s="228"/>
      <c r="H56" s="335"/>
      <c r="I56" s="345"/>
      <c r="J56" s="345"/>
      <c r="K56" s="345"/>
      <c r="L56" s="337"/>
      <c r="M56" s="345"/>
      <c r="N56" s="59"/>
      <c r="X56" s="589"/>
      <c r="Y56" s="593" t="s">
        <v>804</v>
      </c>
      <c r="Z56" s="591">
        <v>197</v>
      </c>
      <c r="AA56" s="596" t="e">
        <f t="shared" si="1"/>
        <v>#VALUE!</v>
      </c>
      <c r="AB56" s="597">
        <f t="shared" si="2"/>
        <v>0</v>
      </c>
      <c r="AC56" s="593"/>
      <c r="AD56" s="606"/>
    </row>
    <row r="57" spans="1:30" ht="14.25" customHeight="1" thickBot="1" x14ac:dyDescent="0.35">
      <c r="A57" s="187">
        <v>56</v>
      </c>
      <c r="B57" s="61"/>
      <c r="C57" s="225"/>
      <c r="D57" s="229"/>
      <c r="E57" s="188"/>
      <c r="F57" s="228"/>
      <c r="G57" s="228"/>
      <c r="H57" s="409"/>
      <c r="I57" s="345"/>
      <c r="J57" s="345"/>
      <c r="K57" s="345"/>
      <c r="L57" s="337"/>
      <c r="M57" s="345"/>
      <c r="N57" s="59"/>
      <c r="X57" s="176"/>
      <c r="Y57" s="593" t="s">
        <v>805</v>
      </c>
      <c r="Z57" s="591">
        <v>167</v>
      </c>
      <c r="AA57" s="596" t="e">
        <f t="shared" si="1"/>
        <v>#VALUE!</v>
      </c>
      <c r="AB57" s="597">
        <f t="shared" si="2"/>
        <v>0</v>
      </c>
      <c r="AC57" s="593"/>
      <c r="AD57" s="606"/>
    </row>
    <row r="58" spans="1:30" ht="15" customHeight="1" thickBot="1" x14ac:dyDescent="0.35">
      <c r="A58" s="187">
        <v>57</v>
      </c>
      <c r="B58" s="345"/>
      <c r="C58" s="225"/>
      <c r="D58" s="229"/>
      <c r="E58" s="570" t="s">
        <v>133</v>
      </c>
      <c r="F58" s="570"/>
      <c r="G58" s="565"/>
      <c r="H58" s="565"/>
      <c r="I58" s="565"/>
      <c r="J58" s="565"/>
      <c r="K58" s="565"/>
      <c r="L58" s="565"/>
      <c r="M58" s="577" t="str">
        <f>IF(M74=0,"N/A",L28)</f>
        <v>N/A</v>
      </c>
      <c r="N58" s="62"/>
      <c r="X58" s="176"/>
      <c r="Y58" s="593" t="s">
        <v>806</v>
      </c>
      <c r="Z58" s="591">
        <v>136</v>
      </c>
      <c r="AA58" s="596" t="e">
        <f t="shared" si="1"/>
        <v>#VALUE!</v>
      </c>
      <c r="AB58" s="597">
        <f t="shared" si="2"/>
        <v>0</v>
      </c>
      <c r="AC58" s="593"/>
      <c r="AD58" s="606"/>
    </row>
    <row r="59" spans="1:30" ht="15" customHeight="1" x14ac:dyDescent="0.3">
      <c r="A59" s="187">
        <v>58</v>
      </c>
      <c r="B59" s="345"/>
      <c r="C59" s="225"/>
      <c r="D59" s="229"/>
      <c r="E59" s="188"/>
      <c r="F59" s="228"/>
      <c r="G59" s="565"/>
      <c r="H59" s="565"/>
      <c r="I59" s="565"/>
      <c r="J59" s="619"/>
      <c r="K59" s="565"/>
      <c r="L59" s="565"/>
      <c r="M59" s="316"/>
      <c r="N59" s="59"/>
      <c r="X59" s="589"/>
      <c r="Y59" s="593" t="s">
        <v>807</v>
      </c>
      <c r="Z59" s="591">
        <v>106</v>
      </c>
      <c r="AA59" s="596" t="e">
        <f t="shared" si="1"/>
        <v>#VALUE!</v>
      </c>
      <c r="AB59" s="597">
        <f t="shared" si="2"/>
        <v>0</v>
      </c>
      <c r="AC59" s="593"/>
      <c r="AD59" s="606"/>
    </row>
    <row r="60" spans="1:30" ht="15" customHeight="1" x14ac:dyDescent="0.3">
      <c r="A60" s="187">
        <v>59</v>
      </c>
      <c r="B60" s="345"/>
      <c r="C60" s="225"/>
      <c r="D60" s="229"/>
      <c r="E60" s="188"/>
      <c r="F60" s="556"/>
      <c r="G60" s="561"/>
      <c r="H60" s="569"/>
      <c r="I60" s="569"/>
      <c r="J60" s="619"/>
      <c r="K60" s="561"/>
      <c r="L60" s="601"/>
      <c r="M60" s="569"/>
      <c r="N60" s="59"/>
      <c r="X60" s="176"/>
      <c r="Y60" s="593" t="s">
        <v>808</v>
      </c>
      <c r="Z60" s="591">
        <v>75</v>
      </c>
      <c r="AA60" s="596" t="e">
        <f t="shared" si="1"/>
        <v>#VALUE!</v>
      </c>
      <c r="AB60" s="597">
        <f t="shared" si="2"/>
        <v>0</v>
      </c>
      <c r="AC60" s="593"/>
      <c r="AD60" s="606"/>
    </row>
    <row r="61" spans="1:30" ht="45" customHeight="1" thickBot="1" x14ac:dyDescent="0.35">
      <c r="A61" s="187">
        <v>60</v>
      </c>
      <c r="B61" s="345"/>
      <c r="C61" s="225"/>
      <c r="D61" s="229"/>
      <c r="E61" s="188"/>
      <c r="F61" s="228"/>
      <c r="G61" s="649" t="s">
        <v>516</v>
      </c>
      <c r="H61" s="629"/>
      <c r="I61" s="649" t="s">
        <v>839</v>
      </c>
      <c r="J61" s="628" t="s">
        <v>136</v>
      </c>
      <c r="K61" s="628" t="s">
        <v>827</v>
      </c>
      <c r="L61" s="650" t="s">
        <v>828</v>
      </c>
      <c r="M61" s="649" t="s">
        <v>838</v>
      </c>
      <c r="N61" s="59"/>
      <c r="X61" s="176"/>
      <c r="Y61" s="593" t="s">
        <v>809</v>
      </c>
      <c r="Z61" s="591">
        <v>44</v>
      </c>
      <c r="AA61" s="596" t="e">
        <f t="shared" si="1"/>
        <v>#VALUE!</v>
      </c>
      <c r="AB61" s="597">
        <f t="shared" si="2"/>
        <v>0</v>
      </c>
      <c r="AC61" s="593"/>
      <c r="AD61" s="606"/>
    </row>
    <row r="62" spans="1:30" ht="15" customHeight="1" thickBot="1" x14ac:dyDescent="0.35">
      <c r="A62" s="187">
        <v>61</v>
      </c>
      <c r="B62" s="345"/>
      <c r="C62" s="225"/>
      <c r="D62" s="229"/>
      <c r="E62" s="188"/>
      <c r="F62" s="228" t="s">
        <v>148</v>
      </c>
      <c r="G62" s="653"/>
      <c r="H62" s="562"/>
      <c r="I62" s="651"/>
      <c r="J62" s="651"/>
      <c r="K62" s="651"/>
      <c r="L62" s="652"/>
      <c r="M62" s="575">
        <f>I62+J62-K62-L62</f>
        <v>0</v>
      </c>
      <c r="N62" s="59"/>
      <c r="X62" s="176"/>
      <c r="Y62" s="593" t="s">
        <v>810</v>
      </c>
      <c r="Z62" s="591">
        <v>16</v>
      </c>
      <c r="AA62" s="596" t="e">
        <f t="shared" si="1"/>
        <v>#VALUE!</v>
      </c>
      <c r="AB62" s="597">
        <f t="shared" si="2"/>
        <v>0</v>
      </c>
      <c r="AC62" s="593"/>
      <c r="AD62" s="606"/>
    </row>
    <row r="63" spans="1:30" ht="15" customHeight="1" thickBot="1" x14ac:dyDescent="0.35">
      <c r="A63" s="187">
        <v>62</v>
      </c>
      <c r="B63" s="345"/>
      <c r="C63" s="225"/>
      <c r="D63" s="229"/>
      <c r="E63" s="188"/>
      <c r="F63" s="228" t="s">
        <v>149</v>
      </c>
      <c r="G63" s="653"/>
      <c r="H63" s="562"/>
      <c r="I63" s="651"/>
      <c r="J63" s="651"/>
      <c r="K63" s="651"/>
      <c r="L63" s="652"/>
      <c r="M63" s="575">
        <f t="shared" ref="M63:M73" si="3">I63+J63-K63-L63</f>
        <v>0</v>
      </c>
      <c r="N63" s="59"/>
      <c r="X63" s="176"/>
      <c r="Y63" s="593" t="s">
        <v>811</v>
      </c>
      <c r="Z63" s="591">
        <v>315</v>
      </c>
      <c r="AA63" s="596" t="e">
        <f t="shared" si="1"/>
        <v>#VALUE!</v>
      </c>
      <c r="AB63" s="597">
        <f>AB35/12</f>
        <v>0</v>
      </c>
      <c r="AC63" s="591"/>
      <c r="AD63" s="606"/>
    </row>
    <row r="64" spans="1:30" ht="15" customHeight="1" thickBot="1" x14ac:dyDescent="0.35">
      <c r="A64" s="187">
        <v>63</v>
      </c>
      <c r="B64" s="345"/>
      <c r="C64" s="225"/>
      <c r="D64" s="229"/>
      <c r="E64" s="188"/>
      <c r="F64" s="228" t="s">
        <v>150</v>
      </c>
      <c r="G64" s="653"/>
      <c r="H64" s="562"/>
      <c r="I64" s="651"/>
      <c r="J64" s="651"/>
      <c r="K64" s="651"/>
      <c r="L64" s="652"/>
      <c r="M64" s="575">
        <f t="shared" si="3"/>
        <v>0</v>
      </c>
      <c r="N64" s="59"/>
      <c r="X64" s="176"/>
      <c r="Y64" s="593" t="s">
        <v>812</v>
      </c>
      <c r="Z64" s="591">
        <v>284</v>
      </c>
      <c r="AA64" s="596" t="e">
        <f t="shared" si="1"/>
        <v>#VALUE!</v>
      </c>
      <c r="AB64" s="597">
        <f>AB63</f>
        <v>0</v>
      </c>
      <c r="AC64" s="593"/>
      <c r="AD64" s="606"/>
    </row>
    <row r="65" spans="1:30" ht="15" customHeight="1" thickBot="1" x14ac:dyDescent="0.35">
      <c r="A65" s="187">
        <v>64</v>
      </c>
      <c r="B65" s="345"/>
      <c r="C65" s="225"/>
      <c r="D65" s="229"/>
      <c r="E65" s="188"/>
      <c r="F65" s="228" t="s">
        <v>151</v>
      </c>
      <c r="G65" s="653"/>
      <c r="H65" s="562"/>
      <c r="I65" s="651"/>
      <c r="J65" s="651"/>
      <c r="K65" s="651"/>
      <c r="L65" s="652"/>
      <c r="M65" s="575">
        <f t="shared" si="3"/>
        <v>0</v>
      </c>
      <c r="N65" s="59"/>
      <c r="X65" s="176"/>
      <c r="Y65" s="593" t="s">
        <v>813</v>
      </c>
      <c r="Z65" s="591">
        <v>254</v>
      </c>
      <c r="AA65" s="596" t="e">
        <f t="shared" si="1"/>
        <v>#VALUE!</v>
      </c>
      <c r="AB65" s="597">
        <f t="shared" ref="AB65:AB74" si="4">AB64</f>
        <v>0</v>
      </c>
      <c r="AC65" s="593"/>
      <c r="AD65" s="606"/>
    </row>
    <row r="66" spans="1:30" ht="15" customHeight="1" thickBot="1" x14ac:dyDescent="0.35">
      <c r="A66" s="187">
        <v>65</v>
      </c>
      <c r="B66" s="345"/>
      <c r="C66" s="225"/>
      <c r="D66" s="229"/>
      <c r="E66" s="188"/>
      <c r="F66" s="228" t="s">
        <v>152</v>
      </c>
      <c r="G66" s="653"/>
      <c r="H66" s="562"/>
      <c r="I66" s="651"/>
      <c r="J66" s="651"/>
      <c r="K66" s="651"/>
      <c r="L66" s="652"/>
      <c r="M66" s="575">
        <f t="shared" si="3"/>
        <v>0</v>
      </c>
      <c r="N66" s="59"/>
      <c r="X66" s="176"/>
      <c r="Y66" s="593" t="s">
        <v>814</v>
      </c>
      <c r="Z66" s="591">
        <v>223</v>
      </c>
      <c r="AA66" s="596" t="e">
        <f t="shared" si="1"/>
        <v>#VALUE!</v>
      </c>
      <c r="AB66" s="597">
        <f t="shared" si="4"/>
        <v>0</v>
      </c>
      <c r="AC66" s="593"/>
      <c r="AD66" s="606"/>
    </row>
    <row r="67" spans="1:30" ht="15" customHeight="1" thickBot="1" x14ac:dyDescent="0.35">
      <c r="A67" s="187">
        <v>66</v>
      </c>
      <c r="B67" s="345"/>
      <c r="C67" s="225"/>
      <c r="D67" s="229"/>
      <c r="E67" s="188"/>
      <c r="F67" s="228" t="s">
        <v>153</v>
      </c>
      <c r="G67" s="653"/>
      <c r="H67" s="562"/>
      <c r="I67" s="651"/>
      <c r="J67" s="651"/>
      <c r="K67" s="651"/>
      <c r="L67" s="652"/>
      <c r="M67" s="575">
        <f t="shared" si="3"/>
        <v>0</v>
      </c>
      <c r="N67" s="59"/>
      <c r="X67" s="176"/>
      <c r="Y67" s="593" t="s">
        <v>815</v>
      </c>
      <c r="Z67" s="591">
        <v>192</v>
      </c>
      <c r="AA67" s="596" t="e">
        <f t="shared" si="1"/>
        <v>#VALUE!</v>
      </c>
      <c r="AB67" s="597">
        <f t="shared" si="4"/>
        <v>0</v>
      </c>
      <c r="AC67" s="593"/>
      <c r="AD67" s="606"/>
    </row>
    <row r="68" spans="1:30" ht="15" customHeight="1" thickBot="1" x14ac:dyDescent="0.35">
      <c r="A68" s="187">
        <v>67</v>
      </c>
      <c r="B68" s="345"/>
      <c r="C68" s="225"/>
      <c r="D68" s="229"/>
      <c r="E68" s="188"/>
      <c r="F68" s="228" t="s">
        <v>154</v>
      </c>
      <c r="G68" s="653"/>
      <c r="H68" s="562"/>
      <c r="I68" s="651"/>
      <c r="J68" s="651"/>
      <c r="K68" s="651"/>
      <c r="L68" s="652"/>
      <c r="M68" s="575">
        <f t="shared" si="3"/>
        <v>0</v>
      </c>
      <c r="N68" s="59"/>
      <c r="X68" s="176"/>
      <c r="Y68" s="593" t="s">
        <v>816</v>
      </c>
      <c r="Z68" s="591">
        <v>162</v>
      </c>
      <c r="AA68" s="596" t="e">
        <f t="shared" si="1"/>
        <v>#VALUE!</v>
      </c>
      <c r="AB68" s="597">
        <f t="shared" si="4"/>
        <v>0</v>
      </c>
      <c r="AC68" s="593"/>
      <c r="AD68" s="606"/>
    </row>
    <row r="69" spans="1:30" ht="15" customHeight="1" thickBot="1" x14ac:dyDescent="0.35">
      <c r="A69" s="187">
        <v>68</v>
      </c>
      <c r="B69" s="345"/>
      <c r="C69" s="225"/>
      <c r="D69" s="229"/>
      <c r="E69" s="188"/>
      <c r="F69" s="228" t="s">
        <v>155</v>
      </c>
      <c r="G69" s="653"/>
      <c r="H69" s="562"/>
      <c r="I69" s="651"/>
      <c r="J69" s="651"/>
      <c r="K69" s="651"/>
      <c r="L69" s="652"/>
      <c r="M69" s="575">
        <f t="shared" si="3"/>
        <v>0</v>
      </c>
      <c r="N69" s="59"/>
      <c r="X69" s="176"/>
      <c r="Y69" s="593" t="s">
        <v>817</v>
      </c>
      <c r="Z69" s="591">
        <v>131</v>
      </c>
      <c r="AA69" s="596" t="e">
        <f t="shared" si="1"/>
        <v>#VALUE!</v>
      </c>
      <c r="AB69" s="597">
        <f t="shared" si="4"/>
        <v>0</v>
      </c>
      <c r="AC69" s="593"/>
      <c r="AD69" s="606"/>
    </row>
    <row r="70" spans="1:30" ht="15" customHeight="1" thickBot="1" x14ac:dyDescent="0.35">
      <c r="A70" s="187">
        <v>69</v>
      </c>
      <c r="B70" s="345"/>
      <c r="C70" s="225"/>
      <c r="D70" s="229"/>
      <c r="E70" s="188"/>
      <c r="F70" s="228" t="s">
        <v>156</v>
      </c>
      <c r="G70" s="653"/>
      <c r="H70" s="562"/>
      <c r="I70" s="651"/>
      <c r="J70" s="651"/>
      <c r="K70" s="651"/>
      <c r="L70" s="652"/>
      <c r="M70" s="575">
        <f t="shared" si="3"/>
        <v>0</v>
      </c>
      <c r="N70" s="59"/>
      <c r="X70" s="176"/>
      <c r="Y70" s="593" t="s">
        <v>818</v>
      </c>
      <c r="Z70" s="591">
        <v>101</v>
      </c>
      <c r="AA70" s="596" t="e">
        <f t="shared" si="1"/>
        <v>#VALUE!</v>
      </c>
      <c r="AB70" s="597">
        <f t="shared" si="4"/>
        <v>0</v>
      </c>
      <c r="AC70" s="593"/>
      <c r="AD70" s="606"/>
    </row>
    <row r="71" spans="1:30" ht="15" customHeight="1" thickBot="1" x14ac:dyDescent="0.35">
      <c r="A71" s="187">
        <v>70</v>
      </c>
      <c r="B71" s="345"/>
      <c r="C71" s="225"/>
      <c r="D71" s="229"/>
      <c r="E71" s="188"/>
      <c r="F71" s="228" t="s">
        <v>157</v>
      </c>
      <c r="G71" s="653"/>
      <c r="H71" s="562"/>
      <c r="I71" s="651"/>
      <c r="J71" s="651"/>
      <c r="K71" s="651"/>
      <c r="L71" s="652"/>
      <c r="M71" s="575">
        <f t="shared" si="3"/>
        <v>0</v>
      </c>
      <c r="N71" s="59"/>
      <c r="X71" s="176"/>
      <c r="Y71" s="593" t="s">
        <v>819</v>
      </c>
      <c r="Z71" s="591">
        <v>70</v>
      </c>
      <c r="AA71" s="596" t="e">
        <f t="shared" si="1"/>
        <v>#VALUE!</v>
      </c>
      <c r="AB71" s="597">
        <f t="shared" si="4"/>
        <v>0</v>
      </c>
      <c r="AC71" s="593"/>
      <c r="AD71" s="606"/>
    </row>
    <row r="72" spans="1:30" ht="15" customHeight="1" thickBot="1" x14ac:dyDescent="0.35">
      <c r="A72" s="187">
        <v>71</v>
      </c>
      <c r="B72" s="345"/>
      <c r="C72" s="225"/>
      <c r="D72" s="229"/>
      <c r="E72" s="188"/>
      <c r="F72" s="228" t="s">
        <v>158</v>
      </c>
      <c r="G72" s="653"/>
      <c r="H72" s="562"/>
      <c r="I72" s="651"/>
      <c r="J72" s="651"/>
      <c r="K72" s="651"/>
      <c r="L72" s="652"/>
      <c r="M72" s="575">
        <f t="shared" si="3"/>
        <v>0</v>
      </c>
      <c r="N72" s="59"/>
      <c r="X72" s="176"/>
      <c r="Y72" s="593" t="s">
        <v>820</v>
      </c>
      <c r="Z72" s="591">
        <v>39</v>
      </c>
      <c r="AA72" s="596" t="e">
        <f t="shared" si="1"/>
        <v>#VALUE!</v>
      </c>
      <c r="AB72" s="597">
        <f t="shared" si="4"/>
        <v>0</v>
      </c>
      <c r="AC72" s="593"/>
      <c r="AD72" s="606"/>
    </row>
    <row r="73" spans="1:30" ht="15" customHeight="1" thickBot="1" x14ac:dyDescent="0.35">
      <c r="A73" s="187">
        <v>72</v>
      </c>
      <c r="B73" s="345"/>
      <c r="C73" s="225"/>
      <c r="D73" s="229"/>
      <c r="E73" s="188"/>
      <c r="F73" s="228" t="s">
        <v>159</v>
      </c>
      <c r="G73" s="653"/>
      <c r="H73" s="562"/>
      <c r="I73" s="651"/>
      <c r="J73" s="651"/>
      <c r="K73" s="651"/>
      <c r="L73" s="652"/>
      <c r="M73" s="575">
        <f t="shared" si="3"/>
        <v>0</v>
      </c>
      <c r="N73" s="59"/>
      <c r="X73" s="176"/>
      <c r="Y73" s="593" t="s">
        <v>821</v>
      </c>
      <c r="Z73" s="591">
        <v>11</v>
      </c>
      <c r="AA73" s="596" t="e">
        <f t="shared" si="1"/>
        <v>#VALUE!</v>
      </c>
      <c r="AB73" s="597">
        <f t="shared" si="4"/>
        <v>0</v>
      </c>
      <c r="AC73" s="593"/>
      <c r="AD73" s="606"/>
    </row>
    <row r="74" spans="1:30" ht="15" customHeight="1" x14ac:dyDescent="0.3">
      <c r="A74" s="187">
        <v>73</v>
      </c>
      <c r="B74" s="345"/>
      <c r="C74" s="225"/>
      <c r="D74" s="229"/>
      <c r="E74" s="192" t="s">
        <v>4</v>
      </c>
      <c r="F74" s="228"/>
      <c r="G74" s="573">
        <f>SUM(G62:G73)</f>
        <v>0</v>
      </c>
      <c r="H74" s="562"/>
      <c r="I74" s="354">
        <f>SUM(I62:I73)</f>
        <v>0</v>
      </c>
      <c r="J74" s="354">
        <f>SUM(J62:J73)</f>
        <v>0</v>
      </c>
      <c r="K74" s="354">
        <f>SUM(K62:K73)</f>
        <v>0</v>
      </c>
      <c r="L74" s="354">
        <f>SUM(L62:L73)</f>
        <v>0</v>
      </c>
      <c r="M74" s="574">
        <f>I74+J74-K74-L74</f>
        <v>0</v>
      </c>
      <c r="N74" s="59"/>
      <c r="X74" s="176"/>
      <c r="Y74" s="593" t="s">
        <v>822</v>
      </c>
      <c r="Z74" s="591">
        <v>-20</v>
      </c>
      <c r="AA74" s="596" t="e">
        <f t="shared" si="1"/>
        <v>#VALUE!</v>
      </c>
      <c r="AB74" s="597">
        <f t="shared" si="4"/>
        <v>0</v>
      </c>
      <c r="AC74" s="593"/>
      <c r="AD74" s="606"/>
    </row>
    <row r="75" spans="1:30" s="184" customFormat="1" ht="15" customHeight="1" thickBot="1" x14ac:dyDescent="0.35">
      <c r="A75" s="187">
        <v>74</v>
      </c>
      <c r="B75" s="345"/>
      <c r="C75" s="225"/>
      <c r="D75" s="229"/>
      <c r="E75" s="188"/>
      <c r="F75" s="228"/>
      <c r="G75" s="228"/>
      <c r="H75" s="345"/>
      <c r="I75" s="345"/>
      <c r="J75" s="345"/>
      <c r="K75" s="345"/>
      <c r="L75" s="345"/>
      <c r="M75" s="335"/>
      <c r="N75" s="59"/>
      <c r="O75" s="413"/>
      <c r="X75" s="176"/>
      <c r="Y75" s="594" t="s">
        <v>789</v>
      </c>
      <c r="Z75" s="185">
        <v>182</v>
      </c>
      <c r="AA75" s="596" t="e">
        <f t="shared" si="1"/>
        <v>#VALUE!</v>
      </c>
      <c r="AB75" s="602" t="e">
        <f>-M76</f>
        <v>#VALUE!</v>
      </c>
      <c r="AC75" s="593"/>
      <c r="AD75" s="606"/>
    </row>
    <row r="76" spans="1:30" ht="15.75" customHeight="1" thickBot="1" x14ac:dyDescent="0.35">
      <c r="A76" s="187">
        <v>75</v>
      </c>
      <c r="B76" s="619"/>
      <c r="C76" s="225"/>
      <c r="D76" s="229"/>
      <c r="E76" s="555" t="s">
        <v>147</v>
      </c>
      <c r="F76" s="556"/>
      <c r="G76" s="228"/>
      <c r="H76" s="619"/>
      <c r="I76" s="619"/>
      <c r="J76" s="619"/>
      <c r="K76" s="619"/>
      <c r="L76" s="619"/>
      <c r="M76" s="577" t="str">
        <f>IF(M74=0,"N/A",K35)</f>
        <v>N/A</v>
      </c>
      <c r="N76" s="59"/>
      <c r="O76" s="413" t="s">
        <v>890</v>
      </c>
      <c r="X76" s="176"/>
      <c r="Y76" s="593" t="s">
        <v>793</v>
      </c>
      <c r="Z76" s="591">
        <v>0</v>
      </c>
      <c r="AA76" s="596" t="e">
        <f t="shared" si="1"/>
        <v>#VALUE!</v>
      </c>
      <c r="AB76" s="597">
        <f>AB36</f>
        <v>0</v>
      </c>
      <c r="AC76" s="593"/>
      <c r="AD76" s="606"/>
    </row>
    <row r="77" spans="1:30" ht="15" customHeight="1" thickBot="1" x14ac:dyDescent="0.35">
      <c r="A77" s="187">
        <v>76</v>
      </c>
      <c r="B77" s="619"/>
      <c r="C77" s="225"/>
      <c r="D77" s="229"/>
      <c r="E77" s="188"/>
      <c r="F77" s="228"/>
      <c r="G77" s="228"/>
      <c r="H77" s="619"/>
      <c r="I77" s="619"/>
      <c r="J77" s="619"/>
      <c r="K77" s="619"/>
      <c r="L77" s="619"/>
      <c r="M77" s="617"/>
      <c r="N77" s="59"/>
      <c r="X77" s="590"/>
      <c r="Y77" s="593" t="s">
        <v>142</v>
      </c>
      <c r="Z77" s="591">
        <v>0</v>
      </c>
      <c r="AA77" s="596" t="e">
        <f t="shared" si="1"/>
        <v>#VALUE!</v>
      </c>
      <c r="AB77" s="597">
        <f>AB37</f>
        <v>0</v>
      </c>
      <c r="AC77" s="593"/>
      <c r="AD77" s="604"/>
    </row>
    <row r="78" spans="1:30" s="479" customFormat="1" ht="15" customHeight="1" thickBot="1" x14ac:dyDescent="0.35">
      <c r="A78" s="187">
        <v>77</v>
      </c>
      <c r="B78" s="345"/>
      <c r="C78" s="225"/>
      <c r="D78" s="229"/>
      <c r="E78" s="570" t="s">
        <v>161</v>
      </c>
      <c r="F78" s="556"/>
      <c r="G78" s="556"/>
      <c r="H78" s="558"/>
      <c r="I78" s="317"/>
      <c r="J78" s="316"/>
      <c r="K78" s="318"/>
      <c r="L78" s="564"/>
      <c r="M78" s="577" t="str">
        <f>IF(M74=0,"N/A",L39)</f>
        <v>N/A</v>
      </c>
      <c r="N78" s="59"/>
      <c r="O78" s="413" t="s">
        <v>891</v>
      </c>
      <c r="X78" s="176"/>
      <c r="Y78" s="593"/>
      <c r="Z78" s="593"/>
      <c r="AA78" s="596"/>
      <c r="AB78" s="593"/>
      <c r="AC78" s="592"/>
      <c r="AD78" s="605"/>
    </row>
    <row r="79" spans="1:30" ht="15" customHeight="1" thickBot="1" x14ac:dyDescent="0.35">
      <c r="A79" s="187">
        <v>78</v>
      </c>
      <c r="B79" s="345"/>
      <c r="C79" s="225"/>
      <c r="D79" s="229"/>
      <c r="E79" s="188"/>
      <c r="F79" s="228"/>
      <c r="G79" s="228"/>
      <c r="H79" s="619"/>
      <c r="I79" s="619"/>
      <c r="J79" s="619"/>
      <c r="K79" s="619"/>
      <c r="L79" s="619"/>
      <c r="M79" s="339"/>
      <c r="N79" s="576"/>
      <c r="X79" s="176"/>
      <c r="Y79" s="593"/>
      <c r="Z79" s="593"/>
      <c r="AA79" s="655" t="s">
        <v>681</v>
      </c>
      <c r="AB79" s="654" t="e">
        <f>XIRR(AB49:AB77,AA49:AA77)</f>
        <v>#VALUE!</v>
      </c>
      <c r="AC79" s="479"/>
      <c r="AD79" s="605"/>
    </row>
    <row r="80" spans="1:30" s="479" customFormat="1" ht="15" customHeight="1" thickBot="1" x14ac:dyDescent="0.35">
      <c r="A80" s="187">
        <v>79</v>
      </c>
      <c r="B80" s="345"/>
      <c r="C80" s="225"/>
      <c r="D80" s="229"/>
      <c r="E80" s="570" t="s">
        <v>142</v>
      </c>
      <c r="F80" s="556"/>
      <c r="G80" s="556"/>
      <c r="H80" s="572"/>
      <c r="I80" s="619"/>
      <c r="J80" s="619"/>
      <c r="K80" s="619"/>
      <c r="L80" s="619"/>
      <c r="M80" s="577" t="str">
        <f>IF(M74=0,"N/A",L45)</f>
        <v>N/A</v>
      </c>
      <c r="N80" s="59"/>
      <c r="O80" s="413" t="s">
        <v>892</v>
      </c>
      <c r="X80" s="176"/>
      <c r="Y80" s="185"/>
      <c r="Z80" s="185"/>
      <c r="AA80" s="185"/>
      <c r="AB80" s="635"/>
      <c r="AC80" s="185"/>
      <c r="AD80" s="607"/>
    </row>
    <row r="81" spans="1:30" ht="15" customHeight="1" x14ac:dyDescent="0.3">
      <c r="A81" s="187">
        <v>80</v>
      </c>
      <c r="B81" s="565"/>
      <c r="C81" s="225"/>
      <c r="D81" s="229"/>
      <c r="E81" s="188"/>
      <c r="F81" s="225"/>
      <c r="G81" s="225"/>
      <c r="H81" s="225"/>
      <c r="I81" s="225"/>
      <c r="J81" s="225"/>
      <c r="K81" s="225"/>
      <c r="L81" s="225"/>
      <c r="M81" s="225"/>
      <c r="N81" s="59"/>
      <c r="X81" s="176"/>
      <c r="AB81" s="635"/>
    </row>
    <row r="82" spans="1:30" ht="15" customHeight="1" thickBot="1" x14ac:dyDescent="0.35">
      <c r="A82" s="187">
        <v>81</v>
      </c>
      <c r="B82" s="565"/>
      <c r="C82" s="225"/>
      <c r="D82" s="229"/>
      <c r="E82" s="188"/>
      <c r="F82" s="565"/>
      <c r="G82" s="565"/>
      <c r="H82" s="565"/>
      <c r="I82" s="317"/>
      <c r="J82" s="316"/>
      <c r="K82" s="318"/>
      <c r="L82" s="564"/>
      <c r="M82" s="571"/>
      <c r="N82" s="59"/>
      <c r="X82" s="176"/>
      <c r="AB82" s="635"/>
    </row>
    <row r="83" spans="1:30" ht="15" customHeight="1" thickBot="1" x14ac:dyDescent="0.35">
      <c r="A83" s="187">
        <v>82</v>
      </c>
      <c r="B83" s="345"/>
      <c r="C83" s="225"/>
      <c r="D83" s="554" t="s">
        <v>773</v>
      </c>
      <c r="E83" s="554"/>
      <c r="F83" s="542"/>
      <c r="G83" s="542"/>
      <c r="H83" s="630"/>
      <c r="I83" s="609"/>
      <c r="J83" s="610"/>
      <c r="K83" s="610"/>
      <c r="L83" s="610"/>
      <c r="M83" s="658" t="str">
        <f>IF(M74=0,"N/A",AB79)</f>
        <v>N/A</v>
      </c>
      <c r="N83" s="59"/>
      <c r="X83" s="176"/>
      <c r="AD83" s="605"/>
    </row>
    <row r="84" spans="1:30" s="50" customFormat="1" ht="15" customHeight="1" thickBot="1" x14ac:dyDescent="0.35">
      <c r="A84" s="187">
        <v>83</v>
      </c>
      <c r="B84" s="345"/>
      <c r="C84" s="225"/>
      <c r="D84" s="614"/>
      <c r="E84" s="611"/>
      <c r="F84" s="612"/>
      <c r="G84" s="612"/>
      <c r="H84" s="610"/>
      <c r="I84" s="610"/>
      <c r="J84" s="610"/>
      <c r="K84" s="610"/>
      <c r="L84" s="609"/>
      <c r="M84" s="613"/>
      <c r="N84" s="59"/>
      <c r="O84" s="413"/>
      <c r="X84" s="176"/>
      <c r="AD84" s="605"/>
    </row>
    <row r="85" spans="1:30" s="50" customFormat="1" ht="15" customHeight="1" thickBot="1" x14ac:dyDescent="0.35">
      <c r="A85" s="187">
        <v>84</v>
      </c>
      <c r="B85" s="345"/>
      <c r="C85" s="225"/>
      <c r="D85" s="554" t="s">
        <v>774</v>
      </c>
      <c r="E85" s="554"/>
      <c r="F85" s="542"/>
      <c r="G85" s="542"/>
      <c r="H85" s="630"/>
      <c r="I85" s="610"/>
      <c r="J85" s="610"/>
      <c r="K85" s="610"/>
      <c r="L85" s="609"/>
      <c r="M85" s="632" t="str">
        <f>IF(M83="N/A","N/A",M83-($M$49*$M$50*$M$51))</f>
        <v>N/A</v>
      </c>
      <c r="N85" s="59"/>
      <c r="O85" s="413"/>
      <c r="X85" s="176"/>
      <c r="AD85" s="605"/>
    </row>
    <row r="86" spans="1:30" s="50" customFormat="1" ht="15" customHeight="1" x14ac:dyDescent="0.3">
      <c r="A86" s="187">
        <v>85</v>
      </c>
      <c r="B86" s="345"/>
      <c r="C86" s="225"/>
      <c r="D86" s="229"/>
      <c r="E86" s="188"/>
      <c r="F86" s="228"/>
      <c r="G86" s="228"/>
      <c r="H86" s="345"/>
      <c r="I86" s="345"/>
      <c r="J86" s="345"/>
      <c r="K86" s="345"/>
      <c r="L86" s="335"/>
      <c r="M86" s="172"/>
      <c r="N86" s="59"/>
      <c r="O86" s="413"/>
      <c r="X86" s="176"/>
      <c r="AD86" s="605"/>
    </row>
    <row r="87" spans="1:30" s="50" customFormat="1" ht="15" customHeight="1" x14ac:dyDescent="0.3">
      <c r="A87" s="187">
        <v>86</v>
      </c>
      <c r="B87" s="345"/>
      <c r="C87" s="225" t="s">
        <v>568</v>
      </c>
      <c r="D87" s="229"/>
      <c r="E87" s="188"/>
      <c r="F87" s="228"/>
      <c r="G87" s="228"/>
      <c r="H87" s="345"/>
      <c r="I87" s="345"/>
      <c r="J87" s="345"/>
      <c r="K87" s="345"/>
      <c r="L87" s="335"/>
      <c r="M87" s="172"/>
      <c r="N87" s="59"/>
      <c r="O87" s="413"/>
      <c r="X87" s="176"/>
      <c r="AD87" s="605"/>
    </row>
    <row r="88" spans="1:30" s="50" customFormat="1" ht="15" customHeight="1" thickBot="1" x14ac:dyDescent="0.35">
      <c r="A88" s="187">
        <v>87</v>
      </c>
      <c r="B88" s="345"/>
      <c r="C88" s="225"/>
      <c r="D88" s="229"/>
      <c r="E88" s="188"/>
      <c r="F88" s="228"/>
      <c r="G88" s="228"/>
      <c r="H88" s="345"/>
      <c r="I88" s="345"/>
      <c r="J88" s="345"/>
      <c r="K88" s="345"/>
      <c r="L88" s="335"/>
      <c r="M88" s="172"/>
      <c r="N88" s="59"/>
      <c r="O88" s="413"/>
      <c r="X88" s="176"/>
      <c r="AD88" s="605"/>
    </row>
    <row r="89" spans="1:30" s="50" customFormat="1" ht="15" customHeight="1" thickBot="1" x14ac:dyDescent="0.35">
      <c r="A89" s="187">
        <v>88</v>
      </c>
      <c r="B89" s="345"/>
      <c r="C89" s="225"/>
      <c r="D89" s="675" t="s">
        <v>775</v>
      </c>
      <c r="E89" s="678"/>
      <c r="F89" s="676"/>
      <c r="G89" s="676"/>
      <c r="H89" s="677"/>
      <c r="I89" s="345"/>
      <c r="J89" s="345"/>
      <c r="K89" s="345"/>
      <c r="L89" s="350"/>
      <c r="M89" s="538">
        <f>IF(L28=0,0,('S3.Regulatory Profit'!T31)/(L28+0.5*K33))</f>
        <v>0</v>
      </c>
      <c r="N89" s="59"/>
      <c r="O89" s="413"/>
      <c r="X89" s="176"/>
      <c r="AD89" s="605"/>
    </row>
    <row r="90" spans="1:30" s="50" customFormat="1" ht="15" customHeight="1" thickBot="1" x14ac:dyDescent="0.35">
      <c r="A90" s="187">
        <v>89</v>
      </c>
      <c r="B90" s="345"/>
      <c r="C90" s="225"/>
      <c r="D90" s="229"/>
      <c r="E90" s="188"/>
      <c r="F90" s="228"/>
      <c r="G90" s="228"/>
      <c r="H90" s="345"/>
      <c r="I90" s="345"/>
      <c r="J90" s="345"/>
      <c r="K90" s="345"/>
      <c r="L90" s="335"/>
      <c r="M90" s="172"/>
      <c r="N90" s="59"/>
      <c r="O90" s="413"/>
      <c r="X90" s="176"/>
      <c r="AD90" s="605"/>
    </row>
    <row r="91" spans="1:30" s="50" customFormat="1" ht="15" customHeight="1" thickBot="1" x14ac:dyDescent="0.35">
      <c r="A91" s="187">
        <v>90</v>
      </c>
      <c r="B91" s="345"/>
      <c r="C91" s="225"/>
      <c r="D91" s="675" t="s">
        <v>776</v>
      </c>
      <c r="E91" s="678"/>
      <c r="F91" s="676"/>
      <c r="G91" s="676"/>
      <c r="H91" s="677"/>
      <c r="I91" s="345"/>
      <c r="J91" s="345"/>
      <c r="K91" s="345"/>
      <c r="L91" s="335"/>
      <c r="M91" s="538">
        <f>M89-($M$49*$M$50*$M$51)</f>
        <v>0</v>
      </c>
      <c r="N91" s="59"/>
      <c r="O91" s="413"/>
      <c r="X91" s="176"/>
      <c r="Y91" s="479"/>
      <c r="Z91" s="479"/>
      <c r="AA91" s="479"/>
      <c r="AB91" s="479"/>
      <c r="AC91" s="479"/>
      <c r="AD91" s="605"/>
    </row>
    <row r="92" spans="1:30" s="479" customFormat="1" ht="15" customHeight="1" x14ac:dyDescent="0.3">
      <c r="A92" s="187">
        <v>91</v>
      </c>
      <c r="B92" s="345"/>
      <c r="C92" s="225"/>
      <c r="D92" s="229"/>
      <c r="E92" s="188"/>
      <c r="F92" s="228"/>
      <c r="G92" s="228"/>
      <c r="H92" s="345"/>
      <c r="I92" s="345"/>
      <c r="J92" s="345"/>
      <c r="K92" s="345"/>
      <c r="L92" s="335"/>
      <c r="M92" s="132"/>
      <c r="N92" s="59"/>
      <c r="O92" s="413"/>
      <c r="X92" s="176"/>
      <c r="AD92" s="605"/>
    </row>
    <row r="93" spans="1:30" s="479" customFormat="1" ht="15" customHeight="1" x14ac:dyDescent="0.3">
      <c r="A93" s="187">
        <v>92</v>
      </c>
      <c r="B93" s="345"/>
      <c r="C93" s="225"/>
      <c r="D93" s="133" t="s">
        <v>532</v>
      </c>
      <c r="E93" s="188"/>
      <c r="F93" s="228"/>
      <c r="G93" s="228"/>
      <c r="H93" s="345"/>
      <c r="I93" s="345"/>
      <c r="J93" s="345"/>
      <c r="K93" s="345"/>
      <c r="L93" s="335"/>
      <c r="M93" s="131"/>
      <c r="N93" s="59"/>
      <c r="O93" s="413"/>
      <c r="X93" s="176"/>
      <c r="AD93" s="605"/>
    </row>
    <row r="94" spans="1:30" s="479" customFormat="1" ht="15" customHeight="1" x14ac:dyDescent="0.3">
      <c r="A94" s="187">
        <v>93</v>
      </c>
      <c r="B94" s="565"/>
      <c r="C94" s="225"/>
      <c r="D94" s="133"/>
      <c r="E94" s="188"/>
      <c r="F94" s="228"/>
      <c r="G94" s="228"/>
      <c r="H94" s="565"/>
      <c r="I94" s="565"/>
      <c r="J94" s="565"/>
      <c r="K94" s="565"/>
      <c r="L94" s="562"/>
      <c r="M94" s="131"/>
      <c r="N94" s="59"/>
      <c r="O94" s="413"/>
      <c r="X94" s="176"/>
      <c r="AD94" s="605"/>
    </row>
    <row r="95" spans="1:30" s="479" customFormat="1" ht="15" customHeight="1" x14ac:dyDescent="0.3">
      <c r="A95" s="187">
        <v>94</v>
      </c>
      <c r="B95" s="565"/>
      <c r="C95" s="579" t="s">
        <v>840</v>
      </c>
      <c r="D95" s="580"/>
      <c r="E95" s="555"/>
      <c r="F95" s="556"/>
      <c r="G95" s="556"/>
      <c r="H95" s="552"/>
      <c r="I95" s="552"/>
      <c r="J95" s="552"/>
      <c r="K95" s="552"/>
      <c r="L95" s="581"/>
      <c r="M95" s="582"/>
      <c r="N95" s="59"/>
      <c r="O95" s="413"/>
      <c r="X95" s="176"/>
      <c r="AD95" s="605"/>
    </row>
    <row r="96" spans="1:30" s="479" customFormat="1" ht="15" customHeight="1" x14ac:dyDescent="0.3">
      <c r="A96" s="187">
        <v>95</v>
      </c>
      <c r="B96" s="565"/>
      <c r="C96" s="579"/>
      <c r="D96" s="580"/>
      <c r="E96" s="555"/>
      <c r="F96" s="556"/>
      <c r="G96" s="556"/>
      <c r="H96" s="552"/>
      <c r="I96" s="552"/>
      <c r="J96" s="552"/>
      <c r="K96" s="552"/>
      <c r="L96" s="581"/>
      <c r="M96" s="582"/>
      <c r="N96" s="59"/>
      <c r="O96" s="413"/>
      <c r="X96" s="176"/>
      <c r="AD96" s="605"/>
    </row>
    <row r="97" spans="1:30" s="479" customFormat="1" ht="15" customHeight="1" x14ac:dyDescent="0.3">
      <c r="A97" s="187">
        <v>96</v>
      </c>
      <c r="B97" s="565"/>
      <c r="C97" s="579"/>
      <c r="D97" s="580"/>
      <c r="E97" s="556" t="s">
        <v>168</v>
      </c>
      <c r="F97" s="556"/>
      <c r="G97" s="556"/>
      <c r="H97" s="552"/>
      <c r="I97" s="552"/>
      <c r="J97" s="552"/>
      <c r="K97" s="552"/>
      <c r="L97" s="578">
        <f>'S3.Regulatory Profit'!T63</f>
        <v>0</v>
      </c>
      <c r="M97" s="582"/>
      <c r="N97" s="59"/>
      <c r="O97" s="413" t="s">
        <v>629</v>
      </c>
      <c r="X97" s="176"/>
      <c r="AD97" s="605"/>
    </row>
    <row r="98" spans="1:30" s="479" customFormat="1" ht="15" customHeight="1" x14ac:dyDescent="0.3">
      <c r="A98" s="187">
        <v>97</v>
      </c>
      <c r="B98" s="565"/>
      <c r="C98" s="579"/>
      <c r="D98" s="580"/>
      <c r="E98" s="556" t="s">
        <v>849</v>
      </c>
      <c r="F98" s="556"/>
      <c r="G98" s="556"/>
      <c r="H98" s="552"/>
      <c r="I98" s="552"/>
      <c r="J98" s="552"/>
      <c r="K98" s="552"/>
      <c r="L98" s="578"/>
      <c r="M98" s="582"/>
      <c r="N98" s="59"/>
      <c r="O98" s="413"/>
      <c r="X98" s="176"/>
      <c r="AD98" s="605"/>
    </row>
    <row r="99" spans="1:30" s="479" customFormat="1" ht="15" customHeight="1" x14ac:dyDescent="0.3">
      <c r="A99" s="187">
        <v>98</v>
      </c>
      <c r="B99" s="565"/>
      <c r="C99" s="579"/>
      <c r="D99" s="580"/>
      <c r="E99" s="556" t="s">
        <v>850</v>
      </c>
      <c r="F99" s="556"/>
      <c r="G99" s="556"/>
      <c r="H99" s="552"/>
      <c r="I99" s="552"/>
      <c r="J99" s="552"/>
      <c r="K99" s="552"/>
      <c r="L99" s="578"/>
      <c r="M99" s="582"/>
      <c r="N99" s="59"/>
      <c r="O99" s="413"/>
      <c r="X99" s="176"/>
      <c r="AD99" s="605"/>
    </row>
    <row r="100" spans="1:30" s="479" customFormat="1" ht="15" customHeight="1" thickBot="1" x14ac:dyDescent="0.35">
      <c r="A100" s="187">
        <v>99</v>
      </c>
      <c r="B100" s="565"/>
      <c r="C100" s="579"/>
      <c r="D100" s="580"/>
      <c r="E100" s="556" t="s">
        <v>851</v>
      </c>
      <c r="F100" s="556"/>
      <c r="G100" s="556"/>
      <c r="H100" s="552"/>
      <c r="I100" s="552"/>
      <c r="J100" s="552"/>
      <c r="K100" s="552"/>
      <c r="L100" s="578"/>
      <c r="M100" s="582"/>
      <c r="N100" s="59"/>
      <c r="O100" s="413"/>
      <c r="X100" s="176"/>
      <c r="AD100" s="605"/>
    </row>
    <row r="101" spans="1:30" s="479" customFormat="1" ht="15" customHeight="1" thickBot="1" x14ac:dyDescent="0.35">
      <c r="A101" s="187">
        <v>100</v>
      </c>
      <c r="B101" s="565"/>
      <c r="C101" s="579"/>
      <c r="D101" s="570" t="s">
        <v>837</v>
      </c>
      <c r="E101" s="555"/>
      <c r="F101" s="556"/>
      <c r="G101" s="556"/>
      <c r="H101" s="552"/>
      <c r="I101" s="552"/>
      <c r="J101" s="552"/>
      <c r="K101" s="552"/>
      <c r="L101" s="581"/>
      <c r="M101" s="577">
        <f>SUM(L97:L100)</f>
        <v>0</v>
      </c>
      <c r="N101" s="59"/>
      <c r="O101" s="413"/>
      <c r="X101" s="176"/>
      <c r="Y101" s="1"/>
      <c r="Z101" s="1"/>
      <c r="AA101" s="1"/>
      <c r="AB101" s="1"/>
      <c r="AC101" s="1"/>
      <c r="AD101" s="607"/>
    </row>
    <row r="102" spans="1:30" s="1" customFormat="1" ht="15" customHeight="1" thickBot="1" x14ac:dyDescent="0.35">
      <c r="A102" s="187">
        <v>101</v>
      </c>
      <c r="B102" s="565"/>
      <c r="C102" s="579"/>
      <c r="D102" s="580"/>
      <c r="E102" s="555"/>
      <c r="F102" s="556"/>
      <c r="G102" s="556"/>
      <c r="H102" s="552"/>
      <c r="I102" s="552"/>
      <c r="J102" s="552"/>
      <c r="K102" s="552"/>
      <c r="L102" s="581"/>
      <c r="M102" s="582"/>
      <c r="N102" s="59"/>
      <c r="O102" s="413"/>
      <c r="P102" s="48"/>
      <c r="Q102" s="48"/>
      <c r="R102" s="48"/>
      <c r="S102" s="48"/>
      <c r="X102" s="162"/>
      <c r="AD102" s="607"/>
    </row>
    <row r="103" spans="1:30" s="185" customFormat="1" ht="15" customHeight="1" thickBot="1" x14ac:dyDescent="0.35">
      <c r="A103" s="187">
        <v>102</v>
      </c>
      <c r="B103" s="619"/>
      <c r="C103" s="579"/>
      <c r="D103" s="557" t="s">
        <v>831</v>
      </c>
      <c r="E103" s="555"/>
      <c r="F103" s="556"/>
      <c r="G103" s="556"/>
      <c r="H103" s="552"/>
      <c r="I103" s="552"/>
      <c r="J103" s="552"/>
      <c r="K103" s="552"/>
      <c r="L103" s="581"/>
      <c r="M103" s="568">
        <f>IF(K26=0,0,AC39)</f>
        <v>0</v>
      </c>
      <c r="N103" s="59"/>
      <c r="O103" s="413" t="s">
        <v>880</v>
      </c>
      <c r="P103" s="592"/>
      <c r="Q103" s="592"/>
      <c r="R103" s="592"/>
      <c r="S103" s="592"/>
      <c r="X103" s="162"/>
      <c r="AD103" s="607"/>
    </row>
    <row r="104" spans="1:30" s="185" customFormat="1" ht="15" customHeight="1" thickBot="1" x14ac:dyDescent="0.35">
      <c r="A104" s="187">
        <v>103</v>
      </c>
      <c r="B104" s="619"/>
      <c r="C104" s="579"/>
      <c r="D104" s="580"/>
      <c r="E104" s="555"/>
      <c r="F104" s="556"/>
      <c r="G104" s="556"/>
      <c r="H104" s="552"/>
      <c r="I104" s="552"/>
      <c r="J104" s="552"/>
      <c r="K104" s="552"/>
      <c r="L104" s="581"/>
      <c r="M104" s="582"/>
      <c r="N104" s="59"/>
      <c r="O104" s="413"/>
      <c r="P104" s="592"/>
      <c r="Q104" s="592"/>
      <c r="R104" s="592"/>
      <c r="S104" s="592"/>
      <c r="X104" s="162"/>
      <c r="AD104" s="607"/>
    </row>
    <row r="105" spans="1:30" s="1" customFormat="1" ht="15" customHeight="1" thickBot="1" x14ac:dyDescent="0.35">
      <c r="A105" s="187">
        <v>104</v>
      </c>
      <c r="B105" s="565"/>
      <c r="C105" s="579"/>
      <c r="D105" s="583" t="s">
        <v>830</v>
      </c>
      <c r="E105" s="555"/>
      <c r="F105" s="556"/>
      <c r="G105" s="556"/>
      <c r="H105" s="552"/>
      <c r="I105" s="552"/>
      <c r="J105" s="552"/>
      <c r="K105" s="552"/>
      <c r="L105" s="581"/>
      <c r="M105" s="568">
        <f>M47-M103</f>
        <v>0</v>
      </c>
      <c r="N105" s="59"/>
      <c r="O105" s="416"/>
      <c r="X105" s="162"/>
      <c r="AD105" s="607"/>
    </row>
    <row r="106" spans="1:30" s="1" customFormat="1" ht="18.75" x14ac:dyDescent="0.3">
      <c r="A106" s="64"/>
      <c r="B106" s="65"/>
      <c r="C106" s="89"/>
      <c r="D106" s="90"/>
      <c r="E106" s="91"/>
      <c r="F106" s="68"/>
      <c r="G106" s="68"/>
      <c r="H106" s="65"/>
      <c r="I106" s="65"/>
      <c r="J106" s="65"/>
      <c r="K106" s="65"/>
      <c r="L106" s="65"/>
      <c r="M106" s="65"/>
      <c r="N106" s="73"/>
      <c r="O106" s="416"/>
      <c r="X106" s="162"/>
      <c r="AD106" s="607"/>
    </row>
    <row r="107" spans="1:30" s="1" customFormat="1" ht="18.75" x14ac:dyDescent="0.3">
      <c r="A107" s="162"/>
      <c r="B107" s="162"/>
      <c r="C107" s="174"/>
      <c r="D107" s="163"/>
      <c r="E107" s="162"/>
      <c r="F107" s="162"/>
      <c r="G107" s="162"/>
      <c r="H107" s="162"/>
      <c r="I107" s="162"/>
      <c r="J107" s="162"/>
      <c r="K107" s="162"/>
      <c r="L107" s="162"/>
      <c r="M107" s="162"/>
      <c r="N107" s="162"/>
      <c r="O107" s="416"/>
      <c r="X107" s="162"/>
      <c r="AD107" s="607"/>
    </row>
    <row r="108" spans="1:30" s="1" customFormat="1" ht="18.75" x14ac:dyDescent="0.3">
      <c r="A108" s="162"/>
      <c r="B108" s="162"/>
      <c r="C108" s="174"/>
      <c r="D108" s="163"/>
      <c r="E108" s="162"/>
      <c r="F108" s="162"/>
      <c r="G108" s="162"/>
      <c r="H108" s="162"/>
      <c r="I108" s="162"/>
      <c r="J108" s="162"/>
      <c r="K108" s="162"/>
      <c r="L108" s="162"/>
      <c r="M108" s="162"/>
      <c r="N108" s="162"/>
      <c r="O108" s="416"/>
      <c r="X108" s="162"/>
      <c r="AD108" s="607"/>
    </row>
    <row r="109" spans="1:30" s="1" customFormat="1" ht="18.75" x14ac:dyDescent="0.3">
      <c r="A109" s="162"/>
      <c r="B109" s="162"/>
      <c r="C109" s="174"/>
      <c r="D109" s="163"/>
      <c r="E109" s="162"/>
      <c r="F109" s="162"/>
      <c r="G109" s="162"/>
      <c r="H109" s="162"/>
      <c r="I109" s="162"/>
      <c r="J109" s="162"/>
      <c r="K109" s="162"/>
      <c r="L109" s="162"/>
      <c r="M109" s="162"/>
      <c r="N109" s="162"/>
      <c r="O109" s="416"/>
      <c r="X109" s="162"/>
      <c r="AD109" s="607"/>
    </row>
    <row r="110" spans="1:30" s="1" customFormat="1" ht="18.75" x14ac:dyDescent="0.3">
      <c r="A110" s="162"/>
      <c r="B110" s="162"/>
      <c r="C110" s="174"/>
      <c r="D110" s="163"/>
      <c r="E110" s="162"/>
      <c r="F110" s="162"/>
      <c r="G110" s="162"/>
      <c r="H110" s="162"/>
      <c r="I110" s="162"/>
      <c r="J110" s="162"/>
      <c r="K110" s="162"/>
      <c r="L110" s="162"/>
      <c r="M110" s="162"/>
      <c r="N110" s="162"/>
      <c r="O110" s="416"/>
      <c r="X110" s="162"/>
      <c r="AD110" s="607"/>
    </row>
    <row r="111" spans="1:30" s="1" customFormat="1" ht="18.75" x14ac:dyDescent="0.3">
      <c r="A111" s="162"/>
      <c r="B111" s="162"/>
      <c r="C111" s="174"/>
      <c r="D111" s="163"/>
      <c r="E111" s="162"/>
      <c r="F111" s="162"/>
      <c r="G111" s="162"/>
      <c r="H111" s="162"/>
      <c r="I111" s="162"/>
      <c r="J111" s="162"/>
      <c r="K111" s="162"/>
      <c r="L111" s="162"/>
      <c r="M111" s="162"/>
      <c r="N111" s="162"/>
      <c r="O111" s="416"/>
      <c r="X111" s="162"/>
      <c r="AD111" s="607"/>
    </row>
    <row r="112" spans="1:30" s="1" customFormat="1" ht="18.75" x14ac:dyDescent="0.3">
      <c r="A112" s="162"/>
      <c r="B112" s="162"/>
      <c r="C112" s="174"/>
      <c r="D112" s="163"/>
      <c r="E112" s="162"/>
      <c r="F112" s="162"/>
      <c r="G112" s="162"/>
      <c r="H112" s="162"/>
      <c r="I112" s="162"/>
      <c r="J112" s="162"/>
      <c r="K112" s="162"/>
      <c r="L112" s="162"/>
      <c r="M112" s="162"/>
      <c r="N112" s="162"/>
      <c r="O112" s="416"/>
      <c r="X112" s="162"/>
      <c r="AD112" s="607"/>
    </row>
    <row r="113" spans="1:30" s="1" customFormat="1" ht="18.75" x14ac:dyDescent="0.3">
      <c r="A113" s="162"/>
      <c r="B113" s="162"/>
      <c r="C113" s="174"/>
      <c r="D113" s="163"/>
      <c r="E113" s="162"/>
      <c r="F113" s="162"/>
      <c r="G113" s="162"/>
      <c r="H113" s="162"/>
      <c r="I113" s="162"/>
      <c r="J113" s="162"/>
      <c r="K113" s="162"/>
      <c r="L113" s="162"/>
      <c r="M113" s="162"/>
      <c r="N113" s="162"/>
      <c r="O113" s="416"/>
      <c r="X113" s="162"/>
      <c r="AD113" s="607"/>
    </row>
    <row r="114" spans="1:30" s="1" customFormat="1" ht="18.75" x14ac:dyDescent="0.3">
      <c r="A114" s="162"/>
      <c r="B114" s="162"/>
      <c r="C114" s="174"/>
      <c r="D114" s="163"/>
      <c r="E114" s="162"/>
      <c r="F114" s="162"/>
      <c r="G114" s="162"/>
      <c r="H114" s="162"/>
      <c r="I114" s="162"/>
      <c r="J114" s="162"/>
      <c r="K114" s="162"/>
      <c r="L114" s="162"/>
      <c r="M114" s="162"/>
      <c r="N114" s="162"/>
      <c r="O114" s="416"/>
      <c r="X114" s="162"/>
      <c r="AD114" s="607"/>
    </row>
    <row r="115" spans="1:30" s="1" customFormat="1" ht="18.75" x14ac:dyDescent="0.3">
      <c r="A115" s="162"/>
      <c r="B115" s="162"/>
      <c r="C115" s="174"/>
      <c r="D115" s="163"/>
      <c r="E115" s="162"/>
      <c r="F115" s="162"/>
      <c r="G115" s="162"/>
      <c r="H115" s="162"/>
      <c r="I115" s="162"/>
      <c r="J115" s="162"/>
      <c r="K115" s="162"/>
      <c r="L115" s="162"/>
      <c r="M115" s="162"/>
      <c r="N115" s="162"/>
      <c r="O115" s="416"/>
      <c r="X115" s="162"/>
      <c r="AD115" s="607"/>
    </row>
    <row r="116" spans="1:30" s="1" customFormat="1" ht="18.75" x14ac:dyDescent="0.3">
      <c r="A116" s="162"/>
      <c r="B116" s="162"/>
      <c r="C116" s="174"/>
      <c r="D116" s="163"/>
      <c r="E116" s="162"/>
      <c r="F116" s="162"/>
      <c r="G116" s="162"/>
      <c r="H116" s="162"/>
      <c r="I116" s="162"/>
      <c r="J116" s="162"/>
      <c r="K116" s="162"/>
      <c r="L116" s="162"/>
      <c r="M116" s="162"/>
      <c r="N116" s="162"/>
      <c r="O116" s="416"/>
      <c r="X116" s="162"/>
      <c r="AD116" s="607"/>
    </row>
    <row r="117" spans="1:30" s="1" customFormat="1" ht="18.75" x14ac:dyDescent="0.3">
      <c r="A117" s="162"/>
      <c r="B117" s="162"/>
      <c r="C117" s="174"/>
      <c r="D117" s="163"/>
      <c r="E117" s="162"/>
      <c r="F117" s="162"/>
      <c r="G117" s="162"/>
      <c r="H117" s="162"/>
      <c r="I117" s="162"/>
      <c r="J117" s="162"/>
      <c r="K117" s="162"/>
      <c r="L117" s="162"/>
      <c r="M117" s="162"/>
      <c r="N117" s="162"/>
      <c r="O117" s="416"/>
      <c r="X117" s="162"/>
      <c r="AD117" s="607"/>
    </row>
    <row r="118" spans="1:30" s="1" customFormat="1" ht="18.75" x14ac:dyDescent="0.3">
      <c r="A118" s="162"/>
      <c r="B118" s="162"/>
      <c r="C118" s="174"/>
      <c r="D118" s="163"/>
      <c r="E118" s="162"/>
      <c r="F118" s="162"/>
      <c r="G118" s="162"/>
      <c r="H118" s="162"/>
      <c r="I118" s="162"/>
      <c r="J118" s="162"/>
      <c r="K118" s="162"/>
      <c r="L118" s="162"/>
      <c r="M118" s="162"/>
      <c r="N118" s="162"/>
      <c r="O118" s="416"/>
      <c r="X118" s="162"/>
      <c r="Y118" s="162"/>
      <c r="Z118" s="162"/>
      <c r="AA118" s="162"/>
      <c r="AB118" s="162"/>
      <c r="AC118" s="162"/>
      <c r="AD118" s="608"/>
    </row>
    <row r="119" spans="1:30" s="1" customFormat="1" ht="18.75" x14ac:dyDescent="0.3">
      <c r="A119" s="162"/>
      <c r="B119" s="162"/>
      <c r="C119" s="174"/>
      <c r="D119" s="163"/>
      <c r="E119" s="162"/>
      <c r="F119" s="162"/>
      <c r="G119" s="162"/>
      <c r="H119" s="162"/>
      <c r="I119" s="162"/>
      <c r="J119" s="162"/>
      <c r="K119" s="162"/>
      <c r="L119" s="162"/>
      <c r="M119" s="162"/>
      <c r="N119" s="162"/>
      <c r="O119" s="416"/>
      <c r="X119" s="162"/>
      <c r="Y119" s="162"/>
      <c r="Z119" s="162"/>
      <c r="AA119" s="162"/>
      <c r="AB119" s="162"/>
      <c r="AC119" s="162"/>
      <c r="AD119" s="608"/>
    </row>
    <row r="120" spans="1:30" s="1" customFormat="1" ht="18.75" x14ac:dyDescent="0.3">
      <c r="A120" s="162"/>
      <c r="B120" s="162"/>
      <c r="C120" s="174"/>
      <c r="D120" s="163"/>
      <c r="E120" s="162"/>
      <c r="F120" s="162"/>
      <c r="G120" s="162"/>
      <c r="H120" s="162"/>
      <c r="I120" s="162"/>
      <c r="J120" s="162"/>
      <c r="K120" s="162"/>
      <c r="L120" s="162"/>
      <c r="M120" s="162"/>
      <c r="N120" s="162"/>
      <c r="O120" s="416"/>
      <c r="X120" s="162"/>
      <c r="Y120" s="162"/>
      <c r="Z120" s="162"/>
      <c r="AA120" s="162"/>
      <c r="AB120" s="162"/>
      <c r="AC120" s="162"/>
      <c r="AD120" s="608"/>
    </row>
    <row r="121" spans="1:30" s="1" customFormat="1" ht="18.75" x14ac:dyDescent="0.3">
      <c r="A121" s="162"/>
      <c r="B121" s="162"/>
      <c r="C121" s="174"/>
      <c r="D121" s="163"/>
      <c r="E121" s="162"/>
      <c r="F121" s="162"/>
      <c r="G121" s="162"/>
      <c r="H121" s="162"/>
      <c r="I121" s="162"/>
      <c r="J121" s="162"/>
      <c r="K121" s="162"/>
      <c r="L121" s="162"/>
      <c r="M121" s="162"/>
      <c r="N121" s="162"/>
      <c r="O121" s="416"/>
      <c r="X121" s="162"/>
      <c r="Y121" s="162"/>
      <c r="Z121" s="162"/>
      <c r="AA121" s="162"/>
      <c r="AB121" s="162"/>
      <c r="AC121" s="162"/>
      <c r="AD121" s="608"/>
    </row>
    <row r="122" spans="1:30" s="1" customFormat="1" ht="18.75" x14ac:dyDescent="0.3">
      <c r="A122" s="162"/>
      <c r="B122" s="162"/>
      <c r="C122" s="174"/>
      <c r="D122" s="163"/>
      <c r="E122" s="162"/>
      <c r="F122" s="162"/>
      <c r="G122" s="162"/>
      <c r="H122" s="162"/>
      <c r="I122" s="162"/>
      <c r="J122" s="162"/>
      <c r="K122" s="162"/>
      <c r="L122" s="162"/>
      <c r="M122" s="162"/>
      <c r="N122" s="162"/>
      <c r="O122" s="416"/>
      <c r="X122" s="162"/>
      <c r="Y122" s="162"/>
      <c r="Z122" s="162"/>
      <c r="AA122" s="162"/>
      <c r="AB122" s="162"/>
      <c r="AC122" s="162"/>
      <c r="AD122" s="608"/>
    </row>
    <row r="123" spans="1:30" s="1" customFormat="1" ht="18.75" x14ac:dyDescent="0.3">
      <c r="A123" s="162"/>
      <c r="B123" s="162"/>
      <c r="C123" s="174"/>
      <c r="D123" s="163"/>
      <c r="E123" s="162"/>
      <c r="F123" s="162"/>
      <c r="G123" s="162"/>
      <c r="H123" s="162"/>
      <c r="I123" s="162"/>
      <c r="J123" s="162"/>
      <c r="K123" s="162"/>
      <c r="L123" s="162"/>
      <c r="M123" s="162"/>
      <c r="N123" s="162"/>
      <c r="O123" s="416"/>
      <c r="X123" s="162"/>
      <c r="Y123" s="162"/>
      <c r="Z123" s="162"/>
      <c r="AA123" s="162"/>
      <c r="AB123" s="162"/>
      <c r="AC123" s="162"/>
      <c r="AD123" s="608"/>
    </row>
    <row r="124" spans="1:30" s="1" customFormat="1" ht="18.75" x14ac:dyDescent="0.3">
      <c r="A124" s="162"/>
      <c r="B124" s="162"/>
      <c r="C124" s="174"/>
      <c r="D124" s="163"/>
      <c r="E124" s="162"/>
      <c r="F124" s="162"/>
      <c r="G124" s="162"/>
      <c r="H124" s="162"/>
      <c r="I124" s="162"/>
      <c r="J124" s="162"/>
      <c r="K124" s="162"/>
      <c r="L124" s="162"/>
      <c r="M124" s="162"/>
      <c r="N124" s="162"/>
      <c r="O124" s="416"/>
      <c r="X124" s="162"/>
      <c r="Y124" s="162"/>
      <c r="Z124" s="162"/>
      <c r="AA124" s="162"/>
      <c r="AB124" s="162"/>
      <c r="AC124" s="162"/>
      <c r="AD124" s="608"/>
    </row>
    <row r="125" spans="1:30" s="1" customFormat="1" ht="18.75" x14ac:dyDescent="0.3">
      <c r="A125" s="162"/>
      <c r="B125" s="162"/>
      <c r="C125" s="174"/>
      <c r="D125" s="163"/>
      <c r="E125" s="162"/>
      <c r="F125" s="162"/>
      <c r="G125" s="162"/>
      <c r="H125" s="162"/>
      <c r="I125" s="162"/>
      <c r="J125" s="162"/>
      <c r="K125" s="162"/>
      <c r="L125" s="162"/>
      <c r="M125" s="162"/>
      <c r="N125" s="162"/>
      <c r="O125" s="416"/>
      <c r="X125" s="162"/>
      <c r="Y125" s="162"/>
      <c r="Z125" s="162"/>
      <c r="AA125" s="162"/>
      <c r="AB125" s="162"/>
      <c r="AC125" s="162"/>
      <c r="AD125" s="608"/>
    </row>
    <row r="126" spans="1:30" s="1" customFormat="1" ht="18.75" x14ac:dyDescent="0.3">
      <c r="A126" s="162"/>
      <c r="B126" s="162"/>
      <c r="C126" s="174"/>
      <c r="D126" s="163"/>
      <c r="E126" s="162"/>
      <c r="F126" s="162"/>
      <c r="G126" s="162"/>
      <c r="H126" s="162"/>
      <c r="I126" s="162"/>
      <c r="J126" s="162"/>
      <c r="K126" s="162"/>
      <c r="L126" s="162"/>
      <c r="M126" s="162"/>
      <c r="N126" s="162"/>
      <c r="O126" s="416"/>
      <c r="X126" s="162"/>
      <c r="Y126" s="162"/>
      <c r="Z126" s="162"/>
      <c r="AA126" s="162"/>
      <c r="AB126" s="162"/>
      <c r="AC126" s="162"/>
      <c r="AD126" s="608"/>
    </row>
    <row r="127" spans="1:30" s="1" customFormat="1" ht="18.75" x14ac:dyDescent="0.3">
      <c r="A127" s="162"/>
      <c r="B127" s="162"/>
      <c r="C127" s="174"/>
      <c r="D127" s="163"/>
      <c r="E127" s="162"/>
      <c r="F127" s="162"/>
      <c r="G127" s="162"/>
      <c r="H127" s="162"/>
      <c r="I127" s="162"/>
      <c r="J127" s="162"/>
      <c r="K127" s="162"/>
      <c r="L127" s="162"/>
      <c r="M127" s="162"/>
      <c r="N127" s="162"/>
      <c r="O127" s="416"/>
      <c r="X127" s="162"/>
      <c r="Y127" s="162"/>
      <c r="Z127" s="162"/>
      <c r="AA127" s="162"/>
      <c r="AB127" s="162"/>
      <c r="AC127" s="162"/>
      <c r="AD127" s="608"/>
    </row>
    <row r="128" spans="1:30" s="1" customFormat="1" ht="18.75" x14ac:dyDescent="0.3">
      <c r="A128" s="162"/>
      <c r="B128" s="162"/>
      <c r="C128" s="174"/>
      <c r="D128" s="163"/>
      <c r="E128" s="162"/>
      <c r="F128" s="162"/>
      <c r="G128" s="162"/>
      <c r="H128" s="162"/>
      <c r="I128" s="162"/>
      <c r="J128" s="162"/>
      <c r="K128" s="162"/>
      <c r="L128" s="162"/>
      <c r="M128" s="162"/>
      <c r="N128" s="162"/>
      <c r="O128" s="416"/>
      <c r="X128" s="162"/>
      <c r="Y128" s="162"/>
      <c r="Z128" s="162"/>
      <c r="AA128" s="162"/>
      <c r="AB128" s="162"/>
      <c r="AC128" s="162"/>
      <c r="AD128" s="608"/>
    </row>
    <row r="129" spans="1:30" s="1" customFormat="1" ht="18.75" x14ac:dyDescent="0.3">
      <c r="A129" s="162"/>
      <c r="B129" s="162"/>
      <c r="C129" s="174"/>
      <c r="D129" s="163"/>
      <c r="E129" s="162"/>
      <c r="F129" s="162"/>
      <c r="G129" s="162"/>
      <c r="H129" s="162"/>
      <c r="I129" s="162"/>
      <c r="J129" s="162"/>
      <c r="K129" s="162"/>
      <c r="L129" s="162"/>
      <c r="M129" s="162"/>
      <c r="N129" s="162"/>
      <c r="O129" s="416"/>
      <c r="X129" s="162"/>
      <c r="Y129" s="162"/>
      <c r="Z129" s="162"/>
      <c r="AA129" s="162"/>
      <c r="AB129" s="162"/>
      <c r="AC129" s="162"/>
      <c r="AD129" s="608"/>
    </row>
    <row r="130" spans="1:30" s="1" customFormat="1" ht="18.75" x14ac:dyDescent="0.3">
      <c r="A130" s="162"/>
      <c r="B130" s="162"/>
      <c r="C130" s="174"/>
      <c r="D130" s="163"/>
      <c r="E130" s="162"/>
      <c r="F130" s="162"/>
      <c r="G130" s="162"/>
      <c r="H130" s="162"/>
      <c r="I130" s="162"/>
      <c r="J130" s="162"/>
      <c r="K130" s="162"/>
      <c r="L130" s="162"/>
      <c r="M130" s="162"/>
      <c r="N130" s="162"/>
      <c r="O130" s="416"/>
      <c r="X130" s="162"/>
      <c r="Y130" s="162"/>
      <c r="Z130" s="162"/>
      <c r="AA130" s="162"/>
      <c r="AB130" s="162"/>
      <c r="AC130" s="162"/>
      <c r="AD130" s="608"/>
    </row>
    <row r="131" spans="1:30" s="1" customFormat="1" ht="18.75" x14ac:dyDescent="0.3">
      <c r="A131" s="162"/>
      <c r="B131" s="162"/>
      <c r="C131" s="174"/>
      <c r="D131" s="163"/>
      <c r="E131" s="162"/>
      <c r="F131" s="162"/>
      <c r="G131" s="162"/>
      <c r="H131" s="162"/>
      <c r="I131" s="162"/>
      <c r="J131" s="162"/>
      <c r="K131" s="162"/>
      <c r="L131" s="162"/>
      <c r="M131" s="162"/>
      <c r="N131" s="162"/>
      <c r="O131" s="416"/>
      <c r="X131" s="162"/>
      <c r="Y131" s="162"/>
      <c r="Z131" s="162"/>
      <c r="AA131" s="162"/>
      <c r="AB131" s="162"/>
      <c r="AC131" s="162"/>
      <c r="AD131" s="608"/>
    </row>
    <row r="132" spans="1:30" s="1" customFormat="1" ht="18.75" x14ac:dyDescent="0.3">
      <c r="A132" s="162"/>
      <c r="B132" s="162"/>
      <c r="C132" s="174"/>
      <c r="D132" s="163"/>
      <c r="E132" s="162"/>
      <c r="F132" s="162"/>
      <c r="G132" s="162"/>
      <c r="H132" s="162"/>
      <c r="I132" s="162"/>
      <c r="J132" s="162"/>
      <c r="K132" s="162"/>
      <c r="L132" s="162"/>
      <c r="M132" s="162"/>
      <c r="N132" s="162"/>
      <c r="O132" s="416"/>
      <c r="X132" s="162"/>
      <c r="Y132" s="162"/>
      <c r="Z132" s="162"/>
      <c r="AA132" s="162"/>
      <c r="AB132" s="162"/>
      <c r="AC132" s="162"/>
      <c r="AD132" s="608"/>
    </row>
    <row r="133" spans="1:30" s="1" customFormat="1" ht="18.75" x14ac:dyDescent="0.3">
      <c r="A133" s="162"/>
      <c r="B133" s="162"/>
      <c r="C133" s="174"/>
      <c r="D133" s="163"/>
      <c r="E133" s="162"/>
      <c r="F133" s="162"/>
      <c r="G133" s="162"/>
      <c r="H133" s="162"/>
      <c r="I133" s="162"/>
      <c r="J133" s="162"/>
      <c r="K133" s="162"/>
      <c r="L133" s="162"/>
      <c r="M133" s="162"/>
      <c r="N133" s="162"/>
      <c r="O133" s="416"/>
      <c r="X133" s="162"/>
      <c r="Y133" s="162"/>
      <c r="Z133" s="162"/>
      <c r="AA133" s="162"/>
      <c r="AB133" s="162"/>
      <c r="AC133" s="162"/>
      <c r="AD133" s="608"/>
    </row>
    <row r="134" spans="1:30" s="1" customFormat="1" ht="18.75" x14ac:dyDescent="0.3">
      <c r="A134" s="162"/>
      <c r="B134" s="162"/>
      <c r="C134" s="174"/>
      <c r="D134" s="163"/>
      <c r="E134" s="162"/>
      <c r="F134" s="162"/>
      <c r="G134" s="162"/>
      <c r="H134" s="162"/>
      <c r="I134" s="162"/>
      <c r="J134" s="162"/>
      <c r="K134" s="162"/>
      <c r="L134" s="162"/>
      <c r="M134" s="162"/>
      <c r="N134" s="162"/>
      <c r="O134" s="416"/>
      <c r="X134" s="162"/>
      <c r="Y134" s="162"/>
      <c r="Z134" s="162"/>
      <c r="AA134" s="162"/>
      <c r="AB134" s="162"/>
      <c r="AC134" s="162"/>
      <c r="AD134" s="608"/>
    </row>
    <row r="135" spans="1:30" s="1" customFormat="1" ht="18.75" x14ac:dyDescent="0.3">
      <c r="A135" s="162"/>
      <c r="B135" s="162"/>
      <c r="C135" s="174"/>
      <c r="D135" s="163"/>
      <c r="E135" s="162"/>
      <c r="F135" s="162"/>
      <c r="G135" s="162"/>
      <c r="H135" s="162"/>
      <c r="I135" s="162"/>
      <c r="J135" s="162"/>
      <c r="K135" s="162"/>
      <c r="L135" s="162"/>
      <c r="M135" s="162"/>
      <c r="N135" s="162"/>
      <c r="O135" s="416"/>
      <c r="X135" s="162"/>
      <c r="Y135" s="162"/>
      <c r="Z135" s="162"/>
      <c r="AA135" s="162"/>
      <c r="AB135" s="162"/>
      <c r="AC135" s="162"/>
      <c r="AD135" s="608"/>
    </row>
    <row r="136" spans="1:30" s="1" customFormat="1" ht="18.75" x14ac:dyDescent="0.3">
      <c r="A136" s="162"/>
      <c r="B136" s="162"/>
      <c r="C136" s="174"/>
      <c r="D136" s="163"/>
      <c r="E136" s="162"/>
      <c r="F136" s="162"/>
      <c r="G136" s="162"/>
      <c r="H136" s="162"/>
      <c r="I136" s="162"/>
      <c r="J136" s="162"/>
      <c r="K136" s="162"/>
      <c r="L136" s="162"/>
      <c r="M136" s="162"/>
      <c r="N136" s="162"/>
      <c r="O136" s="416"/>
      <c r="X136" s="162"/>
      <c r="Y136" s="162"/>
      <c r="Z136" s="162"/>
      <c r="AA136" s="162"/>
      <c r="AB136" s="162"/>
      <c r="AC136" s="162"/>
      <c r="AD136" s="608"/>
    </row>
    <row r="137" spans="1:30" s="1" customFormat="1" ht="18.75" x14ac:dyDescent="0.3">
      <c r="A137" s="162"/>
      <c r="B137" s="162"/>
      <c r="C137" s="174"/>
      <c r="D137" s="163"/>
      <c r="E137" s="162"/>
      <c r="F137" s="162"/>
      <c r="G137" s="162"/>
      <c r="H137" s="162"/>
      <c r="I137" s="162"/>
      <c r="J137" s="162"/>
      <c r="K137" s="162"/>
      <c r="L137" s="162"/>
      <c r="M137" s="162"/>
      <c r="N137" s="162"/>
      <c r="O137" s="416"/>
      <c r="X137" s="162"/>
      <c r="Y137" s="162"/>
      <c r="Z137" s="162"/>
      <c r="AA137" s="162"/>
      <c r="AB137" s="162"/>
      <c r="AC137" s="162"/>
      <c r="AD137" s="608"/>
    </row>
    <row r="138" spans="1:30" s="1" customFormat="1" ht="18.75" x14ac:dyDescent="0.3">
      <c r="A138" s="162"/>
      <c r="B138" s="162"/>
      <c r="C138" s="174"/>
      <c r="D138" s="163"/>
      <c r="E138" s="162"/>
      <c r="F138" s="162"/>
      <c r="G138" s="162"/>
      <c r="H138" s="162"/>
      <c r="I138" s="162"/>
      <c r="J138" s="162"/>
      <c r="K138" s="162"/>
      <c r="L138" s="162"/>
      <c r="M138" s="162"/>
      <c r="N138" s="162"/>
      <c r="O138" s="416"/>
      <c r="X138" s="162"/>
      <c r="Y138" s="162"/>
      <c r="Z138" s="162"/>
      <c r="AA138" s="162"/>
      <c r="AB138" s="162"/>
      <c r="AC138" s="162"/>
      <c r="AD138" s="608"/>
    </row>
    <row r="139" spans="1:30" s="1" customFormat="1" ht="18.75" x14ac:dyDescent="0.3">
      <c r="A139" s="162"/>
      <c r="B139" s="162"/>
      <c r="C139" s="174"/>
      <c r="D139" s="163"/>
      <c r="E139" s="162"/>
      <c r="F139" s="162"/>
      <c r="G139" s="162"/>
      <c r="H139" s="162"/>
      <c r="I139" s="162"/>
      <c r="J139" s="162"/>
      <c r="K139" s="162"/>
      <c r="L139" s="162"/>
      <c r="M139" s="162"/>
      <c r="N139" s="162"/>
      <c r="O139" s="416"/>
      <c r="X139" s="162"/>
      <c r="Y139" s="162"/>
      <c r="Z139" s="162"/>
      <c r="AA139" s="162"/>
      <c r="AB139" s="162"/>
      <c r="AC139" s="162"/>
      <c r="AD139" s="608"/>
    </row>
    <row r="140" spans="1:30" s="1" customFormat="1" ht="18.75" x14ac:dyDescent="0.3">
      <c r="A140" s="162"/>
      <c r="B140" s="162"/>
      <c r="C140" s="174"/>
      <c r="D140" s="163"/>
      <c r="E140" s="162"/>
      <c r="F140" s="162"/>
      <c r="G140" s="162"/>
      <c r="H140" s="162"/>
      <c r="I140" s="162"/>
      <c r="J140" s="162"/>
      <c r="K140" s="162"/>
      <c r="L140" s="162"/>
      <c r="M140" s="162"/>
      <c r="N140" s="162"/>
      <c r="O140" s="416"/>
      <c r="X140" s="162"/>
      <c r="Y140" s="162"/>
      <c r="Z140" s="162"/>
      <c r="AA140" s="162"/>
      <c r="AB140" s="162"/>
      <c r="AC140" s="162"/>
      <c r="AD140" s="608"/>
    </row>
    <row r="141" spans="1:30" s="1" customFormat="1" ht="18.75" x14ac:dyDescent="0.3">
      <c r="A141" s="162"/>
      <c r="B141" s="162"/>
      <c r="C141" s="174"/>
      <c r="D141" s="163"/>
      <c r="E141" s="162"/>
      <c r="F141" s="162"/>
      <c r="G141" s="162"/>
      <c r="H141" s="162"/>
      <c r="I141" s="162"/>
      <c r="J141" s="162"/>
      <c r="K141" s="162"/>
      <c r="L141" s="162"/>
      <c r="M141" s="162"/>
      <c r="N141" s="162"/>
      <c r="O141" s="416"/>
      <c r="X141" s="162"/>
      <c r="Y141" s="162"/>
      <c r="Z141" s="162"/>
      <c r="AA141" s="162"/>
      <c r="AB141" s="162"/>
      <c r="AC141" s="162"/>
      <c r="AD141" s="608"/>
    </row>
    <row r="142" spans="1:30" s="1" customFormat="1" ht="18.75" x14ac:dyDescent="0.3">
      <c r="A142" s="162"/>
      <c r="B142" s="162"/>
      <c r="C142" s="174"/>
      <c r="D142" s="163"/>
      <c r="E142" s="162"/>
      <c r="F142" s="162"/>
      <c r="G142" s="162"/>
      <c r="H142" s="162"/>
      <c r="I142" s="162"/>
      <c r="J142" s="162"/>
      <c r="K142" s="162"/>
      <c r="L142" s="162"/>
      <c r="M142" s="162"/>
      <c r="N142" s="162"/>
      <c r="O142" s="416"/>
      <c r="X142" s="162"/>
      <c r="Y142" s="162"/>
      <c r="Z142" s="162"/>
      <c r="AA142" s="162"/>
      <c r="AB142" s="162"/>
      <c r="AC142" s="162"/>
      <c r="AD142" s="608"/>
    </row>
    <row r="143" spans="1:30" s="1" customFormat="1" ht="18.75" x14ac:dyDescent="0.3">
      <c r="A143" s="162"/>
      <c r="B143" s="162"/>
      <c r="C143" s="174"/>
      <c r="D143" s="163"/>
      <c r="E143" s="162"/>
      <c r="F143" s="162"/>
      <c r="G143" s="162"/>
      <c r="H143" s="162"/>
      <c r="I143" s="162"/>
      <c r="J143" s="162"/>
      <c r="K143" s="162"/>
      <c r="L143" s="162"/>
      <c r="M143" s="162"/>
      <c r="N143" s="162"/>
      <c r="O143" s="416"/>
      <c r="X143" s="162"/>
      <c r="Y143" s="162"/>
      <c r="Z143" s="162"/>
      <c r="AA143" s="162"/>
      <c r="AB143" s="162"/>
      <c r="AC143" s="162"/>
      <c r="AD143" s="608"/>
    </row>
    <row r="144" spans="1:30" s="1" customFormat="1" ht="18.75" x14ac:dyDescent="0.3">
      <c r="A144" s="162"/>
      <c r="B144" s="162"/>
      <c r="C144" s="174"/>
      <c r="D144" s="163"/>
      <c r="E144" s="162"/>
      <c r="F144" s="162"/>
      <c r="G144" s="162"/>
      <c r="H144" s="162"/>
      <c r="I144" s="162"/>
      <c r="J144" s="162"/>
      <c r="K144" s="162"/>
      <c r="L144" s="162"/>
      <c r="M144" s="162"/>
      <c r="N144" s="162"/>
      <c r="O144" s="416"/>
      <c r="X144" s="162"/>
      <c r="Y144" s="162"/>
      <c r="Z144" s="162"/>
      <c r="AA144" s="162"/>
      <c r="AB144" s="162"/>
      <c r="AC144" s="162"/>
      <c r="AD144" s="608"/>
    </row>
    <row r="145" spans="1:30" s="1" customFormat="1" ht="18.75" x14ac:dyDescent="0.3">
      <c r="A145" s="162"/>
      <c r="B145" s="162"/>
      <c r="C145" s="174"/>
      <c r="D145" s="163"/>
      <c r="E145" s="162"/>
      <c r="F145" s="162"/>
      <c r="G145" s="162"/>
      <c r="H145" s="162"/>
      <c r="I145" s="162"/>
      <c r="J145" s="162"/>
      <c r="K145" s="162"/>
      <c r="L145" s="162"/>
      <c r="M145" s="162"/>
      <c r="N145" s="162"/>
      <c r="O145" s="416"/>
      <c r="X145" s="162"/>
      <c r="Y145" s="162"/>
      <c r="Z145" s="162"/>
      <c r="AA145" s="162"/>
      <c r="AB145" s="162"/>
      <c r="AC145" s="162"/>
      <c r="AD145" s="608"/>
    </row>
    <row r="146" spans="1:30" s="1" customFormat="1" ht="18.75" x14ac:dyDescent="0.3">
      <c r="A146" s="162"/>
      <c r="B146" s="162"/>
      <c r="C146" s="174"/>
      <c r="D146" s="163"/>
      <c r="E146" s="162"/>
      <c r="F146" s="162"/>
      <c r="G146" s="162"/>
      <c r="H146" s="162"/>
      <c r="I146" s="162"/>
      <c r="J146" s="162"/>
      <c r="K146" s="162"/>
      <c r="L146" s="162"/>
      <c r="M146" s="162"/>
      <c r="N146" s="162"/>
      <c r="O146" s="416"/>
      <c r="X146" s="162"/>
      <c r="Y146" s="162"/>
      <c r="Z146" s="162"/>
      <c r="AA146" s="162"/>
      <c r="AB146" s="162"/>
      <c r="AC146" s="162"/>
      <c r="AD146" s="608"/>
    </row>
    <row r="147" spans="1:30" s="1" customFormat="1" ht="18.75" x14ac:dyDescent="0.3">
      <c r="A147" s="162"/>
      <c r="B147" s="162"/>
      <c r="C147" s="174"/>
      <c r="D147" s="163"/>
      <c r="E147" s="162"/>
      <c r="F147" s="162"/>
      <c r="G147" s="162"/>
      <c r="H147" s="162"/>
      <c r="I147" s="162"/>
      <c r="J147" s="162"/>
      <c r="K147" s="162"/>
      <c r="L147" s="162"/>
      <c r="M147" s="162"/>
      <c r="N147" s="162"/>
      <c r="O147" s="416"/>
      <c r="X147" s="162"/>
      <c r="Y147" s="162"/>
      <c r="Z147" s="162"/>
      <c r="AA147" s="162"/>
      <c r="AB147" s="162"/>
      <c r="AC147" s="162"/>
      <c r="AD147" s="608"/>
    </row>
    <row r="148" spans="1:30" s="1" customFormat="1" ht="18.75" x14ac:dyDescent="0.3">
      <c r="A148" s="162"/>
      <c r="B148" s="162"/>
      <c r="C148" s="174"/>
      <c r="D148" s="163"/>
      <c r="E148" s="162"/>
      <c r="F148" s="162"/>
      <c r="G148" s="162"/>
      <c r="H148" s="162"/>
      <c r="I148" s="162"/>
      <c r="J148" s="162"/>
      <c r="K148" s="162"/>
      <c r="L148" s="162"/>
      <c r="M148" s="162"/>
      <c r="N148" s="162"/>
      <c r="O148" s="416"/>
      <c r="X148" s="162"/>
      <c r="Y148" s="162"/>
      <c r="Z148" s="162"/>
      <c r="AA148" s="162"/>
      <c r="AB148" s="162"/>
      <c r="AC148" s="162"/>
      <c r="AD148" s="608"/>
    </row>
    <row r="149" spans="1:30" s="1" customFormat="1" ht="18.75" x14ac:dyDescent="0.3">
      <c r="A149" s="162"/>
      <c r="B149" s="162"/>
      <c r="C149" s="174"/>
      <c r="D149" s="163"/>
      <c r="E149" s="162"/>
      <c r="F149" s="162"/>
      <c r="G149" s="162"/>
      <c r="H149" s="162"/>
      <c r="I149" s="162"/>
      <c r="J149" s="162"/>
      <c r="K149" s="162"/>
      <c r="L149" s="162"/>
      <c r="M149" s="162"/>
      <c r="N149" s="162"/>
      <c r="O149" s="416"/>
      <c r="X149" s="162"/>
      <c r="Y149" s="162"/>
      <c r="Z149" s="162"/>
      <c r="AA149" s="162"/>
      <c r="AB149" s="162"/>
      <c r="AC149" s="162"/>
      <c r="AD149" s="608"/>
    </row>
    <row r="150" spans="1:30" s="1" customFormat="1" ht="18.75" x14ac:dyDescent="0.3">
      <c r="A150" s="162"/>
      <c r="B150" s="162"/>
      <c r="C150" s="174"/>
      <c r="D150" s="163"/>
      <c r="E150" s="162"/>
      <c r="F150" s="162"/>
      <c r="G150" s="162"/>
      <c r="H150" s="162"/>
      <c r="I150" s="162"/>
      <c r="J150" s="162"/>
      <c r="K150" s="162"/>
      <c r="L150" s="162"/>
      <c r="M150" s="162"/>
      <c r="N150" s="162"/>
      <c r="O150" s="416"/>
      <c r="X150" s="162"/>
      <c r="Y150" s="162"/>
      <c r="Z150" s="162"/>
      <c r="AA150" s="162"/>
      <c r="AB150" s="162"/>
      <c r="AC150" s="162"/>
      <c r="AD150" s="608"/>
    </row>
    <row r="151" spans="1:30" s="1" customFormat="1" ht="18.75" x14ac:dyDescent="0.3">
      <c r="A151" s="162"/>
      <c r="B151" s="162"/>
      <c r="C151" s="174"/>
      <c r="D151" s="163"/>
      <c r="E151" s="162"/>
      <c r="F151" s="162"/>
      <c r="G151" s="162"/>
      <c r="H151" s="162"/>
      <c r="I151" s="162"/>
      <c r="J151" s="162"/>
      <c r="K151" s="162"/>
      <c r="L151" s="162"/>
      <c r="M151" s="162"/>
      <c r="N151" s="162"/>
      <c r="O151" s="416"/>
      <c r="X151" s="162"/>
      <c r="Y151" s="162"/>
      <c r="Z151" s="162"/>
      <c r="AA151" s="162"/>
      <c r="AB151" s="162"/>
      <c r="AC151" s="162"/>
      <c r="AD151" s="608"/>
    </row>
    <row r="152" spans="1:30" s="1" customFormat="1" ht="18.75" x14ac:dyDescent="0.3">
      <c r="A152" s="162"/>
      <c r="B152" s="162"/>
      <c r="C152" s="174"/>
      <c r="D152" s="163"/>
      <c r="E152" s="162"/>
      <c r="F152" s="162"/>
      <c r="G152" s="162"/>
      <c r="H152" s="162"/>
      <c r="I152" s="162"/>
      <c r="J152" s="162"/>
      <c r="K152" s="162"/>
      <c r="L152" s="162"/>
      <c r="M152" s="162"/>
      <c r="N152" s="162"/>
      <c r="O152" s="416"/>
      <c r="X152" s="162"/>
      <c r="Y152" s="162"/>
      <c r="Z152" s="162"/>
      <c r="AA152" s="162"/>
      <c r="AB152" s="162"/>
      <c r="AC152" s="162"/>
      <c r="AD152" s="608"/>
    </row>
    <row r="153" spans="1:30" s="1" customFormat="1" ht="18.75" x14ac:dyDescent="0.3">
      <c r="A153" s="162"/>
      <c r="B153" s="162"/>
      <c r="C153" s="174"/>
      <c r="D153" s="163"/>
      <c r="E153" s="162"/>
      <c r="F153" s="162"/>
      <c r="G153" s="162"/>
      <c r="H153" s="162"/>
      <c r="I153" s="162"/>
      <c r="J153" s="162"/>
      <c r="K153" s="162"/>
      <c r="L153" s="162"/>
      <c r="M153" s="162"/>
      <c r="N153" s="162"/>
      <c r="O153" s="416"/>
      <c r="X153" s="162"/>
      <c r="Y153" s="162"/>
      <c r="Z153" s="162"/>
      <c r="AA153" s="162"/>
      <c r="AB153" s="162"/>
      <c r="AC153" s="162"/>
      <c r="AD153" s="608"/>
    </row>
    <row r="154" spans="1:30" s="1" customFormat="1" ht="18.75" x14ac:dyDescent="0.3">
      <c r="A154" s="162"/>
      <c r="B154" s="162"/>
      <c r="C154" s="174"/>
      <c r="D154" s="163"/>
      <c r="E154" s="162"/>
      <c r="F154" s="162"/>
      <c r="G154" s="162"/>
      <c r="H154" s="162"/>
      <c r="I154" s="162"/>
      <c r="J154" s="162"/>
      <c r="K154" s="162"/>
      <c r="L154" s="162"/>
      <c r="M154" s="162"/>
      <c r="N154" s="162"/>
      <c r="O154" s="416"/>
      <c r="X154" s="162"/>
      <c r="Y154" s="162"/>
      <c r="Z154" s="162"/>
      <c r="AA154" s="162"/>
      <c r="AB154" s="162"/>
      <c r="AC154" s="162"/>
      <c r="AD154" s="608"/>
    </row>
    <row r="155" spans="1:30" s="1" customFormat="1" ht="18.75" x14ac:dyDescent="0.3">
      <c r="A155" s="162"/>
      <c r="B155" s="162"/>
      <c r="C155" s="174"/>
      <c r="D155" s="163"/>
      <c r="E155" s="162"/>
      <c r="F155" s="162"/>
      <c r="G155" s="162"/>
      <c r="H155" s="162"/>
      <c r="I155" s="162"/>
      <c r="J155" s="162"/>
      <c r="K155" s="162"/>
      <c r="L155" s="162"/>
      <c r="M155" s="162"/>
      <c r="N155" s="162"/>
      <c r="O155" s="416"/>
      <c r="X155" s="162"/>
      <c r="Y155" s="162"/>
      <c r="Z155" s="162"/>
      <c r="AA155" s="162"/>
      <c r="AB155" s="162"/>
      <c r="AC155" s="162"/>
      <c r="AD155" s="608"/>
    </row>
    <row r="156" spans="1:30" s="1" customFormat="1" ht="18.75" x14ac:dyDescent="0.3">
      <c r="A156" s="162"/>
      <c r="B156" s="162"/>
      <c r="C156" s="174"/>
      <c r="D156" s="163"/>
      <c r="E156" s="162"/>
      <c r="F156" s="162"/>
      <c r="G156" s="162"/>
      <c r="H156" s="162"/>
      <c r="I156" s="162"/>
      <c r="J156" s="162"/>
      <c r="K156" s="162"/>
      <c r="L156" s="162"/>
      <c r="M156" s="162"/>
      <c r="N156" s="162"/>
      <c r="O156" s="416"/>
      <c r="X156" s="162"/>
      <c r="Y156" s="162"/>
      <c r="Z156" s="162"/>
      <c r="AA156" s="162"/>
      <c r="AB156" s="162"/>
      <c r="AC156" s="162"/>
      <c r="AD156" s="608"/>
    </row>
    <row r="157" spans="1:30" s="1" customFormat="1" ht="18.75" x14ac:dyDescent="0.3">
      <c r="A157" s="162"/>
      <c r="B157" s="162"/>
      <c r="C157" s="174"/>
      <c r="D157" s="163"/>
      <c r="E157" s="162"/>
      <c r="F157" s="162"/>
      <c r="G157" s="162"/>
      <c r="H157" s="162"/>
      <c r="I157" s="162"/>
      <c r="J157" s="162"/>
      <c r="K157" s="162"/>
      <c r="L157" s="162"/>
      <c r="M157" s="162"/>
      <c r="N157" s="162"/>
      <c r="O157" s="416"/>
      <c r="X157" s="162"/>
      <c r="Y157" s="162"/>
      <c r="Z157" s="162"/>
      <c r="AA157" s="162"/>
      <c r="AB157" s="162"/>
      <c r="AC157" s="162"/>
      <c r="AD157" s="608"/>
    </row>
    <row r="158" spans="1:30" s="1" customFormat="1" ht="18.75" x14ac:dyDescent="0.3">
      <c r="A158" s="162"/>
      <c r="B158" s="162"/>
      <c r="C158" s="174"/>
      <c r="D158" s="163"/>
      <c r="E158" s="162"/>
      <c r="F158" s="162"/>
      <c r="G158" s="162"/>
      <c r="H158" s="162"/>
      <c r="I158" s="162"/>
      <c r="J158" s="162"/>
      <c r="K158" s="162"/>
      <c r="L158" s="162"/>
      <c r="M158" s="162"/>
      <c r="N158" s="162"/>
      <c r="O158" s="416"/>
      <c r="X158" s="162"/>
      <c r="Y158" s="162"/>
      <c r="Z158" s="162"/>
      <c r="AA158" s="162"/>
      <c r="AB158" s="162"/>
      <c r="AC158" s="162"/>
      <c r="AD158" s="608"/>
    </row>
    <row r="159" spans="1:30" s="1" customFormat="1" ht="18.75" x14ac:dyDescent="0.3">
      <c r="A159" s="162"/>
      <c r="B159" s="162"/>
      <c r="C159" s="174"/>
      <c r="D159" s="163"/>
      <c r="E159" s="162"/>
      <c r="F159" s="162"/>
      <c r="G159" s="162"/>
      <c r="H159" s="162"/>
      <c r="I159" s="162"/>
      <c r="J159" s="162"/>
      <c r="K159" s="162"/>
      <c r="L159" s="162"/>
      <c r="M159" s="162"/>
      <c r="N159" s="162"/>
      <c r="O159" s="416"/>
      <c r="X159" s="162"/>
      <c r="Y159" s="162"/>
      <c r="Z159" s="162"/>
      <c r="AA159" s="162"/>
      <c r="AB159" s="162"/>
      <c r="AC159" s="162"/>
      <c r="AD159" s="608"/>
    </row>
    <row r="160" spans="1:30" s="1" customFormat="1" ht="18.75" x14ac:dyDescent="0.3">
      <c r="A160" s="162"/>
      <c r="B160" s="162"/>
      <c r="C160" s="174"/>
      <c r="D160" s="163"/>
      <c r="E160" s="162"/>
      <c r="F160" s="162"/>
      <c r="G160" s="162"/>
      <c r="H160" s="162"/>
      <c r="I160" s="162"/>
      <c r="J160" s="162"/>
      <c r="K160" s="162"/>
      <c r="L160" s="162"/>
      <c r="M160" s="162"/>
      <c r="N160" s="162"/>
      <c r="O160" s="416"/>
      <c r="X160" s="162"/>
      <c r="Y160" s="162"/>
      <c r="Z160" s="162"/>
      <c r="AA160" s="162"/>
      <c r="AB160" s="162"/>
      <c r="AC160" s="162"/>
      <c r="AD160" s="608"/>
    </row>
    <row r="161" spans="1:30" s="1" customFormat="1" ht="18.75" x14ac:dyDescent="0.3">
      <c r="A161" s="162"/>
      <c r="B161" s="162"/>
      <c r="C161" s="174"/>
      <c r="D161" s="163"/>
      <c r="E161" s="162"/>
      <c r="F161" s="162"/>
      <c r="G161" s="162"/>
      <c r="H161" s="162"/>
      <c r="I161" s="162"/>
      <c r="J161" s="162"/>
      <c r="K161" s="162"/>
      <c r="L161" s="162"/>
      <c r="M161" s="162"/>
      <c r="N161" s="162"/>
      <c r="O161" s="416"/>
      <c r="X161" s="162"/>
      <c r="Y161" s="162"/>
      <c r="Z161" s="162"/>
      <c r="AA161" s="162"/>
      <c r="AB161" s="162"/>
      <c r="AC161" s="162"/>
      <c r="AD161" s="608"/>
    </row>
    <row r="162" spans="1:30" s="1" customFormat="1" ht="18.75" x14ac:dyDescent="0.3">
      <c r="A162" s="162"/>
      <c r="B162" s="162"/>
      <c r="C162" s="174"/>
      <c r="D162" s="163"/>
      <c r="E162" s="162"/>
      <c r="F162" s="162"/>
      <c r="G162" s="162"/>
      <c r="H162" s="162"/>
      <c r="I162" s="162"/>
      <c r="J162" s="162"/>
      <c r="K162" s="162"/>
      <c r="L162" s="162"/>
      <c r="M162" s="162"/>
      <c r="N162" s="162"/>
      <c r="O162" s="416"/>
      <c r="X162" s="162"/>
      <c r="Y162" s="162"/>
      <c r="Z162" s="162"/>
      <c r="AA162" s="162"/>
      <c r="AB162" s="162"/>
      <c r="AC162" s="162"/>
      <c r="AD162" s="608"/>
    </row>
    <row r="163" spans="1:30" s="1" customFormat="1" ht="18.75" x14ac:dyDescent="0.3">
      <c r="A163" s="162"/>
      <c r="B163" s="162"/>
      <c r="C163" s="174"/>
      <c r="D163" s="163"/>
      <c r="E163" s="162"/>
      <c r="F163" s="162"/>
      <c r="G163" s="162"/>
      <c r="H163" s="162"/>
      <c r="I163" s="162"/>
      <c r="J163" s="162"/>
      <c r="K163" s="162"/>
      <c r="L163" s="162"/>
      <c r="M163" s="162"/>
      <c r="N163" s="162"/>
      <c r="O163" s="416"/>
      <c r="X163" s="162"/>
      <c r="Y163" s="162"/>
      <c r="Z163" s="162"/>
      <c r="AA163" s="162"/>
      <c r="AB163" s="162"/>
      <c r="AC163" s="162"/>
      <c r="AD163" s="608"/>
    </row>
    <row r="164" spans="1:30" s="1" customFormat="1" ht="18.75" x14ac:dyDescent="0.3">
      <c r="A164" s="162"/>
      <c r="B164" s="162"/>
      <c r="C164" s="174"/>
      <c r="D164" s="163"/>
      <c r="E164" s="162"/>
      <c r="F164" s="162"/>
      <c r="G164" s="162"/>
      <c r="H164" s="162"/>
      <c r="I164" s="162"/>
      <c r="J164" s="162"/>
      <c r="K164" s="162"/>
      <c r="L164" s="162"/>
      <c r="M164" s="162"/>
      <c r="N164" s="162"/>
      <c r="O164" s="416"/>
      <c r="X164" s="162"/>
      <c r="Y164" s="162"/>
      <c r="Z164" s="162"/>
      <c r="AA164" s="162"/>
      <c r="AB164" s="162"/>
      <c r="AC164" s="162"/>
      <c r="AD164" s="608"/>
    </row>
    <row r="165" spans="1:30" s="1" customFormat="1" ht="18.75" x14ac:dyDescent="0.3">
      <c r="A165" s="162"/>
      <c r="B165" s="162"/>
      <c r="C165" s="174"/>
      <c r="D165" s="163"/>
      <c r="E165" s="162"/>
      <c r="F165" s="162"/>
      <c r="G165" s="162"/>
      <c r="H165" s="162"/>
      <c r="I165" s="162"/>
      <c r="J165" s="162"/>
      <c r="K165" s="162"/>
      <c r="L165" s="162"/>
      <c r="M165" s="162"/>
      <c r="N165" s="162"/>
      <c r="O165" s="416"/>
      <c r="X165" s="162"/>
      <c r="Y165" s="162"/>
      <c r="Z165" s="162"/>
      <c r="AA165" s="162"/>
      <c r="AB165" s="162"/>
      <c r="AC165" s="162"/>
      <c r="AD165" s="608"/>
    </row>
    <row r="166" spans="1:30" s="1" customFormat="1" ht="18.75" x14ac:dyDescent="0.3">
      <c r="A166" s="162"/>
      <c r="B166" s="162"/>
      <c r="C166" s="174"/>
      <c r="D166" s="163"/>
      <c r="E166" s="162"/>
      <c r="F166" s="162"/>
      <c r="G166" s="162"/>
      <c r="H166" s="162"/>
      <c r="I166" s="162"/>
      <c r="J166" s="162"/>
      <c r="K166" s="162"/>
      <c r="L166" s="162"/>
      <c r="M166" s="162"/>
      <c r="N166" s="162"/>
      <c r="O166" s="416"/>
      <c r="X166" s="162"/>
      <c r="Y166" s="162"/>
      <c r="Z166" s="162"/>
      <c r="AA166" s="162"/>
      <c r="AB166" s="162"/>
      <c r="AC166" s="162"/>
      <c r="AD166" s="608"/>
    </row>
    <row r="167" spans="1:30" s="1" customFormat="1" ht="18.75" x14ac:dyDescent="0.3">
      <c r="A167" s="162"/>
      <c r="B167" s="162"/>
      <c r="C167" s="174"/>
      <c r="D167" s="163"/>
      <c r="E167" s="162"/>
      <c r="F167" s="162"/>
      <c r="G167" s="162"/>
      <c r="H167" s="162"/>
      <c r="I167" s="162"/>
      <c r="J167" s="162"/>
      <c r="K167" s="162"/>
      <c r="L167" s="162"/>
      <c r="M167" s="162"/>
      <c r="N167" s="162"/>
      <c r="O167" s="416"/>
      <c r="X167" s="162"/>
      <c r="Y167" s="162"/>
      <c r="Z167" s="162"/>
      <c r="AA167" s="162"/>
      <c r="AB167" s="162"/>
      <c r="AC167" s="162"/>
      <c r="AD167" s="608"/>
    </row>
    <row r="168" spans="1:30" s="1" customFormat="1" ht="18.75" x14ac:dyDescent="0.3">
      <c r="A168" s="162"/>
      <c r="B168" s="162"/>
      <c r="C168" s="174"/>
      <c r="D168" s="163"/>
      <c r="E168" s="162"/>
      <c r="F168" s="162"/>
      <c r="G168" s="162"/>
      <c r="H168" s="162"/>
      <c r="I168" s="162"/>
      <c r="J168" s="162"/>
      <c r="K168" s="162"/>
      <c r="L168" s="162"/>
      <c r="M168" s="162"/>
      <c r="N168" s="162"/>
      <c r="O168" s="416"/>
      <c r="X168" s="162"/>
      <c r="Y168" s="162"/>
      <c r="Z168" s="162"/>
      <c r="AA168" s="162"/>
      <c r="AB168" s="162"/>
      <c r="AC168" s="162"/>
      <c r="AD168" s="608"/>
    </row>
    <row r="169" spans="1:30" s="1" customFormat="1" ht="18.75" x14ac:dyDescent="0.3">
      <c r="A169" s="162"/>
      <c r="B169" s="162"/>
      <c r="C169" s="174"/>
      <c r="D169" s="163"/>
      <c r="E169" s="162"/>
      <c r="F169" s="162"/>
      <c r="G169" s="162"/>
      <c r="H169" s="162"/>
      <c r="I169" s="162"/>
      <c r="J169" s="162"/>
      <c r="K169" s="162"/>
      <c r="L169" s="162"/>
      <c r="M169" s="162"/>
      <c r="N169" s="162"/>
      <c r="O169" s="416"/>
      <c r="X169" s="162"/>
      <c r="Y169" s="162"/>
      <c r="Z169" s="162"/>
      <c r="AA169" s="162"/>
      <c r="AB169" s="162"/>
      <c r="AC169" s="162"/>
      <c r="AD169" s="608"/>
    </row>
    <row r="170" spans="1:30" s="1" customFormat="1" ht="18.75" x14ac:dyDescent="0.3">
      <c r="A170" s="162"/>
      <c r="B170" s="162"/>
      <c r="C170" s="174"/>
      <c r="D170" s="163"/>
      <c r="E170" s="162"/>
      <c r="F170" s="162"/>
      <c r="G170" s="162"/>
      <c r="H170" s="162"/>
      <c r="I170" s="162"/>
      <c r="J170" s="162"/>
      <c r="K170" s="162"/>
      <c r="L170" s="162"/>
      <c r="M170" s="162"/>
      <c r="N170" s="162"/>
      <c r="O170" s="416"/>
      <c r="X170" s="162"/>
      <c r="Y170" s="162"/>
      <c r="Z170" s="162"/>
      <c r="AA170" s="162"/>
      <c r="AB170" s="162"/>
      <c r="AC170" s="162"/>
      <c r="AD170" s="608"/>
    </row>
    <row r="171" spans="1:30" s="1" customFormat="1" ht="18.75" x14ac:dyDescent="0.3">
      <c r="A171" s="162"/>
      <c r="B171" s="162"/>
      <c r="C171" s="174"/>
      <c r="D171" s="163"/>
      <c r="E171" s="162"/>
      <c r="F171" s="162"/>
      <c r="G171" s="162"/>
      <c r="H171" s="162"/>
      <c r="I171" s="162"/>
      <c r="J171" s="162"/>
      <c r="K171" s="162"/>
      <c r="L171" s="162"/>
      <c r="M171" s="162"/>
      <c r="N171" s="162"/>
      <c r="O171" s="416"/>
      <c r="X171" s="162"/>
      <c r="Y171" s="162"/>
      <c r="Z171" s="162"/>
      <c r="AA171" s="162"/>
      <c r="AB171" s="162"/>
      <c r="AC171" s="162"/>
      <c r="AD171" s="608"/>
    </row>
    <row r="172" spans="1:30" s="1" customFormat="1" ht="18.75" x14ac:dyDescent="0.3">
      <c r="A172" s="162"/>
      <c r="B172" s="162"/>
      <c r="C172" s="174"/>
      <c r="D172" s="163"/>
      <c r="E172" s="162"/>
      <c r="F172" s="162"/>
      <c r="G172" s="162"/>
      <c r="H172" s="162"/>
      <c r="I172" s="162"/>
      <c r="J172" s="162"/>
      <c r="K172" s="162"/>
      <c r="L172" s="162"/>
      <c r="M172" s="162"/>
      <c r="N172" s="162"/>
      <c r="O172" s="416"/>
      <c r="X172" s="162"/>
      <c r="Y172" s="162"/>
      <c r="Z172" s="162"/>
      <c r="AA172" s="162"/>
      <c r="AB172" s="162"/>
      <c r="AC172" s="162"/>
      <c r="AD172" s="608"/>
    </row>
    <row r="173" spans="1:30" s="1" customFormat="1" ht="18.75" x14ac:dyDescent="0.3">
      <c r="A173" s="162"/>
      <c r="B173" s="162"/>
      <c r="C173" s="174"/>
      <c r="D173" s="163"/>
      <c r="E173" s="162"/>
      <c r="F173" s="162"/>
      <c r="G173" s="162"/>
      <c r="H173" s="162"/>
      <c r="I173" s="162"/>
      <c r="J173" s="162"/>
      <c r="K173" s="162"/>
      <c r="L173" s="162"/>
      <c r="M173" s="162"/>
      <c r="N173" s="162"/>
      <c r="O173" s="416"/>
      <c r="X173" s="162"/>
      <c r="Y173" s="162"/>
      <c r="Z173" s="162"/>
      <c r="AA173" s="162"/>
      <c r="AB173" s="162"/>
      <c r="AC173" s="162"/>
      <c r="AD173" s="608"/>
    </row>
    <row r="174" spans="1:30" s="1" customFormat="1" ht="18.75" x14ac:dyDescent="0.3">
      <c r="A174" s="162"/>
      <c r="B174" s="162"/>
      <c r="C174" s="174"/>
      <c r="D174" s="163"/>
      <c r="E174" s="162"/>
      <c r="F174" s="162"/>
      <c r="G174" s="162"/>
      <c r="H174" s="162"/>
      <c r="I174" s="162"/>
      <c r="J174" s="162"/>
      <c r="K174" s="162"/>
      <c r="L174" s="162"/>
      <c r="M174" s="162"/>
      <c r="N174" s="162"/>
      <c r="O174" s="416"/>
      <c r="X174" s="162"/>
      <c r="Y174" s="162"/>
      <c r="Z174" s="162"/>
      <c r="AA174" s="162"/>
      <c r="AB174" s="162"/>
      <c r="AC174" s="162"/>
      <c r="AD174" s="608"/>
    </row>
    <row r="175" spans="1:30" s="1" customFormat="1" ht="18.75" x14ac:dyDescent="0.3">
      <c r="A175" s="162"/>
      <c r="B175" s="162"/>
      <c r="C175" s="174"/>
      <c r="D175" s="163"/>
      <c r="E175" s="162"/>
      <c r="F175" s="162"/>
      <c r="G175" s="162"/>
      <c r="H175" s="162"/>
      <c r="I175" s="162"/>
      <c r="J175" s="162"/>
      <c r="K175" s="162"/>
      <c r="L175" s="162"/>
      <c r="M175" s="162"/>
      <c r="N175" s="162"/>
      <c r="O175" s="416"/>
      <c r="X175" s="162"/>
      <c r="Y175" s="162"/>
      <c r="Z175" s="162"/>
      <c r="AA175" s="162"/>
      <c r="AB175" s="162"/>
      <c r="AC175" s="162"/>
      <c r="AD175" s="608"/>
    </row>
    <row r="176" spans="1:30" s="1" customFormat="1" ht="18.75" x14ac:dyDescent="0.3">
      <c r="A176" s="162"/>
      <c r="B176" s="162"/>
      <c r="C176" s="174"/>
      <c r="D176" s="163"/>
      <c r="E176" s="162"/>
      <c r="F176" s="162"/>
      <c r="G176" s="162"/>
      <c r="H176" s="162"/>
      <c r="I176" s="162"/>
      <c r="J176" s="162"/>
      <c r="K176" s="162"/>
      <c r="L176" s="162"/>
      <c r="M176" s="162"/>
      <c r="N176" s="162"/>
      <c r="O176" s="416"/>
      <c r="X176" s="162"/>
      <c r="Y176" s="162"/>
      <c r="Z176" s="162"/>
      <c r="AA176" s="162"/>
      <c r="AB176" s="162"/>
      <c r="AC176" s="162"/>
      <c r="AD176" s="608"/>
    </row>
    <row r="177" spans="1:30" s="1" customFormat="1" ht="18.75" x14ac:dyDescent="0.3">
      <c r="A177" s="162"/>
      <c r="B177" s="162"/>
      <c r="C177" s="174"/>
      <c r="D177" s="163"/>
      <c r="E177" s="162"/>
      <c r="F177" s="162"/>
      <c r="G177" s="162"/>
      <c r="H177" s="162"/>
      <c r="I177" s="162"/>
      <c r="J177" s="162"/>
      <c r="K177" s="162"/>
      <c r="L177" s="162"/>
      <c r="M177" s="162"/>
      <c r="N177" s="162"/>
      <c r="O177" s="416"/>
      <c r="X177" s="162"/>
      <c r="Y177" s="162"/>
      <c r="Z177" s="162"/>
      <c r="AA177" s="162"/>
      <c r="AB177" s="162"/>
      <c r="AC177" s="162"/>
      <c r="AD177" s="608"/>
    </row>
    <row r="178" spans="1:30" s="1" customFormat="1" ht="18.75" x14ac:dyDescent="0.3">
      <c r="A178" s="162"/>
      <c r="B178" s="162"/>
      <c r="C178" s="174"/>
      <c r="D178" s="163"/>
      <c r="E178" s="162"/>
      <c r="F178" s="162"/>
      <c r="G178" s="162"/>
      <c r="H178" s="162"/>
      <c r="I178" s="162"/>
      <c r="J178" s="162"/>
      <c r="K178" s="162"/>
      <c r="L178" s="162"/>
      <c r="M178" s="162"/>
      <c r="N178" s="162"/>
      <c r="O178" s="416"/>
      <c r="X178" s="162"/>
      <c r="Y178" s="162"/>
      <c r="Z178" s="162"/>
      <c r="AA178" s="162"/>
      <c r="AB178" s="162"/>
      <c r="AC178" s="162"/>
      <c r="AD178" s="608"/>
    </row>
    <row r="179" spans="1:30" s="1" customFormat="1" ht="18.75" x14ac:dyDescent="0.3">
      <c r="A179" s="162"/>
      <c r="B179" s="162"/>
      <c r="C179" s="174"/>
      <c r="D179" s="163"/>
      <c r="E179" s="162"/>
      <c r="F179" s="162"/>
      <c r="G179" s="162"/>
      <c r="H179" s="162"/>
      <c r="I179" s="162"/>
      <c r="J179" s="162"/>
      <c r="K179" s="162"/>
      <c r="L179" s="162"/>
      <c r="M179" s="162"/>
      <c r="N179" s="162"/>
      <c r="O179" s="416"/>
      <c r="X179" s="162"/>
      <c r="Y179" s="162"/>
      <c r="Z179" s="162"/>
      <c r="AA179" s="162"/>
      <c r="AB179" s="162"/>
      <c r="AC179" s="162"/>
      <c r="AD179" s="608"/>
    </row>
    <row r="180" spans="1:30" s="1" customFormat="1" ht="18.75" x14ac:dyDescent="0.3">
      <c r="A180" s="162"/>
      <c r="B180" s="162"/>
      <c r="C180" s="174"/>
      <c r="D180" s="163"/>
      <c r="E180" s="162"/>
      <c r="F180" s="162"/>
      <c r="G180" s="162"/>
      <c r="H180" s="162"/>
      <c r="I180" s="162"/>
      <c r="J180" s="162"/>
      <c r="K180" s="162"/>
      <c r="L180" s="162"/>
      <c r="M180" s="162"/>
      <c r="N180" s="162"/>
      <c r="O180" s="416"/>
      <c r="X180" s="162"/>
      <c r="Y180" s="162"/>
      <c r="Z180" s="162"/>
      <c r="AA180" s="162"/>
      <c r="AB180" s="162"/>
      <c r="AC180" s="162"/>
      <c r="AD180" s="608"/>
    </row>
    <row r="181" spans="1:30" s="1" customFormat="1" ht="18.75" x14ac:dyDescent="0.3">
      <c r="A181" s="162"/>
      <c r="B181" s="162"/>
      <c r="C181" s="174"/>
      <c r="D181" s="163"/>
      <c r="E181" s="162"/>
      <c r="F181" s="162"/>
      <c r="G181" s="162"/>
      <c r="H181" s="162"/>
      <c r="I181" s="162"/>
      <c r="J181" s="162"/>
      <c r="K181" s="162"/>
      <c r="L181" s="162"/>
      <c r="M181" s="162"/>
      <c r="N181" s="162"/>
      <c r="O181" s="416"/>
      <c r="X181" s="162"/>
      <c r="Y181" s="162"/>
      <c r="Z181" s="162"/>
      <c r="AA181" s="162"/>
      <c r="AB181" s="162"/>
      <c r="AC181" s="162"/>
      <c r="AD181" s="608"/>
    </row>
    <row r="182" spans="1:30" s="1" customFormat="1" ht="18.75" x14ac:dyDescent="0.3">
      <c r="A182" s="162"/>
      <c r="B182" s="162"/>
      <c r="C182" s="174"/>
      <c r="D182" s="163"/>
      <c r="E182" s="162"/>
      <c r="F182" s="162"/>
      <c r="G182" s="162"/>
      <c r="H182" s="162"/>
      <c r="I182" s="162"/>
      <c r="J182" s="162"/>
      <c r="K182" s="162"/>
      <c r="L182" s="162"/>
      <c r="M182" s="162"/>
      <c r="N182" s="162"/>
      <c r="O182" s="416"/>
      <c r="X182" s="162"/>
      <c r="Y182" s="162"/>
      <c r="Z182" s="162"/>
      <c r="AA182" s="162"/>
      <c r="AB182" s="162"/>
      <c r="AC182" s="162"/>
      <c r="AD182" s="608"/>
    </row>
    <row r="183" spans="1:30" s="1" customFormat="1" ht="18.75" x14ac:dyDescent="0.3">
      <c r="A183" s="162"/>
      <c r="B183" s="162"/>
      <c r="C183" s="174"/>
      <c r="D183" s="163"/>
      <c r="E183" s="162"/>
      <c r="F183" s="162"/>
      <c r="G183" s="162"/>
      <c r="H183" s="162"/>
      <c r="I183" s="162"/>
      <c r="J183" s="162"/>
      <c r="K183" s="162"/>
      <c r="L183" s="162"/>
      <c r="M183" s="162"/>
      <c r="N183" s="162"/>
      <c r="O183" s="416"/>
      <c r="X183" s="162"/>
      <c r="Y183" s="162"/>
      <c r="Z183" s="162"/>
      <c r="AA183" s="162"/>
      <c r="AB183" s="162"/>
      <c r="AC183" s="162"/>
      <c r="AD183" s="608"/>
    </row>
    <row r="184" spans="1:30" s="1" customFormat="1" ht="15.75" x14ac:dyDescent="0.25">
      <c r="A184" s="162"/>
      <c r="B184" s="162"/>
      <c r="C184" s="162"/>
      <c r="D184" s="163"/>
      <c r="E184" s="162"/>
      <c r="F184" s="162"/>
      <c r="G184" s="162"/>
      <c r="H184" s="162"/>
      <c r="I184" s="162"/>
      <c r="J184" s="162"/>
      <c r="K184" s="162"/>
      <c r="L184" s="162"/>
      <c r="M184" s="162"/>
      <c r="N184" s="162"/>
      <c r="O184" s="416"/>
      <c r="X184" s="162"/>
      <c r="Y184" s="162"/>
      <c r="Z184" s="162"/>
      <c r="AA184" s="162"/>
      <c r="AB184" s="162"/>
      <c r="AC184" s="162"/>
      <c r="AD184" s="608"/>
    </row>
    <row r="185" spans="1:30" s="1" customFormat="1" ht="15.75" x14ac:dyDescent="0.25">
      <c r="A185" s="162"/>
      <c r="B185" s="162"/>
      <c r="C185" s="162"/>
      <c r="D185" s="163"/>
      <c r="E185" s="162"/>
      <c r="F185" s="162"/>
      <c r="G185" s="162"/>
      <c r="H185" s="162"/>
      <c r="I185" s="162"/>
      <c r="J185" s="162"/>
      <c r="K185" s="162"/>
      <c r="L185" s="162"/>
      <c r="M185" s="162"/>
      <c r="N185" s="162"/>
      <c r="O185" s="416"/>
      <c r="X185" s="162"/>
      <c r="Y185" s="162"/>
      <c r="Z185" s="162"/>
      <c r="AA185" s="162"/>
      <c r="AB185" s="162"/>
      <c r="AC185" s="162"/>
      <c r="AD185" s="608"/>
    </row>
    <row r="186" spans="1:30" s="1" customFormat="1" ht="15.75" x14ac:dyDescent="0.25">
      <c r="A186" s="162"/>
      <c r="B186" s="162"/>
      <c r="C186" s="162"/>
      <c r="D186" s="163"/>
      <c r="E186" s="162"/>
      <c r="F186" s="162"/>
      <c r="G186" s="162"/>
      <c r="H186" s="162"/>
      <c r="I186" s="162"/>
      <c r="J186" s="162"/>
      <c r="K186" s="162"/>
      <c r="L186" s="162"/>
      <c r="M186" s="162"/>
      <c r="N186" s="162"/>
      <c r="O186" s="416"/>
      <c r="X186" s="162"/>
      <c r="Y186" s="162"/>
      <c r="Z186" s="162"/>
      <c r="AA186" s="162"/>
      <c r="AB186" s="162"/>
      <c r="AC186" s="162"/>
      <c r="AD186" s="608"/>
    </row>
    <row r="187" spans="1:30" s="1" customFormat="1" ht="15.75" x14ac:dyDescent="0.25">
      <c r="A187" s="162"/>
      <c r="B187" s="162"/>
      <c r="C187" s="162"/>
      <c r="D187" s="163"/>
      <c r="E187" s="162"/>
      <c r="F187" s="162"/>
      <c r="G187" s="162"/>
      <c r="H187" s="162"/>
      <c r="I187" s="162"/>
      <c r="J187" s="162"/>
      <c r="K187" s="162"/>
      <c r="L187" s="162"/>
      <c r="M187" s="162"/>
      <c r="N187" s="162"/>
      <c r="O187" s="416"/>
      <c r="X187" s="162"/>
      <c r="Y187" s="162"/>
      <c r="Z187" s="162"/>
      <c r="AA187" s="162"/>
      <c r="AB187" s="162"/>
      <c r="AC187" s="162"/>
      <c r="AD187" s="608"/>
    </row>
    <row r="188" spans="1:30" s="1" customFormat="1" ht="15.75" x14ac:dyDescent="0.25">
      <c r="A188" s="162"/>
      <c r="B188" s="162"/>
      <c r="C188" s="162"/>
      <c r="D188" s="163"/>
      <c r="E188" s="162"/>
      <c r="F188" s="162"/>
      <c r="G188" s="162"/>
      <c r="H188" s="162"/>
      <c r="I188" s="162"/>
      <c r="J188" s="162"/>
      <c r="K188" s="162"/>
      <c r="L188" s="162"/>
      <c r="M188" s="162"/>
      <c r="N188" s="162"/>
      <c r="O188" s="416"/>
      <c r="X188" s="162"/>
      <c r="Y188" s="162"/>
      <c r="Z188" s="162"/>
      <c r="AA188" s="162"/>
      <c r="AB188" s="162"/>
      <c r="AC188" s="162"/>
      <c r="AD188" s="608"/>
    </row>
    <row r="189" spans="1:30" s="1" customFormat="1" ht="15.75" x14ac:dyDescent="0.25">
      <c r="A189" s="162"/>
      <c r="B189" s="162"/>
      <c r="C189" s="162"/>
      <c r="D189" s="163"/>
      <c r="E189" s="162"/>
      <c r="F189" s="162"/>
      <c r="G189" s="162"/>
      <c r="H189" s="162"/>
      <c r="I189" s="162"/>
      <c r="J189" s="162"/>
      <c r="K189" s="162"/>
      <c r="L189" s="162"/>
      <c r="M189" s="162"/>
      <c r="N189" s="162"/>
      <c r="O189" s="416"/>
      <c r="X189" s="162"/>
      <c r="Y189" s="162"/>
      <c r="Z189" s="162"/>
      <c r="AA189" s="162"/>
      <c r="AB189" s="162"/>
      <c r="AC189" s="162"/>
      <c r="AD189" s="608"/>
    </row>
    <row r="190" spans="1:30" s="1" customFormat="1" ht="15.75" x14ac:dyDescent="0.25">
      <c r="A190" s="162"/>
      <c r="B190" s="162"/>
      <c r="C190" s="162"/>
      <c r="D190" s="163"/>
      <c r="E190" s="162"/>
      <c r="F190" s="162"/>
      <c r="G190" s="162"/>
      <c r="H190" s="162"/>
      <c r="I190" s="162"/>
      <c r="J190" s="162"/>
      <c r="K190" s="162"/>
      <c r="L190" s="162"/>
      <c r="M190" s="162"/>
      <c r="N190" s="162"/>
      <c r="O190" s="416"/>
      <c r="X190" s="162"/>
      <c r="Y190" s="162"/>
      <c r="Z190" s="162"/>
      <c r="AA190" s="162"/>
      <c r="AB190" s="162"/>
      <c r="AC190" s="162"/>
      <c r="AD190" s="608"/>
    </row>
    <row r="191" spans="1:30" s="1" customFormat="1" ht="15.75" x14ac:dyDescent="0.25">
      <c r="A191" s="162"/>
      <c r="B191" s="162"/>
      <c r="C191" s="162"/>
      <c r="D191" s="163"/>
      <c r="E191" s="162"/>
      <c r="F191" s="162"/>
      <c r="G191" s="162"/>
      <c r="H191" s="162"/>
      <c r="I191" s="162"/>
      <c r="J191" s="162"/>
      <c r="K191" s="162"/>
      <c r="L191" s="162"/>
      <c r="M191" s="162"/>
      <c r="N191" s="162"/>
      <c r="O191" s="416"/>
      <c r="X191" s="162"/>
      <c r="Y191" s="162"/>
      <c r="Z191" s="162"/>
      <c r="AA191" s="162"/>
      <c r="AB191" s="162"/>
      <c r="AC191" s="162"/>
      <c r="AD191" s="608"/>
    </row>
    <row r="192" spans="1:30" s="1" customFormat="1" ht="15.75" x14ac:dyDescent="0.25">
      <c r="A192" s="162"/>
      <c r="B192" s="162"/>
      <c r="C192" s="162"/>
      <c r="D192" s="163"/>
      <c r="E192" s="162"/>
      <c r="F192" s="162"/>
      <c r="G192" s="162"/>
      <c r="H192" s="162"/>
      <c r="I192" s="162"/>
      <c r="J192" s="162"/>
      <c r="K192" s="162"/>
      <c r="L192" s="162"/>
      <c r="M192" s="162"/>
      <c r="N192" s="162"/>
      <c r="O192" s="416"/>
      <c r="X192" s="162"/>
      <c r="Y192" s="162"/>
      <c r="Z192" s="162"/>
      <c r="AA192" s="162"/>
      <c r="AB192" s="162"/>
      <c r="AC192" s="162"/>
      <c r="AD192" s="608"/>
    </row>
    <row r="193" spans="1:30" s="1" customFormat="1" ht="15.75" x14ac:dyDescent="0.25">
      <c r="A193" s="162"/>
      <c r="B193" s="162"/>
      <c r="C193" s="162"/>
      <c r="D193" s="163"/>
      <c r="E193" s="162"/>
      <c r="F193" s="162"/>
      <c r="G193" s="162"/>
      <c r="H193" s="162"/>
      <c r="I193" s="162"/>
      <c r="J193" s="162"/>
      <c r="K193" s="162"/>
      <c r="L193" s="162"/>
      <c r="M193" s="162"/>
      <c r="N193" s="162"/>
      <c r="O193" s="416"/>
      <c r="X193" s="162"/>
      <c r="Y193" s="162"/>
      <c r="Z193" s="162"/>
      <c r="AA193" s="162"/>
      <c r="AB193" s="162"/>
      <c r="AC193" s="162"/>
      <c r="AD193" s="608"/>
    </row>
    <row r="194" spans="1:30" s="1" customFormat="1" ht="15.75" x14ac:dyDescent="0.25">
      <c r="A194" s="162"/>
      <c r="B194" s="162"/>
      <c r="C194" s="162"/>
      <c r="D194" s="163"/>
      <c r="E194" s="162"/>
      <c r="F194" s="162"/>
      <c r="G194" s="162"/>
      <c r="H194" s="162"/>
      <c r="I194" s="162"/>
      <c r="J194" s="162"/>
      <c r="K194" s="162"/>
      <c r="L194" s="162"/>
      <c r="M194" s="162"/>
      <c r="N194" s="162"/>
      <c r="O194" s="416"/>
      <c r="X194" s="162"/>
      <c r="Y194" s="162"/>
      <c r="Z194" s="162"/>
      <c r="AA194" s="162"/>
      <c r="AB194" s="162"/>
      <c r="AC194" s="162"/>
      <c r="AD194" s="608"/>
    </row>
    <row r="195" spans="1:30" s="1" customFormat="1" ht="15.75" x14ac:dyDescent="0.25">
      <c r="A195" s="162"/>
      <c r="B195" s="162"/>
      <c r="C195" s="162"/>
      <c r="D195" s="163"/>
      <c r="E195" s="162"/>
      <c r="F195" s="162"/>
      <c r="G195" s="162"/>
      <c r="H195" s="162"/>
      <c r="I195" s="162"/>
      <c r="J195" s="162"/>
      <c r="K195" s="162"/>
      <c r="L195" s="162"/>
      <c r="M195" s="162"/>
      <c r="N195" s="162"/>
      <c r="O195" s="416"/>
      <c r="X195" s="162"/>
      <c r="Y195" s="162"/>
      <c r="Z195" s="162"/>
      <c r="AA195" s="162"/>
      <c r="AB195" s="162"/>
      <c r="AC195" s="162"/>
      <c r="AD195" s="608"/>
    </row>
    <row r="196" spans="1:30" s="1" customFormat="1" ht="15.75" x14ac:dyDescent="0.25">
      <c r="A196" s="162"/>
      <c r="B196" s="162"/>
      <c r="C196" s="162"/>
      <c r="D196" s="163"/>
      <c r="E196" s="162"/>
      <c r="F196" s="162"/>
      <c r="G196" s="162"/>
      <c r="H196" s="162"/>
      <c r="I196" s="162"/>
      <c r="J196" s="162"/>
      <c r="K196" s="162"/>
      <c r="L196" s="162"/>
      <c r="M196" s="162"/>
      <c r="N196" s="162"/>
      <c r="O196" s="416"/>
      <c r="X196" s="162"/>
      <c r="Y196" s="162"/>
      <c r="Z196" s="162"/>
      <c r="AA196" s="162"/>
      <c r="AB196" s="162"/>
      <c r="AC196" s="162"/>
      <c r="AD196" s="608"/>
    </row>
    <row r="197" spans="1:30" s="1" customFormat="1" ht="15.75" x14ac:dyDescent="0.25">
      <c r="A197" s="162"/>
      <c r="B197" s="162"/>
      <c r="C197" s="162"/>
      <c r="D197" s="163"/>
      <c r="E197" s="162"/>
      <c r="F197" s="162"/>
      <c r="G197" s="162"/>
      <c r="H197" s="162"/>
      <c r="I197" s="162"/>
      <c r="J197" s="162"/>
      <c r="K197" s="162"/>
      <c r="L197" s="162"/>
      <c r="M197" s="162"/>
      <c r="N197" s="162"/>
      <c r="O197" s="416"/>
      <c r="X197" s="162"/>
      <c r="Y197" s="162"/>
      <c r="Z197" s="162"/>
      <c r="AA197" s="162"/>
      <c r="AB197" s="162"/>
      <c r="AC197" s="162"/>
      <c r="AD197" s="608"/>
    </row>
    <row r="198" spans="1:30" s="1" customFormat="1" ht="15.75" x14ac:dyDescent="0.25">
      <c r="A198" s="162"/>
      <c r="B198" s="162"/>
      <c r="C198" s="162"/>
      <c r="D198" s="163"/>
      <c r="E198" s="162"/>
      <c r="F198" s="162"/>
      <c r="G198" s="162"/>
      <c r="H198" s="162"/>
      <c r="I198" s="162"/>
      <c r="J198" s="162"/>
      <c r="K198" s="162"/>
      <c r="L198" s="162"/>
      <c r="M198" s="162"/>
      <c r="N198" s="162"/>
      <c r="O198" s="416"/>
      <c r="X198" s="162"/>
      <c r="Y198" s="162"/>
      <c r="Z198" s="162"/>
      <c r="AA198" s="162"/>
      <c r="AB198" s="162"/>
      <c r="AC198" s="162"/>
      <c r="AD198" s="608"/>
    </row>
    <row r="199" spans="1:30" s="1" customFormat="1" ht="15.75" x14ac:dyDescent="0.25">
      <c r="A199" s="162"/>
      <c r="B199" s="162"/>
      <c r="C199" s="162"/>
      <c r="D199" s="163"/>
      <c r="E199" s="162"/>
      <c r="F199" s="162"/>
      <c r="G199" s="162"/>
      <c r="H199" s="162"/>
      <c r="I199" s="162"/>
      <c r="J199" s="162"/>
      <c r="K199" s="162"/>
      <c r="L199" s="162"/>
      <c r="M199" s="162"/>
      <c r="N199" s="162"/>
      <c r="O199" s="416"/>
      <c r="X199" s="162"/>
      <c r="Y199" s="162"/>
      <c r="Z199" s="162"/>
      <c r="AA199" s="162"/>
      <c r="AB199" s="162"/>
      <c r="AC199" s="162"/>
      <c r="AD199" s="608"/>
    </row>
    <row r="200" spans="1:30" s="1" customFormat="1" ht="15.75" x14ac:dyDescent="0.25">
      <c r="A200" s="162"/>
      <c r="B200" s="162"/>
      <c r="C200" s="162"/>
      <c r="D200" s="163"/>
      <c r="E200" s="162"/>
      <c r="F200" s="162"/>
      <c r="G200" s="162"/>
      <c r="H200" s="162"/>
      <c r="I200" s="162"/>
      <c r="J200" s="162"/>
      <c r="K200" s="162"/>
      <c r="L200" s="162"/>
      <c r="M200" s="162"/>
      <c r="N200" s="162"/>
      <c r="O200" s="416"/>
      <c r="X200" s="162"/>
      <c r="Y200" s="162"/>
      <c r="Z200" s="162"/>
      <c r="AA200" s="162"/>
      <c r="AB200" s="162"/>
      <c r="AC200" s="162"/>
      <c r="AD200" s="608"/>
    </row>
    <row r="201" spans="1:30" s="1" customFormat="1" ht="15.75" x14ac:dyDescent="0.25">
      <c r="A201" s="162"/>
      <c r="B201" s="162"/>
      <c r="C201" s="162"/>
      <c r="D201" s="163"/>
      <c r="E201" s="162"/>
      <c r="F201" s="162"/>
      <c r="G201" s="162"/>
      <c r="H201" s="162"/>
      <c r="I201" s="162"/>
      <c r="J201" s="162"/>
      <c r="K201" s="162"/>
      <c r="L201" s="162"/>
      <c r="M201" s="162"/>
      <c r="N201" s="162"/>
      <c r="O201" s="416"/>
      <c r="X201" s="162"/>
      <c r="Y201" s="162"/>
      <c r="Z201" s="162"/>
      <c r="AA201" s="162"/>
      <c r="AB201" s="162"/>
      <c r="AC201" s="162"/>
      <c r="AD201" s="608"/>
    </row>
    <row r="202" spans="1:30" s="1" customFormat="1" ht="15.75" x14ac:dyDescent="0.25">
      <c r="A202" s="162"/>
      <c r="B202" s="162"/>
      <c r="C202" s="162"/>
      <c r="D202" s="163"/>
      <c r="E202" s="162"/>
      <c r="F202" s="162"/>
      <c r="G202" s="162"/>
      <c r="H202" s="162"/>
      <c r="I202" s="162"/>
      <c r="J202" s="162"/>
      <c r="K202" s="162"/>
      <c r="L202" s="162"/>
      <c r="M202" s="162"/>
      <c r="N202" s="162"/>
      <c r="O202" s="416"/>
      <c r="X202" s="162"/>
      <c r="Y202" s="162"/>
      <c r="Z202" s="162"/>
      <c r="AA202" s="162"/>
      <c r="AB202" s="162"/>
      <c r="AC202" s="162"/>
      <c r="AD202" s="608"/>
    </row>
    <row r="203" spans="1:30" s="1" customFormat="1" ht="15.75" x14ac:dyDescent="0.25">
      <c r="A203" s="162"/>
      <c r="B203" s="162"/>
      <c r="C203" s="162"/>
      <c r="D203" s="163"/>
      <c r="E203" s="162"/>
      <c r="F203" s="162"/>
      <c r="G203" s="162"/>
      <c r="H203" s="162"/>
      <c r="I203" s="162"/>
      <c r="J203" s="162"/>
      <c r="K203" s="162"/>
      <c r="L203" s="162"/>
      <c r="M203" s="162"/>
      <c r="N203" s="162"/>
      <c r="O203" s="416"/>
      <c r="X203" s="162"/>
      <c r="Y203" s="162"/>
      <c r="Z203" s="162"/>
      <c r="AA203" s="162"/>
      <c r="AB203" s="162"/>
      <c r="AC203" s="162"/>
      <c r="AD203" s="608"/>
    </row>
    <row r="204" spans="1:30" s="1" customFormat="1" ht="15.75" x14ac:dyDescent="0.25">
      <c r="A204" s="162"/>
      <c r="B204" s="162"/>
      <c r="C204" s="162"/>
      <c r="D204" s="163"/>
      <c r="E204" s="162"/>
      <c r="F204" s="162"/>
      <c r="G204" s="162"/>
      <c r="H204" s="162"/>
      <c r="I204" s="162"/>
      <c r="J204" s="162"/>
      <c r="K204" s="162"/>
      <c r="L204" s="162"/>
      <c r="M204" s="162"/>
      <c r="N204" s="162"/>
      <c r="O204" s="416"/>
      <c r="X204" s="162"/>
      <c r="Y204" s="162"/>
      <c r="Z204" s="162"/>
      <c r="AA204" s="162"/>
      <c r="AB204" s="162"/>
      <c r="AC204" s="162"/>
      <c r="AD204" s="608"/>
    </row>
    <row r="205" spans="1:30" s="1" customFormat="1" ht="15.75" x14ac:dyDescent="0.25">
      <c r="A205" s="162"/>
      <c r="B205" s="162"/>
      <c r="C205" s="162"/>
      <c r="D205" s="163"/>
      <c r="E205" s="162"/>
      <c r="F205" s="162"/>
      <c r="G205" s="162"/>
      <c r="H205" s="162"/>
      <c r="I205" s="162"/>
      <c r="J205" s="162"/>
      <c r="K205" s="162"/>
      <c r="L205" s="162"/>
      <c r="M205" s="162"/>
      <c r="N205" s="162"/>
      <c r="O205" s="416"/>
      <c r="X205" s="162"/>
      <c r="Y205" s="162"/>
      <c r="Z205" s="162"/>
      <c r="AA205" s="162"/>
      <c r="AB205" s="162"/>
      <c r="AC205" s="162"/>
      <c r="AD205" s="608"/>
    </row>
    <row r="206" spans="1:30" s="1" customFormat="1" ht="15.75" x14ac:dyDescent="0.25">
      <c r="A206" s="162"/>
      <c r="B206" s="162"/>
      <c r="C206" s="162"/>
      <c r="D206" s="163"/>
      <c r="E206" s="162"/>
      <c r="F206" s="162"/>
      <c r="G206" s="162"/>
      <c r="H206" s="162"/>
      <c r="I206" s="162"/>
      <c r="J206" s="162"/>
      <c r="K206" s="162"/>
      <c r="L206" s="162"/>
      <c r="M206" s="162"/>
      <c r="N206" s="162"/>
      <c r="O206" s="416"/>
      <c r="X206" s="162"/>
      <c r="Y206" s="162"/>
      <c r="Z206" s="162"/>
      <c r="AA206" s="162"/>
      <c r="AB206" s="162"/>
      <c r="AC206" s="162"/>
      <c r="AD206" s="608"/>
    </row>
    <row r="207" spans="1:30" s="1" customFormat="1" ht="15.75" x14ac:dyDescent="0.25">
      <c r="A207" s="162"/>
      <c r="B207" s="162"/>
      <c r="C207" s="162"/>
      <c r="D207" s="163"/>
      <c r="E207" s="162"/>
      <c r="F207" s="162"/>
      <c r="G207" s="162"/>
      <c r="H207" s="162"/>
      <c r="I207" s="162"/>
      <c r="J207" s="162"/>
      <c r="K207" s="162"/>
      <c r="L207" s="162"/>
      <c r="M207" s="162"/>
      <c r="N207" s="162"/>
      <c r="O207" s="416"/>
      <c r="X207" s="162"/>
      <c r="Y207" s="162"/>
      <c r="Z207" s="162"/>
      <c r="AA207" s="162"/>
      <c r="AB207" s="162"/>
      <c r="AC207" s="162"/>
      <c r="AD207" s="608"/>
    </row>
    <row r="208" spans="1:30" s="1" customFormat="1" ht="15.75" x14ac:dyDescent="0.25">
      <c r="A208" s="162"/>
      <c r="B208" s="162"/>
      <c r="C208" s="162"/>
      <c r="D208" s="163"/>
      <c r="E208" s="162"/>
      <c r="F208" s="162"/>
      <c r="G208" s="162"/>
      <c r="H208" s="162"/>
      <c r="I208" s="162"/>
      <c r="J208" s="162"/>
      <c r="K208" s="162"/>
      <c r="L208" s="162"/>
      <c r="M208" s="162"/>
      <c r="N208" s="162"/>
      <c r="O208" s="416"/>
      <c r="X208" s="162"/>
      <c r="Y208" s="162"/>
      <c r="Z208" s="162"/>
      <c r="AA208" s="162"/>
      <c r="AB208" s="162"/>
      <c r="AC208" s="162"/>
      <c r="AD208" s="608"/>
    </row>
    <row r="209" spans="1:30" s="1" customFormat="1" ht="15.75" x14ac:dyDescent="0.25">
      <c r="A209" s="162"/>
      <c r="B209" s="162"/>
      <c r="C209" s="162"/>
      <c r="D209" s="163"/>
      <c r="E209" s="162"/>
      <c r="F209" s="162"/>
      <c r="G209" s="162"/>
      <c r="H209" s="162"/>
      <c r="I209" s="162"/>
      <c r="J209" s="162"/>
      <c r="K209" s="162"/>
      <c r="L209" s="162"/>
      <c r="M209" s="162"/>
      <c r="N209" s="162"/>
      <c r="O209" s="416"/>
      <c r="X209" s="162"/>
      <c r="Y209" s="162"/>
      <c r="Z209" s="162"/>
      <c r="AA209" s="162"/>
      <c r="AB209" s="162"/>
      <c r="AC209" s="162"/>
      <c r="AD209" s="608"/>
    </row>
    <row r="210" spans="1:30" s="1" customFormat="1" ht="15.75" x14ac:dyDescent="0.25">
      <c r="A210" s="162"/>
      <c r="B210" s="162"/>
      <c r="C210" s="162"/>
      <c r="D210" s="163"/>
      <c r="E210" s="162"/>
      <c r="F210" s="162"/>
      <c r="G210" s="162"/>
      <c r="H210" s="162"/>
      <c r="I210" s="162"/>
      <c r="J210" s="162"/>
      <c r="K210" s="162"/>
      <c r="L210" s="162"/>
      <c r="M210" s="162"/>
      <c r="N210" s="162"/>
      <c r="O210" s="416"/>
      <c r="X210" s="162"/>
      <c r="Y210" s="162"/>
      <c r="Z210" s="162"/>
      <c r="AA210" s="162"/>
      <c r="AB210" s="162"/>
      <c r="AC210" s="162"/>
      <c r="AD210" s="608"/>
    </row>
    <row r="211" spans="1:30" s="1" customFormat="1" ht="15.75" x14ac:dyDescent="0.25">
      <c r="A211" s="162"/>
      <c r="B211" s="162"/>
      <c r="C211" s="162"/>
      <c r="D211" s="163"/>
      <c r="E211" s="162"/>
      <c r="F211" s="162"/>
      <c r="G211" s="162"/>
      <c r="H211" s="162"/>
      <c r="I211" s="162"/>
      <c r="J211" s="162"/>
      <c r="K211" s="162"/>
      <c r="L211" s="162"/>
      <c r="M211" s="162"/>
      <c r="N211" s="162"/>
      <c r="O211" s="416"/>
      <c r="X211" s="162"/>
      <c r="Y211" s="162"/>
      <c r="Z211" s="162"/>
      <c r="AA211" s="162"/>
      <c r="AB211" s="162"/>
      <c r="AC211" s="162"/>
      <c r="AD211" s="608"/>
    </row>
    <row r="212" spans="1:30" s="1" customFormat="1" ht="15.75" x14ac:dyDescent="0.25">
      <c r="A212" s="162"/>
      <c r="B212" s="162"/>
      <c r="C212" s="162"/>
      <c r="D212" s="163"/>
      <c r="E212" s="162"/>
      <c r="F212" s="162"/>
      <c r="G212" s="162"/>
      <c r="H212" s="162"/>
      <c r="I212" s="162"/>
      <c r="J212" s="162"/>
      <c r="K212" s="162"/>
      <c r="L212" s="162"/>
      <c r="M212" s="162"/>
      <c r="N212" s="162"/>
      <c r="O212" s="416"/>
      <c r="X212" s="162"/>
      <c r="Y212" s="162"/>
      <c r="Z212" s="162"/>
      <c r="AA212" s="162"/>
      <c r="AB212" s="162"/>
      <c r="AC212" s="162"/>
      <c r="AD212" s="608"/>
    </row>
    <row r="213" spans="1:30" s="1" customFormat="1" ht="15.75" x14ac:dyDescent="0.25">
      <c r="A213" s="162"/>
      <c r="B213" s="162"/>
      <c r="C213" s="162"/>
      <c r="D213" s="163"/>
      <c r="E213" s="162"/>
      <c r="F213" s="162"/>
      <c r="G213" s="162"/>
      <c r="H213" s="162"/>
      <c r="I213" s="162"/>
      <c r="J213" s="162"/>
      <c r="K213" s="162"/>
      <c r="L213" s="162"/>
      <c r="M213" s="162"/>
      <c r="N213" s="162"/>
      <c r="O213" s="416"/>
      <c r="X213" s="162"/>
      <c r="Y213" s="162"/>
      <c r="Z213" s="162"/>
      <c r="AA213" s="162"/>
      <c r="AB213" s="162"/>
      <c r="AC213" s="162"/>
      <c r="AD213" s="608"/>
    </row>
    <row r="214" spans="1:30" s="1" customFormat="1" ht="15.75" x14ac:dyDescent="0.25">
      <c r="A214" s="162"/>
      <c r="B214" s="162"/>
      <c r="C214" s="162"/>
      <c r="D214" s="163"/>
      <c r="E214" s="162"/>
      <c r="F214" s="162"/>
      <c r="G214" s="162"/>
      <c r="H214" s="162"/>
      <c r="I214" s="162"/>
      <c r="J214" s="162"/>
      <c r="K214" s="162"/>
      <c r="L214" s="162"/>
      <c r="M214" s="162"/>
      <c r="N214" s="162"/>
      <c r="O214" s="416"/>
      <c r="X214" s="162"/>
      <c r="Y214" s="162"/>
      <c r="Z214" s="162"/>
      <c r="AA214" s="162"/>
      <c r="AB214" s="162"/>
      <c r="AC214" s="162"/>
      <c r="AD214" s="608"/>
    </row>
    <row r="215" spans="1:30" s="1" customFormat="1" ht="15.75" x14ac:dyDescent="0.25">
      <c r="A215" s="162"/>
      <c r="B215" s="162"/>
      <c r="C215" s="162"/>
      <c r="D215" s="163"/>
      <c r="E215" s="162"/>
      <c r="F215" s="162"/>
      <c r="G215" s="162"/>
      <c r="H215" s="162"/>
      <c r="I215" s="162"/>
      <c r="J215" s="162"/>
      <c r="K215" s="162"/>
      <c r="L215" s="162"/>
      <c r="M215" s="162"/>
      <c r="N215" s="162"/>
      <c r="O215" s="416"/>
      <c r="X215" s="162"/>
      <c r="Y215" s="162"/>
      <c r="Z215" s="162"/>
      <c r="AA215" s="162"/>
      <c r="AB215" s="162"/>
      <c r="AC215" s="162"/>
      <c r="AD215" s="608"/>
    </row>
    <row r="216" spans="1:30" s="1" customFormat="1" ht="15.75" x14ac:dyDescent="0.25">
      <c r="A216" s="162"/>
      <c r="B216" s="162"/>
      <c r="C216" s="162"/>
      <c r="D216" s="163"/>
      <c r="E216" s="162"/>
      <c r="F216" s="162"/>
      <c r="G216" s="162"/>
      <c r="H216" s="162"/>
      <c r="I216" s="162"/>
      <c r="J216" s="162"/>
      <c r="K216" s="162"/>
      <c r="L216" s="162"/>
      <c r="M216" s="162"/>
      <c r="N216" s="162"/>
      <c r="O216" s="416"/>
      <c r="X216" s="162"/>
      <c r="Y216" s="162"/>
      <c r="Z216" s="162"/>
      <c r="AA216" s="162"/>
      <c r="AB216" s="162"/>
      <c r="AC216" s="162"/>
      <c r="AD216" s="608"/>
    </row>
    <row r="217" spans="1:30" s="1" customFormat="1" ht="15.75" x14ac:dyDescent="0.25">
      <c r="A217" s="162"/>
      <c r="B217" s="162"/>
      <c r="C217" s="162"/>
      <c r="D217" s="163"/>
      <c r="E217" s="162"/>
      <c r="F217" s="162"/>
      <c r="G217" s="162"/>
      <c r="H217" s="162"/>
      <c r="I217" s="162"/>
      <c r="J217" s="162"/>
      <c r="K217" s="162"/>
      <c r="L217" s="162"/>
      <c r="M217" s="162"/>
      <c r="N217" s="162"/>
      <c r="O217" s="416"/>
      <c r="X217" s="162"/>
      <c r="Y217" s="162"/>
      <c r="Z217" s="162"/>
      <c r="AA217" s="162"/>
      <c r="AB217" s="162"/>
      <c r="AC217" s="162"/>
      <c r="AD217" s="608"/>
    </row>
    <row r="218" spans="1:30" s="1" customFormat="1" ht="15.75" x14ac:dyDescent="0.25">
      <c r="A218" s="162"/>
      <c r="B218" s="162"/>
      <c r="C218" s="162"/>
      <c r="D218" s="163"/>
      <c r="E218" s="162"/>
      <c r="F218" s="162"/>
      <c r="G218" s="162"/>
      <c r="H218" s="162"/>
      <c r="I218" s="162"/>
      <c r="J218" s="162"/>
      <c r="K218" s="162"/>
      <c r="L218" s="162"/>
      <c r="M218" s="162"/>
      <c r="N218" s="162"/>
      <c r="O218" s="416"/>
      <c r="X218" s="162"/>
      <c r="Y218" s="162"/>
      <c r="Z218" s="162"/>
      <c r="AA218" s="162"/>
      <c r="AB218" s="162"/>
      <c r="AC218" s="162"/>
      <c r="AD218" s="608"/>
    </row>
    <row r="219" spans="1:30" s="1" customFormat="1" ht="15.75" x14ac:dyDescent="0.25">
      <c r="A219" s="162"/>
      <c r="B219" s="162"/>
      <c r="C219" s="162"/>
      <c r="D219" s="163"/>
      <c r="E219" s="162"/>
      <c r="F219" s="162"/>
      <c r="G219" s="162"/>
      <c r="H219" s="162"/>
      <c r="I219" s="162"/>
      <c r="J219" s="162"/>
      <c r="K219" s="162"/>
      <c r="L219" s="162"/>
      <c r="M219" s="162"/>
      <c r="N219" s="162"/>
      <c r="O219" s="416"/>
      <c r="X219" s="162"/>
      <c r="Y219" s="162"/>
      <c r="Z219" s="162"/>
      <c r="AA219" s="162"/>
      <c r="AB219" s="162"/>
      <c r="AC219" s="162"/>
      <c r="AD219" s="608"/>
    </row>
    <row r="220" spans="1:30" s="1" customFormat="1" ht="15.75" x14ac:dyDescent="0.25">
      <c r="A220" s="162"/>
      <c r="B220" s="162"/>
      <c r="C220" s="162"/>
      <c r="D220" s="163"/>
      <c r="E220" s="162"/>
      <c r="F220" s="162"/>
      <c r="G220" s="162"/>
      <c r="H220" s="162"/>
      <c r="I220" s="162"/>
      <c r="J220" s="162"/>
      <c r="K220" s="162"/>
      <c r="L220" s="162"/>
      <c r="M220" s="162"/>
      <c r="N220" s="162"/>
      <c r="O220" s="416"/>
      <c r="X220" s="162"/>
      <c r="Y220" s="162"/>
      <c r="Z220" s="162"/>
      <c r="AA220" s="162"/>
      <c r="AB220" s="162"/>
      <c r="AC220" s="162"/>
      <c r="AD220" s="608"/>
    </row>
    <row r="221" spans="1:30" s="1" customFormat="1" ht="15.75" x14ac:dyDescent="0.25">
      <c r="A221" s="162"/>
      <c r="B221" s="162"/>
      <c r="C221" s="162"/>
      <c r="D221" s="163"/>
      <c r="E221" s="162"/>
      <c r="F221" s="162"/>
      <c r="G221" s="162"/>
      <c r="H221" s="162"/>
      <c r="I221" s="162"/>
      <c r="J221" s="162"/>
      <c r="K221" s="162"/>
      <c r="L221" s="162"/>
      <c r="M221" s="162"/>
      <c r="N221" s="162"/>
      <c r="O221" s="416"/>
      <c r="X221" s="162"/>
      <c r="Y221" s="162"/>
      <c r="Z221" s="162"/>
      <c r="AA221" s="162"/>
      <c r="AB221" s="162"/>
      <c r="AC221" s="162"/>
      <c r="AD221" s="608"/>
    </row>
    <row r="222" spans="1:30" s="1" customFormat="1" ht="15.75" x14ac:dyDescent="0.25">
      <c r="A222" s="162"/>
      <c r="B222" s="162"/>
      <c r="C222" s="162"/>
      <c r="D222" s="163"/>
      <c r="E222" s="162"/>
      <c r="F222" s="162"/>
      <c r="G222" s="162"/>
      <c r="H222" s="162"/>
      <c r="I222" s="162"/>
      <c r="J222" s="162"/>
      <c r="K222" s="162"/>
      <c r="L222" s="162"/>
      <c r="M222" s="162"/>
      <c r="N222" s="162"/>
      <c r="O222" s="416"/>
      <c r="X222" s="162"/>
      <c r="Y222" s="162"/>
      <c r="Z222" s="162"/>
      <c r="AA222" s="162"/>
      <c r="AB222" s="162"/>
      <c r="AC222" s="162"/>
      <c r="AD222" s="608"/>
    </row>
    <row r="223" spans="1:30" s="1" customFormat="1" ht="15.75" x14ac:dyDescent="0.25">
      <c r="A223" s="162"/>
      <c r="B223" s="162"/>
      <c r="C223" s="162"/>
      <c r="D223" s="163"/>
      <c r="E223" s="162"/>
      <c r="F223" s="162"/>
      <c r="G223" s="162"/>
      <c r="H223" s="162"/>
      <c r="I223" s="162"/>
      <c r="J223" s="162"/>
      <c r="K223" s="162"/>
      <c r="L223" s="162"/>
      <c r="M223" s="162"/>
      <c r="N223" s="162"/>
      <c r="O223" s="416"/>
      <c r="X223" s="162"/>
      <c r="Y223" s="162"/>
      <c r="Z223" s="162"/>
      <c r="AA223" s="162"/>
      <c r="AB223" s="162"/>
      <c r="AC223" s="162"/>
      <c r="AD223" s="608"/>
    </row>
    <row r="224" spans="1:30" s="1" customFormat="1" ht="15.75" x14ac:dyDescent="0.25">
      <c r="A224" s="162"/>
      <c r="B224" s="162"/>
      <c r="C224" s="162"/>
      <c r="D224" s="163"/>
      <c r="E224" s="162"/>
      <c r="F224" s="162"/>
      <c r="G224" s="162"/>
      <c r="H224" s="162"/>
      <c r="I224" s="162"/>
      <c r="J224" s="162"/>
      <c r="K224" s="162"/>
      <c r="L224" s="162"/>
      <c r="M224" s="162"/>
      <c r="N224" s="162"/>
      <c r="O224" s="416"/>
      <c r="X224" s="162"/>
      <c r="Y224" s="162"/>
      <c r="Z224" s="162"/>
      <c r="AA224" s="162"/>
      <c r="AB224" s="162"/>
      <c r="AC224" s="162"/>
      <c r="AD224" s="608"/>
    </row>
    <row r="225" spans="1:30" s="1" customFormat="1" ht="15.75" x14ac:dyDescent="0.25">
      <c r="A225" s="162"/>
      <c r="B225" s="162"/>
      <c r="C225" s="162"/>
      <c r="D225" s="163"/>
      <c r="E225" s="162"/>
      <c r="F225" s="162"/>
      <c r="G225" s="162"/>
      <c r="H225" s="162"/>
      <c r="I225" s="162"/>
      <c r="J225" s="162"/>
      <c r="K225" s="162"/>
      <c r="L225" s="162"/>
      <c r="M225" s="162"/>
      <c r="N225" s="162"/>
      <c r="O225" s="416"/>
      <c r="X225" s="162"/>
      <c r="Y225" s="162"/>
      <c r="Z225" s="162"/>
      <c r="AA225" s="162"/>
      <c r="AB225" s="162"/>
      <c r="AC225" s="162"/>
      <c r="AD225" s="608"/>
    </row>
    <row r="226" spans="1:30" s="1" customFormat="1" ht="15.75" x14ac:dyDescent="0.25">
      <c r="A226" s="162"/>
      <c r="B226" s="162"/>
      <c r="C226" s="162"/>
      <c r="D226" s="163"/>
      <c r="E226" s="162"/>
      <c r="F226" s="162"/>
      <c r="G226" s="162"/>
      <c r="H226" s="162"/>
      <c r="I226" s="162"/>
      <c r="J226" s="162"/>
      <c r="K226" s="162"/>
      <c r="L226" s="162"/>
      <c r="M226" s="162"/>
      <c r="N226" s="162"/>
      <c r="O226" s="416"/>
      <c r="X226" s="162"/>
      <c r="Y226" s="162"/>
      <c r="Z226" s="162"/>
      <c r="AA226" s="162"/>
      <c r="AB226" s="162"/>
      <c r="AC226" s="162"/>
      <c r="AD226" s="608"/>
    </row>
    <row r="227" spans="1:30" s="1" customFormat="1" ht="15.75" x14ac:dyDescent="0.25">
      <c r="A227" s="162"/>
      <c r="B227" s="162"/>
      <c r="C227" s="162"/>
      <c r="D227" s="163"/>
      <c r="E227" s="162"/>
      <c r="F227" s="162"/>
      <c r="G227" s="162"/>
      <c r="H227" s="162"/>
      <c r="I227" s="162"/>
      <c r="J227" s="162"/>
      <c r="K227" s="162"/>
      <c r="L227" s="162"/>
      <c r="M227" s="162"/>
      <c r="N227" s="162"/>
      <c r="O227" s="416"/>
      <c r="X227" s="162"/>
      <c r="Y227" s="162"/>
      <c r="Z227" s="162"/>
      <c r="AA227" s="162"/>
      <c r="AB227" s="162"/>
      <c r="AC227" s="162"/>
      <c r="AD227" s="608"/>
    </row>
    <row r="228" spans="1:30" s="1" customFormat="1" ht="15.75" x14ac:dyDescent="0.25">
      <c r="A228" s="162"/>
      <c r="B228" s="162"/>
      <c r="C228" s="162"/>
      <c r="D228" s="163"/>
      <c r="E228" s="162"/>
      <c r="F228" s="162"/>
      <c r="G228" s="162"/>
      <c r="H228" s="162"/>
      <c r="I228" s="162"/>
      <c r="J228" s="162"/>
      <c r="K228" s="162"/>
      <c r="L228" s="162"/>
      <c r="M228" s="162"/>
      <c r="N228" s="162"/>
      <c r="O228" s="416"/>
      <c r="X228" s="162"/>
      <c r="Y228" s="162"/>
      <c r="Z228" s="162"/>
      <c r="AA228" s="162"/>
      <c r="AB228" s="162"/>
      <c r="AC228" s="162"/>
      <c r="AD228" s="608"/>
    </row>
    <row r="229" spans="1:30" s="1" customFormat="1" ht="15.75" x14ac:dyDescent="0.25">
      <c r="A229" s="162"/>
      <c r="B229" s="162"/>
      <c r="C229" s="162"/>
      <c r="D229" s="163"/>
      <c r="E229" s="162"/>
      <c r="F229" s="162"/>
      <c r="G229" s="162"/>
      <c r="H229" s="162"/>
      <c r="I229" s="162"/>
      <c r="J229" s="162"/>
      <c r="K229" s="162"/>
      <c r="L229" s="162"/>
      <c r="M229" s="162"/>
      <c r="N229" s="162"/>
      <c r="O229" s="416"/>
      <c r="X229" s="162"/>
      <c r="Y229" s="162"/>
      <c r="Z229" s="162"/>
      <c r="AA229" s="162"/>
      <c r="AB229" s="162"/>
      <c r="AC229" s="162"/>
      <c r="AD229" s="608"/>
    </row>
    <row r="230" spans="1:30" s="1" customFormat="1" x14ac:dyDescent="0.2">
      <c r="A230" s="162"/>
      <c r="B230" s="162"/>
      <c r="C230" s="162"/>
      <c r="D230" s="162"/>
      <c r="E230" s="162"/>
      <c r="F230" s="162"/>
      <c r="G230" s="162"/>
      <c r="H230" s="162"/>
      <c r="I230" s="162"/>
      <c r="J230" s="162"/>
      <c r="K230" s="162"/>
      <c r="L230" s="162"/>
      <c r="M230" s="162"/>
      <c r="N230" s="162"/>
      <c r="O230" s="416"/>
      <c r="X230" s="162"/>
      <c r="Y230" s="162"/>
      <c r="Z230" s="162"/>
      <c r="AA230" s="162"/>
      <c r="AB230" s="162"/>
      <c r="AC230" s="162"/>
      <c r="AD230" s="608"/>
    </row>
    <row r="231" spans="1:30" s="1" customFormat="1" x14ac:dyDescent="0.2">
      <c r="A231" s="162"/>
      <c r="B231" s="162"/>
      <c r="C231" s="162"/>
      <c r="D231" s="162"/>
      <c r="E231" s="162"/>
      <c r="F231" s="162"/>
      <c r="G231" s="162"/>
      <c r="H231" s="162"/>
      <c r="I231" s="162"/>
      <c r="J231" s="162"/>
      <c r="K231" s="162"/>
      <c r="L231" s="162"/>
      <c r="M231" s="162"/>
      <c r="N231" s="162"/>
      <c r="O231" s="416"/>
      <c r="X231" s="162"/>
      <c r="Y231" s="162"/>
      <c r="Z231" s="162"/>
      <c r="AA231" s="162"/>
      <c r="AB231" s="162"/>
      <c r="AC231" s="162"/>
      <c r="AD231" s="608"/>
    </row>
    <row r="232" spans="1:30" s="1" customFormat="1" x14ac:dyDescent="0.2">
      <c r="A232" s="162"/>
      <c r="B232" s="162"/>
      <c r="C232" s="162"/>
      <c r="D232" s="162"/>
      <c r="E232" s="162"/>
      <c r="F232" s="162"/>
      <c r="G232" s="162"/>
      <c r="H232" s="162"/>
      <c r="I232" s="162"/>
      <c r="J232" s="162"/>
      <c r="K232" s="162"/>
      <c r="L232" s="162"/>
      <c r="M232" s="162"/>
      <c r="N232" s="162"/>
      <c r="O232" s="416"/>
      <c r="X232" s="162"/>
      <c r="Y232" s="162"/>
      <c r="Z232" s="162"/>
      <c r="AA232" s="162"/>
      <c r="AB232" s="162"/>
      <c r="AC232" s="162"/>
      <c r="AD232" s="608"/>
    </row>
    <row r="233" spans="1:30" s="1" customFormat="1" x14ac:dyDescent="0.2">
      <c r="A233" s="162"/>
      <c r="B233" s="162"/>
      <c r="C233" s="162"/>
      <c r="D233" s="162"/>
      <c r="E233" s="162"/>
      <c r="F233" s="162"/>
      <c r="G233" s="162"/>
      <c r="H233" s="162"/>
      <c r="I233" s="162"/>
      <c r="J233" s="162"/>
      <c r="K233" s="162"/>
      <c r="L233" s="162"/>
      <c r="M233" s="162"/>
      <c r="N233" s="162"/>
      <c r="O233" s="416"/>
      <c r="X233" s="162"/>
      <c r="Y233" s="162"/>
      <c r="Z233" s="162"/>
      <c r="AA233" s="162"/>
      <c r="AB233" s="162"/>
      <c r="AC233" s="162"/>
      <c r="AD233" s="608"/>
    </row>
    <row r="234" spans="1:30" s="1" customFormat="1" x14ac:dyDescent="0.2">
      <c r="A234" s="162"/>
      <c r="B234" s="162"/>
      <c r="C234" s="162"/>
      <c r="D234" s="162"/>
      <c r="E234" s="162"/>
      <c r="F234" s="162"/>
      <c r="G234" s="162"/>
      <c r="H234" s="162"/>
      <c r="I234" s="162"/>
      <c r="J234" s="162"/>
      <c r="K234" s="162"/>
      <c r="L234" s="162"/>
      <c r="M234" s="162"/>
      <c r="N234" s="162"/>
      <c r="O234" s="416"/>
      <c r="X234" s="162"/>
      <c r="Y234" s="162"/>
      <c r="Z234" s="162"/>
      <c r="AA234" s="162"/>
      <c r="AB234" s="162"/>
      <c r="AC234" s="162"/>
      <c r="AD234" s="608"/>
    </row>
    <row r="235" spans="1:30" s="1" customFormat="1" x14ac:dyDescent="0.2">
      <c r="A235" s="162"/>
      <c r="B235" s="162"/>
      <c r="C235" s="162"/>
      <c r="D235" s="162"/>
      <c r="E235" s="162"/>
      <c r="F235" s="162"/>
      <c r="G235" s="162"/>
      <c r="H235" s="162"/>
      <c r="I235" s="162"/>
      <c r="J235" s="162"/>
      <c r="K235" s="162"/>
      <c r="L235" s="162"/>
      <c r="M235" s="162"/>
      <c r="N235" s="162"/>
      <c r="O235" s="416"/>
      <c r="X235" s="162"/>
      <c r="Y235" s="162"/>
      <c r="Z235" s="162"/>
      <c r="AA235" s="162"/>
      <c r="AB235" s="162"/>
      <c r="AC235" s="162"/>
      <c r="AD235" s="608"/>
    </row>
    <row r="236" spans="1:30" s="1" customFormat="1" x14ac:dyDescent="0.2">
      <c r="A236" s="162"/>
      <c r="B236" s="162"/>
      <c r="C236" s="162"/>
      <c r="D236" s="162"/>
      <c r="E236" s="162"/>
      <c r="F236" s="162"/>
      <c r="G236" s="162"/>
      <c r="H236" s="162"/>
      <c r="I236" s="162"/>
      <c r="J236" s="162"/>
      <c r="K236" s="162"/>
      <c r="L236" s="162"/>
      <c r="M236" s="162"/>
      <c r="N236" s="162"/>
      <c r="O236" s="416"/>
      <c r="X236" s="162"/>
      <c r="Y236" s="162"/>
      <c r="Z236" s="162"/>
      <c r="AA236" s="162"/>
      <c r="AB236" s="162"/>
      <c r="AC236" s="162"/>
      <c r="AD236" s="608"/>
    </row>
    <row r="237" spans="1:30" s="1" customFormat="1" x14ac:dyDescent="0.2">
      <c r="A237" s="162"/>
      <c r="B237" s="162"/>
      <c r="C237" s="162"/>
      <c r="D237" s="162"/>
      <c r="E237" s="162"/>
      <c r="F237" s="162"/>
      <c r="G237" s="162"/>
      <c r="H237" s="162"/>
      <c r="I237" s="162"/>
      <c r="J237" s="162"/>
      <c r="K237" s="162"/>
      <c r="L237" s="162"/>
      <c r="M237" s="162"/>
      <c r="N237" s="162"/>
      <c r="O237" s="416"/>
      <c r="X237" s="162"/>
      <c r="Y237" s="162"/>
      <c r="Z237" s="162"/>
      <c r="AA237" s="162"/>
      <c r="AB237" s="162"/>
      <c r="AC237" s="162"/>
      <c r="AD237" s="608"/>
    </row>
    <row r="238" spans="1:30" s="1" customFormat="1" x14ac:dyDescent="0.2">
      <c r="A238" s="162"/>
      <c r="B238" s="162"/>
      <c r="C238" s="162"/>
      <c r="D238" s="162"/>
      <c r="E238" s="162"/>
      <c r="F238" s="162"/>
      <c r="G238" s="162"/>
      <c r="H238" s="162"/>
      <c r="I238" s="162"/>
      <c r="J238" s="162"/>
      <c r="K238" s="162"/>
      <c r="L238" s="162"/>
      <c r="M238" s="162"/>
      <c r="N238" s="162"/>
      <c r="O238" s="416"/>
      <c r="X238" s="162"/>
      <c r="Y238" s="162"/>
      <c r="Z238" s="162"/>
      <c r="AA238" s="162"/>
      <c r="AB238" s="162"/>
      <c r="AC238" s="162"/>
      <c r="AD238" s="608"/>
    </row>
    <row r="239" spans="1:30" s="1" customFormat="1" x14ac:dyDescent="0.2">
      <c r="A239" s="162"/>
      <c r="B239" s="162"/>
      <c r="C239" s="162"/>
      <c r="D239" s="162"/>
      <c r="E239" s="162"/>
      <c r="F239" s="162"/>
      <c r="G239" s="162"/>
      <c r="H239" s="162"/>
      <c r="I239" s="162"/>
      <c r="J239" s="162"/>
      <c r="K239" s="162"/>
      <c r="L239" s="162"/>
      <c r="M239" s="162"/>
      <c r="N239" s="162"/>
      <c r="O239" s="416"/>
      <c r="X239" s="162"/>
      <c r="Y239" s="162"/>
      <c r="Z239" s="162"/>
      <c r="AA239" s="162"/>
      <c r="AB239" s="162"/>
      <c r="AC239" s="162"/>
      <c r="AD239" s="608"/>
    </row>
    <row r="240" spans="1:30" s="1" customFormat="1" x14ac:dyDescent="0.2">
      <c r="A240" s="162"/>
      <c r="B240" s="162"/>
      <c r="C240" s="162"/>
      <c r="D240" s="162"/>
      <c r="E240" s="162"/>
      <c r="F240" s="162"/>
      <c r="G240" s="162"/>
      <c r="H240" s="162"/>
      <c r="I240" s="162"/>
      <c r="J240" s="162"/>
      <c r="K240" s="162"/>
      <c r="L240" s="162"/>
      <c r="M240" s="162"/>
      <c r="N240" s="162"/>
      <c r="O240" s="416"/>
      <c r="X240" s="162"/>
      <c r="Y240" s="162"/>
      <c r="Z240" s="162"/>
      <c r="AA240" s="162"/>
      <c r="AB240" s="162"/>
      <c r="AC240" s="162"/>
      <c r="AD240" s="608"/>
    </row>
    <row r="241" spans="1:30" s="1" customFormat="1" x14ac:dyDescent="0.2">
      <c r="A241" s="162"/>
      <c r="B241" s="162"/>
      <c r="C241" s="162"/>
      <c r="D241" s="162"/>
      <c r="E241" s="162"/>
      <c r="F241" s="162"/>
      <c r="G241" s="162"/>
      <c r="H241" s="162"/>
      <c r="I241" s="162"/>
      <c r="J241" s="162"/>
      <c r="K241" s="162"/>
      <c r="L241" s="162"/>
      <c r="M241" s="162"/>
      <c r="N241" s="162"/>
      <c r="O241" s="416"/>
      <c r="X241" s="162"/>
      <c r="Y241" s="162"/>
      <c r="Z241" s="162"/>
      <c r="AA241" s="162"/>
      <c r="AB241" s="162"/>
      <c r="AC241" s="162"/>
      <c r="AD241" s="608"/>
    </row>
    <row r="242" spans="1:30" s="1" customFormat="1" x14ac:dyDescent="0.2">
      <c r="A242" s="162"/>
      <c r="B242" s="162"/>
      <c r="C242" s="162"/>
      <c r="D242" s="162"/>
      <c r="E242" s="162"/>
      <c r="F242" s="162"/>
      <c r="G242" s="162"/>
      <c r="H242" s="162"/>
      <c r="I242" s="162"/>
      <c r="J242" s="162"/>
      <c r="K242" s="162"/>
      <c r="L242" s="162"/>
      <c r="M242" s="162"/>
      <c r="N242" s="162"/>
      <c r="O242" s="416"/>
      <c r="X242" s="162"/>
      <c r="Y242" s="162"/>
      <c r="Z242" s="162"/>
      <c r="AA242" s="162"/>
      <c r="AB242" s="162"/>
      <c r="AC242" s="162"/>
      <c r="AD242" s="608"/>
    </row>
    <row r="243" spans="1:30" s="1" customFormat="1" x14ac:dyDescent="0.2">
      <c r="A243" s="162"/>
      <c r="B243" s="162"/>
      <c r="C243" s="162"/>
      <c r="D243" s="162"/>
      <c r="E243" s="162"/>
      <c r="F243" s="162"/>
      <c r="G243" s="162"/>
      <c r="H243" s="162"/>
      <c r="I243" s="162"/>
      <c r="J243" s="162"/>
      <c r="K243" s="162"/>
      <c r="L243" s="162"/>
      <c r="M243" s="162"/>
      <c r="N243" s="162"/>
      <c r="O243" s="416"/>
      <c r="X243" s="162"/>
      <c r="Y243" s="162"/>
      <c r="Z243" s="162"/>
      <c r="AA243" s="162"/>
      <c r="AB243" s="162"/>
      <c r="AC243" s="162"/>
      <c r="AD243" s="608"/>
    </row>
    <row r="244" spans="1:30" s="1" customFormat="1" x14ac:dyDescent="0.2">
      <c r="A244" s="162"/>
      <c r="B244" s="162"/>
      <c r="C244" s="162"/>
      <c r="D244" s="162"/>
      <c r="E244" s="162"/>
      <c r="F244" s="162"/>
      <c r="G244" s="162"/>
      <c r="H244" s="162"/>
      <c r="I244" s="162"/>
      <c r="J244" s="162"/>
      <c r="K244" s="162"/>
      <c r="L244" s="162"/>
      <c r="M244" s="162"/>
      <c r="N244" s="162"/>
      <c r="O244" s="416"/>
      <c r="X244" s="162"/>
      <c r="Y244" s="162"/>
      <c r="Z244" s="162"/>
      <c r="AA244" s="162"/>
      <c r="AB244" s="162"/>
      <c r="AC244" s="162"/>
      <c r="AD244" s="608"/>
    </row>
    <row r="245" spans="1:30" s="1" customFormat="1" x14ac:dyDescent="0.2">
      <c r="A245" s="162"/>
      <c r="B245" s="162"/>
      <c r="C245" s="162"/>
      <c r="D245" s="162"/>
      <c r="E245" s="162"/>
      <c r="F245" s="162"/>
      <c r="G245" s="162"/>
      <c r="H245" s="162"/>
      <c r="I245" s="162"/>
      <c r="J245" s="162"/>
      <c r="K245" s="162"/>
      <c r="L245" s="162"/>
      <c r="M245" s="162"/>
      <c r="N245" s="162"/>
      <c r="O245" s="416"/>
      <c r="X245" s="162"/>
      <c r="Y245" s="162"/>
      <c r="Z245" s="162"/>
      <c r="AA245" s="162"/>
      <c r="AB245" s="162"/>
      <c r="AC245" s="162"/>
      <c r="AD245" s="608"/>
    </row>
    <row r="246" spans="1:30" s="1" customFormat="1" x14ac:dyDescent="0.2">
      <c r="A246" s="162"/>
      <c r="B246" s="162"/>
      <c r="C246" s="162"/>
      <c r="D246" s="162"/>
      <c r="E246" s="162"/>
      <c r="F246" s="162"/>
      <c r="G246" s="162"/>
      <c r="H246" s="162"/>
      <c r="I246" s="162"/>
      <c r="J246" s="162"/>
      <c r="K246" s="162"/>
      <c r="L246" s="162"/>
      <c r="M246" s="162"/>
      <c r="N246" s="162"/>
      <c r="O246" s="416"/>
      <c r="X246" s="162"/>
      <c r="Y246" s="162"/>
      <c r="Z246" s="162"/>
      <c r="AA246" s="162"/>
      <c r="AB246" s="162"/>
      <c r="AC246" s="162"/>
      <c r="AD246" s="608"/>
    </row>
    <row r="247" spans="1:30" s="1" customFormat="1" x14ac:dyDescent="0.2">
      <c r="A247" s="162"/>
      <c r="B247" s="162"/>
      <c r="C247" s="162"/>
      <c r="D247" s="162"/>
      <c r="E247" s="162"/>
      <c r="F247" s="162"/>
      <c r="G247" s="162"/>
      <c r="H247" s="162"/>
      <c r="I247" s="162"/>
      <c r="J247" s="162"/>
      <c r="K247" s="162"/>
      <c r="L247" s="162"/>
      <c r="M247" s="162"/>
      <c r="N247" s="162"/>
      <c r="O247" s="416"/>
      <c r="X247" s="162"/>
      <c r="Y247" s="162"/>
      <c r="Z247" s="162"/>
      <c r="AA247" s="162"/>
      <c r="AB247" s="162"/>
      <c r="AC247" s="162"/>
      <c r="AD247" s="608"/>
    </row>
    <row r="248" spans="1:30" s="1" customFormat="1" x14ac:dyDescent="0.2">
      <c r="A248" s="162"/>
      <c r="B248" s="162"/>
      <c r="C248" s="162"/>
      <c r="D248" s="162"/>
      <c r="E248" s="162"/>
      <c r="F248" s="162"/>
      <c r="G248" s="162"/>
      <c r="H248" s="162"/>
      <c r="I248" s="162"/>
      <c r="J248" s="162"/>
      <c r="K248" s="162"/>
      <c r="L248" s="162"/>
      <c r="M248" s="162"/>
      <c r="N248" s="162"/>
      <c r="O248" s="416"/>
      <c r="X248" s="162"/>
      <c r="Y248" s="162"/>
      <c r="Z248" s="162"/>
      <c r="AA248" s="162"/>
      <c r="AB248" s="162"/>
      <c r="AC248" s="162"/>
      <c r="AD248" s="608"/>
    </row>
    <row r="249" spans="1:30" s="1" customFormat="1" x14ac:dyDescent="0.2">
      <c r="A249" s="162"/>
      <c r="B249" s="162"/>
      <c r="C249" s="162"/>
      <c r="D249" s="162"/>
      <c r="E249" s="162"/>
      <c r="F249" s="162"/>
      <c r="G249" s="162"/>
      <c r="H249" s="162"/>
      <c r="I249" s="162"/>
      <c r="J249" s="162"/>
      <c r="K249" s="162"/>
      <c r="L249" s="162"/>
      <c r="M249" s="162"/>
      <c r="N249" s="162"/>
      <c r="O249" s="416"/>
      <c r="X249" s="162"/>
      <c r="Y249" s="162"/>
      <c r="Z249" s="162"/>
      <c r="AA249" s="162"/>
      <c r="AB249" s="162"/>
      <c r="AC249" s="162"/>
      <c r="AD249" s="608"/>
    </row>
    <row r="250" spans="1:30" s="1" customFormat="1" x14ac:dyDescent="0.2">
      <c r="A250" s="162"/>
      <c r="B250" s="162"/>
      <c r="C250" s="162"/>
      <c r="D250" s="162"/>
      <c r="E250" s="162"/>
      <c r="F250" s="162"/>
      <c r="G250" s="162"/>
      <c r="H250" s="162"/>
      <c r="I250" s="162"/>
      <c r="J250" s="162"/>
      <c r="K250" s="162"/>
      <c r="L250" s="162"/>
      <c r="M250" s="162"/>
      <c r="N250" s="162"/>
      <c r="O250" s="416"/>
      <c r="X250" s="162"/>
      <c r="Y250" s="162"/>
      <c r="Z250" s="162"/>
      <c r="AA250" s="162"/>
      <c r="AB250" s="162"/>
      <c r="AC250" s="162"/>
      <c r="AD250" s="608"/>
    </row>
    <row r="251" spans="1:30" s="1" customFormat="1" x14ac:dyDescent="0.2">
      <c r="A251" s="162"/>
      <c r="B251" s="162"/>
      <c r="C251" s="162"/>
      <c r="D251" s="162"/>
      <c r="E251" s="162"/>
      <c r="F251" s="162"/>
      <c r="G251" s="162"/>
      <c r="H251" s="162"/>
      <c r="I251" s="162"/>
      <c r="J251" s="162"/>
      <c r="K251" s="162"/>
      <c r="L251" s="162"/>
      <c r="M251" s="162"/>
      <c r="N251" s="162"/>
      <c r="O251" s="416"/>
      <c r="X251" s="162"/>
      <c r="Y251" s="162"/>
      <c r="Z251" s="162"/>
      <c r="AA251" s="162"/>
      <c r="AB251" s="162"/>
      <c r="AC251" s="162"/>
      <c r="AD251" s="608"/>
    </row>
    <row r="252" spans="1:30" s="1" customFormat="1" x14ac:dyDescent="0.2">
      <c r="A252" s="162"/>
      <c r="B252" s="162"/>
      <c r="C252" s="162"/>
      <c r="D252" s="162"/>
      <c r="E252" s="162"/>
      <c r="F252" s="162"/>
      <c r="G252" s="162"/>
      <c r="H252" s="162"/>
      <c r="I252" s="162"/>
      <c r="J252" s="162"/>
      <c r="K252" s="162"/>
      <c r="L252" s="162"/>
      <c r="M252" s="162"/>
      <c r="N252" s="162"/>
      <c r="O252" s="416"/>
      <c r="X252" s="162"/>
      <c r="Y252" s="162"/>
      <c r="Z252" s="162"/>
      <c r="AA252" s="162"/>
      <c r="AB252" s="162"/>
      <c r="AC252" s="162"/>
      <c r="AD252" s="608"/>
    </row>
    <row r="253" spans="1:30" s="1" customFormat="1" x14ac:dyDescent="0.2">
      <c r="A253" s="162"/>
      <c r="B253" s="162"/>
      <c r="C253" s="162"/>
      <c r="D253" s="162"/>
      <c r="E253" s="162"/>
      <c r="F253" s="162"/>
      <c r="G253" s="162"/>
      <c r="H253" s="162"/>
      <c r="I253" s="162"/>
      <c r="J253" s="162"/>
      <c r="K253" s="162"/>
      <c r="L253" s="162"/>
      <c r="M253" s="162"/>
      <c r="N253" s="162"/>
      <c r="O253" s="416"/>
      <c r="X253" s="162"/>
      <c r="Y253" s="162"/>
      <c r="Z253" s="162"/>
      <c r="AA253" s="162"/>
      <c r="AB253" s="162"/>
      <c r="AC253" s="162"/>
      <c r="AD253" s="608"/>
    </row>
    <row r="254" spans="1:30" s="1" customFormat="1" x14ac:dyDescent="0.2">
      <c r="A254" s="162"/>
      <c r="B254" s="162"/>
      <c r="C254" s="162"/>
      <c r="D254" s="162"/>
      <c r="E254" s="162"/>
      <c r="F254" s="162"/>
      <c r="G254" s="162"/>
      <c r="H254" s="162"/>
      <c r="I254" s="162"/>
      <c r="J254" s="162"/>
      <c r="K254" s="162"/>
      <c r="L254" s="162"/>
      <c r="M254" s="162"/>
      <c r="N254" s="162"/>
      <c r="O254" s="416"/>
      <c r="X254" s="162"/>
      <c r="Y254" s="162"/>
      <c r="Z254" s="162"/>
      <c r="AA254" s="162"/>
      <c r="AB254" s="162"/>
      <c r="AC254" s="162"/>
      <c r="AD254" s="608"/>
    </row>
    <row r="255" spans="1:30" s="1" customFormat="1" x14ac:dyDescent="0.2">
      <c r="A255" s="162"/>
      <c r="B255" s="162"/>
      <c r="C255" s="162"/>
      <c r="D255" s="162"/>
      <c r="E255" s="162"/>
      <c r="F255" s="162"/>
      <c r="G255" s="162"/>
      <c r="H255" s="162"/>
      <c r="I255" s="162"/>
      <c r="J255" s="162"/>
      <c r="K255" s="162"/>
      <c r="L255" s="162"/>
      <c r="M255" s="162"/>
      <c r="N255" s="162"/>
      <c r="O255" s="416"/>
      <c r="X255" s="162"/>
      <c r="Y255" s="162"/>
      <c r="Z255" s="162"/>
      <c r="AA255" s="162"/>
      <c r="AB255" s="162"/>
      <c r="AC255" s="162"/>
      <c r="AD255" s="608"/>
    </row>
    <row r="256" spans="1:30" s="1" customFormat="1" x14ac:dyDescent="0.2">
      <c r="A256" s="162"/>
      <c r="B256" s="162"/>
      <c r="C256" s="162"/>
      <c r="D256" s="162"/>
      <c r="E256" s="162"/>
      <c r="F256" s="162"/>
      <c r="G256" s="162"/>
      <c r="H256" s="162"/>
      <c r="I256" s="162"/>
      <c r="J256" s="162"/>
      <c r="K256" s="162"/>
      <c r="L256" s="162"/>
      <c r="M256" s="162"/>
      <c r="N256" s="162"/>
      <c r="O256" s="416"/>
      <c r="X256" s="162"/>
      <c r="Y256" s="162"/>
      <c r="Z256" s="162"/>
      <c r="AA256" s="162"/>
      <c r="AB256" s="162"/>
      <c r="AC256" s="162"/>
      <c r="AD256" s="608"/>
    </row>
    <row r="257" spans="1:30" s="1" customFormat="1" x14ac:dyDescent="0.2">
      <c r="A257" s="162"/>
      <c r="B257" s="162"/>
      <c r="C257" s="162"/>
      <c r="D257" s="162"/>
      <c r="E257" s="162"/>
      <c r="F257" s="162"/>
      <c r="G257" s="162"/>
      <c r="H257" s="162"/>
      <c r="I257" s="162"/>
      <c r="J257" s="162"/>
      <c r="K257" s="162"/>
      <c r="L257" s="162"/>
      <c r="M257" s="162"/>
      <c r="N257" s="162"/>
      <c r="O257" s="416"/>
      <c r="X257" s="162"/>
      <c r="Y257" s="162"/>
      <c r="Z257" s="162"/>
      <c r="AA257" s="162"/>
      <c r="AB257" s="162"/>
      <c r="AC257" s="162"/>
      <c r="AD257" s="608"/>
    </row>
    <row r="258" spans="1:30" s="1" customFormat="1" x14ac:dyDescent="0.2">
      <c r="A258" s="162"/>
      <c r="B258" s="162"/>
      <c r="C258" s="162"/>
      <c r="D258" s="162"/>
      <c r="E258" s="162"/>
      <c r="F258" s="162"/>
      <c r="G258" s="162"/>
      <c r="H258" s="162"/>
      <c r="I258" s="162"/>
      <c r="J258" s="162"/>
      <c r="K258" s="162"/>
      <c r="L258" s="162"/>
      <c r="M258" s="162"/>
      <c r="N258" s="162"/>
      <c r="O258" s="416"/>
      <c r="X258" s="162"/>
      <c r="Y258" s="162"/>
      <c r="Z258" s="162"/>
      <c r="AA258" s="162"/>
      <c r="AB258" s="162"/>
      <c r="AC258" s="162"/>
      <c r="AD258" s="608"/>
    </row>
    <row r="259" spans="1:30" s="1" customFormat="1" x14ac:dyDescent="0.2">
      <c r="A259" s="162"/>
      <c r="B259" s="162"/>
      <c r="C259" s="162"/>
      <c r="D259" s="162"/>
      <c r="E259" s="162"/>
      <c r="F259" s="162"/>
      <c r="G259" s="162"/>
      <c r="H259" s="162"/>
      <c r="I259" s="162"/>
      <c r="J259" s="162"/>
      <c r="K259" s="162"/>
      <c r="L259" s="162"/>
      <c r="M259" s="162"/>
      <c r="N259" s="162"/>
      <c r="O259" s="416"/>
      <c r="X259" s="162"/>
      <c r="Y259" s="162"/>
      <c r="Z259" s="162"/>
      <c r="AA259" s="162"/>
      <c r="AB259" s="162"/>
      <c r="AC259" s="162"/>
      <c r="AD259" s="608"/>
    </row>
    <row r="260" spans="1:30" s="1" customFormat="1" x14ac:dyDescent="0.2">
      <c r="A260" s="162"/>
      <c r="B260" s="162"/>
      <c r="C260" s="162"/>
      <c r="D260" s="162"/>
      <c r="E260" s="162"/>
      <c r="F260" s="162"/>
      <c r="G260" s="162"/>
      <c r="H260" s="162"/>
      <c r="I260" s="162"/>
      <c r="J260" s="162"/>
      <c r="K260" s="162"/>
      <c r="L260" s="162"/>
      <c r="M260" s="162"/>
      <c r="N260" s="162"/>
      <c r="O260" s="416"/>
      <c r="X260" s="162"/>
      <c r="Y260" s="162"/>
      <c r="Z260" s="162"/>
      <c r="AA260" s="162"/>
      <c r="AB260" s="162"/>
      <c r="AC260" s="162"/>
      <c r="AD260" s="608"/>
    </row>
    <row r="261" spans="1:30" s="1" customFormat="1" x14ac:dyDescent="0.2">
      <c r="A261" s="162"/>
      <c r="B261" s="162"/>
      <c r="C261" s="162"/>
      <c r="D261" s="162"/>
      <c r="E261" s="162"/>
      <c r="F261" s="162"/>
      <c r="G261" s="162"/>
      <c r="H261" s="162"/>
      <c r="I261" s="162"/>
      <c r="J261" s="162"/>
      <c r="K261" s="162"/>
      <c r="L261" s="162"/>
      <c r="M261" s="162"/>
      <c r="N261" s="162"/>
      <c r="O261" s="416"/>
      <c r="X261" s="162"/>
      <c r="Y261" s="162"/>
      <c r="Z261" s="162"/>
      <c r="AA261" s="162"/>
      <c r="AB261" s="162"/>
      <c r="AC261" s="162"/>
      <c r="AD261" s="608"/>
    </row>
    <row r="262" spans="1:30" s="1" customFormat="1" x14ac:dyDescent="0.2">
      <c r="A262" s="162"/>
      <c r="B262" s="162"/>
      <c r="C262" s="162"/>
      <c r="D262" s="162"/>
      <c r="E262" s="162"/>
      <c r="F262" s="162"/>
      <c r="G262" s="162"/>
      <c r="H262" s="162"/>
      <c r="I262" s="162"/>
      <c r="J262" s="162"/>
      <c r="K262" s="162"/>
      <c r="L262" s="162"/>
      <c r="M262" s="162"/>
      <c r="N262" s="162"/>
      <c r="O262" s="416"/>
      <c r="X262" s="162"/>
      <c r="Y262" s="162"/>
      <c r="Z262" s="162"/>
      <c r="AA262" s="162"/>
      <c r="AB262" s="162"/>
      <c r="AC262" s="162"/>
      <c r="AD262" s="608"/>
    </row>
    <row r="263" spans="1:30" s="1" customFormat="1" x14ac:dyDescent="0.2">
      <c r="A263" s="162"/>
      <c r="B263" s="162"/>
      <c r="C263" s="162"/>
      <c r="D263" s="162"/>
      <c r="E263" s="162"/>
      <c r="F263" s="162"/>
      <c r="G263" s="162"/>
      <c r="H263" s="162"/>
      <c r="I263" s="162"/>
      <c r="J263" s="162"/>
      <c r="K263" s="162"/>
      <c r="L263" s="162"/>
      <c r="M263" s="162"/>
      <c r="N263" s="162"/>
      <c r="O263" s="416"/>
      <c r="X263" s="162"/>
      <c r="Y263" s="162"/>
      <c r="Z263" s="162"/>
      <c r="AA263" s="162"/>
      <c r="AB263" s="162"/>
      <c r="AC263" s="162"/>
      <c r="AD263" s="608"/>
    </row>
    <row r="264" spans="1:30" s="1" customFormat="1" x14ac:dyDescent="0.2">
      <c r="A264" s="162"/>
      <c r="B264" s="162"/>
      <c r="C264" s="162"/>
      <c r="D264" s="162"/>
      <c r="E264" s="162"/>
      <c r="F264" s="162"/>
      <c r="G264" s="162"/>
      <c r="H264" s="162"/>
      <c r="I264" s="162"/>
      <c r="J264" s="162"/>
      <c r="K264" s="162"/>
      <c r="L264" s="162"/>
      <c r="M264" s="162"/>
      <c r="N264" s="162"/>
      <c r="O264" s="416"/>
      <c r="X264" s="162"/>
      <c r="Y264" s="162"/>
      <c r="Z264" s="162"/>
      <c r="AA264" s="162"/>
      <c r="AB264" s="162"/>
      <c r="AC264" s="162"/>
      <c r="AD264" s="608"/>
    </row>
    <row r="265" spans="1:30" s="1" customFormat="1" x14ac:dyDescent="0.2">
      <c r="A265" s="162"/>
      <c r="B265" s="162"/>
      <c r="C265" s="162"/>
      <c r="D265" s="162"/>
      <c r="E265" s="162"/>
      <c r="F265" s="162"/>
      <c r="G265" s="162"/>
      <c r="H265" s="162"/>
      <c r="I265" s="162"/>
      <c r="J265" s="162"/>
      <c r="K265" s="162"/>
      <c r="L265" s="162"/>
      <c r="M265" s="162"/>
      <c r="N265" s="162"/>
      <c r="O265" s="416"/>
      <c r="X265" s="162"/>
      <c r="Y265" s="162"/>
      <c r="Z265" s="162"/>
      <c r="AA265" s="162"/>
      <c r="AB265" s="162"/>
      <c r="AC265" s="162"/>
      <c r="AD265" s="608"/>
    </row>
    <row r="266" spans="1:30" s="1" customFormat="1" x14ac:dyDescent="0.2">
      <c r="A266" s="162"/>
      <c r="B266" s="162"/>
      <c r="C266" s="162"/>
      <c r="D266" s="162"/>
      <c r="E266" s="162"/>
      <c r="F266" s="162"/>
      <c r="G266" s="162"/>
      <c r="H266" s="162"/>
      <c r="I266" s="162"/>
      <c r="J266" s="162"/>
      <c r="K266" s="162"/>
      <c r="L266" s="162"/>
      <c r="M266" s="162"/>
      <c r="N266" s="162"/>
      <c r="O266" s="416"/>
      <c r="X266" s="162"/>
      <c r="Y266" s="162"/>
      <c r="Z266" s="162"/>
      <c r="AA266" s="162"/>
      <c r="AB266" s="162"/>
      <c r="AC266" s="162"/>
      <c r="AD266" s="608"/>
    </row>
    <row r="267" spans="1:30" s="1" customFormat="1" x14ac:dyDescent="0.2">
      <c r="A267" s="162"/>
      <c r="B267" s="162"/>
      <c r="C267" s="162"/>
      <c r="D267" s="162"/>
      <c r="E267" s="162"/>
      <c r="F267" s="162"/>
      <c r="G267" s="162"/>
      <c r="H267" s="162"/>
      <c r="I267" s="162"/>
      <c r="J267" s="162"/>
      <c r="K267" s="162"/>
      <c r="L267" s="162"/>
      <c r="M267" s="162"/>
      <c r="N267" s="162"/>
      <c r="O267" s="416"/>
      <c r="X267" s="162"/>
      <c r="Y267" s="162"/>
      <c r="Z267" s="162"/>
      <c r="AA267" s="162"/>
      <c r="AB267" s="162"/>
      <c r="AC267" s="162"/>
      <c r="AD267" s="608"/>
    </row>
    <row r="268" spans="1:30" s="1" customFormat="1" x14ac:dyDescent="0.2">
      <c r="A268" s="162"/>
      <c r="B268" s="162"/>
      <c r="C268" s="162"/>
      <c r="D268" s="162"/>
      <c r="E268" s="162"/>
      <c r="F268" s="162"/>
      <c r="G268" s="162"/>
      <c r="H268" s="162"/>
      <c r="I268" s="162"/>
      <c r="J268" s="162"/>
      <c r="K268" s="162"/>
      <c r="L268" s="162"/>
      <c r="M268" s="162"/>
      <c r="N268" s="162"/>
      <c r="O268" s="416"/>
      <c r="X268" s="162"/>
      <c r="Y268" s="162"/>
      <c r="Z268" s="162"/>
      <c r="AA268" s="162"/>
      <c r="AB268" s="162"/>
      <c r="AC268" s="162"/>
      <c r="AD268" s="608"/>
    </row>
    <row r="269" spans="1:30" s="1" customFormat="1" x14ac:dyDescent="0.2">
      <c r="A269" s="162"/>
      <c r="B269" s="162"/>
      <c r="C269" s="162"/>
      <c r="D269" s="162"/>
      <c r="E269" s="162"/>
      <c r="F269" s="162"/>
      <c r="G269" s="162"/>
      <c r="H269" s="162"/>
      <c r="I269" s="162"/>
      <c r="J269" s="162"/>
      <c r="K269" s="162"/>
      <c r="L269" s="162"/>
      <c r="M269" s="162"/>
      <c r="N269" s="162"/>
      <c r="O269" s="416"/>
      <c r="X269" s="162"/>
      <c r="Y269" s="162"/>
      <c r="Z269" s="162"/>
      <c r="AA269" s="162"/>
      <c r="AB269" s="162"/>
      <c r="AC269" s="162"/>
      <c r="AD269" s="608"/>
    </row>
    <row r="270" spans="1:30" s="1" customFormat="1" x14ac:dyDescent="0.2">
      <c r="A270" s="162"/>
      <c r="B270" s="162"/>
      <c r="C270" s="162"/>
      <c r="D270" s="162"/>
      <c r="E270" s="162"/>
      <c r="F270" s="162"/>
      <c r="G270" s="162"/>
      <c r="H270" s="162"/>
      <c r="I270" s="162"/>
      <c r="J270" s="162"/>
      <c r="K270" s="162"/>
      <c r="L270" s="162"/>
      <c r="M270" s="162"/>
      <c r="N270" s="162"/>
      <c r="O270" s="416"/>
      <c r="X270" s="162"/>
      <c r="Y270" s="162"/>
      <c r="Z270" s="162"/>
      <c r="AA270" s="162"/>
      <c r="AB270" s="162"/>
      <c r="AC270" s="162"/>
      <c r="AD270" s="608"/>
    </row>
    <row r="271" spans="1:30" s="1" customFormat="1" x14ac:dyDescent="0.2">
      <c r="A271" s="162"/>
      <c r="B271" s="162"/>
      <c r="C271" s="162"/>
      <c r="D271" s="162"/>
      <c r="E271" s="162"/>
      <c r="F271" s="162"/>
      <c r="G271" s="162"/>
      <c r="H271" s="162"/>
      <c r="I271" s="162"/>
      <c r="J271" s="162"/>
      <c r="K271" s="162"/>
      <c r="L271" s="162"/>
      <c r="M271" s="162"/>
      <c r="N271" s="162"/>
      <c r="O271" s="416"/>
      <c r="X271" s="162"/>
      <c r="Y271" s="162"/>
      <c r="Z271" s="162"/>
      <c r="AA271" s="162"/>
      <c r="AB271" s="162"/>
      <c r="AC271" s="162"/>
      <c r="AD271" s="608"/>
    </row>
    <row r="272" spans="1:30" s="1" customFormat="1" x14ac:dyDescent="0.2">
      <c r="A272" s="162"/>
      <c r="B272" s="162"/>
      <c r="C272" s="162"/>
      <c r="D272" s="162"/>
      <c r="E272" s="162"/>
      <c r="F272" s="162"/>
      <c r="G272" s="162"/>
      <c r="H272" s="162"/>
      <c r="I272" s="162"/>
      <c r="J272" s="162"/>
      <c r="K272" s="162"/>
      <c r="L272" s="162"/>
      <c r="M272" s="162"/>
      <c r="N272" s="162"/>
      <c r="O272" s="416"/>
      <c r="X272" s="162"/>
      <c r="Y272" s="162"/>
      <c r="Z272" s="162"/>
      <c r="AA272" s="162"/>
      <c r="AB272" s="162"/>
      <c r="AC272" s="162"/>
      <c r="AD272" s="608"/>
    </row>
    <row r="273" spans="1:30" s="1" customFormat="1" x14ac:dyDescent="0.2">
      <c r="A273" s="162"/>
      <c r="B273" s="162"/>
      <c r="C273" s="162"/>
      <c r="D273" s="162"/>
      <c r="E273" s="162"/>
      <c r="F273" s="162"/>
      <c r="G273" s="162"/>
      <c r="H273" s="162"/>
      <c r="I273" s="162"/>
      <c r="J273" s="162"/>
      <c r="K273" s="162"/>
      <c r="L273" s="162"/>
      <c r="M273" s="162"/>
      <c r="N273" s="162"/>
      <c r="O273" s="416"/>
      <c r="X273" s="162"/>
      <c r="Y273" s="162"/>
      <c r="Z273" s="162"/>
      <c r="AA273" s="162"/>
      <c r="AB273" s="162"/>
      <c r="AC273" s="162"/>
      <c r="AD273" s="608"/>
    </row>
    <row r="274" spans="1:30" s="1" customFormat="1" x14ac:dyDescent="0.2">
      <c r="A274" s="162"/>
      <c r="B274" s="162"/>
      <c r="C274" s="162"/>
      <c r="D274" s="162"/>
      <c r="E274" s="162"/>
      <c r="F274" s="162"/>
      <c r="G274" s="162"/>
      <c r="H274" s="162"/>
      <c r="I274" s="162"/>
      <c r="J274" s="162"/>
      <c r="K274" s="162"/>
      <c r="L274" s="162"/>
      <c r="M274" s="162"/>
      <c r="N274" s="162"/>
      <c r="O274" s="416"/>
      <c r="X274" s="162"/>
      <c r="Y274" s="162"/>
      <c r="Z274" s="162"/>
      <c r="AA274" s="162"/>
      <c r="AB274" s="162"/>
      <c r="AC274" s="162"/>
      <c r="AD274" s="608"/>
    </row>
    <row r="275" spans="1:30" s="1" customFormat="1" x14ac:dyDescent="0.2">
      <c r="A275" s="162"/>
      <c r="B275" s="162"/>
      <c r="C275" s="162"/>
      <c r="D275" s="162"/>
      <c r="E275" s="162"/>
      <c r="F275" s="162"/>
      <c r="G275" s="162"/>
      <c r="H275" s="162"/>
      <c r="I275" s="162"/>
      <c r="J275" s="162"/>
      <c r="K275" s="162"/>
      <c r="L275" s="162"/>
      <c r="M275" s="162"/>
      <c r="N275" s="162"/>
      <c r="O275" s="416"/>
      <c r="X275" s="162"/>
      <c r="Y275" s="162"/>
      <c r="Z275" s="162"/>
      <c r="AA275" s="162"/>
      <c r="AB275" s="162"/>
      <c r="AC275" s="162"/>
      <c r="AD275" s="608"/>
    </row>
    <row r="276" spans="1:30" s="1" customFormat="1" x14ac:dyDescent="0.2">
      <c r="A276" s="162"/>
      <c r="B276" s="162"/>
      <c r="C276" s="162"/>
      <c r="D276" s="162"/>
      <c r="E276" s="162"/>
      <c r="F276" s="162"/>
      <c r="G276" s="162"/>
      <c r="H276" s="162"/>
      <c r="I276" s="162"/>
      <c r="J276" s="162"/>
      <c r="K276" s="162"/>
      <c r="L276" s="162"/>
      <c r="M276" s="162"/>
      <c r="N276" s="162"/>
      <c r="O276" s="416"/>
      <c r="X276" s="162"/>
      <c r="Y276" s="162"/>
      <c r="Z276" s="162"/>
      <c r="AA276" s="162"/>
      <c r="AB276" s="162"/>
      <c r="AC276" s="162"/>
      <c r="AD276" s="608"/>
    </row>
    <row r="277" spans="1:30" s="1" customFormat="1" x14ac:dyDescent="0.2">
      <c r="A277" s="162"/>
      <c r="B277" s="162"/>
      <c r="C277" s="162"/>
      <c r="D277" s="162"/>
      <c r="E277" s="162"/>
      <c r="F277" s="162"/>
      <c r="G277" s="162"/>
      <c r="H277" s="162"/>
      <c r="I277" s="162"/>
      <c r="J277" s="162"/>
      <c r="K277" s="162"/>
      <c r="L277" s="162"/>
      <c r="M277" s="162"/>
      <c r="N277" s="162"/>
      <c r="O277" s="416"/>
      <c r="X277" s="162"/>
      <c r="Y277" s="162"/>
      <c r="Z277" s="162"/>
      <c r="AA277" s="162"/>
      <c r="AB277" s="162"/>
      <c r="AC277" s="162"/>
      <c r="AD277" s="608"/>
    </row>
    <row r="278" spans="1:30" s="1" customFormat="1" x14ac:dyDescent="0.2">
      <c r="A278" s="162"/>
      <c r="B278" s="162"/>
      <c r="C278" s="162"/>
      <c r="D278" s="162"/>
      <c r="E278" s="162"/>
      <c r="F278" s="162"/>
      <c r="G278" s="162"/>
      <c r="H278" s="162"/>
      <c r="I278" s="162"/>
      <c r="J278" s="162"/>
      <c r="K278" s="162"/>
      <c r="L278" s="162"/>
      <c r="M278" s="162"/>
      <c r="N278" s="162"/>
      <c r="O278" s="416"/>
      <c r="X278" s="162"/>
      <c r="Y278" s="162"/>
      <c r="Z278" s="162"/>
      <c r="AA278" s="162"/>
      <c r="AB278" s="162"/>
      <c r="AC278" s="162"/>
      <c r="AD278" s="608"/>
    </row>
    <row r="279" spans="1:30" s="1" customFormat="1" x14ac:dyDescent="0.2">
      <c r="A279" s="162"/>
      <c r="B279" s="162"/>
      <c r="C279" s="162"/>
      <c r="D279" s="162"/>
      <c r="E279" s="162"/>
      <c r="F279" s="162"/>
      <c r="G279" s="162"/>
      <c r="H279" s="162"/>
      <c r="I279" s="162"/>
      <c r="J279" s="162"/>
      <c r="K279" s="162"/>
      <c r="L279" s="162"/>
      <c r="M279" s="162"/>
      <c r="N279" s="162"/>
      <c r="O279" s="416"/>
      <c r="X279" s="162"/>
      <c r="Y279" s="162"/>
      <c r="Z279" s="162"/>
      <c r="AA279" s="162"/>
      <c r="AB279" s="162"/>
      <c r="AC279" s="162"/>
      <c r="AD279" s="608"/>
    </row>
    <row r="280" spans="1:30" s="1" customFormat="1" x14ac:dyDescent="0.2">
      <c r="A280" s="162"/>
      <c r="B280" s="162"/>
      <c r="C280" s="162"/>
      <c r="D280" s="162"/>
      <c r="E280" s="162"/>
      <c r="F280" s="162"/>
      <c r="G280" s="162"/>
      <c r="H280" s="162"/>
      <c r="I280" s="162"/>
      <c r="J280" s="162"/>
      <c r="K280" s="162"/>
      <c r="L280" s="162"/>
      <c r="M280" s="162"/>
      <c r="N280" s="162"/>
      <c r="O280" s="416"/>
      <c r="X280" s="162"/>
      <c r="Y280" s="162"/>
      <c r="Z280" s="162"/>
      <c r="AA280" s="162"/>
      <c r="AB280" s="162"/>
      <c r="AC280" s="162"/>
      <c r="AD280" s="608"/>
    </row>
    <row r="281" spans="1:30" s="1" customFormat="1" x14ac:dyDescent="0.2">
      <c r="A281" s="162"/>
      <c r="B281" s="162"/>
      <c r="C281" s="162"/>
      <c r="D281" s="162"/>
      <c r="E281" s="162"/>
      <c r="F281" s="162"/>
      <c r="G281" s="162"/>
      <c r="H281" s="162"/>
      <c r="I281" s="162"/>
      <c r="J281" s="162"/>
      <c r="K281" s="162"/>
      <c r="L281" s="162"/>
      <c r="M281" s="162"/>
      <c r="N281" s="162"/>
      <c r="O281" s="416"/>
      <c r="X281" s="162"/>
      <c r="Y281" s="162"/>
      <c r="Z281" s="162"/>
      <c r="AA281" s="162"/>
      <c r="AB281" s="162"/>
      <c r="AC281" s="162"/>
      <c r="AD281" s="608"/>
    </row>
    <row r="282" spans="1:30" s="1" customFormat="1" x14ac:dyDescent="0.2">
      <c r="A282" s="162"/>
      <c r="B282" s="162"/>
      <c r="C282" s="162"/>
      <c r="D282" s="162"/>
      <c r="E282" s="162"/>
      <c r="F282" s="162"/>
      <c r="G282" s="162"/>
      <c r="H282" s="162"/>
      <c r="I282" s="162"/>
      <c r="J282" s="162"/>
      <c r="K282" s="162"/>
      <c r="L282" s="162"/>
      <c r="M282" s="162"/>
      <c r="N282" s="162"/>
      <c r="O282" s="416"/>
      <c r="X282" s="162"/>
      <c r="Y282" s="162"/>
      <c r="Z282" s="162"/>
      <c r="AA282" s="162"/>
      <c r="AB282" s="162"/>
      <c r="AC282" s="162"/>
      <c r="AD282" s="608"/>
    </row>
    <row r="283" spans="1:30" s="1" customFormat="1" x14ac:dyDescent="0.2">
      <c r="A283" s="162"/>
      <c r="B283" s="162"/>
      <c r="C283" s="162"/>
      <c r="D283" s="162"/>
      <c r="E283" s="162"/>
      <c r="F283" s="162"/>
      <c r="G283" s="162"/>
      <c r="H283" s="162"/>
      <c r="I283" s="162"/>
      <c r="J283" s="162"/>
      <c r="K283" s="162"/>
      <c r="L283" s="162"/>
      <c r="M283" s="162"/>
      <c r="N283" s="162"/>
      <c r="O283" s="416"/>
      <c r="X283" s="162"/>
      <c r="Y283" s="162"/>
      <c r="Z283" s="162"/>
      <c r="AA283" s="162"/>
      <c r="AB283" s="162"/>
      <c r="AC283" s="162"/>
      <c r="AD283" s="608"/>
    </row>
    <row r="284" spans="1:30" s="1" customFormat="1" x14ac:dyDescent="0.2">
      <c r="A284" s="162"/>
      <c r="B284" s="162"/>
      <c r="C284" s="162"/>
      <c r="D284" s="162"/>
      <c r="E284" s="162"/>
      <c r="F284" s="162"/>
      <c r="G284" s="162"/>
      <c r="H284" s="162"/>
      <c r="I284" s="162"/>
      <c r="J284" s="162"/>
      <c r="K284" s="162"/>
      <c r="L284" s="162"/>
      <c r="M284" s="162"/>
      <c r="N284" s="162"/>
      <c r="O284" s="416"/>
      <c r="X284" s="162"/>
      <c r="Y284" s="162"/>
      <c r="Z284" s="162"/>
      <c r="AA284" s="162"/>
      <c r="AB284" s="162"/>
      <c r="AC284" s="162"/>
      <c r="AD284" s="608"/>
    </row>
    <row r="285" spans="1:30" s="1" customFormat="1" x14ac:dyDescent="0.2">
      <c r="A285" s="162"/>
      <c r="B285" s="162"/>
      <c r="C285" s="162"/>
      <c r="D285" s="162"/>
      <c r="E285" s="162"/>
      <c r="F285" s="162"/>
      <c r="G285" s="162"/>
      <c r="H285" s="162"/>
      <c r="I285" s="162"/>
      <c r="J285" s="162"/>
      <c r="K285" s="162"/>
      <c r="L285" s="162"/>
      <c r="M285" s="162"/>
      <c r="N285" s="162"/>
      <c r="O285" s="416"/>
      <c r="X285" s="162"/>
      <c r="Y285" s="162"/>
      <c r="Z285" s="162"/>
      <c r="AA285" s="162"/>
      <c r="AB285" s="162"/>
      <c r="AC285" s="162"/>
      <c r="AD285" s="608"/>
    </row>
    <row r="286" spans="1:30" s="1" customFormat="1" x14ac:dyDescent="0.2">
      <c r="A286" s="162"/>
      <c r="B286" s="162"/>
      <c r="C286" s="162"/>
      <c r="D286" s="162"/>
      <c r="E286" s="162"/>
      <c r="F286" s="162"/>
      <c r="G286" s="162"/>
      <c r="H286" s="162"/>
      <c r="I286" s="162"/>
      <c r="J286" s="162"/>
      <c r="K286" s="162"/>
      <c r="L286" s="162"/>
      <c r="M286" s="162"/>
      <c r="N286" s="162"/>
      <c r="O286" s="416"/>
      <c r="X286" s="162"/>
      <c r="Y286" s="162"/>
      <c r="Z286" s="162"/>
      <c r="AA286" s="162"/>
      <c r="AB286" s="162"/>
      <c r="AC286" s="162"/>
      <c r="AD286" s="608"/>
    </row>
    <row r="287" spans="1:30" s="1" customFormat="1" x14ac:dyDescent="0.2">
      <c r="A287" s="162"/>
      <c r="B287" s="162"/>
      <c r="C287" s="162"/>
      <c r="D287" s="162"/>
      <c r="E287" s="162"/>
      <c r="F287" s="162"/>
      <c r="G287" s="162"/>
      <c r="H287" s="162"/>
      <c r="I287" s="162"/>
      <c r="J287" s="162"/>
      <c r="K287" s="162"/>
      <c r="L287" s="162"/>
      <c r="M287" s="162"/>
      <c r="N287" s="162"/>
      <c r="O287" s="416"/>
      <c r="X287" s="162"/>
      <c r="Y287" s="162"/>
      <c r="Z287" s="162"/>
      <c r="AA287" s="162"/>
      <c r="AB287" s="162"/>
      <c r="AC287" s="162"/>
      <c r="AD287" s="608"/>
    </row>
    <row r="288" spans="1:30" s="1" customFormat="1" x14ac:dyDescent="0.2">
      <c r="A288" s="162"/>
      <c r="B288" s="162"/>
      <c r="C288" s="162"/>
      <c r="D288" s="162"/>
      <c r="E288" s="162"/>
      <c r="F288" s="162"/>
      <c r="G288" s="162"/>
      <c r="H288" s="162"/>
      <c r="I288" s="162"/>
      <c r="J288" s="162"/>
      <c r="K288" s="162"/>
      <c r="L288" s="162"/>
      <c r="M288" s="162"/>
      <c r="N288" s="162"/>
      <c r="O288" s="416"/>
      <c r="X288" s="162"/>
      <c r="Y288" s="162"/>
      <c r="Z288" s="162"/>
      <c r="AA288" s="162"/>
      <c r="AB288" s="162"/>
      <c r="AC288" s="162"/>
      <c r="AD288" s="608"/>
    </row>
    <row r="289" spans="1:30" s="1" customFormat="1" x14ac:dyDescent="0.2">
      <c r="A289" s="162"/>
      <c r="B289" s="162"/>
      <c r="C289" s="162"/>
      <c r="D289" s="162"/>
      <c r="E289" s="162"/>
      <c r="F289" s="162"/>
      <c r="G289" s="162"/>
      <c r="H289" s="162"/>
      <c r="I289" s="162"/>
      <c r="J289" s="162"/>
      <c r="K289" s="162"/>
      <c r="L289" s="162"/>
      <c r="M289" s="162"/>
      <c r="N289" s="162"/>
      <c r="O289" s="416"/>
      <c r="X289" s="162"/>
      <c r="Y289" s="162"/>
      <c r="Z289" s="162"/>
      <c r="AA289" s="162"/>
      <c r="AB289" s="162"/>
      <c r="AC289" s="162"/>
      <c r="AD289" s="608"/>
    </row>
    <row r="290" spans="1:30" s="1" customFormat="1" x14ac:dyDescent="0.2">
      <c r="A290" s="162"/>
      <c r="B290" s="162"/>
      <c r="C290" s="162"/>
      <c r="D290" s="162"/>
      <c r="E290" s="162"/>
      <c r="F290" s="162"/>
      <c r="G290" s="162"/>
      <c r="H290" s="162"/>
      <c r="I290" s="162"/>
      <c r="J290" s="162"/>
      <c r="K290" s="162"/>
      <c r="L290" s="162"/>
      <c r="M290" s="162"/>
      <c r="N290" s="162"/>
      <c r="O290" s="416"/>
      <c r="X290" s="162"/>
      <c r="Y290" s="162"/>
      <c r="Z290" s="162"/>
      <c r="AA290" s="162"/>
      <c r="AB290" s="162"/>
      <c r="AC290" s="162"/>
      <c r="AD290" s="608"/>
    </row>
    <row r="291" spans="1:30" s="1" customFormat="1" x14ac:dyDescent="0.2">
      <c r="A291" s="162"/>
      <c r="B291" s="162"/>
      <c r="C291" s="162"/>
      <c r="D291" s="162"/>
      <c r="E291" s="162"/>
      <c r="F291" s="162"/>
      <c r="G291" s="162"/>
      <c r="H291" s="162"/>
      <c r="I291" s="162"/>
      <c r="J291" s="162"/>
      <c r="K291" s="162"/>
      <c r="L291" s="162"/>
      <c r="M291" s="162"/>
      <c r="N291" s="162"/>
      <c r="O291" s="416"/>
      <c r="X291" s="162"/>
      <c r="Y291" s="162"/>
      <c r="Z291" s="162"/>
      <c r="AA291" s="162"/>
      <c r="AB291" s="162"/>
      <c r="AC291" s="162"/>
      <c r="AD291" s="608"/>
    </row>
    <row r="292" spans="1:30" s="1" customFormat="1" x14ac:dyDescent="0.2">
      <c r="A292" s="162"/>
      <c r="B292" s="162"/>
      <c r="C292" s="162"/>
      <c r="D292" s="162"/>
      <c r="E292" s="162"/>
      <c r="F292" s="162"/>
      <c r="G292" s="162"/>
      <c r="H292" s="162"/>
      <c r="I292" s="162"/>
      <c r="J292" s="162"/>
      <c r="K292" s="162"/>
      <c r="L292" s="162"/>
      <c r="M292" s="162"/>
      <c r="N292" s="162"/>
      <c r="O292" s="416"/>
      <c r="X292" s="162"/>
      <c r="Y292" s="162"/>
      <c r="Z292" s="162"/>
      <c r="AA292" s="162"/>
      <c r="AB292" s="162"/>
      <c r="AC292" s="162"/>
      <c r="AD292" s="608"/>
    </row>
    <row r="293" spans="1:30" s="1" customFormat="1" x14ac:dyDescent="0.2">
      <c r="A293" s="162"/>
      <c r="B293" s="162"/>
      <c r="C293" s="162"/>
      <c r="D293" s="162"/>
      <c r="E293" s="162"/>
      <c r="F293" s="162"/>
      <c r="G293" s="162"/>
      <c r="H293" s="162"/>
      <c r="I293" s="162"/>
      <c r="J293" s="162"/>
      <c r="K293" s="162"/>
      <c r="L293" s="162"/>
      <c r="M293" s="162"/>
      <c r="N293" s="162"/>
      <c r="O293" s="416"/>
      <c r="X293" s="162"/>
      <c r="Y293" s="162"/>
      <c r="Z293" s="162"/>
      <c r="AA293" s="162"/>
      <c r="AB293" s="162"/>
      <c r="AC293" s="162"/>
      <c r="AD293" s="608"/>
    </row>
    <row r="294" spans="1:30" s="1" customFormat="1" x14ac:dyDescent="0.2">
      <c r="A294" s="162"/>
      <c r="B294" s="162"/>
      <c r="C294" s="162"/>
      <c r="D294" s="162"/>
      <c r="E294" s="162"/>
      <c r="F294" s="162"/>
      <c r="G294" s="162"/>
      <c r="H294" s="162"/>
      <c r="I294" s="162"/>
      <c r="J294" s="162"/>
      <c r="K294" s="162"/>
      <c r="L294" s="162"/>
      <c r="M294" s="162"/>
      <c r="N294" s="162"/>
      <c r="O294" s="416"/>
      <c r="X294" s="162"/>
      <c r="Y294" s="162"/>
      <c r="Z294" s="162"/>
      <c r="AA294" s="162"/>
      <c r="AB294" s="162"/>
      <c r="AC294" s="162"/>
      <c r="AD294" s="608"/>
    </row>
    <row r="295" spans="1:30" s="1" customFormat="1" x14ac:dyDescent="0.2">
      <c r="A295" s="162"/>
      <c r="B295" s="162"/>
      <c r="C295" s="162"/>
      <c r="D295" s="162"/>
      <c r="E295" s="162"/>
      <c r="F295" s="162"/>
      <c r="G295" s="162"/>
      <c r="H295" s="162"/>
      <c r="I295" s="162"/>
      <c r="J295" s="162"/>
      <c r="K295" s="162"/>
      <c r="L295" s="162"/>
      <c r="M295" s="162"/>
      <c r="N295" s="162"/>
      <c r="O295" s="416"/>
      <c r="X295" s="162"/>
      <c r="Y295" s="162"/>
      <c r="Z295" s="162"/>
      <c r="AA295" s="162"/>
      <c r="AB295" s="162"/>
      <c r="AC295" s="162"/>
      <c r="AD295" s="608"/>
    </row>
    <row r="296" spans="1:30" s="1" customFormat="1" x14ac:dyDescent="0.2">
      <c r="A296" s="162"/>
      <c r="B296" s="162"/>
      <c r="C296" s="162"/>
      <c r="D296" s="162"/>
      <c r="E296" s="162"/>
      <c r="F296" s="162"/>
      <c r="G296" s="162"/>
      <c r="H296" s="162"/>
      <c r="I296" s="162"/>
      <c r="J296" s="162"/>
      <c r="K296" s="162"/>
      <c r="L296" s="162"/>
      <c r="M296" s="162"/>
      <c r="N296" s="162"/>
      <c r="O296" s="416"/>
      <c r="X296" s="162"/>
      <c r="Y296" s="162"/>
      <c r="Z296" s="162"/>
      <c r="AA296" s="162"/>
      <c r="AB296" s="162"/>
      <c r="AC296" s="162"/>
      <c r="AD296" s="608"/>
    </row>
    <row r="297" spans="1:30" s="1" customFormat="1" x14ac:dyDescent="0.2">
      <c r="A297" s="162"/>
      <c r="B297" s="162"/>
      <c r="C297" s="162"/>
      <c r="D297" s="162"/>
      <c r="E297" s="162"/>
      <c r="F297" s="162"/>
      <c r="G297" s="162"/>
      <c r="H297" s="162"/>
      <c r="I297" s="162"/>
      <c r="J297" s="162"/>
      <c r="K297" s="162"/>
      <c r="L297" s="162"/>
      <c r="M297" s="162"/>
      <c r="N297" s="162"/>
      <c r="O297" s="416"/>
      <c r="X297" s="162"/>
      <c r="Y297" s="162"/>
      <c r="Z297" s="162"/>
      <c r="AA297" s="162"/>
      <c r="AB297" s="162"/>
      <c r="AC297" s="162"/>
      <c r="AD297" s="608"/>
    </row>
    <row r="298" spans="1:30" s="1" customFormat="1" x14ac:dyDescent="0.2">
      <c r="A298" s="162"/>
      <c r="B298" s="162"/>
      <c r="C298" s="162"/>
      <c r="D298" s="162"/>
      <c r="E298" s="162"/>
      <c r="F298" s="162"/>
      <c r="G298" s="162"/>
      <c r="H298" s="162"/>
      <c r="I298" s="162"/>
      <c r="J298" s="162"/>
      <c r="K298" s="162"/>
      <c r="L298" s="162"/>
      <c r="M298" s="162"/>
      <c r="N298" s="162"/>
      <c r="O298" s="416"/>
      <c r="X298" s="162"/>
      <c r="Y298" s="162"/>
      <c r="Z298" s="162"/>
      <c r="AA298" s="162"/>
      <c r="AB298" s="162"/>
      <c r="AC298" s="162"/>
      <c r="AD298" s="608"/>
    </row>
    <row r="299" spans="1:30" s="1" customFormat="1" x14ac:dyDescent="0.2">
      <c r="A299" s="162"/>
      <c r="B299" s="162"/>
      <c r="C299" s="162"/>
      <c r="D299" s="162"/>
      <c r="E299" s="162"/>
      <c r="F299" s="162"/>
      <c r="G299" s="162"/>
      <c r="H299" s="162"/>
      <c r="I299" s="162"/>
      <c r="J299" s="162"/>
      <c r="K299" s="162"/>
      <c r="L299" s="162"/>
      <c r="M299" s="162"/>
      <c r="N299" s="162"/>
      <c r="O299" s="416"/>
      <c r="X299" s="162"/>
      <c r="Y299" s="162"/>
      <c r="Z299" s="162"/>
      <c r="AA299" s="162"/>
      <c r="AB299" s="162"/>
      <c r="AC299" s="162"/>
      <c r="AD299" s="608"/>
    </row>
    <row r="300" spans="1:30" s="1" customFormat="1" x14ac:dyDescent="0.2">
      <c r="A300" s="162"/>
      <c r="B300" s="162"/>
      <c r="C300" s="162"/>
      <c r="D300" s="162"/>
      <c r="E300" s="162"/>
      <c r="F300" s="162"/>
      <c r="G300" s="162"/>
      <c r="H300" s="162"/>
      <c r="I300" s="162"/>
      <c r="J300" s="162"/>
      <c r="K300" s="162"/>
      <c r="L300" s="162"/>
      <c r="M300" s="162"/>
      <c r="N300" s="162"/>
      <c r="O300" s="416"/>
      <c r="X300" s="162"/>
      <c r="Y300" s="162"/>
      <c r="Z300" s="162"/>
      <c r="AA300" s="162"/>
      <c r="AB300" s="162"/>
      <c r="AC300" s="162"/>
      <c r="AD300" s="608"/>
    </row>
    <row r="301" spans="1:30" s="1" customFormat="1" x14ac:dyDescent="0.2">
      <c r="A301" s="162"/>
      <c r="B301" s="162"/>
      <c r="C301" s="162"/>
      <c r="D301" s="162"/>
      <c r="E301" s="162"/>
      <c r="F301" s="162"/>
      <c r="G301" s="162"/>
      <c r="H301" s="162"/>
      <c r="I301" s="162"/>
      <c r="J301" s="162"/>
      <c r="K301" s="162"/>
      <c r="L301" s="162"/>
      <c r="M301" s="162"/>
      <c r="N301" s="162"/>
      <c r="O301" s="416"/>
      <c r="X301" s="162"/>
      <c r="Y301" s="162"/>
      <c r="Z301" s="162"/>
      <c r="AA301" s="162"/>
      <c r="AB301" s="162"/>
      <c r="AC301" s="162"/>
      <c r="AD301" s="608"/>
    </row>
    <row r="302" spans="1:30" s="1" customFormat="1" x14ac:dyDescent="0.2">
      <c r="A302" s="162"/>
      <c r="B302" s="162"/>
      <c r="C302" s="162"/>
      <c r="D302" s="162"/>
      <c r="E302" s="162"/>
      <c r="F302" s="162"/>
      <c r="G302" s="162"/>
      <c r="H302" s="162"/>
      <c r="I302" s="162"/>
      <c r="J302" s="162"/>
      <c r="K302" s="162"/>
      <c r="L302" s="162"/>
      <c r="M302" s="162"/>
      <c r="N302" s="162"/>
      <c r="O302" s="416"/>
      <c r="X302" s="162"/>
      <c r="Y302" s="162"/>
      <c r="Z302" s="162"/>
      <c r="AA302" s="162"/>
      <c r="AB302" s="162"/>
      <c r="AC302" s="162"/>
      <c r="AD302" s="608"/>
    </row>
    <row r="303" spans="1:30" s="1" customFormat="1" x14ac:dyDescent="0.2">
      <c r="A303" s="162"/>
      <c r="B303" s="162"/>
      <c r="C303" s="162"/>
      <c r="D303" s="162"/>
      <c r="E303" s="162"/>
      <c r="F303" s="162"/>
      <c r="G303" s="162"/>
      <c r="H303" s="162"/>
      <c r="I303" s="162"/>
      <c r="J303" s="162"/>
      <c r="K303" s="162"/>
      <c r="L303" s="162"/>
      <c r="M303" s="162"/>
      <c r="N303" s="162"/>
      <c r="O303" s="416"/>
      <c r="X303" s="162"/>
      <c r="Y303" s="162"/>
      <c r="Z303" s="162"/>
      <c r="AA303" s="162"/>
      <c r="AB303" s="162"/>
      <c r="AC303" s="162"/>
      <c r="AD303" s="608"/>
    </row>
    <row r="304" spans="1:30" s="1" customFormat="1" x14ac:dyDescent="0.2">
      <c r="A304" s="162"/>
      <c r="B304" s="162"/>
      <c r="C304" s="162"/>
      <c r="D304" s="162"/>
      <c r="E304" s="162"/>
      <c r="F304" s="162"/>
      <c r="G304" s="162"/>
      <c r="H304" s="162"/>
      <c r="I304" s="162"/>
      <c r="J304" s="162"/>
      <c r="K304" s="162"/>
      <c r="L304" s="162"/>
      <c r="M304" s="162"/>
      <c r="N304" s="162"/>
      <c r="O304" s="416"/>
      <c r="X304" s="162"/>
      <c r="Y304" s="162"/>
      <c r="Z304" s="162"/>
      <c r="AA304" s="162"/>
      <c r="AB304" s="162"/>
      <c r="AC304" s="162"/>
      <c r="AD304" s="608"/>
    </row>
    <row r="305" spans="1:30" s="1" customFormat="1" x14ac:dyDescent="0.2">
      <c r="A305" s="162"/>
      <c r="B305" s="162"/>
      <c r="C305" s="162"/>
      <c r="D305" s="162"/>
      <c r="E305" s="162"/>
      <c r="F305" s="162"/>
      <c r="G305" s="162"/>
      <c r="H305" s="162"/>
      <c r="I305" s="162"/>
      <c r="J305" s="162"/>
      <c r="K305" s="162"/>
      <c r="L305" s="162"/>
      <c r="M305" s="162"/>
      <c r="N305" s="162"/>
      <c r="O305" s="416"/>
      <c r="X305" s="162"/>
      <c r="Y305" s="162"/>
      <c r="Z305" s="162"/>
      <c r="AA305" s="162"/>
      <c r="AB305" s="162"/>
      <c r="AC305" s="162"/>
      <c r="AD305" s="608"/>
    </row>
    <row r="306" spans="1:30" s="1" customFormat="1" x14ac:dyDescent="0.2">
      <c r="A306" s="162"/>
      <c r="B306" s="162"/>
      <c r="C306" s="162"/>
      <c r="D306" s="162"/>
      <c r="E306" s="162"/>
      <c r="F306" s="162"/>
      <c r="G306" s="162"/>
      <c r="H306" s="162"/>
      <c r="I306" s="162"/>
      <c r="J306" s="162"/>
      <c r="K306" s="162"/>
      <c r="L306" s="162"/>
      <c r="M306" s="162"/>
      <c r="N306" s="162"/>
      <c r="O306" s="416"/>
      <c r="X306" s="162"/>
      <c r="Y306" s="162"/>
      <c r="Z306" s="162"/>
      <c r="AA306" s="162"/>
      <c r="AB306" s="162"/>
      <c r="AC306" s="162"/>
      <c r="AD306" s="608"/>
    </row>
    <row r="307" spans="1:30" s="1" customFormat="1" x14ac:dyDescent="0.2">
      <c r="A307" s="162"/>
      <c r="B307" s="162"/>
      <c r="C307" s="162"/>
      <c r="D307" s="162"/>
      <c r="E307" s="162"/>
      <c r="F307" s="162"/>
      <c r="G307" s="162"/>
      <c r="H307" s="162"/>
      <c r="I307" s="162"/>
      <c r="J307" s="162"/>
      <c r="K307" s="162"/>
      <c r="L307" s="162"/>
      <c r="M307" s="162"/>
      <c r="N307" s="162"/>
      <c r="O307" s="416"/>
      <c r="X307" s="162"/>
      <c r="Y307" s="162"/>
      <c r="Z307" s="162"/>
      <c r="AA307" s="162"/>
      <c r="AB307" s="162"/>
      <c r="AC307" s="162"/>
      <c r="AD307" s="608"/>
    </row>
    <row r="308" spans="1:30" s="1" customFormat="1" x14ac:dyDescent="0.2">
      <c r="A308" s="162"/>
      <c r="B308" s="162"/>
      <c r="C308" s="162"/>
      <c r="D308" s="162"/>
      <c r="E308" s="162"/>
      <c r="F308" s="162"/>
      <c r="G308" s="162"/>
      <c r="H308" s="162"/>
      <c r="I308" s="162"/>
      <c r="J308" s="162"/>
      <c r="K308" s="162"/>
      <c r="L308" s="162"/>
      <c r="M308" s="162"/>
      <c r="N308" s="162"/>
      <c r="O308" s="416"/>
      <c r="X308" s="162"/>
      <c r="Y308" s="162"/>
      <c r="Z308" s="162"/>
      <c r="AA308" s="162"/>
      <c r="AB308" s="162"/>
      <c r="AC308" s="162"/>
      <c r="AD308" s="608"/>
    </row>
    <row r="309" spans="1:30" s="1" customFormat="1" x14ac:dyDescent="0.2">
      <c r="A309" s="162"/>
      <c r="B309" s="162"/>
      <c r="C309" s="162"/>
      <c r="D309" s="162"/>
      <c r="E309" s="162"/>
      <c r="F309" s="162"/>
      <c r="G309" s="162"/>
      <c r="H309" s="162"/>
      <c r="I309" s="162"/>
      <c r="J309" s="162"/>
      <c r="K309" s="162"/>
      <c r="L309" s="162"/>
      <c r="M309" s="162"/>
      <c r="N309" s="162"/>
      <c r="O309" s="416"/>
      <c r="X309" s="162"/>
      <c r="Y309" s="162"/>
      <c r="Z309" s="162"/>
      <c r="AA309" s="162"/>
      <c r="AB309" s="162"/>
      <c r="AC309" s="162"/>
      <c r="AD309" s="608"/>
    </row>
    <row r="310" spans="1:30" s="1" customFormat="1" x14ac:dyDescent="0.2">
      <c r="A310" s="162"/>
      <c r="B310" s="162"/>
      <c r="C310" s="162"/>
      <c r="D310" s="162"/>
      <c r="E310" s="162"/>
      <c r="F310" s="162"/>
      <c r="G310" s="162"/>
      <c r="H310" s="162"/>
      <c r="I310" s="162"/>
      <c r="J310" s="162"/>
      <c r="K310" s="162"/>
      <c r="L310" s="162"/>
      <c r="M310" s="162"/>
      <c r="N310" s="162"/>
      <c r="O310" s="416"/>
      <c r="X310" s="162"/>
      <c r="Y310" s="162"/>
      <c r="Z310" s="162"/>
      <c r="AA310" s="162"/>
      <c r="AB310" s="162"/>
      <c r="AC310" s="162"/>
      <c r="AD310" s="608"/>
    </row>
    <row r="311" spans="1:30" s="1" customFormat="1" x14ac:dyDescent="0.2">
      <c r="A311" s="162"/>
      <c r="B311" s="162"/>
      <c r="C311" s="162"/>
      <c r="D311" s="162"/>
      <c r="E311" s="162"/>
      <c r="F311" s="162"/>
      <c r="G311" s="162"/>
      <c r="H311" s="162"/>
      <c r="I311" s="162"/>
      <c r="J311" s="162"/>
      <c r="K311" s="162"/>
      <c r="L311" s="162"/>
      <c r="M311" s="162"/>
      <c r="N311" s="162"/>
      <c r="O311" s="416"/>
      <c r="X311" s="162"/>
      <c r="Y311" s="162"/>
      <c r="Z311" s="162"/>
      <c r="AA311" s="162"/>
      <c r="AB311" s="162"/>
      <c r="AC311" s="162"/>
      <c r="AD311" s="608"/>
    </row>
    <row r="312" spans="1:30" s="1" customFormat="1" x14ac:dyDescent="0.2">
      <c r="A312" s="162"/>
      <c r="B312" s="162"/>
      <c r="C312" s="162"/>
      <c r="D312" s="162"/>
      <c r="E312" s="162"/>
      <c r="F312" s="162"/>
      <c r="G312" s="162"/>
      <c r="H312" s="162"/>
      <c r="I312" s="162"/>
      <c r="J312" s="162"/>
      <c r="K312" s="162"/>
      <c r="L312" s="162"/>
      <c r="M312" s="162"/>
      <c r="N312" s="162"/>
      <c r="O312" s="416"/>
      <c r="X312" s="162"/>
      <c r="Y312" s="162"/>
      <c r="Z312" s="162"/>
      <c r="AA312" s="162"/>
      <c r="AB312" s="162"/>
      <c r="AC312" s="162"/>
      <c r="AD312" s="608"/>
    </row>
    <row r="313" spans="1:30" s="1" customFormat="1" x14ac:dyDescent="0.2">
      <c r="A313" s="162"/>
      <c r="B313" s="162"/>
      <c r="C313" s="162"/>
      <c r="D313" s="162"/>
      <c r="E313" s="162"/>
      <c r="F313" s="162"/>
      <c r="G313" s="162"/>
      <c r="H313" s="162"/>
      <c r="I313" s="162"/>
      <c r="J313" s="162"/>
      <c r="K313" s="162"/>
      <c r="L313" s="162"/>
      <c r="M313" s="162"/>
      <c r="N313" s="162"/>
      <c r="O313" s="416"/>
      <c r="X313" s="162"/>
      <c r="Y313" s="162"/>
      <c r="Z313" s="162"/>
      <c r="AA313" s="162"/>
      <c r="AB313" s="162"/>
      <c r="AC313" s="162"/>
      <c r="AD313" s="608"/>
    </row>
    <row r="314" spans="1:30" s="1" customFormat="1" x14ac:dyDescent="0.2">
      <c r="A314" s="162"/>
      <c r="B314" s="162"/>
      <c r="C314" s="162"/>
      <c r="D314" s="162"/>
      <c r="E314" s="162"/>
      <c r="F314" s="162"/>
      <c r="G314" s="162"/>
      <c r="H314" s="162"/>
      <c r="I314" s="162"/>
      <c r="J314" s="162"/>
      <c r="K314" s="162"/>
      <c r="L314" s="162"/>
      <c r="M314" s="162"/>
      <c r="N314" s="162"/>
      <c r="O314" s="416"/>
      <c r="X314" s="162"/>
      <c r="Y314" s="162"/>
      <c r="Z314" s="162"/>
      <c r="AA314" s="162"/>
      <c r="AB314" s="162"/>
      <c r="AC314" s="162"/>
      <c r="AD314" s="608"/>
    </row>
    <row r="315" spans="1:30" s="1" customFormat="1" x14ac:dyDescent="0.2">
      <c r="A315" s="162"/>
      <c r="B315" s="162"/>
      <c r="C315" s="162"/>
      <c r="D315" s="162"/>
      <c r="E315" s="162"/>
      <c r="F315" s="162"/>
      <c r="G315" s="162"/>
      <c r="H315" s="162"/>
      <c r="I315" s="162"/>
      <c r="J315" s="162"/>
      <c r="K315" s="162"/>
      <c r="L315" s="162"/>
      <c r="M315" s="162"/>
      <c r="N315" s="162"/>
      <c r="O315" s="416"/>
      <c r="X315" s="162"/>
      <c r="Y315" s="162"/>
      <c r="Z315" s="162"/>
      <c r="AA315" s="162"/>
      <c r="AB315" s="162"/>
      <c r="AC315" s="162"/>
      <c r="AD315" s="608"/>
    </row>
    <row r="316" spans="1:30" s="1" customFormat="1" x14ac:dyDescent="0.2">
      <c r="A316" s="162"/>
      <c r="B316" s="162"/>
      <c r="C316" s="162"/>
      <c r="D316" s="162"/>
      <c r="E316" s="162"/>
      <c r="F316" s="162"/>
      <c r="G316" s="162"/>
      <c r="H316" s="162"/>
      <c r="I316" s="162"/>
      <c r="J316" s="162"/>
      <c r="K316" s="162"/>
      <c r="L316" s="162"/>
      <c r="M316" s="162"/>
      <c r="N316" s="162"/>
      <c r="O316" s="416"/>
      <c r="X316" s="162"/>
      <c r="Y316" s="162"/>
      <c r="Z316" s="162"/>
      <c r="AA316" s="162"/>
      <c r="AB316" s="162"/>
      <c r="AC316" s="162"/>
      <c r="AD316" s="608"/>
    </row>
    <row r="317" spans="1:30" s="1" customFormat="1" x14ac:dyDescent="0.2">
      <c r="A317" s="162"/>
      <c r="B317" s="162"/>
      <c r="C317" s="162"/>
      <c r="D317" s="162"/>
      <c r="E317" s="162"/>
      <c r="F317" s="162"/>
      <c r="G317" s="162"/>
      <c r="H317" s="162"/>
      <c r="I317" s="162"/>
      <c r="J317" s="162"/>
      <c r="K317" s="162"/>
      <c r="L317" s="162"/>
      <c r="M317" s="162"/>
      <c r="N317" s="162"/>
      <c r="O317" s="416"/>
      <c r="X317" s="162"/>
      <c r="Y317" s="162"/>
      <c r="Z317" s="162"/>
      <c r="AA317" s="162"/>
      <c r="AB317" s="162"/>
      <c r="AC317" s="162"/>
      <c r="AD317" s="608"/>
    </row>
    <row r="318" spans="1:30" s="1" customFormat="1" x14ac:dyDescent="0.2">
      <c r="A318" s="162"/>
      <c r="B318" s="162"/>
      <c r="C318" s="162"/>
      <c r="D318" s="162"/>
      <c r="E318" s="162"/>
      <c r="F318" s="162"/>
      <c r="G318" s="162"/>
      <c r="H318" s="162"/>
      <c r="I318" s="162"/>
      <c r="J318" s="162"/>
      <c r="K318" s="162"/>
      <c r="L318" s="162"/>
      <c r="M318" s="162"/>
      <c r="N318" s="162"/>
      <c r="O318" s="416"/>
      <c r="X318" s="162"/>
      <c r="Y318" s="162"/>
      <c r="Z318" s="162"/>
      <c r="AA318" s="162"/>
      <c r="AB318" s="162"/>
      <c r="AC318" s="162"/>
      <c r="AD318" s="608"/>
    </row>
    <row r="319" spans="1:30" s="1" customFormat="1" x14ac:dyDescent="0.2">
      <c r="A319" s="162"/>
      <c r="B319" s="162"/>
      <c r="C319" s="162"/>
      <c r="D319" s="162"/>
      <c r="E319" s="162"/>
      <c r="F319" s="162"/>
      <c r="G319" s="162"/>
      <c r="H319" s="162"/>
      <c r="I319" s="162"/>
      <c r="J319" s="162"/>
      <c r="K319" s="162"/>
      <c r="L319" s="162"/>
      <c r="M319" s="162"/>
      <c r="N319" s="162"/>
      <c r="O319" s="416"/>
      <c r="X319" s="162"/>
      <c r="Y319" s="162"/>
      <c r="Z319" s="162"/>
      <c r="AA319" s="162"/>
      <c r="AB319" s="162"/>
      <c r="AC319" s="162"/>
      <c r="AD319" s="608"/>
    </row>
    <row r="320" spans="1:30" s="1" customFormat="1" x14ac:dyDescent="0.2">
      <c r="A320" s="162"/>
      <c r="B320" s="162"/>
      <c r="C320" s="162"/>
      <c r="D320" s="162"/>
      <c r="E320" s="162"/>
      <c r="F320" s="162"/>
      <c r="G320" s="162"/>
      <c r="H320" s="162"/>
      <c r="I320" s="162"/>
      <c r="J320" s="162"/>
      <c r="K320" s="162"/>
      <c r="L320" s="162"/>
      <c r="M320" s="162"/>
      <c r="N320" s="162"/>
      <c r="O320" s="416"/>
      <c r="X320" s="162"/>
      <c r="Y320" s="162"/>
      <c r="Z320" s="162"/>
      <c r="AA320" s="162"/>
      <c r="AB320" s="162"/>
      <c r="AC320" s="162"/>
      <c r="AD320" s="608"/>
    </row>
    <row r="321" spans="1:30" s="1" customFormat="1" x14ac:dyDescent="0.2">
      <c r="A321" s="162"/>
      <c r="B321" s="162"/>
      <c r="C321" s="162"/>
      <c r="D321" s="162"/>
      <c r="E321" s="162"/>
      <c r="F321" s="162"/>
      <c r="G321" s="162"/>
      <c r="H321" s="162"/>
      <c r="I321" s="162"/>
      <c r="J321" s="162"/>
      <c r="K321" s="162"/>
      <c r="L321" s="162"/>
      <c r="M321" s="162"/>
      <c r="N321" s="162"/>
      <c r="O321" s="416"/>
      <c r="X321" s="162"/>
      <c r="Y321" s="162"/>
      <c r="Z321" s="162"/>
      <c r="AA321" s="162"/>
      <c r="AB321" s="162"/>
      <c r="AC321" s="162"/>
      <c r="AD321" s="608"/>
    </row>
    <row r="322" spans="1:30" s="1" customFormat="1" x14ac:dyDescent="0.2">
      <c r="A322" s="162"/>
      <c r="B322" s="162"/>
      <c r="C322" s="162"/>
      <c r="D322" s="162"/>
      <c r="E322" s="162"/>
      <c r="F322" s="162"/>
      <c r="G322" s="162"/>
      <c r="H322" s="162"/>
      <c r="I322" s="162"/>
      <c r="J322" s="162"/>
      <c r="K322" s="162"/>
      <c r="L322" s="162"/>
      <c r="M322" s="162"/>
      <c r="N322" s="162"/>
      <c r="O322" s="416"/>
      <c r="X322" s="162"/>
      <c r="Y322" s="162"/>
      <c r="Z322" s="162"/>
      <c r="AA322" s="162"/>
      <c r="AB322" s="162"/>
      <c r="AC322" s="162"/>
      <c r="AD322" s="608"/>
    </row>
    <row r="323" spans="1:30" s="1" customFormat="1" x14ac:dyDescent="0.2">
      <c r="A323" s="162"/>
      <c r="B323" s="162"/>
      <c r="C323" s="162"/>
      <c r="D323" s="162"/>
      <c r="E323" s="162"/>
      <c r="F323" s="162"/>
      <c r="G323" s="162"/>
      <c r="H323" s="162"/>
      <c r="I323" s="162"/>
      <c r="J323" s="162"/>
      <c r="K323" s="162"/>
      <c r="L323" s="162"/>
      <c r="M323" s="162"/>
      <c r="N323" s="162"/>
      <c r="O323" s="416"/>
      <c r="X323" s="162"/>
      <c r="Y323" s="162"/>
      <c r="Z323" s="162"/>
      <c r="AA323" s="162"/>
      <c r="AB323" s="162"/>
      <c r="AC323" s="162"/>
      <c r="AD323" s="608"/>
    </row>
    <row r="324" spans="1:30" s="1" customFormat="1" x14ac:dyDescent="0.2">
      <c r="A324" s="162"/>
      <c r="B324" s="162"/>
      <c r="C324" s="162"/>
      <c r="D324" s="162"/>
      <c r="E324" s="162"/>
      <c r="F324" s="162"/>
      <c r="G324" s="162"/>
      <c r="H324" s="162"/>
      <c r="I324" s="162"/>
      <c r="J324" s="162"/>
      <c r="K324" s="162"/>
      <c r="L324" s="162"/>
      <c r="M324" s="162"/>
      <c r="N324" s="162"/>
      <c r="O324" s="416"/>
      <c r="X324" s="162"/>
      <c r="Y324" s="162"/>
      <c r="Z324" s="162"/>
      <c r="AA324" s="162"/>
      <c r="AB324" s="162"/>
      <c r="AC324" s="162"/>
      <c r="AD324" s="608"/>
    </row>
    <row r="325" spans="1:30" s="1" customFormat="1" x14ac:dyDescent="0.2">
      <c r="A325" s="162"/>
      <c r="B325" s="162"/>
      <c r="C325" s="162"/>
      <c r="D325" s="162"/>
      <c r="E325" s="162"/>
      <c r="F325" s="162"/>
      <c r="G325" s="162"/>
      <c r="H325" s="162"/>
      <c r="I325" s="162"/>
      <c r="J325" s="162"/>
      <c r="K325" s="162"/>
      <c r="L325" s="162"/>
      <c r="M325" s="162"/>
      <c r="N325" s="162"/>
      <c r="O325" s="416"/>
      <c r="X325" s="162"/>
      <c r="Y325" s="162"/>
      <c r="Z325" s="162"/>
      <c r="AA325" s="162"/>
      <c r="AB325" s="162"/>
      <c r="AC325" s="162"/>
      <c r="AD325" s="608"/>
    </row>
    <row r="326" spans="1:30" s="1" customFormat="1" x14ac:dyDescent="0.2">
      <c r="A326" s="162"/>
      <c r="B326" s="162"/>
      <c r="C326" s="162"/>
      <c r="D326" s="162"/>
      <c r="E326" s="162"/>
      <c r="F326" s="162"/>
      <c r="G326" s="162"/>
      <c r="H326" s="162"/>
      <c r="I326" s="162"/>
      <c r="J326" s="162"/>
      <c r="K326" s="162"/>
      <c r="L326" s="162"/>
      <c r="M326" s="162"/>
      <c r="N326" s="162"/>
      <c r="O326" s="416"/>
      <c r="X326" s="162"/>
      <c r="Y326" s="162"/>
      <c r="Z326" s="162"/>
      <c r="AA326" s="162"/>
      <c r="AB326" s="162"/>
      <c r="AC326" s="162"/>
      <c r="AD326" s="608"/>
    </row>
    <row r="327" spans="1:30" s="1" customFormat="1" x14ac:dyDescent="0.2">
      <c r="A327" s="162"/>
      <c r="B327" s="162"/>
      <c r="C327" s="162"/>
      <c r="D327" s="162"/>
      <c r="E327" s="162"/>
      <c r="F327" s="162"/>
      <c r="G327" s="162"/>
      <c r="H327" s="162"/>
      <c r="I327" s="162"/>
      <c r="J327" s="162"/>
      <c r="K327" s="162"/>
      <c r="L327" s="162"/>
      <c r="M327" s="162"/>
      <c r="N327" s="162"/>
      <c r="O327" s="416"/>
      <c r="X327" s="162"/>
      <c r="Y327" s="162"/>
      <c r="Z327" s="162"/>
      <c r="AA327" s="162"/>
      <c r="AB327" s="162"/>
      <c r="AC327" s="162"/>
      <c r="AD327" s="608"/>
    </row>
    <row r="328" spans="1:30" s="1" customFormat="1" x14ac:dyDescent="0.2">
      <c r="A328" s="162"/>
      <c r="B328" s="162"/>
      <c r="C328" s="162"/>
      <c r="D328" s="162"/>
      <c r="E328" s="162"/>
      <c r="F328" s="162"/>
      <c r="G328" s="162"/>
      <c r="H328" s="162"/>
      <c r="I328" s="162"/>
      <c r="J328" s="162"/>
      <c r="K328" s="162"/>
      <c r="L328" s="162"/>
      <c r="M328" s="162"/>
      <c r="N328" s="162"/>
      <c r="O328" s="416"/>
      <c r="X328" s="162"/>
      <c r="Y328" s="162"/>
      <c r="Z328" s="162"/>
      <c r="AA328" s="162"/>
      <c r="AB328" s="162"/>
      <c r="AC328" s="162"/>
      <c r="AD328" s="608"/>
    </row>
    <row r="329" spans="1:30" s="1" customFormat="1" x14ac:dyDescent="0.2">
      <c r="A329" s="162"/>
      <c r="B329" s="162"/>
      <c r="C329" s="162"/>
      <c r="D329" s="162"/>
      <c r="E329" s="162"/>
      <c r="F329" s="162"/>
      <c r="G329" s="162"/>
      <c r="H329" s="162"/>
      <c r="I329" s="162"/>
      <c r="J329" s="162"/>
      <c r="K329" s="162"/>
      <c r="L329" s="162"/>
      <c r="M329" s="162"/>
      <c r="N329" s="162"/>
      <c r="O329" s="416"/>
      <c r="X329" s="162"/>
      <c r="Y329" s="162"/>
      <c r="Z329" s="162"/>
      <c r="AA329" s="162"/>
      <c r="AB329" s="162"/>
      <c r="AC329" s="162"/>
      <c r="AD329" s="608"/>
    </row>
    <row r="330" spans="1:30" s="1" customFormat="1" x14ac:dyDescent="0.2">
      <c r="A330" s="162"/>
      <c r="B330" s="162"/>
      <c r="C330" s="162"/>
      <c r="D330" s="162"/>
      <c r="E330" s="162"/>
      <c r="F330" s="162"/>
      <c r="G330" s="162"/>
      <c r="H330" s="162"/>
      <c r="I330" s="162"/>
      <c r="J330" s="162"/>
      <c r="K330" s="162"/>
      <c r="L330" s="162"/>
      <c r="M330" s="162"/>
      <c r="N330" s="162"/>
      <c r="O330" s="416"/>
      <c r="X330" s="162"/>
      <c r="Y330" s="162"/>
      <c r="Z330" s="162"/>
      <c r="AA330" s="162"/>
      <c r="AB330" s="162"/>
      <c r="AC330" s="162"/>
      <c r="AD330" s="608"/>
    </row>
    <row r="331" spans="1:30" s="1" customFormat="1" x14ac:dyDescent="0.2">
      <c r="A331" s="162"/>
      <c r="B331" s="162"/>
      <c r="C331" s="162"/>
      <c r="D331" s="162"/>
      <c r="E331" s="162"/>
      <c r="F331" s="162"/>
      <c r="G331" s="162"/>
      <c r="H331" s="162"/>
      <c r="I331" s="162"/>
      <c r="J331" s="162"/>
      <c r="K331" s="162"/>
      <c r="L331" s="162"/>
      <c r="M331" s="162"/>
      <c r="N331" s="162"/>
      <c r="O331" s="416"/>
      <c r="X331" s="162"/>
      <c r="Y331" s="162"/>
      <c r="Z331" s="162"/>
      <c r="AA331" s="162"/>
      <c r="AB331" s="162"/>
      <c r="AC331" s="162"/>
      <c r="AD331" s="608"/>
    </row>
    <row r="332" spans="1:30" s="1" customFormat="1" x14ac:dyDescent="0.2">
      <c r="A332" s="162"/>
      <c r="B332" s="162"/>
      <c r="C332" s="162"/>
      <c r="D332" s="162"/>
      <c r="E332" s="162"/>
      <c r="F332" s="162"/>
      <c r="G332" s="162"/>
      <c r="H332" s="162"/>
      <c r="I332" s="162"/>
      <c r="J332" s="162"/>
      <c r="K332" s="162"/>
      <c r="L332" s="162"/>
      <c r="M332" s="162"/>
      <c r="N332" s="162"/>
      <c r="O332" s="416"/>
      <c r="X332" s="162"/>
      <c r="Y332" s="162"/>
      <c r="Z332" s="162"/>
      <c r="AA332" s="162"/>
      <c r="AB332" s="162"/>
      <c r="AC332" s="162"/>
      <c r="AD332" s="608"/>
    </row>
    <row r="333" spans="1:30" s="1" customFormat="1" x14ac:dyDescent="0.2">
      <c r="A333" s="162"/>
      <c r="B333" s="162"/>
      <c r="C333" s="162"/>
      <c r="D333" s="162"/>
      <c r="E333" s="162"/>
      <c r="F333" s="162"/>
      <c r="G333" s="162"/>
      <c r="H333" s="162"/>
      <c r="I333" s="162"/>
      <c r="J333" s="162"/>
      <c r="K333" s="162"/>
      <c r="L333" s="162"/>
      <c r="M333" s="162"/>
      <c r="N333" s="162"/>
      <c r="O333" s="416"/>
      <c r="X333" s="162"/>
      <c r="Y333" s="162"/>
      <c r="Z333" s="162"/>
      <c r="AA333" s="162"/>
      <c r="AB333" s="162"/>
      <c r="AC333" s="162"/>
      <c r="AD333" s="608"/>
    </row>
    <row r="334" spans="1:30" s="1" customFormat="1" x14ac:dyDescent="0.2">
      <c r="A334" s="162"/>
      <c r="B334" s="162"/>
      <c r="C334" s="162"/>
      <c r="D334" s="162"/>
      <c r="E334" s="162"/>
      <c r="F334" s="162"/>
      <c r="G334" s="162"/>
      <c r="H334" s="162"/>
      <c r="I334" s="162"/>
      <c r="J334" s="162"/>
      <c r="K334" s="162"/>
      <c r="L334" s="162"/>
      <c r="M334" s="162"/>
      <c r="N334" s="162"/>
      <c r="O334" s="416"/>
      <c r="X334" s="162"/>
      <c r="Y334" s="162"/>
      <c r="Z334" s="162"/>
      <c r="AA334" s="162"/>
      <c r="AB334" s="162"/>
      <c r="AC334" s="162"/>
      <c r="AD334" s="608"/>
    </row>
    <row r="335" spans="1:30" s="1" customFormat="1" x14ac:dyDescent="0.2">
      <c r="A335" s="162"/>
      <c r="B335" s="162"/>
      <c r="C335" s="162"/>
      <c r="D335" s="162"/>
      <c r="E335" s="162"/>
      <c r="F335" s="162"/>
      <c r="G335" s="162"/>
      <c r="H335" s="162"/>
      <c r="I335" s="162"/>
      <c r="J335" s="162"/>
      <c r="K335" s="162"/>
      <c r="L335" s="162"/>
      <c r="M335" s="162"/>
      <c r="N335" s="162"/>
      <c r="O335" s="416"/>
      <c r="X335" s="162"/>
      <c r="Y335" s="162"/>
      <c r="Z335" s="162"/>
      <c r="AA335" s="162"/>
      <c r="AB335" s="162"/>
      <c r="AC335" s="162"/>
      <c r="AD335" s="608"/>
    </row>
    <row r="336" spans="1:30" s="1" customFormat="1" x14ac:dyDescent="0.2">
      <c r="A336" s="162"/>
      <c r="B336" s="162"/>
      <c r="C336" s="162"/>
      <c r="D336" s="162"/>
      <c r="E336" s="162"/>
      <c r="F336" s="162"/>
      <c r="G336" s="162"/>
      <c r="H336" s="162"/>
      <c r="I336" s="162"/>
      <c r="J336" s="162"/>
      <c r="K336" s="162"/>
      <c r="L336" s="162"/>
      <c r="M336" s="162"/>
      <c r="N336" s="162"/>
      <c r="O336" s="416"/>
      <c r="X336" s="162"/>
      <c r="Y336" s="162"/>
      <c r="Z336" s="162"/>
      <c r="AA336" s="162"/>
      <c r="AB336" s="162"/>
      <c r="AC336" s="162"/>
      <c r="AD336" s="608"/>
    </row>
    <row r="337" spans="1:30" s="1" customFormat="1" x14ac:dyDescent="0.2">
      <c r="A337" s="162"/>
      <c r="B337" s="162"/>
      <c r="C337" s="162"/>
      <c r="D337" s="162"/>
      <c r="E337" s="162"/>
      <c r="F337" s="162"/>
      <c r="G337" s="162"/>
      <c r="H337" s="162"/>
      <c r="I337" s="162"/>
      <c r="J337" s="162"/>
      <c r="K337" s="162"/>
      <c r="L337" s="162"/>
      <c r="M337" s="162"/>
      <c r="N337" s="162"/>
      <c r="O337" s="416"/>
      <c r="X337" s="162"/>
      <c r="Y337" s="162"/>
      <c r="Z337" s="162"/>
      <c r="AA337" s="162"/>
      <c r="AB337" s="162"/>
      <c r="AC337" s="162"/>
      <c r="AD337" s="608"/>
    </row>
    <row r="338" spans="1:30" s="1" customFormat="1" x14ac:dyDescent="0.2">
      <c r="A338" s="162"/>
      <c r="B338" s="162"/>
      <c r="C338" s="162"/>
      <c r="D338" s="162"/>
      <c r="E338" s="162"/>
      <c r="F338" s="162"/>
      <c r="G338" s="162"/>
      <c r="H338" s="162"/>
      <c r="I338" s="162"/>
      <c r="J338" s="162"/>
      <c r="K338" s="162"/>
      <c r="L338" s="162"/>
      <c r="M338" s="162"/>
      <c r="N338" s="162"/>
      <c r="O338" s="416"/>
      <c r="X338" s="162"/>
      <c r="Y338" s="162"/>
      <c r="Z338" s="162"/>
      <c r="AA338" s="162"/>
      <c r="AB338" s="162"/>
      <c r="AC338" s="162"/>
      <c r="AD338" s="608"/>
    </row>
    <row r="339" spans="1:30" s="1" customFormat="1" x14ac:dyDescent="0.2">
      <c r="A339" s="162"/>
      <c r="B339" s="162"/>
      <c r="C339" s="162"/>
      <c r="D339" s="162"/>
      <c r="E339" s="162"/>
      <c r="F339" s="162"/>
      <c r="G339" s="162"/>
      <c r="H339" s="162"/>
      <c r="I339" s="162"/>
      <c r="J339" s="162"/>
      <c r="K339" s="162"/>
      <c r="L339" s="162"/>
      <c r="M339" s="162"/>
      <c r="N339" s="162"/>
      <c r="O339" s="416"/>
      <c r="X339" s="162"/>
      <c r="Y339" s="162"/>
      <c r="Z339" s="162"/>
      <c r="AA339" s="162"/>
      <c r="AB339" s="162"/>
      <c r="AC339" s="162"/>
      <c r="AD339" s="608"/>
    </row>
    <row r="340" spans="1:30" s="1" customFormat="1" x14ac:dyDescent="0.2">
      <c r="A340" s="162"/>
      <c r="B340" s="162"/>
      <c r="C340" s="162"/>
      <c r="D340" s="162"/>
      <c r="E340" s="162"/>
      <c r="F340" s="162"/>
      <c r="G340" s="162"/>
      <c r="H340" s="162"/>
      <c r="I340" s="162"/>
      <c r="J340" s="162"/>
      <c r="K340" s="162"/>
      <c r="L340" s="162"/>
      <c r="M340" s="162"/>
      <c r="N340" s="162"/>
      <c r="O340" s="416"/>
      <c r="X340" s="162"/>
      <c r="Y340" s="162"/>
      <c r="Z340" s="162"/>
      <c r="AA340" s="162"/>
      <c r="AB340" s="162"/>
      <c r="AC340" s="162"/>
      <c r="AD340" s="608"/>
    </row>
    <row r="341" spans="1:30" s="1" customFormat="1" x14ac:dyDescent="0.2">
      <c r="A341" s="162"/>
      <c r="B341" s="162"/>
      <c r="C341" s="162"/>
      <c r="D341" s="162"/>
      <c r="E341" s="162"/>
      <c r="F341" s="162"/>
      <c r="G341" s="162"/>
      <c r="H341" s="162"/>
      <c r="I341" s="162"/>
      <c r="J341" s="162"/>
      <c r="K341" s="162"/>
      <c r="L341" s="162"/>
      <c r="M341" s="162"/>
      <c r="N341" s="162"/>
      <c r="O341" s="416"/>
      <c r="X341" s="162"/>
      <c r="Y341" s="162"/>
      <c r="Z341" s="162"/>
      <c r="AA341" s="162"/>
      <c r="AB341" s="162"/>
      <c r="AC341" s="162"/>
      <c r="AD341" s="608"/>
    </row>
    <row r="342" spans="1:30" s="1" customFormat="1" x14ac:dyDescent="0.2">
      <c r="A342" s="162"/>
      <c r="B342" s="162"/>
      <c r="C342" s="162"/>
      <c r="D342" s="162"/>
      <c r="E342" s="162"/>
      <c r="F342" s="162"/>
      <c r="G342" s="162"/>
      <c r="H342" s="162"/>
      <c r="I342" s="162"/>
      <c r="J342" s="162"/>
      <c r="K342" s="162"/>
      <c r="L342" s="162"/>
      <c r="M342" s="162"/>
      <c r="N342" s="162"/>
      <c r="O342" s="416"/>
      <c r="X342" s="162"/>
      <c r="Y342" s="162"/>
      <c r="Z342" s="162"/>
      <c r="AA342" s="162"/>
      <c r="AB342" s="162"/>
      <c r="AC342" s="162"/>
      <c r="AD342" s="608"/>
    </row>
    <row r="343" spans="1:30" s="1" customFormat="1" x14ac:dyDescent="0.2">
      <c r="A343" s="162"/>
      <c r="B343" s="162"/>
      <c r="C343" s="162"/>
      <c r="D343" s="162"/>
      <c r="E343" s="162"/>
      <c r="F343" s="162"/>
      <c r="G343" s="162"/>
      <c r="H343" s="162"/>
      <c r="I343" s="162"/>
      <c r="J343" s="162"/>
      <c r="K343" s="162"/>
      <c r="L343" s="162"/>
      <c r="M343" s="162"/>
      <c r="N343" s="162"/>
      <c r="O343" s="416"/>
      <c r="X343" s="162"/>
      <c r="Y343" s="162"/>
      <c r="Z343" s="162"/>
      <c r="AA343" s="162"/>
      <c r="AB343" s="162"/>
      <c r="AC343" s="162"/>
      <c r="AD343" s="608"/>
    </row>
    <row r="344" spans="1:30" s="1" customFormat="1" x14ac:dyDescent="0.2">
      <c r="A344" s="162"/>
      <c r="B344" s="162"/>
      <c r="C344" s="162"/>
      <c r="D344" s="162"/>
      <c r="E344" s="162"/>
      <c r="F344" s="162"/>
      <c r="G344" s="162"/>
      <c r="H344" s="162"/>
      <c r="I344" s="162"/>
      <c r="J344" s="162"/>
      <c r="K344" s="162"/>
      <c r="L344" s="162"/>
      <c r="M344" s="162"/>
      <c r="N344" s="162"/>
      <c r="O344" s="416"/>
      <c r="X344" s="162"/>
      <c r="Y344" s="162"/>
      <c r="Z344" s="162"/>
      <c r="AA344" s="162"/>
      <c r="AB344" s="162"/>
      <c r="AC344" s="162"/>
      <c r="AD344" s="608"/>
    </row>
    <row r="345" spans="1:30" s="1" customFormat="1" x14ac:dyDescent="0.2">
      <c r="A345" s="162"/>
      <c r="B345" s="162"/>
      <c r="C345" s="162"/>
      <c r="D345" s="162"/>
      <c r="E345" s="162"/>
      <c r="F345" s="162"/>
      <c r="G345" s="162"/>
      <c r="H345" s="162"/>
      <c r="I345" s="162"/>
      <c r="J345" s="162"/>
      <c r="K345" s="162"/>
      <c r="L345" s="162"/>
      <c r="M345" s="162"/>
      <c r="N345" s="162"/>
      <c r="O345" s="416"/>
      <c r="X345" s="162"/>
      <c r="Y345" s="162"/>
      <c r="Z345" s="162"/>
      <c r="AA345" s="162"/>
      <c r="AB345" s="162"/>
      <c r="AC345" s="162"/>
      <c r="AD345" s="608"/>
    </row>
    <row r="346" spans="1:30" s="1" customFormat="1" x14ac:dyDescent="0.2">
      <c r="A346" s="162"/>
      <c r="B346" s="162"/>
      <c r="C346" s="162"/>
      <c r="D346" s="162"/>
      <c r="E346" s="162"/>
      <c r="F346" s="162"/>
      <c r="G346" s="162"/>
      <c r="H346" s="162"/>
      <c r="I346" s="162"/>
      <c r="J346" s="162"/>
      <c r="K346" s="162"/>
      <c r="L346" s="162"/>
      <c r="M346" s="162"/>
      <c r="N346" s="162"/>
      <c r="O346" s="416"/>
      <c r="X346" s="162"/>
      <c r="Y346" s="162"/>
      <c r="Z346" s="162"/>
      <c r="AA346" s="162"/>
      <c r="AB346" s="162"/>
      <c r="AC346" s="162"/>
      <c r="AD346" s="608"/>
    </row>
    <row r="347" spans="1:30" s="1" customFormat="1" x14ac:dyDescent="0.2">
      <c r="A347" s="162"/>
      <c r="B347" s="162"/>
      <c r="C347" s="162"/>
      <c r="D347" s="162"/>
      <c r="E347" s="162"/>
      <c r="F347" s="162"/>
      <c r="G347" s="162"/>
      <c r="H347" s="162"/>
      <c r="I347" s="162"/>
      <c r="J347" s="162"/>
      <c r="K347" s="162"/>
      <c r="L347" s="162"/>
      <c r="M347" s="162"/>
      <c r="N347" s="162"/>
      <c r="O347" s="416"/>
      <c r="X347" s="162"/>
      <c r="Y347" s="162"/>
      <c r="Z347" s="162"/>
      <c r="AA347" s="162"/>
      <c r="AB347" s="162"/>
      <c r="AC347" s="162"/>
      <c r="AD347" s="608"/>
    </row>
    <row r="348" spans="1:30" s="1" customFormat="1" x14ac:dyDescent="0.2">
      <c r="A348" s="162"/>
      <c r="B348" s="162"/>
      <c r="C348" s="162"/>
      <c r="D348" s="162"/>
      <c r="E348" s="162"/>
      <c r="F348" s="162"/>
      <c r="G348" s="162"/>
      <c r="H348" s="162"/>
      <c r="I348" s="162"/>
      <c r="J348" s="162"/>
      <c r="K348" s="162"/>
      <c r="L348" s="162"/>
      <c r="M348" s="162"/>
      <c r="N348" s="162"/>
      <c r="O348" s="416"/>
      <c r="X348" s="162"/>
      <c r="Y348" s="162"/>
      <c r="Z348" s="162"/>
      <c r="AA348" s="162"/>
      <c r="AB348" s="162"/>
      <c r="AC348" s="162"/>
      <c r="AD348" s="608"/>
    </row>
    <row r="349" spans="1:30" s="1" customFormat="1" x14ac:dyDescent="0.2">
      <c r="A349" s="162"/>
      <c r="B349" s="162"/>
      <c r="C349" s="162"/>
      <c r="D349" s="162"/>
      <c r="E349" s="162"/>
      <c r="F349" s="162"/>
      <c r="G349" s="162"/>
      <c r="H349" s="162"/>
      <c r="I349" s="162"/>
      <c r="J349" s="162"/>
      <c r="K349" s="162"/>
      <c r="L349" s="162"/>
      <c r="M349" s="162"/>
      <c r="N349" s="162"/>
      <c r="O349" s="416"/>
      <c r="X349" s="162"/>
      <c r="Y349" s="162"/>
      <c r="Z349" s="162"/>
      <c r="AA349" s="162"/>
      <c r="AB349" s="162"/>
      <c r="AC349" s="162"/>
      <c r="AD349" s="608"/>
    </row>
    <row r="350" spans="1:30" s="1" customFormat="1" x14ac:dyDescent="0.2">
      <c r="A350" s="162"/>
      <c r="B350" s="162"/>
      <c r="C350" s="162"/>
      <c r="D350" s="162"/>
      <c r="E350" s="162"/>
      <c r="F350" s="162"/>
      <c r="G350" s="162"/>
      <c r="H350" s="162"/>
      <c r="I350" s="162"/>
      <c r="J350" s="162"/>
      <c r="K350" s="162"/>
      <c r="L350" s="162"/>
      <c r="M350" s="162"/>
      <c r="N350" s="162"/>
      <c r="O350" s="416"/>
      <c r="X350" s="162"/>
      <c r="Y350" s="162"/>
      <c r="Z350" s="162"/>
      <c r="AA350" s="162"/>
      <c r="AB350" s="162"/>
      <c r="AC350" s="162"/>
      <c r="AD350" s="608"/>
    </row>
    <row r="351" spans="1:30" s="1" customFormat="1" x14ac:dyDescent="0.2">
      <c r="A351" s="162"/>
      <c r="B351" s="162"/>
      <c r="C351" s="162"/>
      <c r="D351" s="162"/>
      <c r="E351" s="162"/>
      <c r="F351" s="162"/>
      <c r="G351" s="162"/>
      <c r="H351" s="162"/>
      <c r="I351" s="162"/>
      <c r="J351" s="162"/>
      <c r="K351" s="162"/>
      <c r="L351" s="162"/>
      <c r="M351" s="162"/>
      <c r="N351" s="162"/>
      <c r="O351" s="416"/>
      <c r="X351" s="162"/>
      <c r="Y351" s="162"/>
      <c r="Z351" s="162"/>
      <c r="AA351" s="162"/>
      <c r="AB351" s="162"/>
      <c r="AC351" s="162"/>
      <c r="AD351" s="608"/>
    </row>
    <row r="352" spans="1:30" s="1" customFormat="1" x14ac:dyDescent="0.2">
      <c r="A352" s="162"/>
      <c r="B352" s="162"/>
      <c r="C352" s="162"/>
      <c r="D352" s="162"/>
      <c r="E352" s="162"/>
      <c r="F352" s="162"/>
      <c r="G352" s="162"/>
      <c r="H352" s="162"/>
      <c r="I352" s="162"/>
      <c r="J352" s="162"/>
      <c r="K352" s="162"/>
      <c r="L352" s="162"/>
      <c r="M352" s="162"/>
      <c r="N352" s="162"/>
      <c r="O352" s="416"/>
      <c r="X352" s="162"/>
      <c r="Y352" s="162"/>
      <c r="Z352" s="162"/>
      <c r="AA352" s="162"/>
      <c r="AB352" s="162"/>
      <c r="AC352" s="162"/>
      <c r="AD352" s="608"/>
    </row>
    <row r="353" spans="1:30" s="1" customFormat="1" x14ac:dyDescent="0.2">
      <c r="A353" s="162"/>
      <c r="B353" s="162"/>
      <c r="C353" s="162"/>
      <c r="D353" s="162"/>
      <c r="E353" s="162"/>
      <c r="F353" s="162"/>
      <c r="G353" s="162"/>
      <c r="H353" s="162"/>
      <c r="I353" s="162"/>
      <c r="J353" s="162"/>
      <c r="K353" s="162"/>
      <c r="L353" s="162"/>
      <c r="M353" s="162"/>
      <c r="N353" s="162"/>
      <c r="O353" s="416"/>
      <c r="X353" s="162"/>
      <c r="Y353" s="162"/>
      <c r="Z353" s="162"/>
      <c r="AA353" s="162"/>
      <c r="AB353" s="162"/>
      <c r="AC353" s="162"/>
      <c r="AD353" s="608"/>
    </row>
    <row r="354" spans="1:30" s="1" customFormat="1" x14ac:dyDescent="0.2">
      <c r="A354" s="162"/>
      <c r="B354" s="162"/>
      <c r="C354" s="162"/>
      <c r="D354" s="162"/>
      <c r="E354" s="162"/>
      <c r="F354" s="162"/>
      <c r="G354" s="162"/>
      <c r="H354" s="162"/>
      <c r="I354" s="162"/>
      <c r="J354" s="162"/>
      <c r="K354" s="162"/>
      <c r="L354" s="162"/>
      <c r="M354" s="162"/>
      <c r="N354" s="162"/>
      <c r="O354" s="416"/>
      <c r="X354" s="162"/>
      <c r="Y354" s="162"/>
      <c r="Z354" s="162"/>
      <c r="AA354" s="162"/>
      <c r="AB354" s="162"/>
      <c r="AC354" s="162"/>
      <c r="AD354" s="608"/>
    </row>
    <row r="355" spans="1:30" s="1" customFormat="1" x14ac:dyDescent="0.2">
      <c r="A355" s="162"/>
      <c r="B355" s="162"/>
      <c r="C355" s="162"/>
      <c r="D355" s="162"/>
      <c r="E355" s="162"/>
      <c r="F355" s="162"/>
      <c r="G355" s="162"/>
      <c r="H355" s="162"/>
      <c r="I355" s="162"/>
      <c r="J355" s="162"/>
      <c r="K355" s="162"/>
      <c r="L355" s="162"/>
      <c r="M355" s="162"/>
      <c r="N355" s="162"/>
      <c r="O355" s="416"/>
      <c r="X355" s="162"/>
      <c r="Y355" s="162"/>
      <c r="Z355" s="162"/>
      <c r="AA355" s="162"/>
      <c r="AB355" s="162"/>
      <c r="AC355" s="162"/>
      <c r="AD355" s="608"/>
    </row>
    <row r="356" spans="1:30" s="1" customFormat="1" x14ac:dyDescent="0.2">
      <c r="A356" s="162"/>
      <c r="B356" s="162"/>
      <c r="C356" s="162"/>
      <c r="D356" s="162"/>
      <c r="E356" s="162"/>
      <c r="F356" s="162"/>
      <c r="G356" s="162"/>
      <c r="H356" s="162"/>
      <c r="I356" s="162"/>
      <c r="J356" s="162"/>
      <c r="K356" s="162"/>
      <c r="L356" s="162"/>
      <c r="M356" s="162"/>
      <c r="N356" s="162"/>
      <c r="O356" s="416"/>
      <c r="X356" s="162"/>
      <c r="Y356" s="162"/>
      <c r="Z356" s="162"/>
      <c r="AA356" s="162"/>
      <c r="AB356" s="162"/>
      <c r="AC356" s="162"/>
      <c r="AD356" s="608"/>
    </row>
    <row r="357" spans="1:30" s="1" customFormat="1" x14ac:dyDescent="0.2">
      <c r="A357" s="162"/>
      <c r="B357" s="162"/>
      <c r="C357" s="162"/>
      <c r="D357" s="162"/>
      <c r="E357" s="162"/>
      <c r="F357" s="162"/>
      <c r="G357" s="162"/>
      <c r="H357" s="162"/>
      <c r="I357" s="162"/>
      <c r="J357" s="162"/>
      <c r="K357" s="162"/>
      <c r="L357" s="162"/>
      <c r="M357" s="162"/>
      <c r="N357" s="162"/>
      <c r="O357" s="416"/>
      <c r="X357" s="162"/>
      <c r="Y357" s="162"/>
      <c r="Z357" s="162"/>
      <c r="AA357" s="162"/>
      <c r="AB357" s="162"/>
      <c r="AC357" s="162"/>
      <c r="AD357" s="608"/>
    </row>
    <row r="358" spans="1:30" s="1" customFormat="1" x14ac:dyDescent="0.2">
      <c r="A358" s="162"/>
      <c r="B358" s="162"/>
      <c r="C358" s="162"/>
      <c r="D358" s="162"/>
      <c r="E358" s="162"/>
      <c r="F358" s="162"/>
      <c r="G358" s="162"/>
      <c r="H358" s="162"/>
      <c r="I358" s="162"/>
      <c r="J358" s="162"/>
      <c r="K358" s="162"/>
      <c r="L358" s="162"/>
      <c r="M358" s="162"/>
      <c r="N358" s="162"/>
      <c r="O358" s="416"/>
      <c r="X358" s="162"/>
      <c r="Y358" s="162"/>
      <c r="Z358" s="162"/>
      <c r="AA358" s="162"/>
      <c r="AB358" s="162"/>
      <c r="AC358" s="162"/>
      <c r="AD358" s="608"/>
    </row>
    <row r="359" spans="1:30" s="1" customFormat="1" x14ac:dyDescent="0.2">
      <c r="A359" s="162"/>
      <c r="B359" s="162"/>
      <c r="C359" s="162"/>
      <c r="D359" s="162"/>
      <c r="E359" s="162"/>
      <c r="F359" s="162"/>
      <c r="G359" s="162"/>
      <c r="H359" s="162"/>
      <c r="I359" s="162"/>
      <c r="J359" s="162"/>
      <c r="K359" s="162"/>
      <c r="L359" s="162"/>
      <c r="M359" s="162"/>
      <c r="N359" s="162"/>
      <c r="O359" s="416"/>
      <c r="X359" s="162"/>
      <c r="Y359" s="162"/>
      <c r="Z359" s="162"/>
      <c r="AA359" s="162"/>
      <c r="AB359" s="162"/>
      <c r="AC359" s="162"/>
      <c r="AD359" s="608"/>
    </row>
    <row r="360" spans="1:30" s="1" customFormat="1" x14ac:dyDescent="0.2">
      <c r="A360" s="162"/>
      <c r="B360" s="162"/>
      <c r="C360" s="162"/>
      <c r="D360" s="162"/>
      <c r="E360" s="162"/>
      <c r="F360" s="162"/>
      <c r="G360" s="162"/>
      <c r="H360" s="162"/>
      <c r="I360" s="162"/>
      <c r="J360" s="162"/>
      <c r="K360" s="162"/>
      <c r="L360" s="162"/>
      <c r="M360" s="162"/>
      <c r="N360" s="162"/>
      <c r="O360" s="416"/>
      <c r="X360" s="162"/>
      <c r="Y360" s="162"/>
      <c r="Z360" s="162"/>
      <c r="AA360" s="162"/>
      <c r="AB360" s="162"/>
      <c r="AC360" s="162"/>
      <c r="AD360" s="608"/>
    </row>
    <row r="361" spans="1:30" s="1" customFormat="1" x14ac:dyDescent="0.2">
      <c r="A361" s="162"/>
      <c r="B361" s="162"/>
      <c r="C361" s="162"/>
      <c r="D361" s="162"/>
      <c r="E361" s="162"/>
      <c r="F361" s="162"/>
      <c r="G361" s="162"/>
      <c r="H361" s="162"/>
      <c r="I361" s="162"/>
      <c r="J361" s="162"/>
      <c r="K361" s="162"/>
      <c r="L361" s="162"/>
      <c r="M361" s="162"/>
      <c r="N361" s="162"/>
      <c r="O361" s="416"/>
      <c r="X361" s="162"/>
      <c r="Y361" s="162"/>
      <c r="Z361" s="162"/>
      <c r="AA361" s="162"/>
      <c r="AB361" s="162"/>
      <c r="AC361" s="162"/>
      <c r="AD361" s="608"/>
    </row>
    <row r="362" spans="1:30" s="1" customFormat="1" x14ac:dyDescent="0.2">
      <c r="A362" s="162"/>
      <c r="B362" s="162"/>
      <c r="C362" s="162"/>
      <c r="D362" s="162"/>
      <c r="E362" s="162"/>
      <c r="F362" s="162"/>
      <c r="G362" s="162"/>
      <c r="H362" s="162"/>
      <c r="I362" s="162"/>
      <c r="J362" s="162"/>
      <c r="K362" s="162"/>
      <c r="L362" s="162"/>
      <c r="M362" s="162"/>
      <c r="N362" s="162"/>
      <c r="O362" s="416"/>
      <c r="X362" s="162"/>
      <c r="Y362" s="162"/>
      <c r="Z362" s="162"/>
      <c r="AA362" s="162"/>
      <c r="AB362" s="162"/>
      <c r="AC362" s="162"/>
      <c r="AD362" s="608"/>
    </row>
    <row r="363" spans="1:30" s="1" customFormat="1" x14ac:dyDescent="0.2">
      <c r="A363" s="162"/>
      <c r="B363" s="162"/>
      <c r="C363" s="162"/>
      <c r="D363" s="162"/>
      <c r="E363" s="162"/>
      <c r="F363" s="162"/>
      <c r="G363" s="162"/>
      <c r="H363" s="162"/>
      <c r="I363" s="162"/>
      <c r="J363" s="162"/>
      <c r="K363" s="162"/>
      <c r="L363" s="162"/>
      <c r="M363" s="162"/>
      <c r="N363" s="162"/>
      <c r="O363" s="416"/>
      <c r="X363" s="162"/>
      <c r="Y363" s="162"/>
      <c r="Z363" s="162"/>
      <c r="AA363" s="162"/>
      <c r="AB363" s="162"/>
      <c r="AC363" s="162"/>
      <c r="AD363" s="608"/>
    </row>
    <row r="364" spans="1:30" s="1" customFormat="1" x14ac:dyDescent="0.2">
      <c r="A364" s="162"/>
      <c r="B364" s="162"/>
      <c r="C364" s="162"/>
      <c r="D364" s="162"/>
      <c r="E364" s="162"/>
      <c r="F364" s="162"/>
      <c r="G364" s="162"/>
      <c r="H364" s="162"/>
      <c r="I364" s="162"/>
      <c r="J364" s="162"/>
      <c r="K364" s="162"/>
      <c r="L364" s="162"/>
      <c r="M364" s="162"/>
      <c r="N364" s="162"/>
      <c r="O364" s="416"/>
      <c r="X364" s="162"/>
      <c r="Y364" s="162"/>
      <c r="Z364" s="162"/>
      <c r="AA364" s="162"/>
      <c r="AB364" s="162"/>
      <c r="AC364" s="162"/>
      <c r="AD364" s="608"/>
    </row>
    <row r="365" spans="1:30" s="1" customFormat="1" x14ac:dyDescent="0.2">
      <c r="A365" s="162"/>
      <c r="B365" s="162"/>
      <c r="C365" s="162"/>
      <c r="D365" s="162"/>
      <c r="E365" s="162"/>
      <c r="F365" s="162"/>
      <c r="G365" s="162"/>
      <c r="H365" s="162"/>
      <c r="I365" s="162"/>
      <c r="J365" s="162"/>
      <c r="K365" s="162"/>
      <c r="L365" s="162"/>
      <c r="M365" s="162"/>
      <c r="N365" s="162"/>
      <c r="O365" s="416"/>
      <c r="X365" s="162"/>
      <c r="Y365" s="162"/>
      <c r="Z365" s="162"/>
      <c r="AA365" s="162"/>
      <c r="AB365" s="162"/>
      <c r="AC365" s="162"/>
      <c r="AD365" s="608"/>
    </row>
    <row r="366" spans="1:30" s="1" customFormat="1" x14ac:dyDescent="0.2">
      <c r="A366" s="162"/>
      <c r="B366" s="162"/>
      <c r="C366" s="162"/>
      <c r="D366" s="162"/>
      <c r="E366" s="162"/>
      <c r="F366" s="162"/>
      <c r="G366" s="162"/>
      <c r="H366" s="162"/>
      <c r="I366" s="162"/>
      <c r="J366" s="162"/>
      <c r="K366" s="162"/>
      <c r="L366" s="162"/>
      <c r="M366" s="162"/>
      <c r="N366" s="162"/>
      <c r="O366" s="416"/>
      <c r="X366" s="162"/>
      <c r="Y366" s="162"/>
      <c r="Z366" s="162"/>
      <c r="AA366" s="162"/>
      <c r="AB366" s="162"/>
      <c r="AC366" s="162"/>
      <c r="AD366" s="608"/>
    </row>
    <row r="367" spans="1:30" s="1" customFormat="1" x14ac:dyDescent="0.2">
      <c r="A367" s="162"/>
      <c r="B367" s="162"/>
      <c r="C367" s="162"/>
      <c r="D367" s="162"/>
      <c r="E367" s="162"/>
      <c r="F367" s="162"/>
      <c r="G367" s="162"/>
      <c r="H367" s="162"/>
      <c r="I367" s="162"/>
      <c r="J367" s="162"/>
      <c r="K367" s="162"/>
      <c r="L367" s="162"/>
      <c r="M367" s="162"/>
      <c r="N367" s="162"/>
      <c r="O367" s="416"/>
      <c r="X367" s="162"/>
      <c r="Y367" s="162"/>
      <c r="Z367" s="162"/>
      <c r="AA367" s="162"/>
      <c r="AB367" s="162"/>
      <c r="AC367" s="162"/>
      <c r="AD367" s="608"/>
    </row>
    <row r="368" spans="1:30" s="1" customFormat="1" x14ac:dyDescent="0.2">
      <c r="A368" s="162"/>
      <c r="B368" s="162"/>
      <c r="C368" s="162"/>
      <c r="D368" s="162"/>
      <c r="E368" s="162"/>
      <c r="F368" s="162"/>
      <c r="G368" s="162"/>
      <c r="H368" s="162"/>
      <c r="I368" s="162"/>
      <c r="J368" s="162"/>
      <c r="K368" s="162"/>
      <c r="L368" s="162"/>
      <c r="M368" s="162"/>
      <c r="N368" s="162"/>
      <c r="O368" s="416"/>
      <c r="X368" s="162"/>
      <c r="Y368" s="162"/>
      <c r="Z368" s="162"/>
      <c r="AA368" s="162"/>
      <c r="AB368" s="162"/>
      <c r="AC368" s="162"/>
      <c r="AD368" s="608"/>
    </row>
    <row r="369" spans="1:30" s="1" customFormat="1" x14ac:dyDescent="0.2">
      <c r="A369" s="162"/>
      <c r="B369" s="162"/>
      <c r="C369" s="162"/>
      <c r="D369" s="162"/>
      <c r="E369" s="162"/>
      <c r="F369" s="162"/>
      <c r="G369" s="162"/>
      <c r="H369" s="162"/>
      <c r="I369" s="162"/>
      <c r="J369" s="162"/>
      <c r="K369" s="162"/>
      <c r="L369" s="162"/>
      <c r="M369" s="162"/>
      <c r="N369" s="162"/>
      <c r="O369" s="416"/>
      <c r="X369" s="162"/>
      <c r="Y369" s="162"/>
      <c r="Z369" s="162"/>
      <c r="AA369" s="162"/>
      <c r="AB369" s="162"/>
      <c r="AC369" s="162"/>
      <c r="AD369" s="608"/>
    </row>
    <row r="370" spans="1:30" s="1" customFormat="1" x14ac:dyDescent="0.2">
      <c r="A370" s="162"/>
      <c r="B370" s="162"/>
      <c r="C370" s="162"/>
      <c r="D370" s="162"/>
      <c r="E370" s="162"/>
      <c r="F370" s="162"/>
      <c r="G370" s="162"/>
      <c r="H370" s="162"/>
      <c r="I370" s="162"/>
      <c r="J370" s="162"/>
      <c r="K370" s="162"/>
      <c r="L370" s="162"/>
      <c r="M370" s="162"/>
      <c r="N370" s="162"/>
      <c r="O370" s="416"/>
      <c r="X370" s="162"/>
      <c r="Y370" s="162"/>
      <c r="Z370" s="162"/>
      <c r="AA370" s="162"/>
      <c r="AB370" s="162"/>
      <c r="AC370" s="162"/>
      <c r="AD370" s="608"/>
    </row>
    <row r="371" spans="1:30" s="1" customFormat="1" x14ac:dyDescent="0.2">
      <c r="A371" s="162"/>
      <c r="B371" s="162"/>
      <c r="C371" s="162"/>
      <c r="D371" s="162"/>
      <c r="E371" s="162"/>
      <c r="F371" s="162"/>
      <c r="G371" s="162"/>
      <c r="H371" s="162"/>
      <c r="I371" s="162"/>
      <c r="J371" s="162"/>
      <c r="K371" s="162"/>
      <c r="L371" s="162"/>
      <c r="M371" s="162"/>
      <c r="N371" s="162"/>
      <c r="O371" s="416"/>
      <c r="X371" s="162"/>
      <c r="Y371" s="162"/>
      <c r="Z371" s="162"/>
      <c r="AA371" s="162"/>
      <c r="AB371" s="162"/>
      <c r="AC371" s="162"/>
      <c r="AD371" s="608"/>
    </row>
    <row r="372" spans="1:30" s="1" customFormat="1" x14ac:dyDescent="0.2">
      <c r="A372" s="162"/>
      <c r="B372" s="162"/>
      <c r="C372" s="162"/>
      <c r="D372" s="162"/>
      <c r="E372" s="162"/>
      <c r="F372" s="162"/>
      <c r="G372" s="162"/>
      <c r="H372" s="162"/>
      <c r="I372" s="162"/>
      <c r="J372" s="162"/>
      <c r="K372" s="162"/>
      <c r="L372" s="162"/>
      <c r="M372" s="162"/>
      <c r="N372" s="162"/>
      <c r="O372" s="416"/>
      <c r="X372" s="162"/>
      <c r="Y372" s="162"/>
      <c r="Z372" s="162"/>
      <c r="AA372" s="162"/>
      <c r="AB372" s="162"/>
      <c r="AC372" s="162"/>
      <c r="AD372" s="608"/>
    </row>
    <row r="373" spans="1:30" s="1" customFormat="1" x14ac:dyDescent="0.2">
      <c r="A373" s="162"/>
      <c r="B373" s="162"/>
      <c r="C373" s="162"/>
      <c r="D373" s="162"/>
      <c r="E373" s="162"/>
      <c r="F373" s="162"/>
      <c r="G373" s="162"/>
      <c r="H373" s="162"/>
      <c r="I373" s="162"/>
      <c r="J373" s="162"/>
      <c r="K373" s="162"/>
      <c r="L373" s="162"/>
      <c r="M373" s="162"/>
      <c r="N373" s="162"/>
      <c r="O373" s="416"/>
      <c r="X373" s="162"/>
      <c r="Y373" s="162"/>
      <c r="Z373" s="162"/>
      <c r="AA373" s="162"/>
      <c r="AB373" s="162"/>
      <c r="AC373" s="162"/>
      <c r="AD373" s="608"/>
    </row>
    <row r="374" spans="1:30" s="1" customFormat="1" x14ac:dyDescent="0.2">
      <c r="A374" s="162"/>
      <c r="B374" s="162"/>
      <c r="C374" s="162"/>
      <c r="D374" s="162"/>
      <c r="E374" s="162"/>
      <c r="F374" s="162"/>
      <c r="G374" s="162"/>
      <c r="H374" s="162"/>
      <c r="I374" s="162"/>
      <c r="J374" s="162"/>
      <c r="K374" s="162"/>
      <c r="L374" s="162"/>
      <c r="M374" s="162"/>
      <c r="N374" s="162"/>
      <c r="O374" s="416"/>
      <c r="X374" s="162"/>
      <c r="Y374" s="162"/>
      <c r="Z374" s="162"/>
      <c r="AA374" s="162"/>
      <c r="AB374" s="162"/>
      <c r="AC374" s="162"/>
      <c r="AD374" s="608"/>
    </row>
    <row r="375" spans="1:30" s="1" customFormat="1" x14ac:dyDescent="0.2">
      <c r="A375" s="162"/>
      <c r="B375" s="162"/>
      <c r="C375" s="162"/>
      <c r="D375" s="162"/>
      <c r="E375" s="162"/>
      <c r="F375" s="162"/>
      <c r="G375" s="162"/>
      <c r="H375" s="162"/>
      <c r="I375" s="162"/>
      <c r="J375" s="162"/>
      <c r="K375" s="162"/>
      <c r="L375" s="162"/>
      <c r="M375" s="162"/>
      <c r="N375" s="162"/>
      <c r="O375" s="416"/>
      <c r="X375" s="162"/>
      <c r="Y375" s="162"/>
      <c r="Z375" s="162"/>
      <c r="AA375" s="162"/>
      <c r="AB375" s="162"/>
      <c r="AC375" s="162"/>
      <c r="AD375" s="608"/>
    </row>
    <row r="376" spans="1:30" s="1" customFormat="1" x14ac:dyDescent="0.2">
      <c r="A376" s="162"/>
      <c r="B376" s="162"/>
      <c r="C376" s="162"/>
      <c r="D376" s="162"/>
      <c r="E376" s="162"/>
      <c r="F376" s="162"/>
      <c r="G376" s="162"/>
      <c r="H376" s="162"/>
      <c r="I376" s="162"/>
      <c r="J376" s="162"/>
      <c r="K376" s="162"/>
      <c r="L376" s="162"/>
      <c r="M376" s="162"/>
      <c r="N376" s="162"/>
      <c r="O376" s="416"/>
      <c r="X376" s="162"/>
      <c r="Y376" s="162"/>
      <c r="Z376" s="162"/>
      <c r="AA376" s="162"/>
      <c r="AB376" s="162"/>
      <c r="AC376" s="162"/>
      <c r="AD376" s="608"/>
    </row>
    <row r="377" spans="1:30" s="1" customFormat="1" x14ac:dyDescent="0.2">
      <c r="A377" s="162"/>
      <c r="B377" s="162"/>
      <c r="C377" s="162"/>
      <c r="D377" s="162"/>
      <c r="E377" s="162"/>
      <c r="F377" s="162"/>
      <c r="G377" s="162"/>
      <c r="H377" s="162"/>
      <c r="I377" s="162"/>
      <c r="J377" s="162"/>
      <c r="K377" s="162"/>
      <c r="L377" s="162"/>
      <c r="M377" s="162"/>
      <c r="N377" s="162"/>
      <c r="O377" s="416"/>
      <c r="X377" s="162"/>
      <c r="Y377" s="162"/>
      <c r="Z377" s="162"/>
      <c r="AA377" s="162"/>
      <c r="AB377" s="162"/>
      <c r="AC377" s="162"/>
      <c r="AD377" s="608"/>
    </row>
    <row r="378" spans="1:30" s="1" customFormat="1" x14ac:dyDescent="0.2">
      <c r="A378" s="162"/>
      <c r="B378" s="162"/>
      <c r="C378" s="162"/>
      <c r="D378" s="162"/>
      <c r="E378" s="162"/>
      <c r="F378" s="162"/>
      <c r="G378" s="162"/>
      <c r="H378" s="162"/>
      <c r="I378" s="162"/>
      <c r="J378" s="162"/>
      <c r="K378" s="162"/>
      <c r="L378" s="162"/>
      <c r="M378" s="162"/>
      <c r="N378" s="162"/>
      <c r="O378" s="416"/>
      <c r="X378" s="162"/>
      <c r="Y378" s="162"/>
      <c r="Z378" s="162"/>
      <c r="AA378" s="162"/>
      <c r="AB378" s="162"/>
      <c r="AC378" s="162"/>
      <c r="AD378" s="608"/>
    </row>
    <row r="379" spans="1:30" s="1" customFormat="1" x14ac:dyDescent="0.2">
      <c r="A379" s="162"/>
      <c r="B379" s="162"/>
      <c r="C379" s="162"/>
      <c r="D379" s="162"/>
      <c r="E379" s="162"/>
      <c r="F379" s="162"/>
      <c r="G379" s="162"/>
      <c r="H379" s="162"/>
      <c r="I379" s="162"/>
      <c r="J379" s="162"/>
      <c r="K379" s="162"/>
      <c r="L379" s="162"/>
      <c r="M379" s="162"/>
      <c r="N379" s="162"/>
      <c r="O379" s="416"/>
      <c r="X379" s="162"/>
      <c r="Y379" s="162"/>
      <c r="Z379" s="162"/>
      <c r="AA379" s="162"/>
      <c r="AB379" s="162"/>
      <c r="AC379" s="162"/>
      <c r="AD379" s="608"/>
    </row>
    <row r="380" spans="1:30" s="1" customFormat="1" x14ac:dyDescent="0.2">
      <c r="A380" s="162"/>
      <c r="B380" s="162"/>
      <c r="C380" s="162"/>
      <c r="D380" s="162"/>
      <c r="E380" s="162"/>
      <c r="F380" s="162"/>
      <c r="G380" s="162"/>
      <c r="H380" s="162"/>
      <c r="I380" s="162"/>
      <c r="J380" s="162"/>
      <c r="K380" s="162"/>
      <c r="L380" s="162"/>
      <c r="M380" s="162"/>
      <c r="N380" s="162"/>
      <c r="O380" s="416"/>
      <c r="X380" s="162"/>
      <c r="Y380" s="162"/>
      <c r="Z380" s="162"/>
      <c r="AA380" s="162"/>
      <c r="AB380" s="162"/>
      <c r="AC380" s="162"/>
      <c r="AD380" s="608"/>
    </row>
    <row r="381" spans="1:30" s="1" customFormat="1" x14ac:dyDescent="0.2">
      <c r="A381" s="162"/>
      <c r="B381" s="162"/>
      <c r="C381" s="162"/>
      <c r="D381" s="162"/>
      <c r="E381" s="162"/>
      <c r="F381" s="162"/>
      <c r="G381" s="162"/>
      <c r="H381" s="162"/>
      <c r="I381" s="162"/>
      <c r="J381" s="162"/>
      <c r="K381" s="162"/>
      <c r="L381" s="162"/>
      <c r="M381" s="162"/>
      <c r="N381" s="162"/>
      <c r="O381" s="416"/>
      <c r="X381" s="162"/>
      <c r="Y381" s="162"/>
      <c r="Z381" s="162"/>
      <c r="AA381" s="162"/>
      <c r="AB381" s="162"/>
      <c r="AC381" s="162"/>
      <c r="AD381" s="608"/>
    </row>
    <row r="382" spans="1:30" s="1" customFormat="1" x14ac:dyDescent="0.2">
      <c r="A382" s="162"/>
      <c r="B382" s="162"/>
      <c r="C382" s="162"/>
      <c r="D382" s="162"/>
      <c r="E382" s="162"/>
      <c r="F382" s="162"/>
      <c r="G382" s="162"/>
      <c r="H382" s="162"/>
      <c r="I382" s="162"/>
      <c r="J382" s="162"/>
      <c r="K382" s="162"/>
      <c r="L382" s="162"/>
      <c r="M382" s="162"/>
      <c r="N382" s="162"/>
      <c r="O382" s="416"/>
      <c r="X382" s="162"/>
      <c r="Y382" s="162"/>
      <c r="Z382" s="162"/>
      <c r="AA382" s="162"/>
      <c r="AB382" s="162"/>
      <c r="AC382" s="162"/>
      <c r="AD382" s="608"/>
    </row>
    <row r="383" spans="1:30" s="1" customFormat="1" x14ac:dyDescent="0.2">
      <c r="A383" s="162"/>
      <c r="B383" s="162"/>
      <c r="C383" s="162"/>
      <c r="D383" s="162"/>
      <c r="E383" s="162"/>
      <c r="F383" s="162"/>
      <c r="G383" s="162"/>
      <c r="H383" s="162"/>
      <c r="I383" s="162"/>
      <c r="J383" s="162"/>
      <c r="K383" s="162"/>
      <c r="L383" s="162"/>
      <c r="M383" s="162"/>
      <c r="N383" s="162"/>
      <c r="O383" s="416"/>
      <c r="X383" s="162"/>
      <c r="Y383" s="162"/>
      <c r="Z383" s="162"/>
      <c r="AA383" s="162"/>
      <c r="AB383" s="162"/>
      <c r="AC383" s="162"/>
      <c r="AD383" s="608"/>
    </row>
    <row r="384" spans="1:30" s="1" customFormat="1" x14ac:dyDescent="0.2">
      <c r="A384" s="162"/>
      <c r="B384" s="162"/>
      <c r="C384" s="162"/>
      <c r="D384" s="162"/>
      <c r="E384" s="162"/>
      <c r="F384" s="162"/>
      <c r="G384" s="162"/>
      <c r="H384" s="162"/>
      <c r="I384" s="162"/>
      <c r="J384" s="162"/>
      <c r="K384" s="162"/>
      <c r="L384" s="162"/>
      <c r="M384" s="162"/>
      <c r="N384" s="162"/>
      <c r="O384" s="416"/>
      <c r="X384" s="162"/>
      <c r="Y384" s="162"/>
      <c r="Z384" s="162"/>
      <c r="AA384" s="162"/>
      <c r="AB384" s="162"/>
      <c r="AC384" s="162"/>
      <c r="AD384" s="608"/>
    </row>
    <row r="385" spans="1:30" s="1" customFormat="1" x14ac:dyDescent="0.2">
      <c r="A385" s="162"/>
      <c r="B385" s="162"/>
      <c r="C385" s="162"/>
      <c r="D385" s="162"/>
      <c r="E385" s="162"/>
      <c r="F385" s="162"/>
      <c r="G385" s="162"/>
      <c r="H385" s="162"/>
      <c r="I385" s="162"/>
      <c r="J385" s="162"/>
      <c r="K385" s="162"/>
      <c r="L385" s="162"/>
      <c r="M385" s="162"/>
      <c r="N385" s="162"/>
      <c r="O385" s="416"/>
      <c r="X385" s="162"/>
      <c r="Y385" s="162"/>
      <c r="Z385" s="162"/>
      <c r="AA385" s="162"/>
      <c r="AB385" s="162"/>
      <c r="AC385" s="162"/>
      <c r="AD385" s="608"/>
    </row>
    <row r="386" spans="1:30" s="1" customFormat="1" x14ac:dyDescent="0.2">
      <c r="A386" s="162"/>
      <c r="B386" s="162"/>
      <c r="C386" s="162"/>
      <c r="D386" s="162"/>
      <c r="E386" s="162"/>
      <c r="F386" s="162"/>
      <c r="G386" s="162"/>
      <c r="H386" s="162"/>
      <c r="I386" s="162"/>
      <c r="J386" s="162"/>
      <c r="K386" s="162"/>
      <c r="L386" s="162"/>
      <c r="M386" s="162"/>
      <c r="N386" s="162"/>
      <c r="O386" s="416"/>
      <c r="X386" s="162"/>
      <c r="Y386" s="162"/>
      <c r="Z386" s="162"/>
      <c r="AA386" s="162"/>
      <c r="AB386" s="162"/>
      <c r="AC386" s="162"/>
      <c r="AD386" s="608"/>
    </row>
    <row r="387" spans="1:30" s="1" customFormat="1" x14ac:dyDescent="0.2">
      <c r="A387" s="162"/>
      <c r="B387" s="162"/>
      <c r="C387" s="162"/>
      <c r="D387" s="162"/>
      <c r="E387" s="162"/>
      <c r="F387" s="162"/>
      <c r="G387" s="162"/>
      <c r="H387" s="162"/>
      <c r="I387" s="162"/>
      <c r="J387" s="162"/>
      <c r="K387" s="162"/>
      <c r="L387" s="162"/>
      <c r="M387" s="162"/>
      <c r="N387" s="162"/>
      <c r="O387" s="416"/>
      <c r="X387" s="162"/>
      <c r="Y387" s="162"/>
      <c r="Z387" s="162"/>
      <c r="AA387" s="162"/>
      <c r="AB387" s="162"/>
      <c r="AC387" s="162"/>
      <c r="AD387" s="608"/>
    </row>
    <row r="388" spans="1:30" s="1" customFormat="1" x14ac:dyDescent="0.2">
      <c r="A388" s="162"/>
      <c r="B388" s="162"/>
      <c r="C388" s="162"/>
      <c r="D388" s="162"/>
      <c r="E388" s="162"/>
      <c r="F388" s="162"/>
      <c r="G388" s="162"/>
      <c r="H388" s="162"/>
      <c r="I388" s="162"/>
      <c r="J388" s="162"/>
      <c r="K388" s="162"/>
      <c r="L388" s="162"/>
      <c r="M388" s="162"/>
      <c r="N388" s="162"/>
      <c r="O388" s="416"/>
      <c r="X388" s="162"/>
      <c r="Y388" s="162"/>
      <c r="Z388" s="162"/>
      <c r="AA388" s="162"/>
      <c r="AB388" s="162"/>
      <c r="AC388" s="162"/>
      <c r="AD388" s="608"/>
    </row>
    <row r="389" spans="1:30" s="1" customFormat="1" x14ac:dyDescent="0.2">
      <c r="A389" s="162"/>
      <c r="B389" s="162"/>
      <c r="C389" s="162"/>
      <c r="D389" s="162"/>
      <c r="E389" s="162"/>
      <c r="F389" s="162"/>
      <c r="G389" s="162"/>
      <c r="H389" s="162"/>
      <c r="I389" s="162"/>
      <c r="J389" s="162"/>
      <c r="K389" s="162"/>
      <c r="L389" s="162"/>
      <c r="M389" s="162"/>
      <c r="N389" s="162"/>
      <c r="O389" s="416"/>
      <c r="X389" s="162"/>
      <c r="Y389" s="162"/>
      <c r="Z389" s="162"/>
      <c r="AA389" s="162"/>
      <c r="AB389" s="162"/>
      <c r="AC389" s="162"/>
      <c r="AD389" s="608"/>
    </row>
    <row r="390" spans="1:30" s="1" customFormat="1" x14ac:dyDescent="0.2">
      <c r="A390" s="162"/>
      <c r="B390" s="162"/>
      <c r="C390" s="162"/>
      <c r="D390" s="162"/>
      <c r="E390" s="162"/>
      <c r="F390" s="162"/>
      <c r="G390" s="162"/>
      <c r="H390" s="162"/>
      <c r="I390" s="162"/>
      <c r="J390" s="162"/>
      <c r="K390" s="162"/>
      <c r="L390" s="162"/>
      <c r="M390" s="162"/>
      <c r="N390" s="162"/>
      <c r="O390" s="416"/>
      <c r="X390" s="162"/>
      <c r="Y390" s="162"/>
      <c r="Z390" s="162"/>
      <c r="AA390" s="162"/>
      <c r="AB390" s="162"/>
      <c r="AC390" s="162"/>
      <c r="AD390" s="608"/>
    </row>
    <row r="391" spans="1:30" s="1" customFormat="1" x14ac:dyDescent="0.2">
      <c r="A391" s="162"/>
      <c r="B391" s="162"/>
      <c r="C391" s="162"/>
      <c r="D391" s="162"/>
      <c r="E391" s="162"/>
      <c r="F391" s="162"/>
      <c r="G391" s="162"/>
      <c r="H391" s="162"/>
      <c r="I391" s="162"/>
      <c r="J391" s="162"/>
      <c r="K391" s="162"/>
      <c r="L391" s="162"/>
      <c r="M391" s="162"/>
      <c r="N391" s="162"/>
      <c r="O391" s="416"/>
      <c r="X391" s="162"/>
      <c r="Y391" s="162"/>
      <c r="Z391" s="162"/>
      <c r="AA391" s="162"/>
      <c r="AB391" s="162"/>
      <c r="AC391" s="162"/>
      <c r="AD391" s="608"/>
    </row>
    <row r="392" spans="1:30" s="1" customFormat="1" x14ac:dyDescent="0.2">
      <c r="A392" s="162"/>
      <c r="B392" s="162"/>
      <c r="C392" s="162"/>
      <c r="D392" s="162"/>
      <c r="E392" s="162"/>
      <c r="F392" s="162"/>
      <c r="G392" s="162"/>
      <c r="H392" s="162"/>
      <c r="I392" s="162"/>
      <c r="J392" s="162"/>
      <c r="K392" s="162"/>
      <c r="L392" s="162"/>
      <c r="M392" s="162"/>
      <c r="N392" s="162"/>
      <c r="O392" s="416"/>
      <c r="X392" s="162"/>
      <c r="Y392" s="162"/>
      <c r="Z392" s="162"/>
      <c r="AA392" s="162"/>
      <c r="AB392" s="162"/>
      <c r="AC392" s="162"/>
      <c r="AD392" s="608"/>
    </row>
    <row r="393" spans="1:30" s="1" customFormat="1" x14ac:dyDescent="0.2">
      <c r="A393" s="162"/>
      <c r="B393" s="162"/>
      <c r="C393" s="162"/>
      <c r="D393" s="162"/>
      <c r="E393" s="162"/>
      <c r="F393" s="162"/>
      <c r="G393" s="162"/>
      <c r="H393" s="162"/>
      <c r="I393" s="162"/>
      <c r="J393" s="162"/>
      <c r="K393" s="162"/>
      <c r="L393" s="162"/>
      <c r="M393" s="162"/>
      <c r="N393" s="162"/>
      <c r="O393" s="416"/>
      <c r="X393" s="162"/>
      <c r="Y393" s="162"/>
      <c r="Z393" s="162"/>
      <c r="AA393" s="162"/>
      <c r="AB393" s="162"/>
      <c r="AC393" s="162"/>
      <c r="AD393" s="608"/>
    </row>
    <row r="394" spans="1:30" s="1" customFormat="1" x14ac:dyDescent="0.2">
      <c r="A394" s="162"/>
      <c r="B394" s="162"/>
      <c r="C394" s="162"/>
      <c r="D394" s="162"/>
      <c r="E394" s="162"/>
      <c r="F394" s="162"/>
      <c r="G394" s="162"/>
      <c r="H394" s="162"/>
      <c r="I394" s="162"/>
      <c r="J394" s="162"/>
      <c r="K394" s="162"/>
      <c r="L394" s="162"/>
      <c r="M394" s="162"/>
      <c r="N394" s="162"/>
      <c r="O394" s="416"/>
      <c r="X394" s="162"/>
      <c r="Y394" s="162"/>
      <c r="Z394" s="162"/>
      <c r="AA394" s="162"/>
      <c r="AB394" s="162"/>
      <c r="AC394" s="162"/>
      <c r="AD394" s="608"/>
    </row>
    <row r="395" spans="1:30" s="1" customFormat="1" x14ac:dyDescent="0.2">
      <c r="A395" s="162"/>
      <c r="B395" s="162"/>
      <c r="C395" s="162"/>
      <c r="D395" s="162"/>
      <c r="E395" s="162"/>
      <c r="F395" s="162"/>
      <c r="G395" s="162"/>
      <c r="H395" s="162"/>
      <c r="I395" s="162"/>
      <c r="J395" s="162"/>
      <c r="K395" s="162"/>
      <c r="L395" s="162"/>
      <c r="M395" s="162"/>
      <c r="N395" s="162"/>
      <c r="O395" s="416"/>
      <c r="X395" s="162"/>
      <c r="Y395" s="162"/>
      <c r="Z395" s="162"/>
      <c r="AA395" s="162"/>
      <c r="AB395" s="162"/>
      <c r="AC395" s="162"/>
      <c r="AD395" s="608"/>
    </row>
    <row r="396" spans="1:30" s="1" customFormat="1" x14ac:dyDescent="0.2">
      <c r="A396" s="162"/>
      <c r="B396" s="162"/>
      <c r="C396" s="162"/>
      <c r="D396" s="162"/>
      <c r="E396" s="162"/>
      <c r="F396" s="162"/>
      <c r="G396" s="162"/>
      <c r="H396" s="162"/>
      <c r="I396" s="162"/>
      <c r="J396" s="162"/>
      <c r="K396" s="162"/>
      <c r="L396" s="162"/>
      <c r="M396" s="162"/>
      <c r="N396" s="162"/>
      <c r="O396" s="416"/>
      <c r="X396" s="162"/>
      <c r="Y396" s="162"/>
      <c r="Z396" s="162"/>
      <c r="AA396" s="162"/>
      <c r="AB396" s="162"/>
      <c r="AC396" s="162"/>
      <c r="AD396" s="608"/>
    </row>
    <row r="397" spans="1:30" s="1" customFormat="1" x14ac:dyDescent="0.2">
      <c r="A397" s="162"/>
      <c r="B397" s="162"/>
      <c r="C397" s="162"/>
      <c r="D397" s="162"/>
      <c r="E397" s="162"/>
      <c r="F397" s="162"/>
      <c r="G397" s="162"/>
      <c r="H397" s="162"/>
      <c r="I397" s="162"/>
      <c r="J397" s="162"/>
      <c r="K397" s="162"/>
      <c r="L397" s="162"/>
      <c r="M397" s="162"/>
      <c r="N397" s="162"/>
      <c r="O397" s="416"/>
      <c r="X397" s="162"/>
      <c r="Y397" s="162"/>
      <c r="Z397" s="162"/>
      <c r="AA397" s="162"/>
      <c r="AB397" s="162"/>
      <c r="AC397" s="162"/>
      <c r="AD397" s="608"/>
    </row>
    <row r="398" spans="1:30" s="1" customFormat="1" x14ac:dyDescent="0.2">
      <c r="A398" s="162"/>
      <c r="B398" s="162"/>
      <c r="C398" s="162"/>
      <c r="D398" s="162"/>
      <c r="E398" s="162"/>
      <c r="F398" s="162"/>
      <c r="G398" s="162"/>
      <c r="H398" s="162"/>
      <c r="I398" s="162"/>
      <c r="J398" s="162"/>
      <c r="K398" s="162"/>
      <c r="L398" s="162"/>
      <c r="M398" s="162"/>
      <c r="N398" s="162"/>
      <c r="O398" s="416"/>
      <c r="X398" s="162"/>
      <c r="Y398" s="162"/>
      <c r="Z398" s="162"/>
      <c r="AA398" s="162"/>
      <c r="AB398" s="162"/>
      <c r="AC398" s="162"/>
      <c r="AD398" s="608"/>
    </row>
    <row r="399" spans="1:30" s="1" customFormat="1" x14ac:dyDescent="0.2">
      <c r="A399" s="162"/>
      <c r="B399" s="162"/>
      <c r="C399" s="162"/>
      <c r="D399" s="162"/>
      <c r="E399" s="162"/>
      <c r="F399" s="162"/>
      <c r="G399" s="162"/>
      <c r="H399" s="162"/>
      <c r="I399" s="162"/>
      <c r="J399" s="162"/>
      <c r="K399" s="162"/>
      <c r="L399" s="162"/>
      <c r="M399" s="162"/>
      <c r="N399" s="162"/>
      <c r="O399" s="416"/>
      <c r="X399" s="162"/>
      <c r="Y399" s="162"/>
      <c r="Z399" s="162"/>
      <c r="AA399" s="162"/>
      <c r="AB399" s="162"/>
      <c r="AC399" s="162"/>
      <c r="AD399" s="608"/>
    </row>
    <row r="400" spans="1:30" s="1" customFormat="1" x14ac:dyDescent="0.2">
      <c r="A400" s="162"/>
      <c r="B400" s="162"/>
      <c r="C400" s="162"/>
      <c r="D400" s="162"/>
      <c r="E400" s="162"/>
      <c r="F400" s="162"/>
      <c r="G400" s="162"/>
      <c r="H400" s="162"/>
      <c r="I400" s="162"/>
      <c r="J400" s="162"/>
      <c r="K400" s="162"/>
      <c r="L400" s="162"/>
      <c r="M400" s="162"/>
      <c r="N400" s="162"/>
      <c r="O400" s="416"/>
      <c r="X400" s="162"/>
      <c r="Y400" s="162"/>
      <c r="Z400" s="162"/>
      <c r="AA400" s="162"/>
      <c r="AB400" s="162"/>
      <c r="AC400" s="162"/>
      <c r="AD400" s="608"/>
    </row>
    <row r="401" spans="1:30" s="1" customFormat="1" x14ac:dyDescent="0.2">
      <c r="A401" s="162"/>
      <c r="B401" s="162"/>
      <c r="C401" s="162"/>
      <c r="D401" s="162"/>
      <c r="E401" s="162"/>
      <c r="F401" s="162"/>
      <c r="G401" s="162"/>
      <c r="H401" s="162"/>
      <c r="I401" s="162"/>
      <c r="J401" s="162"/>
      <c r="K401" s="162"/>
      <c r="L401" s="162"/>
      <c r="M401" s="162"/>
      <c r="N401" s="162"/>
      <c r="O401" s="416"/>
      <c r="X401" s="162"/>
      <c r="Y401" s="162"/>
      <c r="Z401" s="162"/>
      <c r="AA401" s="162"/>
      <c r="AB401" s="162"/>
      <c r="AC401" s="162"/>
      <c r="AD401" s="608"/>
    </row>
    <row r="402" spans="1:30" s="1" customFormat="1" x14ac:dyDescent="0.2">
      <c r="A402" s="162"/>
      <c r="B402" s="162"/>
      <c r="C402" s="162"/>
      <c r="D402" s="162"/>
      <c r="E402" s="162"/>
      <c r="F402" s="162"/>
      <c r="G402" s="162"/>
      <c r="H402" s="162"/>
      <c r="I402" s="162"/>
      <c r="J402" s="162"/>
      <c r="K402" s="162"/>
      <c r="L402" s="162"/>
      <c r="M402" s="162"/>
      <c r="N402" s="162"/>
      <c r="O402" s="416"/>
      <c r="X402" s="162"/>
      <c r="Y402" s="162"/>
      <c r="Z402" s="162"/>
      <c r="AA402" s="162"/>
      <c r="AB402" s="162"/>
      <c r="AC402" s="162"/>
      <c r="AD402" s="608"/>
    </row>
    <row r="403" spans="1:30" s="1" customFormat="1" x14ac:dyDescent="0.2">
      <c r="A403" s="162"/>
      <c r="B403" s="162"/>
      <c r="C403" s="162"/>
      <c r="D403" s="162"/>
      <c r="E403" s="162"/>
      <c r="F403" s="162"/>
      <c r="G403" s="162"/>
      <c r="H403" s="162"/>
      <c r="I403" s="162"/>
      <c r="J403" s="162"/>
      <c r="K403" s="162"/>
      <c r="L403" s="162"/>
      <c r="M403" s="162"/>
      <c r="N403" s="162"/>
      <c r="O403" s="416"/>
      <c r="X403" s="162"/>
      <c r="Y403" s="162"/>
      <c r="Z403" s="162"/>
      <c r="AA403" s="162"/>
      <c r="AB403" s="162"/>
      <c r="AC403" s="162"/>
      <c r="AD403" s="608"/>
    </row>
    <row r="404" spans="1:30" s="1" customFormat="1" x14ac:dyDescent="0.2">
      <c r="A404" s="162"/>
      <c r="B404" s="162"/>
      <c r="C404" s="162"/>
      <c r="D404" s="162"/>
      <c r="E404" s="162"/>
      <c r="F404" s="162"/>
      <c r="G404" s="162"/>
      <c r="H404" s="162"/>
      <c r="I404" s="162"/>
      <c r="J404" s="162"/>
      <c r="K404" s="162"/>
      <c r="L404" s="162"/>
      <c r="M404" s="162"/>
      <c r="N404" s="162"/>
      <c r="O404" s="416"/>
      <c r="X404" s="162"/>
      <c r="Y404" s="162"/>
      <c r="Z404" s="162"/>
      <c r="AA404" s="162"/>
      <c r="AB404" s="162"/>
      <c r="AC404" s="162"/>
      <c r="AD404" s="608"/>
    </row>
    <row r="405" spans="1:30" s="1" customFormat="1" x14ac:dyDescent="0.2">
      <c r="A405" s="162"/>
      <c r="B405" s="162"/>
      <c r="C405" s="162"/>
      <c r="D405" s="162"/>
      <c r="E405" s="162"/>
      <c r="F405" s="162"/>
      <c r="G405" s="162"/>
      <c r="H405" s="162"/>
      <c r="I405" s="162"/>
      <c r="J405" s="162"/>
      <c r="K405" s="162"/>
      <c r="L405" s="162"/>
      <c r="M405" s="162"/>
      <c r="N405" s="162"/>
      <c r="O405" s="416"/>
      <c r="X405" s="162"/>
      <c r="Y405" s="162"/>
      <c r="Z405" s="162"/>
      <c r="AA405" s="162"/>
      <c r="AB405" s="162"/>
      <c r="AC405" s="162"/>
      <c r="AD405" s="608"/>
    </row>
    <row r="406" spans="1:30" s="1" customFormat="1" x14ac:dyDescent="0.2">
      <c r="A406" s="162"/>
      <c r="B406" s="162"/>
      <c r="C406" s="162"/>
      <c r="D406" s="162"/>
      <c r="E406" s="162"/>
      <c r="F406" s="162"/>
      <c r="G406" s="162"/>
      <c r="H406" s="162"/>
      <c r="I406" s="162"/>
      <c r="J406" s="162"/>
      <c r="K406" s="162"/>
      <c r="L406" s="162"/>
      <c r="M406" s="162"/>
      <c r="N406" s="162"/>
      <c r="O406" s="416"/>
      <c r="X406" s="162"/>
      <c r="Y406" s="162"/>
      <c r="Z406" s="162"/>
      <c r="AA406" s="162"/>
      <c r="AB406" s="162"/>
      <c r="AC406" s="162"/>
      <c r="AD406" s="608"/>
    </row>
    <row r="407" spans="1:30" s="1" customFormat="1" x14ac:dyDescent="0.2">
      <c r="A407" s="162"/>
      <c r="B407" s="162"/>
      <c r="C407" s="162"/>
      <c r="D407" s="162"/>
      <c r="E407" s="162"/>
      <c r="F407" s="162"/>
      <c r="G407" s="162"/>
      <c r="H407" s="162"/>
      <c r="I407" s="162"/>
      <c r="J407" s="162"/>
      <c r="K407" s="162"/>
      <c r="L407" s="162"/>
      <c r="M407" s="162"/>
      <c r="N407" s="162"/>
      <c r="O407" s="416"/>
      <c r="X407" s="162"/>
      <c r="Y407" s="162"/>
      <c r="Z407" s="162"/>
      <c r="AA407" s="162"/>
      <c r="AB407" s="162"/>
      <c r="AC407" s="162"/>
      <c r="AD407" s="608"/>
    </row>
    <row r="408" spans="1:30" s="1" customFormat="1" x14ac:dyDescent="0.2">
      <c r="A408" s="162"/>
      <c r="B408" s="162"/>
      <c r="C408" s="162"/>
      <c r="D408" s="162"/>
      <c r="E408" s="162"/>
      <c r="F408" s="162"/>
      <c r="G408" s="162"/>
      <c r="H408" s="162"/>
      <c r="I408" s="162"/>
      <c r="J408" s="162"/>
      <c r="K408" s="162"/>
      <c r="L408" s="162"/>
      <c r="M408" s="162"/>
      <c r="N408" s="162"/>
      <c r="O408" s="416"/>
      <c r="X408" s="162"/>
      <c r="Y408" s="162"/>
      <c r="Z408" s="162"/>
      <c r="AA408" s="162"/>
      <c r="AB408" s="162"/>
      <c r="AC408" s="162"/>
      <c r="AD408" s="608"/>
    </row>
    <row r="409" spans="1:30" s="1" customFormat="1" x14ac:dyDescent="0.2">
      <c r="A409" s="162"/>
      <c r="B409" s="162"/>
      <c r="C409" s="162"/>
      <c r="D409" s="162"/>
      <c r="E409" s="162"/>
      <c r="F409" s="162"/>
      <c r="G409" s="162"/>
      <c r="H409" s="162"/>
      <c r="I409" s="162"/>
      <c r="J409" s="162"/>
      <c r="K409" s="162"/>
      <c r="L409" s="162"/>
      <c r="M409" s="162"/>
      <c r="N409" s="162"/>
      <c r="O409" s="416"/>
      <c r="X409" s="162"/>
      <c r="Y409" s="162"/>
      <c r="Z409" s="162"/>
      <c r="AA409" s="162"/>
      <c r="AB409" s="162"/>
      <c r="AC409" s="162"/>
      <c r="AD409" s="608"/>
    </row>
    <row r="410" spans="1:30" s="1" customFormat="1" x14ac:dyDescent="0.2">
      <c r="A410" s="162"/>
      <c r="B410" s="162"/>
      <c r="C410" s="162"/>
      <c r="D410" s="162"/>
      <c r="E410" s="162"/>
      <c r="F410" s="162"/>
      <c r="G410" s="162"/>
      <c r="H410" s="162"/>
      <c r="I410" s="162"/>
      <c r="J410" s="162"/>
      <c r="K410" s="162"/>
      <c r="L410" s="162"/>
      <c r="M410" s="162"/>
      <c r="N410" s="162"/>
      <c r="O410" s="416"/>
      <c r="X410" s="162"/>
      <c r="Y410" s="162"/>
      <c r="Z410" s="162"/>
      <c r="AA410" s="162"/>
      <c r="AB410" s="162"/>
      <c r="AC410" s="162"/>
      <c r="AD410" s="608"/>
    </row>
    <row r="411" spans="1:30" s="1" customFormat="1" x14ac:dyDescent="0.2">
      <c r="A411" s="162"/>
      <c r="B411" s="162"/>
      <c r="C411" s="162"/>
      <c r="D411" s="162"/>
      <c r="E411" s="162"/>
      <c r="F411" s="162"/>
      <c r="G411" s="162"/>
      <c r="H411" s="162"/>
      <c r="I411" s="162"/>
      <c r="J411" s="162"/>
      <c r="K411" s="162"/>
      <c r="L411" s="162"/>
      <c r="M411" s="162"/>
      <c r="N411" s="162"/>
      <c r="O411" s="416"/>
      <c r="X411" s="162"/>
      <c r="Y411" s="162"/>
      <c r="Z411" s="162"/>
      <c r="AA411" s="162"/>
      <c r="AB411" s="162"/>
      <c r="AC411" s="162"/>
      <c r="AD411" s="608"/>
    </row>
    <row r="412" spans="1:30" s="1" customFormat="1" x14ac:dyDescent="0.2">
      <c r="A412" s="162"/>
      <c r="B412" s="162"/>
      <c r="C412" s="162"/>
      <c r="D412" s="162"/>
      <c r="E412" s="162"/>
      <c r="F412" s="162"/>
      <c r="G412" s="162"/>
      <c r="H412" s="162"/>
      <c r="I412" s="162"/>
      <c r="J412" s="162"/>
      <c r="K412" s="162"/>
      <c r="L412" s="162"/>
      <c r="M412" s="162"/>
      <c r="N412" s="162"/>
      <c r="O412" s="416"/>
      <c r="X412" s="162"/>
      <c r="Y412" s="162"/>
      <c r="Z412" s="162"/>
      <c r="AA412" s="162"/>
      <c r="AB412" s="162"/>
      <c r="AC412" s="162"/>
      <c r="AD412" s="608"/>
    </row>
    <row r="413" spans="1:30" s="1" customFormat="1" x14ac:dyDescent="0.2">
      <c r="A413" s="162"/>
      <c r="B413" s="162"/>
      <c r="C413" s="162"/>
      <c r="D413" s="162"/>
      <c r="E413" s="162"/>
      <c r="F413" s="162"/>
      <c r="G413" s="162"/>
      <c r="H413" s="162"/>
      <c r="I413" s="162"/>
      <c r="J413" s="162"/>
      <c r="K413" s="162"/>
      <c r="L413" s="162"/>
      <c r="M413" s="162"/>
      <c r="N413" s="162"/>
      <c r="O413" s="416"/>
      <c r="X413" s="162"/>
      <c r="Y413" s="162"/>
      <c r="Z413" s="162"/>
      <c r="AA413" s="162"/>
      <c r="AB413" s="162"/>
      <c r="AC413" s="162"/>
      <c r="AD413" s="608"/>
    </row>
    <row r="414" spans="1:30" s="1" customFormat="1" x14ac:dyDescent="0.2">
      <c r="A414" s="162"/>
      <c r="B414" s="162"/>
      <c r="C414" s="162"/>
      <c r="D414" s="162"/>
      <c r="E414" s="162"/>
      <c r="F414" s="162"/>
      <c r="G414" s="162"/>
      <c r="H414" s="162"/>
      <c r="I414" s="162"/>
      <c r="J414" s="162"/>
      <c r="K414" s="162"/>
      <c r="L414" s="162"/>
      <c r="M414" s="162"/>
      <c r="N414" s="162"/>
      <c r="O414" s="416"/>
      <c r="X414" s="162"/>
      <c r="Y414" s="162"/>
      <c r="Z414" s="162"/>
      <c r="AA414" s="162"/>
      <c r="AB414" s="162"/>
      <c r="AC414" s="162"/>
      <c r="AD414" s="608"/>
    </row>
    <row r="415" spans="1:30" s="1" customFormat="1" x14ac:dyDescent="0.2">
      <c r="A415" s="162"/>
      <c r="B415" s="162"/>
      <c r="C415" s="162"/>
      <c r="D415" s="162"/>
      <c r="E415" s="162"/>
      <c r="F415" s="162"/>
      <c r="G415" s="162"/>
      <c r="H415" s="162"/>
      <c r="I415" s="162"/>
      <c r="J415" s="162"/>
      <c r="K415" s="162"/>
      <c r="L415" s="162"/>
      <c r="M415" s="162"/>
      <c r="N415" s="162"/>
      <c r="O415" s="416"/>
      <c r="X415" s="162"/>
      <c r="Y415" s="162"/>
      <c r="Z415" s="162"/>
      <c r="AA415" s="162"/>
      <c r="AB415" s="162"/>
      <c r="AC415" s="162"/>
      <c r="AD415" s="608"/>
    </row>
    <row r="416" spans="1:30" s="1" customFormat="1" x14ac:dyDescent="0.2">
      <c r="A416" s="162"/>
      <c r="B416" s="162"/>
      <c r="C416" s="162"/>
      <c r="D416" s="162"/>
      <c r="E416" s="162"/>
      <c r="F416" s="162"/>
      <c r="G416" s="162"/>
      <c r="H416" s="162"/>
      <c r="I416" s="162"/>
      <c r="J416" s="162"/>
      <c r="K416" s="162"/>
      <c r="L416" s="162"/>
      <c r="M416" s="162"/>
      <c r="N416" s="162"/>
      <c r="O416" s="416"/>
      <c r="X416" s="162"/>
      <c r="Y416" s="162"/>
      <c r="Z416" s="162"/>
      <c r="AA416" s="162"/>
      <c r="AB416" s="162"/>
      <c r="AC416" s="162"/>
      <c r="AD416" s="608"/>
    </row>
    <row r="417" spans="1:30" s="1" customFormat="1" x14ac:dyDescent="0.2">
      <c r="A417" s="162"/>
      <c r="B417" s="162"/>
      <c r="C417" s="162"/>
      <c r="D417" s="162"/>
      <c r="E417" s="162"/>
      <c r="F417" s="162"/>
      <c r="G417" s="162"/>
      <c r="H417" s="162"/>
      <c r="I417" s="162"/>
      <c r="J417" s="162"/>
      <c r="K417" s="162"/>
      <c r="L417" s="162"/>
      <c r="M417" s="162"/>
      <c r="N417" s="162"/>
      <c r="O417" s="416"/>
      <c r="X417" s="162"/>
      <c r="Y417" s="162"/>
      <c r="Z417" s="162"/>
      <c r="AA417" s="162"/>
      <c r="AB417" s="162"/>
      <c r="AC417" s="162"/>
      <c r="AD417" s="608"/>
    </row>
    <row r="418" spans="1:30" s="1" customFormat="1" x14ac:dyDescent="0.2">
      <c r="A418" s="162"/>
      <c r="B418" s="162"/>
      <c r="C418" s="162"/>
      <c r="D418" s="162"/>
      <c r="E418" s="162"/>
      <c r="F418" s="162"/>
      <c r="G418" s="162"/>
      <c r="H418" s="162"/>
      <c r="I418" s="162"/>
      <c r="J418" s="162"/>
      <c r="K418" s="162"/>
      <c r="L418" s="162"/>
      <c r="M418" s="162"/>
      <c r="N418" s="162"/>
      <c r="O418" s="416"/>
      <c r="X418" s="162"/>
      <c r="Y418" s="162"/>
      <c r="Z418" s="162"/>
      <c r="AA418" s="162"/>
      <c r="AB418" s="162"/>
      <c r="AC418" s="162"/>
      <c r="AD418" s="608"/>
    </row>
    <row r="419" spans="1:30" s="1" customFormat="1" x14ac:dyDescent="0.2">
      <c r="A419" s="162"/>
      <c r="B419" s="162"/>
      <c r="C419" s="162"/>
      <c r="D419" s="162"/>
      <c r="E419" s="162"/>
      <c r="F419" s="162"/>
      <c r="G419" s="162"/>
      <c r="H419" s="162"/>
      <c r="I419" s="162"/>
      <c r="J419" s="162"/>
      <c r="K419" s="162"/>
      <c r="L419" s="162"/>
      <c r="M419" s="162"/>
      <c r="N419" s="162"/>
      <c r="O419" s="416"/>
      <c r="X419" s="162"/>
      <c r="Y419" s="162"/>
      <c r="Z419" s="162"/>
      <c r="AA419" s="162"/>
      <c r="AB419" s="162"/>
      <c r="AC419" s="162"/>
      <c r="AD419" s="608"/>
    </row>
    <row r="420" spans="1:30" s="1" customFormat="1" x14ac:dyDescent="0.2">
      <c r="A420" s="162"/>
      <c r="B420" s="162"/>
      <c r="C420" s="162"/>
      <c r="D420" s="162"/>
      <c r="E420" s="162"/>
      <c r="F420" s="162"/>
      <c r="G420" s="162"/>
      <c r="H420" s="162"/>
      <c r="I420" s="162"/>
      <c r="J420" s="162"/>
      <c r="K420" s="162"/>
      <c r="L420" s="162"/>
      <c r="M420" s="162"/>
      <c r="N420" s="162"/>
      <c r="O420" s="416"/>
      <c r="X420" s="162"/>
      <c r="Y420" s="162"/>
      <c r="Z420" s="162"/>
      <c r="AA420" s="162"/>
      <c r="AB420" s="162"/>
      <c r="AC420" s="162"/>
      <c r="AD420" s="608"/>
    </row>
    <row r="421" spans="1:30" s="1" customFormat="1" x14ac:dyDescent="0.2">
      <c r="A421" s="162"/>
      <c r="B421" s="162"/>
      <c r="C421" s="162"/>
      <c r="D421" s="162"/>
      <c r="E421" s="162"/>
      <c r="F421" s="162"/>
      <c r="G421" s="162"/>
      <c r="H421" s="162"/>
      <c r="I421" s="162"/>
      <c r="J421" s="162"/>
      <c r="K421" s="162"/>
      <c r="L421" s="162"/>
      <c r="M421" s="162"/>
      <c r="N421" s="162"/>
      <c r="O421" s="416"/>
      <c r="X421" s="162"/>
      <c r="Y421" s="162"/>
      <c r="Z421" s="162"/>
      <c r="AA421" s="162"/>
      <c r="AB421" s="162"/>
      <c r="AC421" s="162"/>
      <c r="AD421" s="608"/>
    </row>
    <row r="422" spans="1:30" s="1" customFormat="1" x14ac:dyDescent="0.2">
      <c r="A422" s="162"/>
      <c r="B422" s="162"/>
      <c r="C422" s="162"/>
      <c r="D422" s="162"/>
      <c r="E422" s="162"/>
      <c r="F422" s="162"/>
      <c r="G422" s="162"/>
      <c r="H422" s="162"/>
      <c r="I422" s="162"/>
      <c r="J422" s="162"/>
      <c r="K422" s="162"/>
      <c r="L422" s="162"/>
      <c r="M422" s="162"/>
      <c r="N422" s="162"/>
      <c r="O422" s="416"/>
      <c r="X422" s="162"/>
      <c r="Y422" s="162"/>
      <c r="Z422" s="162"/>
      <c r="AA422" s="162"/>
      <c r="AB422" s="162"/>
      <c r="AC422" s="162"/>
      <c r="AD422" s="608"/>
    </row>
    <row r="423" spans="1:30" s="1" customFormat="1" x14ac:dyDescent="0.2">
      <c r="A423" s="162"/>
      <c r="B423" s="162"/>
      <c r="C423" s="162"/>
      <c r="D423" s="162"/>
      <c r="E423" s="162"/>
      <c r="F423" s="162"/>
      <c r="G423" s="162"/>
      <c r="H423" s="162"/>
      <c r="I423" s="162"/>
      <c r="J423" s="162"/>
      <c r="K423" s="162"/>
      <c r="L423" s="162"/>
      <c r="M423" s="162"/>
      <c r="N423" s="162"/>
      <c r="O423" s="416"/>
      <c r="X423" s="162"/>
      <c r="Y423" s="162"/>
      <c r="Z423" s="162"/>
      <c r="AA423" s="162"/>
      <c r="AB423" s="162"/>
      <c r="AC423" s="162"/>
      <c r="AD423" s="608"/>
    </row>
    <row r="424" spans="1:30" s="1" customFormat="1" x14ac:dyDescent="0.2">
      <c r="A424" s="162"/>
      <c r="B424" s="162"/>
      <c r="C424" s="162"/>
      <c r="D424" s="162"/>
      <c r="E424" s="162"/>
      <c r="F424" s="162"/>
      <c r="G424" s="162"/>
      <c r="H424" s="162"/>
      <c r="I424" s="162"/>
      <c r="J424" s="162"/>
      <c r="K424" s="162"/>
      <c r="L424" s="162"/>
      <c r="M424" s="162"/>
      <c r="N424" s="162"/>
      <c r="O424" s="416"/>
      <c r="X424" s="162"/>
      <c r="Y424" s="162"/>
      <c r="Z424" s="162"/>
      <c r="AA424" s="162"/>
      <c r="AB424" s="162"/>
      <c r="AC424" s="162"/>
      <c r="AD424" s="608"/>
    </row>
    <row r="425" spans="1:30" s="1" customFormat="1" x14ac:dyDescent="0.2">
      <c r="A425" s="162"/>
      <c r="B425" s="162"/>
      <c r="C425" s="162"/>
      <c r="D425" s="162"/>
      <c r="E425" s="162"/>
      <c r="F425" s="162"/>
      <c r="G425" s="162"/>
      <c r="H425" s="162"/>
      <c r="I425" s="162"/>
      <c r="J425" s="162"/>
      <c r="K425" s="162"/>
      <c r="L425" s="162"/>
      <c r="M425" s="162"/>
      <c r="N425" s="162"/>
      <c r="O425" s="416"/>
      <c r="X425" s="162"/>
      <c r="Y425" s="162"/>
      <c r="Z425" s="162"/>
      <c r="AA425" s="162"/>
      <c r="AB425" s="162"/>
      <c r="AC425" s="162"/>
      <c r="AD425" s="608"/>
    </row>
    <row r="426" spans="1:30" s="1" customFormat="1" x14ac:dyDescent="0.2">
      <c r="A426" s="162"/>
      <c r="B426" s="162"/>
      <c r="C426" s="162"/>
      <c r="D426" s="162"/>
      <c r="E426" s="162"/>
      <c r="F426" s="162"/>
      <c r="G426" s="162"/>
      <c r="H426" s="162"/>
      <c r="I426" s="162"/>
      <c r="J426" s="162"/>
      <c r="K426" s="162"/>
      <c r="L426" s="162"/>
      <c r="M426" s="162"/>
      <c r="N426" s="162"/>
      <c r="O426" s="416"/>
      <c r="X426" s="162"/>
      <c r="Y426" s="162"/>
      <c r="Z426" s="162"/>
      <c r="AA426" s="162"/>
      <c r="AB426" s="162"/>
      <c r="AC426" s="162"/>
      <c r="AD426" s="608"/>
    </row>
    <row r="427" spans="1:30" s="1" customFormat="1" x14ac:dyDescent="0.2">
      <c r="A427" s="162"/>
      <c r="B427" s="162"/>
      <c r="C427" s="162"/>
      <c r="D427" s="162"/>
      <c r="E427" s="162"/>
      <c r="F427" s="162"/>
      <c r="G427" s="162"/>
      <c r="H427" s="162"/>
      <c r="I427" s="162"/>
      <c r="J427" s="162"/>
      <c r="K427" s="162"/>
      <c r="L427" s="162"/>
      <c r="M427" s="162"/>
      <c r="N427" s="162"/>
      <c r="O427" s="416"/>
      <c r="X427" s="162"/>
      <c r="Y427" s="162"/>
      <c r="Z427" s="162"/>
      <c r="AA427" s="162"/>
      <c r="AB427" s="162"/>
      <c r="AC427" s="162"/>
      <c r="AD427" s="608"/>
    </row>
    <row r="428" spans="1:30" s="1" customFormat="1" x14ac:dyDescent="0.2">
      <c r="A428" s="162"/>
      <c r="B428" s="162"/>
      <c r="C428" s="162"/>
      <c r="D428" s="162"/>
      <c r="E428" s="162"/>
      <c r="F428" s="162"/>
      <c r="G428" s="162"/>
      <c r="H428" s="162"/>
      <c r="I428" s="162"/>
      <c r="J428" s="162"/>
      <c r="K428" s="162"/>
      <c r="L428" s="162"/>
      <c r="M428" s="162"/>
      <c r="N428" s="162"/>
      <c r="O428" s="416"/>
      <c r="X428" s="162"/>
      <c r="Y428" s="162"/>
      <c r="Z428" s="162"/>
      <c r="AA428" s="162"/>
      <c r="AB428" s="162"/>
      <c r="AC428" s="162"/>
      <c r="AD428" s="608"/>
    </row>
    <row r="429" spans="1:30" s="1" customFormat="1" x14ac:dyDescent="0.2">
      <c r="A429" s="162"/>
      <c r="B429" s="162"/>
      <c r="C429" s="162"/>
      <c r="D429" s="162"/>
      <c r="E429" s="162"/>
      <c r="F429" s="162"/>
      <c r="G429" s="162"/>
      <c r="H429" s="162"/>
      <c r="I429" s="162"/>
      <c r="J429" s="162"/>
      <c r="K429" s="162"/>
      <c r="L429" s="162"/>
      <c r="M429" s="162"/>
      <c r="N429" s="162"/>
      <c r="O429" s="416"/>
      <c r="X429" s="162"/>
      <c r="Y429" s="162"/>
      <c r="Z429" s="162"/>
      <c r="AA429" s="162"/>
      <c r="AB429" s="162"/>
      <c r="AC429" s="162"/>
      <c r="AD429" s="608"/>
    </row>
    <row r="430" spans="1:30" s="1" customFormat="1" x14ac:dyDescent="0.2">
      <c r="A430" s="162"/>
      <c r="B430" s="162"/>
      <c r="C430" s="162"/>
      <c r="D430" s="162"/>
      <c r="E430" s="162"/>
      <c r="F430" s="162"/>
      <c r="G430" s="162"/>
      <c r="H430" s="162"/>
      <c r="I430" s="162"/>
      <c r="J430" s="162"/>
      <c r="K430" s="162"/>
      <c r="L430" s="162"/>
      <c r="M430" s="162"/>
      <c r="N430" s="162"/>
      <c r="O430" s="416"/>
      <c r="X430" s="162"/>
      <c r="Y430" s="162"/>
      <c r="Z430" s="162"/>
      <c r="AA430" s="162"/>
      <c r="AB430" s="162"/>
      <c r="AC430" s="162"/>
      <c r="AD430" s="608"/>
    </row>
    <row r="431" spans="1:30" s="1" customFormat="1" x14ac:dyDescent="0.2">
      <c r="A431" s="162"/>
      <c r="B431" s="162"/>
      <c r="C431" s="162"/>
      <c r="D431" s="162"/>
      <c r="E431" s="162"/>
      <c r="F431" s="162"/>
      <c r="G431" s="162"/>
      <c r="H431" s="162"/>
      <c r="I431" s="162"/>
      <c r="J431" s="162"/>
      <c r="K431" s="162"/>
      <c r="L431" s="162"/>
      <c r="M431" s="162"/>
      <c r="N431" s="162"/>
      <c r="O431" s="416"/>
      <c r="X431" s="162"/>
      <c r="Y431" s="162"/>
      <c r="Z431" s="162"/>
      <c r="AA431" s="162"/>
      <c r="AB431" s="162"/>
      <c r="AC431" s="162"/>
      <c r="AD431" s="608"/>
    </row>
    <row r="432" spans="1:30" s="1" customFormat="1" x14ac:dyDescent="0.2">
      <c r="A432" s="162"/>
      <c r="B432" s="162"/>
      <c r="C432" s="162"/>
      <c r="D432" s="162"/>
      <c r="E432" s="162"/>
      <c r="F432" s="162"/>
      <c r="G432" s="162"/>
      <c r="H432" s="162"/>
      <c r="I432" s="162"/>
      <c r="J432" s="162"/>
      <c r="K432" s="162"/>
      <c r="L432" s="162"/>
      <c r="M432" s="162"/>
      <c r="N432" s="162"/>
      <c r="O432" s="416"/>
      <c r="X432" s="162"/>
      <c r="Y432" s="162"/>
      <c r="Z432" s="162"/>
      <c r="AA432" s="162"/>
      <c r="AB432" s="162"/>
      <c r="AC432" s="162"/>
      <c r="AD432" s="608"/>
    </row>
    <row r="433" spans="1:30" s="1" customFormat="1" x14ac:dyDescent="0.2">
      <c r="A433" s="162"/>
      <c r="B433" s="162"/>
      <c r="C433" s="162"/>
      <c r="D433" s="162"/>
      <c r="E433" s="162"/>
      <c r="F433" s="162"/>
      <c r="G433" s="162"/>
      <c r="H433" s="162"/>
      <c r="I433" s="162"/>
      <c r="J433" s="162"/>
      <c r="K433" s="162"/>
      <c r="L433" s="162"/>
      <c r="M433" s="162"/>
      <c r="N433" s="162"/>
      <c r="O433" s="416"/>
      <c r="X433" s="162"/>
      <c r="Y433" s="162"/>
      <c r="Z433" s="162"/>
      <c r="AA433" s="162"/>
      <c r="AB433" s="162"/>
      <c r="AC433" s="162"/>
      <c r="AD433" s="608"/>
    </row>
    <row r="434" spans="1:30" s="1" customFormat="1" x14ac:dyDescent="0.2">
      <c r="A434" s="162"/>
      <c r="B434" s="162"/>
      <c r="C434" s="162"/>
      <c r="D434" s="162"/>
      <c r="E434" s="162"/>
      <c r="F434" s="162"/>
      <c r="G434" s="162"/>
      <c r="H434" s="162"/>
      <c r="I434" s="162"/>
      <c r="J434" s="162"/>
      <c r="K434" s="162"/>
      <c r="L434" s="162"/>
      <c r="M434" s="162"/>
      <c r="N434" s="162"/>
      <c r="O434" s="416"/>
      <c r="X434" s="162"/>
      <c r="Y434" s="162"/>
      <c r="Z434" s="162"/>
      <c r="AA434" s="162"/>
      <c r="AB434" s="162"/>
      <c r="AC434" s="162"/>
      <c r="AD434" s="608"/>
    </row>
    <row r="435" spans="1:30" s="1" customFormat="1" x14ac:dyDescent="0.2">
      <c r="A435" s="162"/>
      <c r="B435" s="162"/>
      <c r="C435" s="162"/>
      <c r="D435" s="162"/>
      <c r="E435" s="162"/>
      <c r="F435" s="162"/>
      <c r="G435" s="162"/>
      <c r="H435" s="162"/>
      <c r="I435" s="162"/>
      <c r="J435" s="162"/>
      <c r="K435" s="162"/>
      <c r="L435" s="162"/>
      <c r="M435" s="162"/>
      <c r="N435" s="162"/>
      <c r="O435" s="416"/>
      <c r="X435" s="162"/>
      <c r="Y435" s="162"/>
      <c r="Z435" s="162"/>
      <c r="AA435" s="162"/>
      <c r="AB435" s="162"/>
      <c r="AC435" s="162"/>
      <c r="AD435" s="608"/>
    </row>
    <row r="436" spans="1:30" s="1" customFormat="1" x14ac:dyDescent="0.2">
      <c r="A436" s="162"/>
      <c r="B436" s="162"/>
      <c r="C436" s="162"/>
      <c r="D436" s="162"/>
      <c r="E436" s="162"/>
      <c r="F436" s="162"/>
      <c r="G436" s="162"/>
      <c r="H436" s="162"/>
      <c r="I436" s="162"/>
      <c r="J436" s="162"/>
      <c r="K436" s="162"/>
      <c r="L436" s="162"/>
      <c r="M436" s="162"/>
      <c r="N436" s="162"/>
      <c r="O436" s="416"/>
      <c r="X436" s="162"/>
      <c r="Y436" s="162"/>
      <c r="Z436" s="162"/>
      <c r="AA436" s="162"/>
      <c r="AB436" s="162"/>
      <c r="AC436" s="162"/>
      <c r="AD436" s="608"/>
    </row>
    <row r="437" spans="1:30" s="1" customFormat="1" x14ac:dyDescent="0.2">
      <c r="A437" s="162"/>
      <c r="B437" s="162"/>
      <c r="C437" s="162"/>
      <c r="D437" s="162"/>
      <c r="E437" s="162"/>
      <c r="F437" s="162"/>
      <c r="G437" s="162"/>
      <c r="H437" s="162"/>
      <c r="I437" s="162"/>
      <c r="J437" s="162"/>
      <c r="K437" s="162"/>
      <c r="L437" s="162"/>
      <c r="M437" s="162"/>
      <c r="N437" s="162"/>
      <c r="O437" s="416"/>
      <c r="X437" s="162"/>
      <c r="Y437" s="162"/>
      <c r="Z437" s="162"/>
      <c r="AA437" s="162"/>
      <c r="AB437" s="162"/>
      <c r="AC437" s="162"/>
      <c r="AD437" s="608"/>
    </row>
    <row r="438" spans="1:30" s="1" customFormat="1" x14ac:dyDescent="0.2">
      <c r="A438" s="162"/>
      <c r="B438" s="162"/>
      <c r="C438" s="162"/>
      <c r="D438" s="162"/>
      <c r="E438" s="162"/>
      <c r="F438" s="162"/>
      <c r="G438" s="162"/>
      <c r="H438" s="162"/>
      <c r="I438" s="162"/>
      <c r="J438" s="162"/>
      <c r="K438" s="162"/>
      <c r="L438" s="162"/>
      <c r="M438" s="162"/>
      <c r="N438" s="162"/>
      <c r="O438" s="416"/>
      <c r="X438" s="162"/>
      <c r="Y438" s="162"/>
      <c r="Z438" s="162"/>
      <c r="AA438" s="162"/>
      <c r="AB438" s="162"/>
      <c r="AC438" s="162"/>
      <c r="AD438" s="608"/>
    </row>
    <row r="439" spans="1:30" s="1" customFormat="1" x14ac:dyDescent="0.2">
      <c r="A439" s="162"/>
      <c r="B439" s="162"/>
      <c r="C439" s="162"/>
      <c r="D439" s="162"/>
      <c r="E439" s="162"/>
      <c r="F439" s="162"/>
      <c r="G439" s="162"/>
      <c r="H439" s="162"/>
      <c r="I439" s="162"/>
      <c r="J439" s="162"/>
      <c r="K439" s="162"/>
      <c r="L439" s="162"/>
      <c r="M439" s="162"/>
      <c r="N439" s="162"/>
      <c r="O439" s="416"/>
      <c r="X439" s="162"/>
      <c r="Y439" s="162"/>
      <c r="Z439" s="162"/>
      <c r="AA439" s="162"/>
      <c r="AB439" s="162"/>
      <c r="AC439" s="162"/>
      <c r="AD439" s="608"/>
    </row>
    <row r="440" spans="1:30" s="1" customFormat="1" x14ac:dyDescent="0.2">
      <c r="A440" s="162"/>
      <c r="B440" s="162"/>
      <c r="C440" s="162"/>
      <c r="D440" s="162"/>
      <c r="E440" s="162"/>
      <c r="F440" s="162"/>
      <c r="G440" s="162"/>
      <c r="H440" s="162"/>
      <c r="I440" s="162"/>
      <c r="J440" s="162"/>
      <c r="K440" s="162"/>
      <c r="L440" s="162"/>
      <c r="M440" s="162"/>
      <c r="N440" s="162"/>
      <c r="O440" s="416"/>
      <c r="X440" s="162"/>
      <c r="Y440" s="162"/>
      <c r="Z440" s="162"/>
      <c r="AA440" s="162"/>
      <c r="AB440" s="162"/>
      <c r="AC440" s="162"/>
      <c r="AD440" s="608"/>
    </row>
    <row r="441" spans="1:30" s="1" customFormat="1" x14ac:dyDescent="0.2">
      <c r="A441" s="162"/>
      <c r="B441" s="162"/>
      <c r="C441" s="162"/>
      <c r="D441" s="162"/>
      <c r="E441" s="162"/>
      <c r="F441" s="162"/>
      <c r="G441" s="162"/>
      <c r="H441" s="162"/>
      <c r="I441" s="162"/>
      <c r="J441" s="162"/>
      <c r="K441" s="162"/>
      <c r="L441" s="162"/>
      <c r="M441" s="162"/>
      <c r="N441" s="162"/>
      <c r="O441" s="416"/>
      <c r="X441" s="162"/>
      <c r="Y441" s="162"/>
      <c r="Z441" s="162"/>
      <c r="AA441" s="162"/>
      <c r="AB441" s="162"/>
      <c r="AC441" s="162"/>
      <c r="AD441" s="608"/>
    </row>
    <row r="442" spans="1:30" s="1" customFormat="1" x14ac:dyDescent="0.2">
      <c r="A442" s="162"/>
      <c r="B442" s="162"/>
      <c r="C442" s="162"/>
      <c r="D442" s="162"/>
      <c r="E442" s="162"/>
      <c r="F442" s="162"/>
      <c r="G442" s="162"/>
      <c r="H442" s="162"/>
      <c r="I442" s="162"/>
      <c r="J442" s="162"/>
      <c r="K442" s="162"/>
      <c r="L442" s="162"/>
      <c r="M442" s="162"/>
      <c r="N442" s="162"/>
      <c r="O442" s="416"/>
      <c r="X442" s="162"/>
      <c r="Y442" s="162"/>
      <c r="Z442" s="162"/>
      <c r="AA442" s="162"/>
      <c r="AB442" s="162"/>
      <c r="AC442" s="162"/>
      <c r="AD442" s="608"/>
    </row>
    <row r="443" spans="1:30" s="1" customFormat="1" x14ac:dyDescent="0.2">
      <c r="A443" s="162"/>
      <c r="B443" s="162"/>
      <c r="C443" s="162"/>
      <c r="D443" s="162"/>
      <c r="E443" s="162"/>
      <c r="F443" s="162"/>
      <c r="G443" s="162"/>
      <c r="H443" s="162"/>
      <c r="I443" s="162"/>
      <c r="J443" s="162"/>
      <c r="K443" s="162"/>
      <c r="L443" s="162"/>
      <c r="M443" s="162"/>
      <c r="N443" s="162"/>
      <c r="O443" s="416"/>
      <c r="X443" s="162"/>
      <c r="Y443" s="162"/>
      <c r="Z443" s="162"/>
      <c r="AA443" s="162"/>
      <c r="AB443" s="162"/>
      <c r="AC443" s="162"/>
      <c r="AD443" s="608"/>
    </row>
    <row r="444" spans="1:30" s="1" customFormat="1" x14ac:dyDescent="0.2">
      <c r="A444" s="162"/>
      <c r="B444" s="162"/>
      <c r="C444" s="162"/>
      <c r="D444" s="162"/>
      <c r="E444" s="162"/>
      <c r="F444" s="162"/>
      <c r="G444" s="162"/>
      <c r="H444" s="162"/>
      <c r="I444" s="162"/>
      <c r="J444" s="162"/>
      <c r="K444" s="162"/>
      <c r="L444" s="162"/>
      <c r="M444" s="162"/>
      <c r="N444" s="162"/>
      <c r="O444" s="416"/>
      <c r="X444" s="162"/>
      <c r="Y444" s="162"/>
      <c r="Z444" s="162"/>
      <c r="AA444" s="162"/>
      <c r="AB444" s="162"/>
      <c r="AC444" s="162"/>
      <c r="AD444" s="608"/>
    </row>
    <row r="445" spans="1:30" s="1" customFormat="1" x14ac:dyDescent="0.2">
      <c r="A445" s="162"/>
      <c r="B445" s="162"/>
      <c r="C445" s="162"/>
      <c r="D445" s="162"/>
      <c r="E445" s="162"/>
      <c r="F445" s="162"/>
      <c r="G445" s="162"/>
      <c r="H445" s="162"/>
      <c r="I445" s="162"/>
      <c r="J445" s="162"/>
      <c r="K445" s="162"/>
      <c r="L445" s="162"/>
      <c r="M445" s="162"/>
      <c r="N445" s="162"/>
      <c r="O445" s="416"/>
      <c r="X445" s="162"/>
      <c r="Y445" s="162"/>
      <c r="Z445" s="162"/>
      <c r="AA445" s="162"/>
      <c r="AB445" s="162"/>
      <c r="AC445" s="162"/>
      <c r="AD445" s="608"/>
    </row>
    <row r="446" spans="1:30" s="1" customFormat="1" x14ac:dyDescent="0.2">
      <c r="A446" s="162"/>
      <c r="B446" s="162"/>
      <c r="C446" s="162"/>
      <c r="D446" s="162"/>
      <c r="E446" s="162"/>
      <c r="F446" s="162"/>
      <c r="G446" s="162"/>
      <c r="H446" s="162"/>
      <c r="I446" s="162"/>
      <c r="J446" s="162"/>
      <c r="K446" s="162"/>
      <c r="L446" s="162"/>
      <c r="M446" s="162"/>
      <c r="N446" s="162"/>
      <c r="O446" s="416"/>
      <c r="X446" s="162"/>
      <c r="Y446" s="162"/>
      <c r="Z446" s="162"/>
      <c r="AA446" s="162"/>
      <c r="AB446" s="162"/>
      <c r="AC446" s="162"/>
      <c r="AD446" s="608"/>
    </row>
    <row r="447" spans="1:30" s="1" customFormat="1" x14ac:dyDescent="0.2">
      <c r="A447" s="162"/>
      <c r="B447" s="162"/>
      <c r="C447" s="162"/>
      <c r="D447" s="162"/>
      <c r="E447" s="162"/>
      <c r="F447" s="162"/>
      <c r="G447" s="162"/>
      <c r="H447" s="162"/>
      <c r="I447" s="162"/>
      <c r="J447" s="162"/>
      <c r="K447" s="162"/>
      <c r="L447" s="162"/>
      <c r="M447" s="162"/>
      <c r="N447" s="162"/>
      <c r="O447" s="416"/>
      <c r="X447" s="162"/>
      <c r="Y447" s="162"/>
      <c r="Z447" s="162"/>
      <c r="AA447" s="162"/>
      <c r="AB447" s="162"/>
      <c r="AC447" s="162"/>
      <c r="AD447" s="608"/>
    </row>
    <row r="448" spans="1:30" s="1" customFormat="1" x14ac:dyDescent="0.2">
      <c r="A448" s="162"/>
      <c r="B448" s="162"/>
      <c r="C448" s="162"/>
      <c r="D448" s="162"/>
      <c r="E448" s="162"/>
      <c r="F448" s="162"/>
      <c r="G448" s="162"/>
      <c r="H448" s="162"/>
      <c r="I448" s="162"/>
      <c r="J448" s="162"/>
      <c r="K448" s="162"/>
      <c r="L448" s="162"/>
      <c r="M448" s="162"/>
      <c r="N448" s="162"/>
      <c r="O448" s="416"/>
      <c r="X448" s="162"/>
      <c r="Y448" s="162"/>
      <c r="Z448" s="162"/>
      <c r="AA448" s="162"/>
      <c r="AB448" s="162"/>
      <c r="AC448" s="162"/>
      <c r="AD448" s="608"/>
    </row>
    <row r="449" spans="1:30" s="1" customFormat="1" x14ac:dyDescent="0.2">
      <c r="A449" s="162"/>
      <c r="B449" s="162"/>
      <c r="C449" s="162"/>
      <c r="D449" s="162"/>
      <c r="E449" s="162"/>
      <c r="F449" s="162"/>
      <c r="G449" s="162"/>
      <c r="H449" s="162"/>
      <c r="I449" s="162"/>
      <c r="J449" s="162"/>
      <c r="K449" s="162"/>
      <c r="L449" s="162"/>
      <c r="M449" s="162"/>
      <c r="N449" s="162"/>
      <c r="O449" s="416"/>
      <c r="X449" s="162"/>
      <c r="Y449" s="162"/>
      <c r="Z449" s="162"/>
      <c r="AA449" s="162"/>
      <c r="AB449" s="162"/>
      <c r="AC449" s="162"/>
      <c r="AD449" s="608"/>
    </row>
    <row r="450" spans="1:30" s="1" customFormat="1" x14ac:dyDescent="0.2">
      <c r="A450" s="162"/>
      <c r="B450" s="162"/>
      <c r="C450" s="162"/>
      <c r="D450" s="162"/>
      <c r="E450" s="162"/>
      <c r="F450" s="162"/>
      <c r="G450" s="162"/>
      <c r="H450" s="162"/>
      <c r="I450" s="162"/>
      <c r="J450" s="162"/>
      <c r="K450" s="162"/>
      <c r="L450" s="162"/>
      <c r="M450" s="162"/>
      <c r="N450" s="162"/>
      <c r="O450" s="416"/>
      <c r="X450" s="162"/>
      <c r="Y450" s="162"/>
      <c r="Z450" s="162"/>
      <c r="AA450" s="162"/>
      <c r="AB450" s="162"/>
      <c r="AC450" s="162"/>
      <c r="AD450" s="608"/>
    </row>
    <row r="451" spans="1:30" s="1" customFormat="1" x14ac:dyDescent="0.2">
      <c r="A451" s="162"/>
      <c r="B451" s="162"/>
      <c r="C451" s="162"/>
      <c r="D451" s="162"/>
      <c r="E451" s="162"/>
      <c r="F451" s="162"/>
      <c r="G451" s="162"/>
      <c r="H451" s="162"/>
      <c r="I451" s="162"/>
      <c r="J451" s="162"/>
      <c r="K451" s="162"/>
      <c r="L451" s="162"/>
      <c r="M451" s="162"/>
      <c r="N451" s="162"/>
      <c r="O451" s="416"/>
      <c r="X451" s="162"/>
      <c r="Y451" s="162"/>
      <c r="Z451" s="162"/>
      <c r="AA451" s="162"/>
      <c r="AB451" s="162"/>
      <c r="AC451" s="162"/>
      <c r="AD451" s="608"/>
    </row>
    <row r="452" spans="1:30" s="1" customFormat="1" x14ac:dyDescent="0.2">
      <c r="A452" s="162"/>
      <c r="B452" s="162"/>
      <c r="C452" s="162"/>
      <c r="D452" s="162"/>
      <c r="E452" s="162"/>
      <c r="F452" s="162"/>
      <c r="G452" s="162"/>
      <c r="H452" s="162"/>
      <c r="I452" s="162"/>
      <c r="J452" s="162"/>
      <c r="K452" s="162"/>
      <c r="L452" s="162"/>
      <c r="M452" s="162"/>
      <c r="N452" s="162"/>
      <c r="O452" s="416"/>
      <c r="X452" s="162"/>
      <c r="Y452" s="162"/>
      <c r="Z452" s="162"/>
      <c r="AA452" s="162"/>
      <c r="AB452" s="162"/>
      <c r="AC452" s="162"/>
      <c r="AD452" s="608"/>
    </row>
    <row r="453" spans="1:30" s="1" customFormat="1" x14ac:dyDescent="0.2">
      <c r="A453" s="162"/>
      <c r="B453" s="162"/>
      <c r="C453" s="162"/>
      <c r="D453" s="162"/>
      <c r="E453" s="162"/>
      <c r="F453" s="162"/>
      <c r="G453" s="162"/>
      <c r="H453" s="162"/>
      <c r="I453" s="162"/>
      <c r="J453" s="162"/>
      <c r="K453" s="162"/>
      <c r="L453" s="162"/>
      <c r="M453" s="162"/>
      <c r="N453" s="162"/>
      <c r="O453" s="416"/>
      <c r="X453" s="162"/>
      <c r="Y453" s="162"/>
      <c r="Z453" s="162"/>
      <c r="AA453" s="162"/>
      <c r="AB453" s="162"/>
      <c r="AC453" s="162"/>
      <c r="AD453" s="608"/>
    </row>
    <row r="454" spans="1:30" s="1" customFormat="1" x14ac:dyDescent="0.2">
      <c r="A454" s="162"/>
      <c r="B454" s="162"/>
      <c r="C454" s="162"/>
      <c r="D454" s="162"/>
      <c r="E454" s="162"/>
      <c r="F454" s="162"/>
      <c r="G454" s="162"/>
      <c r="H454" s="162"/>
      <c r="I454" s="162"/>
      <c r="J454" s="162"/>
      <c r="K454" s="162"/>
      <c r="L454" s="162"/>
      <c r="M454" s="162"/>
      <c r="N454" s="162"/>
      <c r="O454" s="416"/>
      <c r="X454" s="162"/>
      <c r="Y454" s="162"/>
      <c r="Z454" s="162"/>
      <c r="AA454" s="162"/>
      <c r="AB454" s="162"/>
      <c r="AC454" s="162"/>
      <c r="AD454" s="608"/>
    </row>
    <row r="455" spans="1:30" s="1" customFormat="1" x14ac:dyDescent="0.2">
      <c r="A455" s="162"/>
      <c r="B455" s="162"/>
      <c r="C455" s="162"/>
      <c r="D455" s="162"/>
      <c r="E455" s="162"/>
      <c r="F455" s="162"/>
      <c r="G455" s="162"/>
      <c r="H455" s="162"/>
      <c r="I455" s="162"/>
      <c r="J455" s="162"/>
      <c r="K455" s="162"/>
      <c r="L455" s="162"/>
      <c r="M455" s="162"/>
      <c r="N455" s="162"/>
      <c r="O455" s="416"/>
      <c r="X455" s="162"/>
      <c r="Y455" s="162"/>
      <c r="Z455" s="162"/>
      <c r="AA455" s="162"/>
      <c r="AB455" s="162"/>
      <c r="AC455" s="162"/>
      <c r="AD455" s="608"/>
    </row>
    <row r="456" spans="1:30" s="1" customFormat="1" x14ac:dyDescent="0.2">
      <c r="A456" s="162"/>
      <c r="B456" s="162"/>
      <c r="C456" s="162"/>
      <c r="D456" s="162"/>
      <c r="E456" s="162"/>
      <c r="F456" s="162"/>
      <c r="G456" s="162"/>
      <c r="H456" s="162"/>
      <c r="I456" s="162"/>
      <c r="J456" s="162"/>
      <c r="K456" s="162"/>
      <c r="L456" s="162"/>
      <c r="M456" s="162"/>
      <c r="N456" s="162"/>
      <c r="O456" s="416"/>
      <c r="X456" s="162"/>
      <c r="Y456" s="162"/>
      <c r="Z456" s="162"/>
      <c r="AA456" s="162"/>
      <c r="AB456" s="162"/>
      <c r="AC456" s="162"/>
      <c r="AD456" s="608"/>
    </row>
    <row r="457" spans="1:30" s="1" customFormat="1" x14ac:dyDescent="0.2">
      <c r="A457" s="162"/>
      <c r="B457" s="162"/>
      <c r="C457" s="162"/>
      <c r="D457" s="162"/>
      <c r="E457" s="162"/>
      <c r="F457" s="162"/>
      <c r="G457" s="162"/>
      <c r="H457" s="162"/>
      <c r="I457" s="162"/>
      <c r="J457" s="162"/>
      <c r="K457" s="162"/>
      <c r="L457" s="162"/>
      <c r="M457" s="162"/>
      <c r="N457" s="162"/>
      <c r="O457" s="416"/>
      <c r="X457" s="162"/>
      <c r="Y457" s="162"/>
      <c r="Z457" s="162"/>
      <c r="AA457" s="162"/>
      <c r="AB457" s="162"/>
      <c r="AC457" s="162"/>
      <c r="AD457" s="608"/>
    </row>
    <row r="458" spans="1:30" s="1" customFormat="1" x14ac:dyDescent="0.2">
      <c r="A458" s="162"/>
      <c r="B458" s="162"/>
      <c r="C458" s="162"/>
      <c r="D458" s="162"/>
      <c r="E458" s="162"/>
      <c r="F458" s="162"/>
      <c r="G458" s="162"/>
      <c r="H458" s="162"/>
      <c r="I458" s="162"/>
      <c r="J458" s="162"/>
      <c r="K458" s="162"/>
      <c r="L458" s="162"/>
      <c r="M458" s="162"/>
      <c r="N458" s="162"/>
      <c r="O458" s="416"/>
      <c r="X458" s="162"/>
      <c r="Y458" s="162"/>
      <c r="Z458" s="162"/>
      <c r="AA458" s="162"/>
      <c r="AB458" s="162"/>
      <c r="AC458" s="162"/>
      <c r="AD458" s="608"/>
    </row>
    <row r="459" spans="1:30" s="1" customFormat="1" x14ac:dyDescent="0.2">
      <c r="A459" s="162"/>
      <c r="B459" s="162"/>
      <c r="C459" s="162"/>
      <c r="D459" s="162"/>
      <c r="E459" s="162"/>
      <c r="F459" s="162"/>
      <c r="G459" s="162"/>
      <c r="H459" s="162"/>
      <c r="I459" s="162"/>
      <c r="J459" s="162"/>
      <c r="K459" s="162"/>
      <c r="L459" s="162"/>
      <c r="M459" s="162"/>
      <c r="N459" s="162"/>
      <c r="O459" s="416"/>
      <c r="X459" s="162"/>
      <c r="Y459" s="162"/>
      <c r="Z459" s="162"/>
      <c r="AA459" s="162"/>
      <c r="AB459" s="162"/>
      <c r="AC459" s="162"/>
      <c r="AD459" s="608"/>
    </row>
    <row r="460" spans="1:30" s="1" customFormat="1" x14ac:dyDescent="0.2">
      <c r="A460" s="162"/>
      <c r="B460" s="162"/>
      <c r="C460" s="162"/>
      <c r="D460" s="162"/>
      <c r="E460" s="162"/>
      <c r="F460" s="162"/>
      <c r="G460" s="162"/>
      <c r="H460" s="162"/>
      <c r="I460" s="162"/>
      <c r="J460" s="162"/>
      <c r="K460" s="162"/>
      <c r="L460" s="162"/>
      <c r="M460" s="162"/>
      <c r="N460" s="162"/>
      <c r="O460" s="416"/>
      <c r="X460" s="162"/>
      <c r="Y460" s="162"/>
      <c r="Z460" s="162"/>
      <c r="AA460" s="162"/>
      <c r="AB460" s="162"/>
      <c r="AC460" s="162"/>
      <c r="AD460" s="608"/>
    </row>
    <row r="461" spans="1:30" s="1" customFormat="1" x14ac:dyDescent="0.2">
      <c r="A461" s="162"/>
      <c r="B461" s="162"/>
      <c r="C461" s="162"/>
      <c r="D461" s="162"/>
      <c r="E461" s="162"/>
      <c r="F461" s="162"/>
      <c r="G461" s="162"/>
      <c r="H461" s="162"/>
      <c r="I461" s="162"/>
      <c r="J461" s="162"/>
      <c r="K461" s="162"/>
      <c r="L461" s="162"/>
      <c r="M461" s="162"/>
      <c r="N461" s="162"/>
      <c r="O461" s="416"/>
      <c r="X461" s="162"/>
      <c r="Y461" s="162"/>
      <c r="Z461" s="162"/>
      <c r="AA461" s="162"/>
      <c r="AB461" s="162"/>
      <c r="AC461" s="162"/>
      <c r="AD461" s="608"/>
    </row>
    <row r="462" spans="1:30" s="1" customFormat="1" x14ac:dyDescent="0.2">
      <c r="A462" s="162"/>
      <c r="B462" s="162"/>
      <c r="C462" s="162"/>
      <c r="D462" s="162"/>
      <c r="E462" s="162"/>
      <c r="F462" s="162"/>
      <c r="G462" s="162"/>
      <c r="H462" s="162"/>
      <c r="I462" s="162"/>
      <c r="J462" s="162"/>
      <c r="K462" s="162"/>
      <c r="L462" s="162"/>
      <c r="M462" s="162"/>
      <c r="N462" s="162"/>
      <c r="O462" s="416"/>
      <c r="X462" s="162"/>
      <c r="Y462" s="162"/>
      <c r="Z462" s="162"/>
      <c r="AA462" s="162"/>
      <c r="AB462" s="162"/>
      <c r="AC462" s="162"/>
      <c r="AD462" s="608"/>
    </row>
    <row r="463" spans="1:30" s="1" customFormat="1" x14ac:dyDescent="0.2">
      <c r="A463" s="162"/>
      <c r="B463" s="162"/>
      <c r="C463" s="162"/>
      <c r="D463" s="162"/>
      <c r="E463" s="162"/>
      <c r="F463" s="162"/>
      <c r="G463" s="162"/>
      <c r="H463" s="162"/>
      <c r="I463" s="162"/>
      <c r="J463" s="162"/>
      <c r="K463" s="162"/>
      <c r="L463" s="162"/>
      <c r="M463" s="162"/>
      <c r="N463" s="162"/>
      <c r="O463" s="416"/>
      <c r="X463" s="162"/>
      <c r="Y463" s="162"/>
      <c r="Z463" s="162"/>
      <c r="AA463" s="162"/>
      <c r="AB463" s="162"/>
      <c r="AC463" s="162"/>
      <c r="AD463" s="608"/>
    </row>
    <row r="464" spans="1:30" s="1" customFormat="1" x14ac:dyDescent="0.2">
      <c r="A464" s="162"/>
      <c r="B464" s="162"/>
      <c r="C464" s="162"/>
      <c r="D464" s="162"/>
      <c r="E464" s="162"/>
      <c r="F464" s="162"/>
      <c r="G464" s="162"/>
      <c r="H464" s="162"/>
      <c r="I464" s="162"/>
      <c r="J464" s="162"/>
      <c r="K464" s="162"/>
      <c r="L464" s="162"/>
      <c r="M464" s="162"/>
      <c r="N464" s="162"/>
      <c r="O464" s="416"/>
      <c r="X464" s="162"/>
      <c r="Y464" s="162"/>
      <c r="Z464" s="162"/>
      <c r="AA464" s="162"/>
      <c r="AB464" s="162"/>
      <c r="AC464" s="162"/>
      <c r="AD464" s="608"/>
    </row>
    <row r="465" spans="1:30" s="1" customFormat="1" x14ac:dyDescent="0.2">
      <c r="A465" s="162"/>
      <c r="B465" s="162"/>
      <c r="C465" s="162"/>
      <c r="D465" s="162"/>
      <c r="E465" s="162"/>
      <c r="F465" s="162"/>
      <c r="G465" s="162"/>
      <c r="H465" s="162"/>
      <c r="I465" s="162"/>
      <c r="J465" s="162"/>
      <c r="K465" s="162"/>
      <c r="L465" s="162"/>
      <c r="M465" s="162"/>
      <c r="N465" s="162"/>
      <c r="O465" s="416"/>
      <c r="X465" s="162"/>
      <c r="Y465" s="162"/>
      <c r="Z465" s="162"/>
      <c r="AA465" s="162"/>
      <c r="AB465" s="162"/>
      <c r="AC465" s="162"/>
      <c r="AD465" s="608"/>
    </row>
    <row r="466" spans="1:30" s="1" customFormat="1" x14ac:dyDescent="0.2">
      <c r="A466" s="162"/>
      <c r="B466" s="162"/>
      <c r="C466" s="162"/>
      <c r="D466" s="162"/>
      <c r="E466" s="162"/>
      <c r="F466" s="162"/>
      <c r="G466" s="162"/>
      <c r="H466" s="162"/>
      <c r="I466" s="162"/>
      <c r="J466" s="162"/>
      <c r="K466" s="162"/>
      <c r="L466" s="162"/>
      <c r="M466" s="162"/>
      <c r="N466" s="162"/>
      <c r="O466" s="416"/>
      <c r="X466" s="162"/>
      <c r="Y466" s="162"/>
      <c r="Z466" s="162"/>
      <c r="AA466" s="162"/>
      <c r="AB466" s="162"/>
      <c r="AC466" s="162"/>
      <c r="AD466" s="608"/>
    </row>
    <row r="467" spans="1:30" s="1" customFormat="1" x14ac:dyDescent="0.2">
      <c r="A467" s="162"/>
      <c r="B467" s="162"/>
      <c r="C467" s="162"/>
      <c r="D467" s="162"/>
      <c r="E467" s="162"/>
      <c r="F467" s="162"/>
      <c r="G467" s="162"/>
      <c r="H467" s="162"/>
      <c r="I467" s="162"/>
      <c r="J467" s="162"/>
      <c r="K467" s="162"/>
      <c r="L467" s="162"/>
      <c r="M467" s="162"/>
      <c r="N467" s="162"/>
      <c r="O467" s="416"/>
      <c r="X467" s="162"/>
      <c r="Y467" s="162"/>
      <c r="Z467" s="162"/>
      <c r="AA467" s="162"/>
      <c r="AB467" s="162"/>
      <c r="AC467" s="162"/>
      <c r="AD467" s="608"/>
    </row>
    <row r="468" spans="1:30" s="1" customFormat="1" x14ac:dyDescent="0.2">
      <c r="A468" s="162"/>
      <c r="B468" s="162"/>
      <c r="C468" s="162"/>
      <c r="D468" s="162"/>
      <c r="E468" s="162"/>
      <c r="F468" s="162"/>
      <c r="G468" s="162"/>
      <c r="H468" s="162"/>
      <c r="I468" s="162"/>
      <c r="J468" s="162"/>
      <c r="K468" s="162"/>
      <c r="L468" s="162"/>
      <c r="M468" s="162"/>
      <c r="N468" s="162"/>
      <c r="O468" s="416"/>
      <c r="X468" s="162"/>
      <c r="Y468" s="162"/>
      <c r="Z468" s="162"/>
      <c r="AA468" s="162"/>
      <c r="AB468" s="162"/>
      <c r="AC468" s="162"/>
      <c r="AD468" s="608"/>
    </row>
    <row r="469" spans="1:30" s="1" customFormat="1" x14ac:dyDescent="0.2">
      <c r="A469" s="162"/>
      <c r="B469" s="162"/>
      <c r="C469" s="162"/>
      <c r="D469" s="162"/>
      <c r="E469" s="162"/>
      <c r="F469" s="162"/>
      <c r="G469" s="162"/>
      <c r="H469" s="162"/>
      <c r="I469" s="162"/>
      <c r="J469" s="162"/>
      <c r="K469" s="162"/>
      <c r="L469" s="162"/>
      <c r="M469" s="162"/>
      <c r="N469" s="162"/>
      <c r="O469" s="416"/>
      <c r="X469" s="162"/>
      <c r="Y469" s="162"/>
      <c r="Z469" s="162"/>
      <c r="AA469" s="162"/>
      <c r="AB469" s="162"/>
      <c r="AC469" s="162"/>
      <c r="AD469" s="608"/>
    </row>
    <row r="470" spans="1:30" s="1" customFormat="1" x14ac:dyDescent="0.2">
      <c r="A470" s="162"/>
      <c r="B470" s="162"/>
      <c r="C470" s="162"/>
      <c r="D470" s="162"/>
      <c r="E470" s="162"/>
      <c r="F470" s="162"/>
      <c r="G470" s="162"/>
      <c r="H470" s="162"/>
      <c r="I470" s="162"/>
      <c r="J470" s="162"/>
      <c r="K470" s="162"/>
      <c r="L470" s="162"/>
      <c r="M470" s="162"/>
      <c r="N470" s="162"/>
      <c r="O470" s="416"/>
      <c r="X470" s="162"/>
      <c r="Y470" s="162"/>
      <c r="Z470" s="162"/>
      <c r="AA470" s="162"/>
      <c r="AB470" s="162"/>
      <c r="AC470" s="162"/>
      <c r="AD470" s="608"/>
    </row>
    <row r="471" spans="1:30" s="1" customFormat="1" x14ac:dyDescent="0.2">
      <c r="A471" s="162"/>
      <c r="B471" s="162"/>
      <c r="C471" s="162"/>
      <c r="D471" s="162"/>
      <c r="E471" s="162"/>
      <c r="F471" s="162"/>
      <c r="G471" s="162"/>
      <c r="H471" s="162"/>
      <c r="I471" s="162"/>
      <c r="J471" s="162"/>
      <c r="K471" s="162"/>
      <c r="L471" s="162"/>
      <c r="M471" s="162"/>
      <c r="N471" s="162"/>
      <c r="O471" s="416"/>
      <c r="X471" s="162"/>
      <c r="Y471" s="162"/>
      <c r="Z471" s="162"/>
      <c r="AA471" s="162"/>
      <c r="AB471" s="162"/>
      <c r="AC471" s="162"/>
      <c r="AD471" s="608"/>
    </row>
    <row r="472" spans="1:30" s="1" customFormat="1" x14ac:dyDescent="0.2">
      <c r="A472" s="162"/>
      <c r="B472" s="162"/>
      <c r="C472" s="162"/>
      <c r="D472" s="162"/>
      <c r="E472" s="162"/>
      <c r="F472" s="162"/>
      <c r="G472" s="162"/>
      <c r="H472" s="162"/>
      <c r="I472" s="162"/>
      <c r="J472" s="162"/>
      <c r="K472" s="162"/>
      <c r="L472" s="162"/>
      <c r="M472" s="162"/>
      <c r="N472" s="162"/>
      <c r="O472" s="416"/>
      <c r="X472" s="162"/>
      <c r="Y472" s="162"/>
      <c r="Z472" s="162"/>
      <c r="AA472" s="162"/>
      <c r="AB472" s="162"/>
      <c r="AC472" s="162"/>
      <c r="AD472" s="608"/>
    </row>
    <row r="473" spans="1:30" s="1" customFormat="1" x14ac:dyDescent="0.2">
      <c r="A473" s="162"/>
      <c r="B473" s="162"/>
      <c r="C473" s="162"/>
      <c r="D473" s="162"/>
      <c r="E473" s="162"/>
      <c r="F473" s="162"/>
      <c r="G473" s="162"/>
      <c r="H473" s="162"/>
      <c r="I473" s="162"/>
      <c r="J473" s="162"/>
      <c r="K473" s="162"/>
      <c r="L473" s="162"/>
      <c r="M473" s="162"/>
      <c r="N473" s="162"/>
      <c r="O473" s="416"/>
      <c r="X473" s="162"/>
      <c r="Y473" s="162"/>
      <c r="Z473" s="162"/>
      <c r="AA473" s="162"/>
      <c r="AB473" s="162"/>
      <c r="AC473" s="162"/>
      <c r="AD473" s="608"/>
    </row>
    <row r="474" spans="1:30" s="1" customFormat="1" x14ac:dyDescent="0.2">
      <c r="A474" s="162"/>
      <c r="B474" s="162"/>
      <c r="C474" s="162"/>
      <c r="D474" s="162"/>
      <c r="E474" s="162"/>
      <c r="F474" s="162"/>
      <c r="G474" s="162"/>
      <c r="H474" s="162"/>
      <c r="I474" s="162"/>
      <c r="J474" s="162"/>
      <c r="K474" s="162"/>
      <c r="L474" s="162"/>
      <c r="M474" s="162"/>
      <c r="N474" s="162"/>
      <c r="O474" s="416"/>
      <c r="X474" s="162"/>
      <c r="Y474" s="162"/>
      <c r="Z474" s="162"/>
      <c r="AA474" s="162"/>
      <c r="AB474" s="162"/>
      <c r="AC474" s="162"/>
      <c r="AD474" s="608"/>
    </row>
    <row r="475" spans="1:30" s="1" customFormat="1" x14ac:dyDescent="0.2">
      <c r="A475" s="162"/>
      <c r="B475" s="162"/>
      <c r="C475" s="162"/>
      <c r="D475" s="162"/>
      <c r="E475" s="162"/>
      <c r="F475" s="162"/>
      <c r="G475" s="162"/>
      <c r="H475" s="162"/>
      <c r="I475" s="162"/>
      <c r="J475" s="162"/>
      <c r="K475" s="162"/>
      <c r="L475" s="162"/>
      <c r="M475" s="162"/>
      <c r="N475" s="162"/>
      <c r="O475" s="416"/>
      <c r="X475" s="162"/>
      <c r="Y475" s="162"/>
      <c r="Z475" s="162"/>
      <c r="AA475" s="162"/>
      <c r="AB475" s="162"/>
      <c r="AC475" s="162"/>
      <c r="AD475" s="608"/>
    </row>
    <row r="476" spans="1:30" s="1" customFormat="1" x14ac:dyDescent="0.2">
      <c r="A476" s="162"/>
      <c r="B476" s="162"/>
      <c r="C476" s="162"/>
      <c r="D476" s="162"/>
      <c r="E476" s="162"/>
      <c r="F476" s="162"/>
      <c r="G476" s="162"/>
      <c r="H476" s="162"/>
      <c r="I476" s="162"/>
      <c r="J476" s="162"/>
      <c r="K476" s="162"/>
      <c r="L476" s="162"/>
      <c r="M476" s="162"/>
      <c r="N476" s="162"/>
      <c r="O476" s="416"/>
      <c r="X476" s="162"/>
      <c r="Y476" s="162"/>
      <c r="Z476" s="162"/>
      <c r="AA476" s="162"/>
      <c r="AB476" s="162"/>
      <c r="AC476" s="162"/>
      <c r="AD476" s="608"/>
    </row>
    <row r="477" spans="1:30" s="1" customFormat="1" x14ac:dyDescent="0.2">
      <c r="A477" s="162"/>
      <c r="B477" s="162"/>
      <c r="C477" s="162"/>
      <c r="D477" s="162"/>
      <c r="E477" s="162"/>
      <c r="F477" s="162"/>
      <c r="G477" s="162"/>
      <c r="H477" s="162"/>
      <c r="I477" s="162"/>
      <c r="J477" s="162"/>
      <c r="K477" s="162"/>
      <c r="L477" s="162"/>
      <c r="M477" s="162"/>
      <c r="N477" s="162"/>
      <c r="O477" s="416"/>
      <c r="X477" s="162"/>
      <c r="Y477" s="162"/>
      <c r="Z477" s="162"/>
      <c r="AA477" s="162"/>
      <c r="AB477" s="162"/>
      <c r="AC477" s="162"/>
      <c r="AD477" s="608"/>
    </row>
    <row r="478" spans="1:30" s="1" customFormat="1" x14ac:dyDescent="0.2">
      <c r="A478" s="162"/>
      <c r="B478" s="162"/>
      <c r="C478" s="162"/>
      <c r="D478" s="162"/>
      <c r="E478" s="162"/>
      <c r="F478" s="162"/>
      <c r="G478" s="162"/>
      <c r="H478" s="162"/>
      <c r="I478" s="162"/>
      <c r="J478" s="162"/>
      <c r="K478" s="162"/>
      <c r="L478" s="162"/>
      <c r="M478" s="162"/>
      <c r="N478" s="162"/>
      <c r="O478" s="416"/>
      <c r="X478" s="162"/>
      <c r="Y478" s="162"/>
      <c r="Z478" s="162"/>
      <c r="AA478" s="162"/>
      <c r="AB478" s="162"/>
      <c r="AC478" s="162"/>
      <c r="AD478" s="608"/>
    </row>
    <row r="479" spans="1:30" s="1" customFormat="1" x14ac:dyDescent="0.2">
      <c r="A479" s="162"/>
      <c r="B479" s="162"/>
      <c r="C479" s="162"/>
      <c r="D479" s="162"/>
      <c r="E479" s="162"/>
      <c r="F479" s="162"/>
      <c r="G479" s="162"/>
      <c r="H479" s="162"/>
      <c r="I479" s="162"/>
      <c r="J479" s="162"/>
      <c r="K479" s="162"/>
      <c r="L479" s="162"/>
      <c r="M479" s="162"/>
      <c r="N479" s="162"/>
      <c r="O479" s="416"/>
      <c r="X479" s="162"/>
      <c r="Y479" s="162"/>
      <c r="Z479" s="162"/>
      <c r="AA479" s="162"/>
      <c r="AB479" s="162"/>
      <c r="AC479" s="162"/>
      <c r="AD479" s="608"/>
    </row>
    <row r="480" spans="1:30" s="1" customFormat="1" x14ac:dyDescent="0.2">
      <c r="A480" s="162"/>
      <c r="B480" s="162"/>
      <c r="C480" s="162"/>
      <c r="D480" s="162"/>
      <c r="E480" s="162"/>
      <c r="F480" s="162"/>
      <c r="G480" s="162"/>
      <c r="H480" s="162"/>
      <c r="I480" s="162"/>
      <c r="J480" s="162"/>
      <c r="K480" s="162"/>
      <c r="L480" s="162"/>
      <c r="M480" s="162"/>
      <c r="N480" s="162"/>
      <c r="O480" s="416"/>
      <c r="X480" s="162"/>
      <c r="Y480" s="162"/>
      <c r="Z480" s="162"/>
      <c r="AA480" s="162"/>
      <c r="AB480" s="162"/>
      <c r="AC480" s="162"/>
      <c r="AD480" s="608"/>
    </row>
    <row r="481" spans="1:30" s="1" customFormat="1" x14ac:dyDescent="0.2">
      <c r="A481" s="162"/>
      <c r="B481" s="162"/>
      <c r="C481" s="162"/>
      <c r="D481" s="162"/>
      <c r="E481" s="162"/>
      <c r="F481" s="162"/>
      <c r="G481" s="162"/>
      <c r="H481" s="162"/>
      <c r="I481" s="162"/>
      <c r="J481" s="162"/>
      <c r="K481" s="162"/>
      <c r="L481" s="162"/>
      <c r="M481" s="162"/>
      <c r="N481" s="162"/>
      <c r="O481" s="416"/>
      <c r="X481" s="162"/>
      <c r="Y481" s="162"/>
      <c r="Z481" s="162"/>
      <c r="AA481" s="162"/>
      <c r="AB481" s="162"/>
      <c r="AC481" s="162"/>
      <c r="AD481" s="608"/>
    </row>
    <row r="482" spans="1:30" s="1" customFormat="1" x14ac:dyDescent="0.2">
      <c r="A482" s="162"/>
      <c r="B482" s="162"/>
      <c r="C482" s="162"/>
      <c r="D482" s="162"/>
      <c r="E482" s="162"/>
      <c r="F482" s="162"/>
      <c r="G482" s="162"/>
      <c r="H482" s="162"/>
      <c r="I482" s="162"/>
      <c r="J482" s="162"/>
      <c r="K482" s="162"/>
      <c r="L482" s="162"/>
      <c r="M482" s="162"/>
      <c r="N482" s="162"/>
      <c r="O482" s="416"/>
      <c r="X482" s="162"/>
      <c r="Y482" s="162"/>
      <c r="Z482" s="162"/>
      <c r="AA482" s="162"/>
      <c r="AB482" s="162"/>
      <c r="AC482" s="162"/>
      <c r="AD482" s="608"/>
    </row>
    <row r="483" spans="1:30" s="1" customFormat="1" x14ac:dyDescent="0.2">
      <c r="A483" s="162"/>
      <c r="B483" s="162"/>
      <c r="C483" s="162"/>
      <c r="D483" s="162"/>
      <c r="E483" s="162"/>
      <c r="F483" s="162"/>
      <c r="G483" s="162"/>
      <c r="H483" s="162"/>
      <c r="I483" s="162"/>
      <c r="J483" s="162"/>
      <c r="K483" s="162"/>
      <c r="L483" s="162"/>
      <c r="M483" s="162"/>
      <c r="N483" s="162"/>
      <c r="O483" s="416"/>
      <c r="X483" s="162"/>
      <c r="Y483" s="162"/>
      <c r="Z483" s="162"/>
      <c r="AA483" s="162"/>
      <c r="AB483" s="162"/>
      <c r="AC483" s="162"/>
      <c r="AD483" s="608"/>
    </row>
    <row r="484" spans="1:30" s="1" customFormat="1" x14ac:dyDescent="0.2">
      <c r="A484" s="162"/>
      <c r="B484" s="162"/>
      <c r="C484" s="162"/>
      <c r="D484" s="162"/>
      <c r="E484" s="162"/>
      <c r="F484" s="162"/>
      <c r="G484" s="162"/>
      <c r="H484" s="162"/>
      <c r="I484" s="162"/>
      <c r="J484" s="162"/>
      <c r="K484" s="162"/>
      <c r="L484" s="162"/>
      <c r="M484" s="162"/>
      <c r="N484" s="162"/>
      <c r="O484" s="416"/>
      <c r="X484" s="162"/>
      <c r="Y484" s="162"/>
      <c r="Z484" s="162"/>
      <c r="AA484" s="162"/>
      <c r="AB484" s="162"/>
      <c r="AC484" s="162"/>
      <c r="AD484" s="608"/>
    </row>
    <row r="485" spans="1:30" s="1" customFormat="1" x14ac:dyDescent="0.2">
      <c r="A485" s="162"/>
      <c r="B485" s="162"/>
      <c r="C485" s="162"/>
      <c r="D485" s="162"/>
      <c r="E485" s="162"/>
      <c r="F485" s="162"/>
      <c r="G485" s="162"/>
      <c r="H485" s="162"/>
      <c r="I485" s="162"/>
      <c r="J485" s="162"/>
      <c r="K485" s="162"/>
      <c r="L485" s="162"/>
      <c r="M485" s="162"/>
      <c r="N485" s="162"/>
      <c r="O485" s="416"/>
      <c r="X485" s="162"/>
      <c r="Y485" s="162"/>
      <c r="Z485" s="162"/>
      <c r="AA485" s="162"/>
      <c r="AB485" s="162"/>
      <c r="AC485" s="162"/>
      <c r="AD485" s="608"/>
    </row>
    <row r="486" spans="1:30" s="1" customFormat="1" x14ac:dyDescent="0.2">
      <c r="A486" s="162"/>
      <c r="B486" s="162"/>
      <c r="C486" s="162"/>
      <c r="D486" s="162"/>
      <c r="E486" s="162"/>
      <c r="F486" s="162"/>
      <c r="G486" s="162"/>
      <c r="H486" s="162"/>
      <c r="I486" s="162"/>
      <c r="J486" s="162"/>
      <c r="K486" s="162"/>
      <c r="L486" s="162"/>
      <c r="M486" s="162"/>
      <c r="N486" s="162"/>
      <c r="O486" s="416"/>
      <c r="X486" s="162"/>
      <c r="Y486" s="162"/>
      <c r="Z486" s="162"/>
      <c r="AA486" s="162"/>
      <c r="AB486" s="162"/>
      <c r="AC486" s="162"/>
      <c r="AD486" s="608"/>
    </row>
    <row r="487" spans="1:30" s="1" customFormat="1" x14ac:dyDescent="0.2">
      <c r="A487" s="162"/>
      <c r="B487" s="162"/>
      <c r="C487" s="162"/>
      <c r="D487" s="162"/>
      <c r="E487" s="162"/>
      <c r="F487" s="162"/>
      <c r="G487" s="162"/>
      <c r="H487" s="162"/>
      <c r="I487" s="162"/>
      <c r="J487" s="162"/>
      <c r="K487" s="162"/>
      <c r="L487" s="162"/>
      <c r="M487" s="162"/>
      <c r="N487" s="162"/>
      <c r="O487" s="416"/>
      <c r="X487" s="162"/>
      <c r="Y487" s="162"/>
      <c r="Z487" s="162"/>
      <c r="AA487" s="162"/>
      <c r="AB487" s="162"/>
      <c r="AC487" s="162"/>
      <c r="AD487" s="608"/>
    </row>
    <row r="488" spans="1:30" s="1" customFormat="1" x14ac:dyDescent="0.2">
      <c r="A488" s="162"/>
      <c r="B488" s="162"/>
      <c r="C488" s="162"/>
      <c r="D488" s="162"/>
      <c r="E488" s="162"/>
      <c r="F488" s="162"/>
      <c r="G488" s="162"/>
      <c r="H488" s="162"/>
      <c r="I488" s="162"/>
      <c r="J488" s="162"/>
      <c r="K488" s="162"/>
      <c r="L488" s="162"/>
      <c r="M488" s="162"/>
      <c r="N488" s="162"/>
      <c r="O488" s="416"/>
      <c r="X488" s="162"/>
      <c r="Y488" s="162"/>
      <c r="Z488" s="162"/>
      <c r="AA488" s="162"/>
      <c r="AB488" s="162"/>
      <c r="AC488" s="162"/>
      <c r="AD488" s="608"/>
    </row>
    <row r="489" spans="1:30" s="1" customFormat="1" x14ac:dyDescent="0.2">
      <c r="A489" s="162"/>
      <c r="B489" s="162"/>
      <c r="C489" s="162"/>
      <c r="D489" s="162"/>
      <c r="E489" s="162"/>
      <c r="F489" s="162"/>
      <c r="G489" s="162"/>
      <c r="H489" s="162"/>
      <c r="I489" s="162"/>
      <c r="J489" s="162"/>
      <c r="K489" s="162"/>
      <c r="L489" s="162"/>
      <c r="M489" s="162"/>
      <c r="N489" s="162"/>
      <c r="O489" s="416"/>
      <c r="X489" s="162"/>
      <c r="Y489" s="162"/>
      <c r="Z489" s="162"/>
      <c r="AA489" s="162"/>
      <c r="AB489" s="162"/>
      <c r="AC489" s="162"/>
      <c r="AD489" s="608"/>
    </row>
    <row r="490" spans="1:30" s="1" customFormat="1" x14ac:dyDescent="0.2">
      <c r="A490" s="162"/>
      <c r="B490" s="162"/>
      <c r="C490" s="162"/>
      <c r="D490" s="162"/>
      <c r="E490" s="162"/>
      <c r="F490" s="162"/>
      <c r="G490" s="162"/>
      <c r="H490" s="162"/>
      <c r="I490" s="162"/>
      <c r="J490" s="162"/>
      <c r="K490" s="162"/>
      <c r="L490" s="162"/>
      <c r="M490" s="162"/>
      <c r="N490" s="162"/>
      <c r="O490" s="416"/>
      <c r="X490" s="162"/>
      <c r="Y490" s="162"/>
      <c r="Z490" s="162"/>
      <c r="AA490" s="162"/>
      <c r="AB490" s="162"/>
      <c r="AC490" s="162"/>
      <c r="AD490" s="608"/>
    </row>
    <row r="491" spans="1:30" s="1" customFormat="1" x14ac:dyDescent="0.2">
      <c r="A491" s="162"/>
      <c r="B491" s="162"/>
      <c r="C491" s="162"/>
      <c r="D491" s="162"/>
      <c r="E491" s="162"/>
      <c r="F491" s="162"/>
      <c r="G491" s="162"/>
      <c r="H491" s="162"/>
      <c r="I491" s="162"/>
      <c r="J491" s="162"/>
      <c r="K491" s="162"/>
      <c r="L491" s="162"/>
      <c r="M491" s="162"/>
      <c r="N491" s="162"/>
      <c r="O491" s="416"/>
      <c r="X491" s="162"/>
      <c r="Y491" s="162"/>
      <c r="Z491" s="162"/>
      <c r="AA491" s="162"/>
      <c r="AB491" s="162"/>
      <c r="AC491" s="162"/>
      <c r="AD491" s="608"/>
    </row>
    <row r="492" spans="1:30" s="1" customFormat="1" x14ac:dyDescent="0.2">
      <c r="A492" s="162"/>
      <c r="B492" s="162"/>
      <c r="C492" s="162"/>
      <c r="D492" s="162"/>
      <c r="E492" s="162"/>
      <c r="F492" s="162"/>
      <c r="G492" s="162"/>
      <c r="H492" s="162"/>
      <c r="I492" s="162"/>
      <c r="J492" s="162"/>
      <c r="K492" s="162"/>
      <c r="L492" s="162"/>
      <c r="M492" s="162"/>
      <c r="N492" s="162"/>
      <c r="O492" s="416"/>
      <c r="X492" s="162"/>
      <c r="Y492" s="162"/>
      <c r="Z492" s="162"/>
      <c r="AA492" s="162"/>
      <c r="AB492" s="162"/>
      <c r="AC492" s="162"/>
      <c r="AD492" s="608"/>
    </row>
    <row r="493" spans="1:30" s="1" customFormat="1" x14ac:dyDescent="0.2">
      <c r="A493" s="162"/>
      <c r="B493" s="162"/>
      <c r="C493" s="162"/>
      <c r="D493" s="162"/>
      <c r="E493" s="162"/>
      <c r="F493" s="162"/>
      <c r="G493" s="162"/>
      <c r="H493" s="162"/>
      <c r="I493" s="162"/>
      <c r="J493" s="162"/>
      <c r="K493" s="162"/>
      <c r="L493" s="162"/>
      <c r="M493" s="162"/>
      <c r="N493" s="162"/>
      <c r="O493" s="416"/>
      <c r="X493" s="162"/>
      <c r="Y493" s="162"/>
      <c r="Z493" s="162"/>
      <c r="AA493" s="162"/>
      <c r="AB493" s="162"/>
      <c r="AC493" s="162"/>
      <c r="AD493" s="608"/>
    </row>
    <row r="494" spans="1:30" s="1" customFormat="1" x14ac:dyDescent="0.2">
      <c r="A494" s="162"/>
      <c r="B494" s="162"/>
      <c r="C494" s="162"/>
      <c r="D494" s="162"/>
      <c r="E494" s="162"/>
      <c r="F494" s="162"/>
      <c r="G494" s="162"/>
      <c r="H494" s="162"/>
      <c r="I494" s="162"/>
      <c r="J494" s="162"/>
      <c r="K494" s="162"/>
      <c r="L494" s="162"/>
      <c r="M494" s="162"/>
      <c r="N494" s="162"/>
      <c r="O494" s="416"/>
      <c r="X494" s="162"/>
      <c r="Y494" s="162"/>
      <c r="Z494" s="162"/>
      <c r="AA494" s="162"/>
      <c r="AB494" s="162"/>
      <c r="AC494" s="162"/>
      <c r="AD494" s="608"/>
    </row>
    <row r="495" spans="1:30" s="1" customFormat="1" x14ac:dyDescent="0.2">
      <c r="A495" s="162"/>
      <c r="B495" s="162"/>
      <c r="C495" s="162"/>
      <c r="D495" s="162"/>
      <c r="E495" s="162"/>
      <c r="F495" s="162"/>
      <c r="G495" s="162"/>
      <c r="H495" s="162"/>
      <c r="I495" s="162"/>
      <c r="J495" s="162"/>
      <c r="K495" s="162"/>
      <c r="L495" s="162"/>
      <c r="M495" s="162"/>
      <c r="N495" s="162"/>
      <c r="O495" s="416"/>
      <c r="X495" s="162"/>
      <c r="Y495" s="162"/>
      <c r="Z495" s="162"/>
      <c r="AA495" s="162"/>
      <c r="AB495" s="162"/>
      <c r="AC495" s="162"/>
      <c r="AD495" s="608"/>
    </row>
    <row r="496" spans="1:30" s="1" customFormat="1" x14ac:dyDescent="0.2">
      <c r="A496" s="162"/>
      <c r="B496" s="162"/>
      <c r="C496" s="162"/>
      <c r="D496" s="162"/>
      <c r="E496" s="162"/>
      <c r="F496" s="162"/>
      <c r="G496" s="162"/>
      <c r="H496" s="162"/>
      <c r="I496" s="162"/>
      <c r="J496" s="162"/>
      <c r="K496" s="162"/>
      <c r="L496" s="162"/>
      <c r="M496" s="162"/>
      <c r="N496" s="162"/>
      <c r="O496" s="416"/>
      <c r="X496" s="162"/>
      <c r="Y496" s="162"/>
      <c r="Z496" s="162"/>
      <c r="AA496" s="162"/>
      <c r="AB496" s="162"/>
      <c r="AC496" s="162"/>
      <c r="AD496" s="608"/>
    </row>
    <row r="497" spans="1:30" s="1" customFormat="1" x14ac:dyDescent="0.2">
      <c r="A497" s="162"/>
      <c r="B497" s="162"/>
      <c r="C497" s="162"/>
      <c r="D497" s="162"/>
      <c r="E497" s="162"/>
      <c r="F497" s="162"/>
      <c r="G497" s="162"/>
      <c r="H497" s="162"/>
      <c r="I497" s="162"/>
      <c r="J497" s="162"/>
      <c r="K497" s="162"/>
      <c r="L497" s="162"/>
      <c r="M497" s="162"/>
      <c r="N497" s="162"/>
      <c r="O497" s="416"/>
      <c r="X497" s="162"/>
      <c r="Y497" s="162"/>
      <c r="Z497" s="162"/>
      <c r="AA497" s="162"/>
      <c r="AB497" s="162"/>
      <c r="AC497" s="162"/>
      <c r="AD497" s="608"/>
    </row>
    <row r="498" spans="1:30" s="1" customFormat="1" x14ac:dyDescent="0.2">
      <c r="A498" s="162"/>
      <c r="B498" s="162"/>
      <c r="C498" s="162"/>
      <c r="D498" s="162"/>
      <c r="E498" s="162"/>
      <c r="F498" s="162"/>
      <c r="G498" s="162"/>
      <c r="H498" s="162"/>
      <c r="I498" s="162"/>
      <c r="J498" s="162"/>
      <c r="K498" s="162"/>
      <c r="L498" s="162"/>
      <c r="M498" s="162"/>
      <c r="N498" s="162"/>
      <c r="O498" s="416"/>
      <c r="X498" s="162"/>
      <c r="Y498" s="162"/>
      <c r="Z498" s="162"/>
      <c r="AA498" s="162"/>
      <c r="AB498" s="162"/>
      <c r="AC498" s="162"/>
      <c r="AD498" s="608"/>
    </row>
    <row r="499" spans="1:30" s="1" customFormat="1" x14ac:dyDescent="0.2">
      <c r="A499" s="162"/>
      <c r="B499" s="162"/>
      <c r="C499" s="162"/>
      <c r="D499" s="162"/>
      <c r="E499" s="162"/>
      <c r="F499" s="162"/>
      <c r="G499" s="162"/>
      <c r="H499" s="162"/>
      <c r="I499" s="162"/>
      <c r="J499" s="162"/>
      <c r="K499" s="162"/>
      <c r="L499" s="162"/>
      <c r="M499" s="162"/>
      <c r="N499" s="162"/>
      <c r="O499" s="416"/>
      <c r="X499" s="162"/>
      <c r="Y499" s="162"/>
      <c r="Z499" s="162"/>
      <c r="AA499" s="162"/>
      <c r="AB499" s="162"/>
      <c r="AC499" s="162"/>
      <c r="AD499" s="608"/>
    </row>
    <row r="500" spans="1:30" s="1" customFormat="1" x14ac:dyDescent="0.2">
      <c r="A500" s="162"/>
      <c r="B500" s="162"/>
      <c r="C500" s="162"/>
      <c r="D500" s="162"/>
      <c r="E500" s="162"/>
      <c r="F500" s="162"/>
      <c r="G500" s="162"/>
      <c r="H500" s="162"/>
      <c r="I500" s="162"/>
      <c r="J500" s="162"/>
      <c r="K500" s="162"/>
      <c r="L500" s="162"/>
      <c r="M500" s="162"/>
      <c r="N500" s="162"/>
      <c r="O500" s="416"/>
      <c r="X500" s="162"/>
      <c r="Y500" s="162"/>
      <c r="Z500" s="162"/>
      <c r="AA500" s="162"/>
      <c r="AB500" s="162"/>
      <c r="AC500" s="162"/>
      <c r="AD500" s="608"/>
    </row>
    <row r="501" spans="1:30" s="1" customFormat="1" x14ac:dyDescent="0.2">
      <c r="A501" s="162"/>
      <c r="B501" s="162"/>
      <c r="C501" s="162"/>
      <c r="D501" s="162"/>
      <c r="E501" s="162"/>
      <c r="F501" s="162"/>
      <c r="G501" s="162"/>
      <c r="H501" s="162"/>
      <c r="I501" s="162"/>
      <c r="J501" s="162"/>
      <c r="K501" s="162"/>
      <c r="L501" s="162"/>
      <c r="M501" s="162"/>
      <c r="N501" s="162"/>
      <c r="O501" s="416"/>
      <c r="X501" s="162"/>
      <c r="Y501" s="162"/>
      <c r="Z501" s="162"/>
      <c r="AA501" s="162"/>
      <c r="AB501" s="162"/>
      <c r="AC501" s="162"/>
      <c r="AD501" s="608"/>
    </row>
    <row r="502" spans="1:30" s="1" customFormat="1" x14ac:dyDescent="0.2">
      <c r="A502" s="162"/>
      <c r="B502" s="162"/>
      <c r="C502" s="162"/>
      <c r="D502" s="162"/>
      <c r="E502" s="162"/>
      <c r="F502" s="162"/>
      <c r="G502" s="162"/>
      <c r="H502" s="162"/>
      <c r="I502" s="162"/>
      <c r="J502" s="162"/>
      <c r="K502" s="162"/>
      <c r="L502" s="162"/>
      <c r="M502" s="162"/>
      <c r="N502" s="162"/>
      <c r="O502" s="416"/>
      <c r="X502" s="162"/>
      <c r="Y502" s="162"/>
      <c r="Z502" s="162"/>
      <c r="AA502" s="162"/>
      <c r="AB502" s="162"/>
      <c r="AC502" s="162"/>
      <c r="AD502" s="608"/>
    </row>
    <row r="503" spans="1:30" s="1" customFormat="1" x14ac:dyDescent="0.2">
      <c r="A503" s="162"/>
      <c r="B503" s="162"/>
      <c r="C503" s="162"/>
      <c r="D503" s="162"/>
      <c r="E503" s="162"/>
      <c r="F503" s="162"/>
      <c r="G503" s="162"/>
      <c r="H503" s="162"/>
      <c r="I503" s="162"/>
      <c r="J503" s="162"/>
      <c r="K503" s="162"/>
      <c r="L503" s="162"/>
      <c r="M503" s="162"/>
      <c r="N503" s="162"/>
      <c r="O503" s="416"/>
      <c r="X503" s="162"/>
      <c r="Y503" s="162"/>
      <c r="Z503" s="162"/>
      <c r="AA503" s="162"/>
      <c r="AB503" s="162"/>
      <c r="AC503" s="162"/>
      <c r="AD503" s="608"/>
    </row>
    <row r="504" spans="1:30" s="1" customFormat="1" x14ac:dyDescent="0.2">
      <c r="A504" s="162"/>
      <c r="B504" s="162"/>
      <c r="C504" s="162"/>
      <c r="D504" s="162"/>
      <c r="E504" s="162"/>
      <c r="F504" s="162"/>
      <c r="G504" s="162"/>
      <c r="H504" s="162"/>
      <c r="I504" s="162"/>
      <c r="J504" s="162"/>
      <c r="K504" s="162"/>
      <c r="L504" s="162"/>
      <c r="M504" s="162"/>
      <c r="N504" s="162"/>
      <c r="O504" s="416"/>
      <c r="X504" s="162"/>
      <c r="Y504" s="162"/>
      <c r="Z504" s="162"/>
      <c r="AA504" s="162"/>
      <c r="AB504" s="162"/>
      <c r="AC504" s="162"/>
      <c r="AD504" s="608"/>
    </row>
    <row r="505" spans="1:30" s="1" customFormat="1" x14ac:dyDescent="0.2">
      <c r="A505" s="162"/>
      <c r="B505" s="162"/>
      <c r="C505" s="162"/>
      <c r="D505" s="162"/>
      <c r="E505" s="162"/>
      <c r="F505" s="162"/>
      <c r="G505" s="162"/>
      <c r="H505" s="162"/>
      <c r="I505" s="162"/>
      <c r="J505" s="162"/>
      <c r="K505" s="162"/>
      <c r="L505" s="162"/>
      <c r="M505" s="162"/>
      <c r="N505" s="162"/>
      <c r="O505" s="416"/>
      <c r="X505" s="162"/>
      <c r="Y505" s="162"/>
      <c r="Z505" s="162"/>
      <c r="AA505" s="162"/>
      <c r="AB505" s="162"/>
      <c r="AC505" s="162"/>
      <c r="AD505" s="608"/>
    </row>
    <row r="506" spans="1:30" s="1" customFormat="1" x14ac:dyDescent="0.2">
      <c r="A506" s="162"/>
      <c r="B506" s="162"/>
      <c r="C506" s="162"/>
      <c r="D506" s="162"/>
      <c r="E506" s="162"/>
      <c r="F506" s="162"/>
      <c r="G506" s="162"/>
      <c r="H506" s="162"/>
      <c r="I506" s="162"/>
      <c r="J506" s="162"/>
      <c r="K506" s="162"/>
      <c r="L506" s="162"/>
      <c r="M506" s="162"/>
      <c r="N506" s="162"/>
      <c r="O506" s="416"/>
      <c r="X506" s="162"/>
      <c r="Y506" s="162"/>
      <c r="Z506" s="162"/>
      <c r="AA506" s="162"/>
      <c r="AB506" s="162"/>
      <c r="AC506" s="162"/>
      <c r="AD506" s="608"/>
    </row>
    <row r="507" spans="1:30" s="1" customFormat="1" x14ac:dyDescent="0.2">
      <c r="A507" s="162"/>
      <c r="B507" s="162"/>
      <c r="C507" s="162"/>
      <c r="D507" s="162"/>
      <c r="E507" s="162"/>
      <c r="F507" s="162"/>
      <c r="G507" s="162"/>
      <c r="H507" s="162"/>
      <c r="I507" s="162"/>
      <c r="J507" s="162"/>
      <c r="K507" s="162"/>
      <c r="L507" s="162"/>
      <c r="M507" s="162"/>
      <c r="N507" s="162"/>
      <c r="O507" s="416"/>
      <c r="X507" s="162"/>
      <c r="Y507" s="162"/>
      <c r="Z507" s="162"/>
      <c r="AA507" s="162"/>
      <c r="AB507" s="162"/>
      <c r="AC507" s="162"/>
      <c r="AD507" s="608"/>
    </row>
    <row r="508" spans="1:30" s="1" customFormat="1" x14ac:dyDescent="0.2">
      <c r="A508" s="162"/>
      <c r="B508" s="162"/>
      <c r="C508" s="162"/>
      <c r="D508" s="162"/>
      <c r="E508" s="162"/>
      <c r="F508" s="162"/>
      <c r="G508" s="162"/>
      <c r="H508" s="162"/>
      <c r="I508" s="162"/>
      <c r="J508" s="162"/>
      <c r="K508" s="162"/>
      <c r="L508" s="162"/>
      <c r="M508" s="162"/>
      <c r="N508" s="162"/>
      <c r="O508" s="416"/>
      <c r="X508" s="162"/>
      <c r="Y508" s="162"/>
      <c r="Z508" s="162"/>
      <c r="AA508" s="162"/>
      <c r="AB508" s="162"/>
      <c r="AC508" s="162"/>
      <c r="AD508" s="608"/>
    </row>
    <row r="509" spans="1:30" s="1" customFormat="1" x14ac:dyDescent="0.2">
      <c r="A509" s="162"/>
      <c r="B509" s="162"/>
      <c r="C509" s="162"/>
      <c r="D509" s="162"/>
      <c r="E509" s="162"/>
      <c r="F509" s="162"/>
      <c r="G509" s="162"/>
      <c r="H509" s="162"/>
      <c r="I509" s="162"/>
      <c r="J509" s="162"/>
      <c r="K509" s="162"/>
      <c r="L509" s="162"/>
      <c r="M509" s="162"/>
      <c r="N509" s="162"/>
      <c r="O509" s="416"/>
      <c r="X509" s="162"/>
      <c r="Y509" s="162"/>
      <c r="Z509" s="162"/>
      <c r="AA509" s="162"/>
      <c r="AB509" s="162"/>
      <c r="AC509" s="162"/>
      <c r="AD509" s="608"/>
    </row>
    <row r="510" spans="1:30" s="1" customFormat="1" x14ac:dyDescent="0.2">
      <c r="A510" s="162"/>
      <c r="B510" s="162"/>
      <c r="C510" s="162"/>
      <c r="D510" s="162"/>
      <c r="E510" s="162"/>
      <c r="F510" s="162"/>
      <c r="G510" s="162"/>
      <c r="H510" s="162"/>
      <c r="I510" s="162"/>
      <c r="J510" s="162"/>
      <c r="K510" s="162"/>
      <c r="L510" s="162"/>
      <c r="M510" s="162"/>
      <c r="N510" s="162"/>
      <c r="O510" s="416"/>
      <c r="X510" s="162"/>
      <c r="Y510" s="162"/>
      <c r="Z510" s="162"/>
      <c r="AA510" s="162"/>
      <c r="AB510" s="162"/>
      <c r="AC510" s="162"/>
      <c r="AD510" s="608"/>
    </row>
    <row r="511" spans="1:30" s="1" customFormat="1" x14ac:dyDescent="0.2">
      <c r="A511" s="162"/>
      <c r="B511" s="162"/>
      <c r="C511" s="162"/>
      <c r="D511" s="162"/>
      <c r="E511" s="162"/>
      <c r="F511" s="162"/>
      <c r="G511" s="162"/>
      <c r="H511" s="162"/>
      <c r="I511" s="162"/>
      <c r="J511" s="162"/>
      <c r="K511" s="162"/>
      <c r="L511" s="162"/>
      <c r="M511" s="162"/>
      <c r="N511" s="162"/>
      <c r="O511" s="416"/>
      <c r="X511" s="162"/>
      <c r="Y511" s="162"/>
      <c r="Z511" s="162"/>
      <c r="AA511" s="162"/>
      <c r="AB511" s="162"/>
      <c r="AC511" s="162"/>
      <c r="AD511" s="608"/>
    </row>
    <row r="512" spans="1:30" s="1" customFormat="1" x14ac:dyDescent="0.2">
      <c r="A512" s="162"/>
      <c r="B512" s="162"/>
      <c r="C512" s="162"/>
      <c r="D512" s="162"/>
      <c r="E512" s="162"/>
      <c r="F512" s="162"/>
      <c r="G512" s="162"/>
      <c r="H512" s="162"/>
      <c r="I512" s="162"/>
      <c r="J512" s="162"/>
      <c r="K512" s="162"/>
      <c r="L512" s="162"/>
      <c r="M512" s="162"/>
      <c r="N512" s="162"/>
      <c r="O512" s="416"/>
      <c r="X512" s="162"/>
      <c r="Y512" s="162"/>
      <c r="Z512" s="162"/>
      <c r="AA512" s="162"/>
      <c r="AB512" s="162"/>
      <c r="AC512" s="162"/>
      <c r="AD512" s="608"/>
    </row>
    <row r="513" spans="1:30" s="1" customFormat="1" x14ac:dyDescent="0.2">
      <c r="A513" s="162"/>
      <c r="B513" s="162"/>
      <c r="C513" s="162"/>
      <c r="D513" s="162"/>
      <c r="E513" s="162"/>
      <c r="F513" s="162"/>
      <c r="G513" s="162"/>
      <c r="H513" s="162"/>
      <c r="I513" s="162"/>
      <c r="J513" s="162"/>
      <c r="K513" s="162"/>
      <c r="L513" s="162"/>
      <c r="M513" s="162"/>
      <c r="N513" s="162"/>
      <c r="O513" s="416"/>
      <c r="X513" s="162"/>
      <c r="Y513" s="162"/>
      <c r="Z513" s="162"/>
      <c r="AA513" s="162"/>
      <c r="AB513" s="162"/>
      <c r="AC513" s="162"/>
      <c r="AD513" s="608"/>
    </row>
    <row r="514" spans="1:30" s="1" customFormat="1" x14ac:dyDescent="0.2">
      <c r="A514" s="162"/>
      <c r="B514" s="162"/>
      <c r="C514" s="162"/>
      <c r="D514" s="162"/>
      <c r="E514" s="162"/>
      <c r="F514" s="162"/>
      <c r="G514" s="162"/>
      <c r="H514" s="162"/>
      <c r="I514" s="162"/>
      <c r="J514" s="162"/>
      <c r="K514" s="162"/>
      <c r="L514" s="162"/>
      <c r="M514" s="162"/>
      <c r="N514" s="162"/>
      <c r="O514" s="416"/>
      <c r="X514" s="162"/>
      <c r="Y514" s="162"/>
      <c r="Z514" s="162"/>
      <c r="AA514" s="162"/>
      <c r="AB514" s="162"/>
      <c r="AC514" s="162"/>
      <c r="AD514" s="608"/>
    </row>
    <row r="515" spans="1:30" s="1" customFormat="1" x14ac:dyDescent="0.2">
      <c r="A515" s="162"/>
      <c r="B515" s="162"/>
      <c r="C515" s="162"/>
      <c r="D515" s="162"/>
      <c r="E515" s="162"/>
      <c r="F515" s="162"/>
      <c r="G515" s="162"/>
      <c r="H515" s="162"/>
      <c r="I515" s="162"/>
      <c r="J515" s="162"/>
      <c r="K515" s="162"/>
      <c r="L515" s="162"/>
      <c r="M515" s="162"/>
      <c r="N515" s="162"/>
      <c r="O515" s="416"/>
      <c r="X515" s="162"/>
      <c r="Y515" s="162"/>
      <c r="Z515" s="162"/>
      <c r="AA515" s="162"/>
      <c r="AB515" s="162"/>
      <c r="AC515" s="162"/>
      <c r="AD515" s="608"/>
    </row>
    <row r="516" spans="1:30" s="1" customFormat="1" x14ac:dyDescent="0.2">
      <c r="A516" s="162"/>
      <c r="B516" s="162"/>
      <c r="C516" s="162"/>
      <c r="D516" s="162"/>
      <c r="E516" s="162"/>
      <c r="F516" s="162"/>
      <c r="G516" s="162"/>
      <c r="H516" s="162"/>
      <c r="I516" s="162"/>
      <c r="J516" s="162"/>
      <c r="K516" s="162"/>
      <c r="L516" s="162"/>
      <c r="M516" s="162"/>
      <c r="N516" s="162"/>
      <c r="O516" s="416"/>
      <c r="X516" s="162"/>
      <c r="Y516" s="162"/>
      <c r="Z516" s="162"/>
      <c r="AA516" s="162"/>
      <c r="AB516" s="162"/>
      <c r="AC516" s="162"/>
      <c r="AD516" s="608"/>
    </row>
    <row r="517" spans="1:30" s="1" customFormat="1" x14ac:dyDescent="0.2">
      <c r="A517" s="162"/>
      <c r="B517" s="162"/>
      <c r="C517" s="162"/>
      <c r="D517" s="162"/>
      <c r="E517" s="162"/>
      <c r="F517" s="162"/>
      <c r="G517" s="162"/>
      <c r="H517" s="162"/>
      <c r="I517" s="162"/>
      <c r="J517" s="162"/>
      <c r="K517" s="162"/>
      <c r="L517" s="162"/>
      <c r="M517" s="162"/>
      <c r="N517" s="162"/>
      <c r="O517" s="416"/>
      <c r="X517" s="162"/>
      <c r="Y517" s="162"/>
      <c r="Z517" s="162"/>
      <c r="AA517" s="162"/>
      <c r="AB517" s="162"/>
      <c r="AC517" s="162"/>
      <c r="AD517" s="608"/>
    </row>
    <row r="518" spans="1:30" s="1" customFormat="1" x14ac:dyDescent="0.2">
      <c r="A518" s="162"/>
      <c r="B518" s="162"/>
      <c r="C518" s="162"/>
      <c r="D518" s="162"/>
      <c r="E518" s="162"/>
      <c r="F518" s="162"/>
      <c r="G518" s="162"/>
      <c r="H518" s="162"/>
      <c r="I518" s="162"/>
      <c r="J518" s="162"/>
      <c r="K518" s="162"/>
      <c r="L518" s="162"/>
      <c r="M518" s="162"/>
      <c r="N518" s="162"/>
      <c r="O518" s="416"/>
      <c r="X518" s="162"/>
      <c r="Y518" s="162"/>
      <c r="Z518" s="162"/>
      <c r="AA518" s="162"/>
      <c r="AB518" s="162"/>
      <c r="AC518" s="162"/>
      <c r="AD518" s="608"/>
    </row>
    <row r="519" spans="1:30" s="1" customFormat="1" x14ac:dyDescent="0.2">
      <c r="A519" s="162"/>
      <c r="B519" s="162"/>
      <c r="C519" s="162"/>
      <c r="D519" s="162"/>
      <c r="E519" s="162"/>
      <c r="F519" s="162"/>
      <c r="G519" s="162"/>
      <c r="H519" s="162"/>
      <c r="I519" s="162"/>
      <c r="J519" s="162"/>
      <c r="K519" s="162"/>
      <c r="L519" s="162"/>
      <c r="M519" s="162"/>
      <c r="N519" s="162"/>
      <c r="O519" s="416"/>
      <c r="X519" s="162"/>
      <c r="Y519" s="162"/>
      <c r="Z519" s="162"/>
      <c r="AA519" s="162"/>
      <c r="AB519" s="162"/>
      <c r="AC519" s="162"/>
      <c r="AD519" s="608"/>
    </row>
    <row r="520" spans="1:30" s="1" customFormat="1" x14ac:dyDescent="0.2">
      <c r="A520" s="162"/>
      <c r="B520" s="162"/>
      <c r="C520" s="162"/>
      <c r="D520" s="162"/>
      <c r="E520" s="162"/>
      <c r="F520" s="162"/>
      <c r="G520" s="162"/>
      <c r="H520" s="162"/>
      <c r="I520" s="162"/>
      <c r="J520" s="162"/>
      <c r="K520" s="162"/>
      <c r="L520" s="162"/>
      <c r="M520" s="162"/>
      <c r="N520" s="162"/>
      <c r="O520" s="416"/>
      <c r="X520" s="162"/>
      <c r="Y520" s="162"/>
      <c r="Z520" s="162"/>
      <c r="AA520" s="162"/>
      <c r="AB520" s="162"/>
      <c r="AC520" s="162"/>
      <c r="AD520" s="608"/>
    </row>
    <row r="521" spans="1:30" s="1" customFormat="1" x14ac:dyDescent="0.2">
      <c r="A521" s="162"/>
      <c r="B521" s="162"/>
      <c r="C521" s="162"/>
      <c r="D521" s="162"/>
      <c r="E521" s="162"/>
      <c r="F521" s="162"/>
      <c r="G521" s="162"/>
      <c r="H521" s="162"/>
      <c r="I521" s="162"/>
      <c r="J521" s="162"/>
      <c r="K521" s="162"/>
      <c r="L521" s="162"/>
      <c r="M521" s="162"/>
      <c r="N521" s="162"/>
      <c r="O521" s="416"/>
      <c r="X521" s="162"/>
      <c r="Y521" s="162"/>
      <c r="Z521" s="162"/>
      <c r="AA521" s="162"/>
      <c r="AB521" s="162"/>
      <c r="AC521" s="162"/>
      <c r="AD521" s="608"/>
    </row>
    <row r="522" spans="1:30" s="1" customFormat="1" x14ac:dyDescent="0.2">
      <c r="A522" s="162"/>
      <c r="B522" s="162"/>
      <c r="C522" s="162"/>
      <c r="D522" s="162"/>
      <c r="E522" s="162"/>
      <c r="F522" s="162"/>
      <c r="G522" s="162"/>
      <c r="H522" s="162"/>
      <c r="I522" s="162"/>
      <c r="J522" s="162"/>
      <c r="K522" s="162"/>
      <c r="L522" s="162"/>
      <c r="M522" s="162"/>
      <c r="N522" s="162"/>
      <c r="O522" s="416"/>
      <c r="X522" s="162"/>
      <c r="Y522" s="162"/>
      <c r="Z522" s="162"/>
      <c r="AA522" s="162"/>
      <c r="AB522" s="162"/>
      <c r="AC522" s="162"/>
      <c r="AD522" s="608"/>
    </row>
    <row r="523" spans="1:30" s="1" customFormat="1" x14ac:dyDescent="0.2">
      <c r="A523" s="162"/>
      <c r="B523" s="162"/>
      <c r="C523" s="162"/>
      <c r="D523" s="162"/>
      <c r="E523" s="162"/>
      <c r="F523" s="162"/>
      <c r="G523" s="162"/>
      <c r="H523" s="162"/>
      <c r="I523" s="162"/>
      <c r="J523" s="162"/>
      <c r="K523" s="162"/>
      <c r="L523" s="162"/>
      <c r="M523" s="162"/>
      <c r="N523" s="162"/>
      <c r="O523" s="416"/>
      <c r="X523" s="162"/>
      <c r="Y523" s="162"/>
      <c r="Z523" s="162"/>
      <c r="AA523" s="162"/>
      <c r="AB523" s="162"/>
      <c r="AC523" s="162"/>
      <c r="AD523" s="608"/>
    </row>
    <row r="524" spans="1:30" s="1" customFormat="1" x14ac:dyDescent="0.2">
      <c r="A524" s="162"/>
      <c r="B524" s="162"/>
      <c r="C524" s="162"/>
      <c r="D524" s="162"/>
      <c r="E524" s="162"/>
      <c r="F524" s="162"/>
      <c r="G524" s="162"/>
      <c r="H524" s="162"/>
      <c r="I524" s="162"/>
      <c r="J524" s="162"/>
      <c r="K524" s="162"/>
      <c r="L524" s="162"/>
      <c r="M524" s="162"/>
      <c r="N524" s="162"/>
      <c r="O524" s="416"/>
      <c r="X524" s="162"/>
      <c r="Y524" s="162"/>
      <c r="Z524" s="162"/>
      <c r="AA524" s="162"/>
      <c r="AB524" s="162"/>
      <c r="AC524" s="162"/>
      <c r="AD524" s="608"/>
    </row>
    <row r="525" spans="1:30" s="1" customFormat="1" x14ac:dyDescent="0.2">
      <c r="A525" s="162"/>
      <c r="B525" s="162"/>
      <c r="C525" s="162"/>
      <c r="D525" s="162"/>
      <c r="E525" s="162"/>
      <c r="F525" s="162"/>
      <c r="G525" s="162"/>
      <c r="H525" s="162"/>
      <c r="I525" s="162"/>
      <c r="J525" s="162"/>
      <c r="K525" s="162"/>
      <c r="L525" s="162"/>
      <c r="M525" s="162"/>
      <c r="N525" s="162"/>
      <c r="O525" s="416"/>
      <c r="X525" s="162"/>
      <c r="Y525" s="162"/>
      <c r="Z525" s="162"/>
      <c r="AA525" s="162"/>
      <c r="AB525" s="162"/>
      <c r="AC525" s="162"/>
      <c r="AD525" s="608"/>
    </row>
    <row r="526" spans="1:30" s="1" customFormat="1" x14ac:dyDescent="0.2">
      <c r="A526" s="162"/>
      <c r="B526" s="162"/>
      <c r="C526" s="162"/>
      <c r="D526" s="162"/>
      <c r="E526" s="162"/>
      <c r="F526" s="162"/>
      <c r="G526" s="162"/>
      <c r="H526" s="162"/>
      <c r="I526" s="162"/>
      <c r="J526" s="162"/>
      <c r="K526" s="162"/>
      <c r="L526" s="162"/>
      <c r="M526" s="162"/>
      <c r="N526" s="162"/>
      <c r="O526" s="416"/>
      <c r="X526" s="162"/>
      <c r="Y526" s="162"/>
      <c r="Z526" s="162"/>
      <c r="AA526" s="162"/>
      <c r="AB526" s="162"/>
      <c r="AC526" s="162"/>
      <c r="AD526" s="608"/>
    </row>
    <row r="527" spans="1:30" s="1" customFormat="1" x14ac:dyDescent="0.2">
      <c r="A527" s="162"/>
      <c r="B527" s="162"/>
      <c r="C527" s="162"/>
      <c r="D527" s="162"/>
      <c r="E527" s="162"/>
      <c r="F527" s="162"/>
      <c r="G527" s="162"/>
      <c r="H527" s="162"/>
      <c r="I527" s="162"/>
      <c r="J527" s="162"/>
      <c r="K527" s="162"/>
      <c r="L527" s="162"/>
      <c r="M527" s="162"/>
      <c r="N527" s="162"/>
      <c r="O527" s="416"/>
      <c r="X527" s="162"/>
      <c r="Y527" s="162"/>
      <c r="Z527" s="162"/>
      <c r="AA527" s="162"/>
      <c r="AB527" s="162"/>
      <c r="AC527" s="162"/>
      <c r="AD527" s="608"/>
    </row>
    <row r="528" spans="1:30" s="1" customFormat="1" x14ac:dyDescent="0.2">
      <c r="A528" s="162"/>
      <c r="B528" s="162"/>
      <c r="C528" s="162"/>
      <c r="D528" s="162"/>
      <c r="E528" s="162"/>
      <c r="F528" s="162"/>
      <c r="G528" s="162"/>
      <c r="H528" s="162"/>
      <c r="I528" s="162"/>
      <c r="J528" s="162"/>
      <c r="K528" s="162"/>
      <c r="L528" s="162"/>
      <c r="M528" s="162"/>
      <c r="N528" s="162"/>
      <c r="O528" s="416"/>
      <c r="X528" s="162"/>
      <c r="Y528" s="162"/>
      <c r="Z528" s="162"/>
      <c r="AA528" s="162"/>
      <c r="AB528" s="162"/>
      <c r="AC528" s="162"/>
      <c r="AD528" s="608"/>
    </row>
    <row r="529" spans="1:30" s="1" customFormat="1" x14ac:dyDescent="0.2">
      <c r="A529" s="162"/>
      <c r="B529" s="162"/>
      <c r="C529" s="162"/>
      <c r="D529" s="162"/>
      <c r="E529" s="162"/>
      <c r="F529" s="162"/>
      <c r="G529" s="162"/>
      <c r="H529" s="162"/>
      <c r="I529" s="162"/>
      <c r="J529" s="162"/>
      <c r="K529" s="162"/>
      <c r="L529" s="162"/>
      <c r="M529" s="162"/>
      <c r="N529" s="162"/>
      <c r="O529" s="416"/>
      <c r="X529" s="162"/>
      <c r="Y529" s="162"/>
      <c r="Z529" s="162"/>
      <c r="AA529" s="162"/>
      <c r="AB529" s="162"/>
      <c r="AC529" s="162"/>
      <c r="AD529" s="608"/>
    </row>
    <row r="530" spans="1:30" s="1" customFormat="1" x14ac:dyDescent="0.2">
      <c r="A530" s="162"/>
      <c r="B530" s="162"/>
      <c r="C530" s="162"/>
      <c r="D530" s="162"/>
      <c r="E530" s="162"/>
      <c r="F530" s="162"/>
      <c r="G530" s="162"/>
      <c r="H530" s="162"/>
      <c r="I530" s="162"/>
      <c r="J530" s="162"/>
      <c r="K530" s="162"/>
      <c r="L530" s="162"/>
      <c r="M530" s="162"/>
      <c r="N530" s="162"/>
      <c r="O530" s="416"/>
      <c r="X530" s="162"/>
      <c r="Y530" s="162"/>
      <c r="Z530" s="162"/>
      <c r="AA530" s="162"/>
      <c r="AB530" s="162"/>
      <c r="AC530" s="162"/>
      <c r="AD530" s="608"/>
    </row>
    <row r="531" spans="1:30" s="1" customFormat="1" x14ac:dyDescent="0.2">
      <c r="A531" s="162"/>
      <c r="B531" s="162"/>
      <c r="C531" s="162"/>
      <c r="D531" s="162"/>
      <c r="E531" s="162"/>
      <c r="F531" s="162"/>
      <c r="G531" s="162"/>
      <c r="H531" s="162"/>
      <c r="I531" s="162"/>
      <c r="J531" s="162"/>
      <c r="K531" s="162"/>
      <c r="L531" s="162"/>
      <c r="M531" s="162"/>
      <c r="N531" s="162"/>
      <c r="O531" s="416"/>
      <c r="X531" s="162"/>
      <c r="Y531" s="162"/>
      <c r="Z531" s="162"/>
      <c r="AA531" s="162"/>
      <c r="AB531" s="162"/>
      <c r="AC531" s="162"/>
      <c r="AD531" s="608"/>
    </row>
    <row r="532" spans="1:30" s="1" customFormat="1" x14ac:dyDescent="0.2">
      <c r="A532" s="162"/>
      <c r="B532" s="162"/>
      <c r="C532" s="162"/>
      <c r="D532" s="162"/>
      <c r="E532" s="162"/>
      <c r="F532" s="162"/>
      <c r="G532" s="162"/>
      <c r="H532" s="162"/>
      <c r="I532" s="162"/>
      <c r="J532" s="162"/>
      <c r="K532" s="162"/>
      <c r="L532" s="162"/>
      <c r="M532" s="162"/>
      <c r="N532" s="162"/>
      <c r="O532" s="416"/>
      <c r="X532" s="162"/>
      <c r="Y532" s="162"/>
      <c r="Z532" s="162"/>
      <c r="AA532" s="162"/>
      <c r="AB532" s="162"/>
      <c r="AC532" s="162"/>
      <c r="AD532" s="608"/>
    </row>
    <row r="533" spans="1:30" s="1" customFormat="1" x14ac:dyDescent="0.2">
      <c r="A533" s="162"/>
      <c r="B533" s="162"/>
      <c r="C533" s="162"/>
      <c r="D533" s="162"/>
      <c r="E533" s="162"/>
      <c r="F533" s="162"/>
      <c r="G533" s="162"/>
      <c r="H533" s="162"/>
      <c r="I533" s="162"/>
      <c r="J533" s="162"/>
      <c r="K533" s="162"/>
      <c r="L533" s="162"/>
      <c r="M533" s="162"/>
      <c r="N533" s="162"/>
      <c r="O533" s="416"/>
      <c r="X533" s="162"/>
      <c r="Y533" s="162"/>
      <c r="Z533" s="162"/>
      <c r="AA533" s="162"/>
      <c r="AB533" s="162"/>
      <c r="AC533" s="162"/>
      <c r="AD533" s="608"/>
    </row>
    <row r="534" spans="1:30" s="1" customFormat="1" x14ac:dyDescent="0.2">
      <c r="A534" s="162"/>
      <c r="B534" s="162"/>
      <c r="C534" s="162"/>
      <c r="D534" s="162"/>
      <c r="E534" s="162"/>
      <c r="F534" s="162"/>
      <c r="G534" s="162"/>
      <c r="H534" s="162"/>
      <c r="I534" s="162"/>
      <c r="J534" s="162"/>
      <c r="K534" s="162"/>
      <c r="L534" s="162"/>
      <c r="M534" s="162"/>
      <c r="N534" s="162"/>
      <c r="O534" s="416"/>
      <c r="X534" s="162"/>
      <c r="Y534" s="162"/>
      <c r="Z534" s="162"/>
      <c r="AA534" s="162"/>
      <c r="AB534" s="162"/>
      <c r="AC534" s="162"/>
      <c r="AD534" s="608"/>
    </row>
    <row r="535" spans="1:30" s="1" customFormat="1" x14ac:dyDescent="0.2">
      <c r="A535" s="162"/>
      <c r="B535" s="162"/>
      <c r="C535" s="162"/>
      <c r="D535" s="162"/>
      <c r="E535" s="162"/>
      <c r="F535" s="162"/>
      <c r="G535" s="162"/>
      <c r="H535" s="162"/>
      <c r="I535" s="162"/>
      <c r="J535" s="162"/>
      <c r="K535" s="162"/>
      <c r="L535" s="162"/>
      <c r="M535" s="162"/>
      <c r="N535" s="162"/>
      <c r="O535" s="416"/>
      <c r="X535" s="162"/>
      <c r="Y535" s="162"/>
      <c r="Z535" s="162"/>
      <c r="AA535" s="162"/>
      <c r="AB535" s="162"/>
      <c r="AC535" s="162"/>
      <c r="AD535" s="608"/>
    </row>
    <row r="536" spans="1:30" s="1" customFormat="1" x14ac:dyDescent="0.2">
      <c r="A536" s="162"/>
      <c r="B536" s="162"/>
      <c r="C536" s="162"/>
      <c r="D536" s="162"/>
      <c r="E536" s="162"/>
      <c r="F536" s="162"/>
      <c r="G536" s="162"/>
      <c r="H536" s="162"/>
      <c r="I536" s="162"/>
      <c r="J536" s="162"/>
      <c r="K536" s="162"/>
      <c r="L536" s="162"/>
      <c r="M536" s="162"/>
      <c r="N536" s="162"/>
      <c r="O536" s="416"/>
      <c r="X536" s="162"/>
      <c r="Y536" s="162"/>
      <c r="Z536" s="162"/>
      <c r="AA536" s="162"/>
      <c r="AB536" s="162"/>
      <c r="AC536" s="162"/>
      <c r="AD536" s="608"/>
    </row>
    <row r="537" spans="1:30" s="1" customFormat="1" x14ac:dyDescent="0.2">
      <c r="A537" s="162"/>
      <c r="B537" s="162"/>
      <c r="C537" s="162"/>
      <c r="D537" s="162"/>
      <c r="E537" s="162"/>
      <c r="F537" s="162"/>
      <c r="G537" s="162"/>
      <c r="H537" s="162"/>
      <c r="I537" s="162"/>
      <c r="J537" s="162"/>
      <c r="K537" s="162"/>
      <c r="L537" s="162"/>
      <c r="M537" s="162"/>
      <c r="N537" s="162"/>
      <c r="O537" s="416"/>
      <c r="X537" s="162"/>
      <c r="Y537" s="162"/>
      <c r="Z537" s="162"/>
      <c r="AA537" s="162"/>
      <c r="AB537" s="162"/>
      <c r="AC537" s="162"/>
      <c r="AD537" s="608"/>
    </row>
    <row r="538" spans="1:30" s="1" customFormat="1" x14ac:dyDescent="0.2">
      <c r="A538" s="162"/>
      <c r="B538" s="162"/>
      <c r="C538" s="162"/>
      <c r="D538" s="162"/>
      <c r="E538" s="162"/>
      <c r="F538" s="162"/>
      <c r="G538" s="162"/>
      <c r="H538" s="162"/>
      <c r="I538" s="162"/>
      <c r="J538" s="162"/>
      <c r="K538" s="162"/>
      <c r="L538" s="162"/>
      <c r="M538" s="162"/>
      <c r="N538" s="162"/>
      <c r="O538" s="416"/>
      <c r="X538" s="162"/>
      <c r="Y538" s="162"/>
      <c r="Z538" s="162"/>
      <c r="AA538" s="162"/>
      <c r="AB538" s="162"/>
      <c r="AC538" s="162"/>
      <c r="AD538" s="608"/>
    </row>
    <row r="539" spans="1:30" s="1" customFormat="1" x14ac:dyDescent="0.2">
      <c r="A539" s="162"/>
      <c r="B539" s="162"/>
      <c r="C539" s="162"/>
      <c r="D539" s="162"/>
      <c r="E539" s="162"/>
      <c r="F539" s="162"/>
      <c r="G539" s="162"/>
      <c r="H539" s="162"/>
      <c r="I539" s="162"/>
      <c r="J539" s="162"/>
      <c r="K539" s="162"/>
      <c r="L539" s="162"/>
      <c r="M539" s="162"/>
      <c r="N539" s="162"/>
      <c r="O539" s="416"/>
      <c r="X539" s="162"/>
      <c r="Y539" s="162"/>
      <c r="Z539" s="162"/>
      <c r="AA539" s="162"/>
      <c r="AB539" s="162"/>
      <c r="AC539" s="162"/>
      <c r="AD539" s="608"/>
    </row>
    <row r="540" spans="1:30" s="1" customFormat="1" x14ac:dyDescent="0.2">
      <c r="A540" s="162"/>
      <c r="B540" s="162"/>
      <c r="C540" s="162"/>
      <c r="D540" s="162"/>
      <c r="E540" s="162"/>
      <c r="F540" s="162"/>
      <c r="G540" s="162"/>
      <c r="H540" s="162"/>
      <c r="I540" s="162"/>
      <c r="J540" s="162"/>
      <c r="K540" s="162"/>
      <c r="L540" s="162"/>
      <c r="M540" s="162"/>
      <c r="N540" s="162"/>
      <c r="O540" s="416"/>
      <c r="X540" s="162"/>
      <c r="Y540" s="162"/>
      <c r="Z540" s="162"/>
      <c r="AA540" s="162"/>
      <c r="AB540" s="162"/>
      <c r="AC540" s="162"/>
      <c r="AD540" s="608"/>
    </row>
    <row r="541" spans="1:30" s="1" customFormat="1" x14ac:dyDescent="0.2">
      <c r="A541" s="162"/>
      <c r="B541" s="162"/>
      <c r="C541" s="162"/>
      <c r="D541" s="162"/>
      <c r="E541" s="162"/>
      <c r="F541" s="162"/>
      <c r="G541" s="162"/>
      <c r="H541" s="162"/>
      <c r="I541" s="162"/>
      <c r="J541" s="162"/>
      <c r="K541" s="162"/>
      <c r="L541" s="162"/>
      <c r="M541" s="162"/>
      <c r="N541" s="162"/>
      <c r="O541" s="416"/>
      <c r="X541" s="162"/>
      <c r="Y541" s="162"/>
      <c r="Z541" s="162"/>
      <c r="AA541" s="162"/>
      <c r="AB541" s="162"/>
      <c r="AC541" s="162"/>
      <c r="AD541" s="608"/>
    </row>
    <row r="542" spans="1:30" s="1" customFormat="1" x14ac:dyDescent="0.2">
      <c r="A542" s="162"/>
      <c r="B542" s="162"/>
      <c r="C542" s="162"/>
      <c r="D542" s="162"/>
      <c r="E542" s="162"/>
      <c r="F542" s="162"/>
      <c r="G542" s="162"/>
      <c r="H542" s="162"/>
      <c r="I542" s="162"/>
      <c r="J542" s="162"/>
      <c r="K542" s="162"/>
      <c r="L542" s="162"/>
      <c r="M542" s="162"/>
      <c r="N542" s="162"/>
      <c r="O542" s="416"/>
      <c r="X542" s="162"/>
      <c r="Y542" s="162"/>
      <c r="Z542" s="162"/>
      <c r="AA542" s="162"/>
      <c r="AB542" s="162"/>
      <c r="AC542" s="162"/>
      <c r="AD542" s="608"/>
    </row>
    <row r="543" spans="1:30" s="1" customFormat="1" x14ac:dyDescent="0.2">
      <c r="A543" s="162"/>
      <c r="B543" s="162"/>
      <c r="C543" s="162"/>
      <c r="D543" s="162"/>
      <c r="E543" s="162"/>
      <c r="F543" s="162"/>
      <c r="G543" s="162"/>
      <c r="H543" s="162"/>
      <c r="I543" s="162"/>
      <c r="J543" s="162"/>
      <c r="K543" s="162"/>
      <c r="L543" s="162"/>
      <c r="M543" s="162"/>
      <c r="N543" s="162"/>
      <c r="O543" s="416"/>
      <c r="X543" s="162"/>
      <c r="Y543" s="162"/>
      <c r="Z543" s="162"/>
      <c r="AA543" s="162"/>
      <c r="AB543" s="162"/>
      <c r="AC543" s="162"/>
      <c r="AD543" s="608"/>
    </row>
    <row r="544" spans="1:30" s="1" customFormat="1" x14ac:dyDescent="0.2">
      <c r="A544" s="162"/>
      <c r="B544" s="162"/>
      <c r="C544" s="162"/>
      <c r="D544" s="162"/>
      <c r="E544" s="162"/>
      <c r="F544" s="162"/>
      <c r="G544" s="162"/>
      <c r="H544" s="162"/>
      <c r="I544" s="162"/>
      <c r="J544" s="162"/>
      <c r="K544" s="162"/>
      <c r="L544" s="162"/>
      <c r="M544" s="162"/>
      <c r="N544" s="162"/>
      <c r="O544" s="416"/>
      <c r="X544" s="162"/>
      <c r="Y544" s="162"/>
      <c r="Z544" s="162"/>
      <c r="AA544" s="162"/>
      <c r="AB544" s="162"/>
      <c r="AC544" s="162"/>
      <c r="AD544" s="608"/>
    </row>
    <row r="545" spans="1:30" s="1" customFormat="1" x14ac:dyDescent="0.2">
      <c r="A545" s="162"/>
      <c r="B545" s="162"/>
      <c r="C545" s="162"/>
      <c r="D545" s="162"/>
      <c r="E545" s="162"/>
      <c r="F545" s="162"/>
      <c r="G545" s="162"/>
      <c r="H545" s="162"/>
      <c r="I545" s="162"/>
      <c r="J545" s="162"/>
      <c r="K545" s="162"/>
      <c r="L545" s="162"/>
      <c r="M545" s="162"/>
      <c r="N545" s="162"/>
      <c r="O545" s="416"/>
      <c r="X545" s="162"/>
      <c r="Y545" s="162"/>
      <c r="Z545" s="162"/>
      <c r="AA545" s="162"/>
      <c r="AB545" s="162"/>
      <c r="AC545" s="162"/>
      <c r="AD545" s="608"/>
    </row>
    <row r="546" spans="1:30" s="1" customFormat="1" x14ac:dyDescent="0.2">
      <c r="A546" s="162"/>
      <c r="B546" s="162"/>
      <c r="C546" s="162"/>
      <c r="D546" s="162"/>
      <c r="E546" s="162"/>
      <c r="F546" s="162"/>
      <c r="G546" s="162"/>
      <c r="H546" s="162"/>
      <c r="I546" s="162"/>
      <c r="J546" s="162"/>
      <c r="K546" s="162"/>
      <c r="L546" s="162"/>
      <c r="M546" s="162"/>
      <c r="N546" s="162"/>
      <c r="O546" s="416"/>
      <c r="X546" s="162"/>
      <c r="Y546" s="162"/>
      <c r="Z546" s="162"/>
      <c r="AA546" s="162"/>
      <c r="AB546" s="162"/>
      <c r="AC546" s="162"/>
      <c r="AD546" s="608"/>
    </row>
    <row r="547" spans="1:30" s="1" customFormat="1" x14ac:dyDescent="0.2">
      <c r="A547" s="162"/>
      <c r="B547" s="162"/>
      <c r="C547" s="162"/>
      <c r="D547" s="162"/>
      <c r="E547" s="162"/>
      <c r="F547" s="162"/>
      <c r="G547" s="162"/>
      <c r="H547" s="162"/>
      <c r="I547" s="162"/>
      <c r="J547" s="162"/>
      <c r="K547" s="162"/>
      <c r="L547" s="162"/>
      <c r="M547" s="162"/>
      <c r="N547" s="162"/>
      <c r="O547" s="416"/>
      <c r="X547" s="162"/>
      <c r="Y547" s="162"/>
      <c r="Z547" s="162"/>
      <c r="AA547" s="162"/>
      <c r="AB547" s="162"/>
      <c r="AC547" s="162"/>
      <c r="AD547" s="608"/>
    </row>
    <row r="548" spans="1:30" s="1" customFormat="1" x14ac:dyDescent="0.2">
      <c r="A548" s="162"/>
      <c r="B548" s="162"/>
      <c r="C548" s="162"/>
      <c r="D548" s="162"/>
      <c r="E548" s="162"/>
      <c r="F548" s="162"/>
      <c r="G548" s="162"/>
      <c r="H548" s="162"/>
      <c r="I548" s="162"/>
      <c r="J548" s="162"/>
      <c r="K548" s="162"/>
      <c r="L548" s="162"/>
      <c r="M548" s="162"/>
      <c r="N548" s="162"/>
      <c r="O548" s="416"/>
      <c r="X548" s="162"/>
      <c r="Y548" s="162"/>
      <c r="Z548" s="162"/>
      <c r="AA548" s="162"/>
      <c r="AB548" s="162"/>
      <c r="AC548" s="162"/>
      <c r="AD548" s="608"/>
    </row>
    <row r="549" spans="1:30" s="1" customFormat="1" x14ac:dyDescent="0.2">
      <c r="A549" s="162"/>
      <c r="B549" s="162"/>
      <c r="C549" s="162"/>
      <c r="D549" s="162"/>
      <c r="E549" s="162"/>
      <c r="F549" s="162"/>
      <c r="G549" s="162"/>
      <c r="H549" s="162"/>
      <c r="I549" s="162"/>
      <c r="J549" s="162"/>
      <c r="K549" s="162"/>
      <c r="L549" s="162"/>
      <c r="M549" s="162"/>
      <c r="N549" s="162"/>
      <c r="O549" s="416"/>
      <c r="X549" s="162"/>
      <c r="Y549" s="162"/>
      <c r="Z549" s="162"/>
      <c r="AA549" s="162"/>
      <c r="AB549" s="162"/>
      <c r="AC549" s="162"/>
      <c r="AD549" s="608"/>
    </row>
    <row r="550" spans="1:30" s="1" customFormat="1" x14ac:dyDescent="0.2">
      <c r="A550" s="162"/>
      <c r="B550" s="162"/>
      <c r="C550" s="162"/>
      <c r="D550" s="162"/>
      <c r="E550" s="162"/>
      <c r="F550" s="162"/>
      <c r="G550" s="162"/>
      <c r="H550" s="162"/>
      <c r="I550" s="162"/>
      <c r="J550" s="162"/>
      <c r="K550" s="162"/>
      <c r="L550" s="162"/>
      <c r="M550" s="162"/>
      <c r="N550" s="162"/>
      <c r="O550" s="416"/>
      <c r="X550" s="162"/>
      <c r="Y550" s="162"/>
      <c r="Z550" s="162"/>
      <c r="AA550" s="162"/>
      <c r="AB550" s="162"/>
      <c r="AC550" s="162"/>
      <c r="AD550" s="608"/>
    </row>
    <row r="551" spans="1:30" s="1" customFormat="1" x14ac:dyDescent="0.2">
      <c r="A551" s="162"/>
      <c r="B551" s="162"/>
      <c r="C551" s="162"/>
      <c r="D551" s="162"/>
      <c r="E551" s="162"/>
      <c r="F551" s="162"/>
      <c r="G551" s="162"/>
      <c r="H551" s="162"/>
      <c r="I551" s="162"/>
      <c r="J551" s="162"/>
      <c r="K551" s="162"/>
      <c r="L551" s="162"/>
      <c r="M551" s="162"/>
      <c r="N551" s="162"/>
      <c r="O551" s="416"/>
      <c r="X551" s="162"/>
      <c r="Y551" s="162"/>
      <c r="Z551" s="162"/>
      <c r="AA551" s="162"/>
      <c r="AB551" s="162"/>
      <c r="AC551" s="162"/>
      <c r="AD551" s="608"/>
    </row>
    <row r="552" spans="1:30" s="1" customFormat="1" x14ac:dyDescent="0.2">
      <c r="A552" s="162"/>
      <c r="B552" s="162"/>
      <c r="C552" s="162"/>
      <c r="D552" s="162"/>
      <c r="E552" s="162"/>
      <c r="F552" s="162"/>
      <c r="G552" s="162"/>
      <c r="H552" s="162"/>
      <c r="I552" s="162"/>
      <c r="J552" s="162"/>
      <c r="K552" s="162"/>
      <c r="L552" s="162"/>
      <c r="M552" s="162"/>
      <c r="N552" s="162"/>
      <c r="O552" s="416"/>
      <c r="X552" s="162"/>
      <c r="Y552" s="162"/>
      <c r="Z552" s="162"/>
      <c r="AA552" s="162"/>
      <c r="AB552" s="162"/>
      <c r="AC552" s="162"/>
      <c r="AD552" s="608"/>
    </row>
    <row r="553" spans="1:30" s="1" customFormat="1" x14ac:dyDescent="0.2">
      <c r="A553" s="162"/>
      <c r="B553" s="162"/>
      <c r="C553" s="162"/>
      <c r="D553" s="162"/>
      <c r="E553" s="162"/>
      <c r="F553" s="162"/>
      <c r="G553" s="162"/>
      <c r="H553" s="162"/>
      <c r="I553" s="162"/>
      <c r="J553" s="162"/>
      <c r="K553" s="162"/>
      <c r="L553" s="162"/>
      <c r="M553" s="162"/>
      <c r="N553" s="162"/>
      <c r="O553" s="416"/>
      <c r="X553" s="162"/>
      <c r="Y553" s="162"/>
      <c r="Z553" s="162"/>
      <c r="AA553" s="162"/>
      <c r="AB553" s="162"/>
      <c r="AC553" s="162"/>
      <c r="AD553" s="608"/>
    </row>
    <row r="554" spans="1:30" s="1" customFormat="1" x14ac:dyDescent="0.2">
      <c r="A554" s="162"/>
      <c r="B554" s="162"/>
      <c r="C554" s="162"/>
      <c r="D554" s="162"/>
      <c r="E554" s="162"/>
      <c r="F554" s="162"/>
      <c r="G554" s="162"/>
      <c r="H554" s="162"/>
      <c r="I554" s="162"/>
      <c r="J554" s="162"/>
      <c r="K554" s="162"/>
      <c r="L554" s="162"/>
      <c r="M554" s="162"/>
      <c r="N554" s="162"/>
      <c r="O554" s="416"/>
      <c r="X554" s="162"/>
      <c r="Y554" s="162"/>
      <c r="Z554" s="162"/>
      <c r="AA554" s="162"/>
      <c r="AB554" s="162"/>
      <c r="AC554" s="162"/>
      <c r="AD554" s="608"/>
    </row>
    <row r="555" spans="1:30" s="1" customFormat="1" x14ac:dyDescent="0.2">
      <c r="A555" s="162"/>
      <c r="B555" s="162"/>
      <c r="C555" s="162"/>
      <c r="D555" s="162"/>
      <c r="E555" s="162"/>
      <c r="F555" s="162"/>
      <c r="G555" s="162"/>
      <c r="H555" s="162"/>
      <c r="I555" s="162"/>
      <c r="J555" s="162"/>
      <c r="K555" s="162"/>
      <c r="L555" s="162"/>
      <c r="M555" s="162"/>
      <c r="N555" s="162"/>
      <c r="O555" s="416"/>
      <c r="X555" s="162"/>
      <c r="Y555" s="162"/>
      <c r="Z555" s="162"/>
      <c r="AA555" s="162"/>
      <c r="AB555" s="162"/>
      <c r="AC555" s="162"/>
      <c r="AD555" s="608"/>
    </row>
    <row r="556" spans="1:30" s="1" customFormat="1" x14ac:dyDescent="0.2">
      <c r="A556" s="162"/>
      <c r="B556" s="162"/>
      <c r="C556" s="162"/>
      <c r="D556" s="162"/>
      <c r="E556" s="162"/>
      <c r="F556" s="162"/>
      <c r="G556" s="162"/>
      <c r="H556" s="162"/>
      <c r="I556" s="162"/>
      <c r="J556" s="162"/>
      <c r="K556" s="162"/>
      <c r="L556" s="162"/>
      <c r="M556" s="162"/>
      <c r="N556" s="162"/>
      <c r="O556" s="416"/>
      <c r="X556" s="162"/>
      <c r="Y556" s="162"/>
      <c r="Z556" s="162"/>
      <c r="AA556" s="162"/>
      <c r="AB556" s="162"/>
      <c r="AC556" s="162"/>
      <c r="AD556" s="608"/>
    </row>
    <row r="557" spans="1:30" s="1" customFormat="1" x14ac:dyDescent="0.2">
      <c r="A557" s="162"/>
      <c r="B557" s="162"/>
      <c r="C557" s="162"/>
      <c r="D557" s="162"/>
      <c r="E557" s="162"/>
      <c r="F557" s="162"/>
      <c r="G557" s="162"/>
      <c r="H557" s="162"/>
      <c r="I557" s="162"/>
      <c r="J557" s="162"/>
      <c r="K557" s="162"/>
      <c r="L557" s="162"/>
      <c r="M557" s="162"/>
      <c r="N557" s="162"/>
      <c r="O557" s="416"/>
      <c r="X557" s="162"/>
      <c r="Y557" s="162"/>
      <c r="Z557" s="162"/>
      <c r="AA557" s="162"/>
      <c r="AB557" s="162"/>
      <c r="AC557" s="162"/>
      <c r="AD557" s="608"/>
    </row>
    <row r="558" spans="1:30" s="1" customFormat="1" x14ac:dyDescent="0.2">
      <c r="A558" s="162"/>
      <c r="B558" s="162"/>
      <c r="C558" s="162"/>
      <c r="D558" s="162"/>
      <c r="E558" s="162"/>
      <c r="F558" s="162"/>
      <c r="G558" s="162"/>
      <c r="H558" s="162"/>
      <c r="I558" s="162"/>
      <c r="J558" s="162"/>
      <c r="K558" s="162"/>
      <c r="L558" s="162"/>
      <c r="M558" s="162"/>
      <c r="N558" s="162"/>
      <c r="O558" s="416"/>
      <c r="X558" s="162"/>
      <c r="Y558" s="162"/>
      <c r="Z558" s="162"/>
      <c r="AA558" s="162"/>
      <c r="AB558" s="162"/>
      <c r="AC558" s="162"/>
      <c r="AD558" s="608"/>
    </row>
    <row r="559" spans="1:30" s="1" customFormat="1" x14ac:dyDescent="0.2">
      <c r="A559" s="162"/>
      <c r="B559" s="162"/>
      <c r="C559" s="162"/>
      <c r="D559" s="162"/>
      <c r="E559" s="162"/>
      <c r="F559" s="162"/>
      <c r="G559" s="162"/>
      <c r="H559" s="162"/>
      <c r="I559" s="162"/>
      <c r="J559" s="162"/>
      <c r="K559" s="162"/>
      <c r="L559" s="162"/>
      <c r="M559" s="162"/>
      <c r="N559" s="162"/>
      <c r="O559" s="416"/>
      <c r="X559" s="162"/>
      <c r="Y559" s="162"/>
      <c r="Z559" s="162"/>
      <c r="AA559" s="162"/>
      <c r="AB559" s="162"/>
      <c r="AC559" s="162"/>
      <c r="AD559" s="608"/>
    </row>
    <row r="560" spans="1:30" s="1" customFormat="1" x14ac:dyDescent="0.2">
      <c r="A560" s="162"/>
      <c r="B560" s="162"/>
      <c r="C560" s="162"/>
      <c r="D560" s="162"/>
      <c r="E560" s="162"/>
      <c r="F560" s="162"/>
      <c r="G560" s="162"/>
      <c r="H560" s="162"/>
      <c r="I560" s="162"/>
      <c r="J560" s="162"/>
      <c r="K560" s="162"/>
      <c r="L560" s="162"/>
      <c r="M560" s="162"/>
      <c r="N560" s="162"/>
      <c r="O560" s="416"/>
      <c r="X560" s="162"/>
      <c r="Y560" s="162"/>
      <c r="Z560" s="162"/>
      <c r="AA560" s="162"/>
      <c r="AB560" s="162"/>
      <c r="AC560" s="162"/>
      <c r="AD560" s="608"/>
    </row>
    <row r="561" spans="1:30" s="1" customFormat="1" x14ac:dyDescent="0.2">
      <c r="A561" s="162"/>
      <c r="B561" s="162"/>
      <c r="C561" s="162"/>
      <c r="D561" s="162"/>
      <c r="E561" s="162"/>
      <c r="F561" s="162"/>
      <c r="G561" s="162"/>
      <c r="H561" s="162"/>
      <c r="I561" s="162"/>
      <c r="J561" s="162"/>
      <c r="K561" s="162"/>
      <c r="L561" s="162"/>
      <c r="M561" s="162"/>
      <c r="N561" s="162"/>
      <c r="O561" s="416"/>
      <c r="X561" s="162"/>
      <c r="Y561" s="162"/>
      <c r="Z561" s="162"/>
      <c r="AA561" s="162"/>
      <c r="AB561" s="162"/>
      <c r="AC561" s="162"/>
      <c r="AD561" s="608"/>
    </row>
    <row r="562" spans="1:30" s="1" customFormat="1" x14ac:dyDescent="0.2">
      <c r="A562" s="162"/>
      <c r="B562" s="162"/>
      <c r="C562" s="162"/>
      <c r="D562" s="162"/>
      <c r="E562" s="162"/>
      <c r="F562" s="162"/>
      <c r="G562" s="162"/>
      <c r="H562" s="162"/>
      <c r="I562" s="162"/>
      <c r="J562" s="162"/>
      <c r="K562" s="162"/>
      <c r="L562" s="162"/>
      <c r="M562" s="162"/>
      <c r="N562" s="162"/>
      <c r="O562" s="416"/>
      <c r="X562" s="162"/>
      <c r="Y562" s="162"/>
      <c r="Z562" s="162"/>
      <c r="AA562" s="162"/>
      <c r="AB562" s="162"/>
      <c r="AC562" s="162"/>
      <c r="AD562" s="608"/>
    </row>
    <row r="563" spans="1:30" s="1" customFormat="1" x14ac:dyDescent="0.2">
      <c r="A563" s="162"/>
      <c r="B563" s="162"/>
      <c r="C563" s="162"/>
      <c r="D563" s="162"/>
      <c r="E563" s="162"/>
      <c r="F563" s="162"/>
      <c r="G563" s="162"/>
      <c r="H563" s="162"/>
      <c r="I563" s="162"/>
      <c r="J563" s="162"/>
      <c r="K563" s="162"/>
      <c r="L563" s="162"/>
      <c r="M563" s="162"/>
      <c r="N563" s="162"/>
      <c r="O563" s="416"/>
      <c r="X563" s="162"/>
      <c r="Y563" s="162"/>
      <c r="Z563" s="162"/>
      <c r="AA563" s="162"/>
      <c r="AB563" s="162"/>
      <c r="AC563" s="162"/>
      <c r="AD563" s="608"/>
    </row>
    <row r="564" spans="1:30" s="1" customFormat="1" x14ac:dyDescent="0.2">
      <c r="A564" s="162"/>
      <c r="B564" s="162"/>
      <c r="C564" s="162"/>
      <c r="D564" s="162"/>
      <c r="E564" s="162"/>
      <c r="F564" s="162"/>
      <c r="G564" s="162"/>
      <c r="H564" s="162"/>
      <c r="I564" s="162"/>
      <c r="J564" s="162"/>
      <c r="K564" s="162"/>
      <c r="L564" s="162"/>
      <c r="M564" s="162"/>
      <c r="N564" s="162"/>
      <c r="O564" s="416"/>
      <c r="X564" s="162"/>
      <c r="Y564" s="162"/>
      <c r="Z564" s="162"/>
      <c r="AA564" s="162"/>
      <c r="AB564" s="162"/>
      <c r="AC564" s="162"/>
      <c r="AD564" s="608"/>
    </row>
    <row r="565" spans="1:30" s="1" customFormat="1" x14ac:dyDescent="0.2">
      <c r="A565" s="162"/>
      <c r="B565" s="162"/>
      <c r="C565" s="162"/>
      <c r="D565" s="162"/>
      <c r="E565" s="162"/>
      <c r="F565" s="162"/>
      <c r="G565" s="162"/>
      <c r="H565" s="162"/>
      <c r="I565" s="162"/>
      <c r="J565" s="162"/>
      <c r="K565" s="162"/>
      <c r="L565" s="162"/>
      <c r="M565" s="162"/>
      <c r="N565" s="162"/>
      <c r="O565" s="416"/>
      <c r="X565" s="162"/>
      <c r="Y565" s="162"/>
      <c r="Z565" s="162"/>
      <c r="AA565" s="162"/>
      <c r="AB565" s="162"/>
      <c r="AC565" s="162"/>
      <c r="AD565" s="608"/>
    </row>
    <row r="566" spans="1:30" s="1" customFormat="1" x14ac:dyDescent="0.2">
      <c r="A566" s="162"/>
      <c r="B566" s="162"/>
      <c r="C566" s="162"/>
      <c r="D566" s="162"/>
      <c r="E566" s="162"/>
      <c r="F566" s="162"/>
      <c r="G566" s="162"/>
      <c r="H566" s="162"/>
      <c r="I566" s="162"/>
      <c r="J566" s="162"/>
      <c r="K566" s="162"/>
      <c r="L566" s="162"/>
      <c r="M566" s="162"/>
      <c r="N566" s="162"/>
      <c r="O566" s="416"/>
      <c r="X566" s="162"/>
      <c r="Y566" s="162"/>
      <c r="Z566" s="162"/>
      <c r="AA566" s="162"/>
      <c r="AB566" s="162"/>
      <c r="AC566" s="162"/>
      <c r="AD566" s="608"/>
    </row>
    <row r="567" spans="1:30" s="1" customFormat="1" x14ac:dyDescent="0.2">
      <c r="A567" s="162"/>
      <c r="B567" s="162"/>
      <c r="C567" s="162"/>
      <c r="D567" s="162"/>
      <c r="E567" s="162"/>
      <c r="F567" s="162"/>
      <c r="G567" s="162"/>
      <c r="H567" s="162"/>
      <c r="I567" s="162"/>
      <c r="J567" s="162"/>
      <c r="K567" s="162"/>
      <c r="L567" s="162"/>
      <c r="M567" s="162"/>
      <c r="N567" s="162"/>
      <c r="O567" s="416"/>
      <c r="X567" s="162"/>
      <c r="Y567" s="162"/>
      <c r="Z567" s="162"/>
      <c r="AA567" s="162"/>
      <c r="AB567" s="162"/>
      <c r="AC567" s="162"/>
      <c r="AD567" s="608"/>
    </row>
    <row r="568" spans="1:30" s="1" customFormat="1" x14ac:dyDescent="0.2">
      <c r="A568" s="162"/>
      <c r="B568" s="162"/>
      <c r="C568" s="162"/>
      <c r="D568" s="162"/>
      <c r="E568" s="162"/>
      <c r="F568" s="162"/>
      <c r="G568" s="162"/>
      <c r="H568" s="162"/>
      <c r="I568" s="162"/>
      <c r="J568" s="162"/>
      <c r="K568" s="162"/>
      <c r="L568" s="162"/>
      <c r="M568" s="162"/>
      <c r="N568" s="162"/>
      <c r="O568" s="416"/>
      <c r="X568" s="162"/>
      <c r="Y568" s="162"/>
      <c r="Z568" s="162"/>
      <c r="AA568" s="162"/>
      <c r="AB568" s="162"/>
      <c r="AC568" s="162"/>
      <c r="AD568" s="608"/>
    </row>
    <row r="569" spans="1:30" s="1" customFormat="1" x14ac:dyDescent="0.2">
      <c r="A569" s="162"/>
      <c r="B569" s="162"/>
      <c r="C569" s="162"/>
      <c r="D569" s="162"/>
      <c r="E569" s="162"/>
      <c r="F569" s="162"/>
      <c r="G569" s="162"/>
      <c r="H569" s="162"/>
      <c r="I569" s="162"/>
      <c r="J569" s="162"/>
      <c r="K569" s="162"/>
      <c r="L569" s="162"/>
      <c r="M569" s="162"/>
      <c r="N569" s="162"/>
      <c r="O569" s="416"/>
      <c r="X569" s="162"/>
      <c r="Y569" s="162"/>
      <c r="Z569" s="162"/>
      <c r="AA569" s="162"/>
      <c r="AB569" s="162"/>
      <c r="AC569" s="162"/>
      <c r="AD569" s="608"/>
    </row>
    <row r="570" spans="1:30" s="1" customFormat="1" x14ac:dyDescent="0.2">
      <c r="A570" s="162"/>
      <c r="B570" s="162"/>
      <c r="C570" s="162"/>
      <c r="D570" s="162"/>
      <c r="E570" s="162"/>
      <c r="F570" s="162"/>
      <c r="G570" s="162"/>
      <c r="H570" s="162"/>
      <c r="I570" s="162"/>
      <c r="J570" s="162"/>
      <c r="K570" s="162"/>
      <c r="L570" s="162"/>
      <c r="M570" s="162"/>
      <c r="N570" s="162"/>
      <c r="O570" s="416"/>
      <c r="X570" s="162"/>
      <c r="Y570" s="162"/>
      <c r="Z570" s="162"/>
      <c r="AA570" s="162"/>
      <c r="AB570" s="162"/>
      <c r="AC570" s="162"/>
      <c r="AD570" s="608"/>
    </row>
    <row r="571" spans="1:30" s="1" customFormat="1" x14ac:dyDescent="0.2">
      <c r="A571" s="162"/>
      <c r="B571" s="162"/>
      <c r="C571" s="162"/>
      <c r="D571" s="162"/>
      <c r="E571" s="162"/>
      <c r="F571" s="162"/>
      <c r="G571" s="162"/>
      <c r="H571" s="162"/>
      <c r="I571" s="162"/>
      <c r="J571" s="162"/>
      <c r="K571" s="162"/>
      <c r="L571" s="162"/>
      <c r="M571" s="162"/>
      <c r="N571" s="162"/>
      <c r="O571" s="416"/>
      <c r="X571" s="162"/>
      <c r="Y571" s="162"/>
      <c r="Z571" s="162"/>
      <c r="AA571" s="162"/>
      <c r="AB571" s="162"/>
      <c r="AC571" s="162"/>
      <c r="AD571" s="608"/>
    </row>
    <row r="572" spans="1:30" s="1" customFormat="1" x14ac:dyDescent="0.2">
      <c r="A572" s="162"/>
      <c r="B572" s="162"/>
      <c r="C572" s="162"/>
      <c r="D572" s="162"/>
      <c r="E572" s="162"/>
      <c r="F572" s="162"/>
      <c r="G572" s="162"/>
      <c r="H572" s="162"/>
      <c r="I572" s="162"/>
      <c r="J572" s="162"/>
      <c r="K572" s="162"/>
      <c r="L572" s="162"/>
      <c r="M572" s="162"/>
      <c r="N572" s="162"/>
      <c r="O572" s="416"/>
      <c r="X572" s="162"/>
      <c r="Y572" s="162"/>
      <c r="Z572" s="162"/>
      <c r="AA572" s="162"/>
      <c r="AB572" s="162"/>
      <c r="AC572" s="162"/>
      <c r="AD572" s="608"/>
    </row>
    <row r="573" spans="1:30" s="1" customFormat="1" x14ac:dyDescent="0.2">
      <c r="A573" s="162"/>
      <c r="B573" s="162"/>
      <c r="C573" s="162"/>
      <c r="D573" s="162"/>
      <c r="E573" s="162"/>
      <c r="F573" s="162"/>
      <c r="G573" s="162"/>
      <c r="H573" s="162"/>
      <c r="I573" s="162"/>
      <c r="J573" s="162"/>
      <c r="K573" s="162"/>
      <c r="L573" s="162"/>
      <c r="M573" s="162"/>
      <c r="N573" s="162"/>
      <c r="O573" s="416"/>
      <c r="X573" s="162"/>
      <c r="Y573" s="162"/>
      <c r="Z573" s="162"/>
      <c r="AA573" s="162"/>
      <c r="AB573" s="162"/>
      <c r="AC573" s="162"/>
      <c r="AD573" s="608"/>
    </row>
    <row r="574" spans="1:30" s="1" customFormat="1" x14ac:dyDescent="0.2">
      <c r="A574" s="162"/>
      <c r="B574" s="162"/>
      <c r="C574" s="162"/>
      <c r="D574" s="162"/>
      <c r="E574" s="162"/>
      <c r="F574" s="162"/>
      <c r="G574" s="162"/>
      <c r="H574" s="162"/>
      <c r="I574" s="162"/>
      <c r="J574" s="162"/>
      <c r="K574" s="162"/>
      <c r="L574" s="162"/>
      <c r="M574" s="162"/>
      <c r="N574" s="162"/>
      <c r="O574" s="416"/>
      <c r="X574" s="162"/>
      <c r="Y574" s="162"/>
      <c r="Z574" s="162"/>
      <c r="AA574" s="162"/>
      <c r="AB574" s="162"/>
      <c r="AC574" s="162"/>
      <c r="AD574" s="608"/>
    </row>
    <row r="575" spans="1:30" s="1" customFormat="1" x14ac:dyDescent="0.2">
      <c r="A575" s="162"/>
      <c r="B575" s="162"/>
      <c r="C575" s="162"/>
      <c r="D575" s="162"/>
      <c r="E575" s="162"/>
      <c r="F575" s="162"/>
      <c r="G575" s="162"/>
      <c r="H575" s="162"/>
      <c r="I575" s="162"/>
      <c r="J575" s="162"/>
      <c r="K575" s="162"/>
      <c r="L575" s="162"/>
      <c r="M575" s="162"/>
      <c r="N575" s="162"/>
      <c r="O575" s="416"/>
      <c r="X575" s="162"/>
      <c r="Y575" s="162"/>
      <c r="Z575" s="162"/>
      <c r="AA575" s="162"/>
      <c r="AB575" s="162"/>
      <c r="AC575" s="162"/>
      <c r="AD575" s="608"/>
    </row>
    <row r="576" spans="1:30" s="1" customFormat="1" x14ac:dyDescent="0.2">
      <c r="A576" s="162"/>
      <c r="B576" s="162"/>
      <c r="C576" s="162"/>
      <c r="D576" s="162"/>
      <c r="E576" s="162"/>
      <c r="F576" s="162"/>
      <c r="G576" s="162"/>
      <c r="H576" s="162"/>
      <c r="I576" s="162"/>
      <c r="J576" s="162"/>
      <c r="K576" s="162"/>
      <c r="L576" s="162"/>
      <c r="M576" s="162"/>
      <c r="N576" s="162"/>
      <c r="O576" s="416"/>
      <c r="X576" s="162"/>
      <c r="Y576" s="162"/>
      <c r="Z576" s="162"/>
      <c r="AA576" s="162"/>
      <c r="AB576" s="162"/>
      <c r="AC576" s="162"/>
      <c r="AD576" s="608"/>
    </row>
    <row r="577" spans="1:30" s="1" customFormat="1" x14ac:dyDescent="0.2">
      <c r="A577" s="162"/>
      <c r="B577" s="162"/>
      <c r="C577" s="162"/>
      <c r="D577" s="162"/>
      <c r="E577" s="162"/>
      <c r="F577" s="162"/>
      <c r="G577" s="162"/>
      <c r="H577" s="162"/>
      <c r="I577" s="162"/>
      <c r="J577" s="162"/>
      <c r="K577" s="162"/>
      <c r="L577" s="162"/>
      <c r="M577" s="162"/>
      <c r="N577" s="162"/>
      <c r="O577" s="416"/>
      <c r="X577" s="162"/>
      <c r="Y577" s="162"/>
      <c r="Z577" s="162"/>
      <c r="AA577" s="162"/>
      <c r="AB577" s="162"/>
      <c r="AC577" s="162"/>
      <c r="AD577" s="608"/>
    </row>
    <row r="578" spans="1:30" s="1" customFormat="1" x14ac:dyDescent="0.2">
      <c r="A578" s="162"/>
      <c r="B578" s="162"/>
      <c r="C578" s="162"/>
      <c r="D578" s="162"/>
      <c r="E578" s="162"/>
      <c r="F578" s="162"/>
      <c r="G578" s="162"/>
      <c r="H578" s="162"/>
      <c r="I578" s="162"/>
      <c r="J578" s="162"/>
      <c r="K578" s="162"/>
      <c r="L578" s="162"/>
      <c r="M578" s="162"/>
      <c r="N578" s="162"/>
      <c r="O578" s="416"/>
      <c r="X578" s="162"/>
      <c r="Y578" s="162"/>
      <c r="Z578" s="162"/>
      <c r="AA578" s="162"/>
      <c r="AB578" s="162"/>
      <c r="AC578" s="162"/>
      <c r="AD578" s="608"/>
    </row>
    <row r="579" spans="1:30" s="1" customFormat="1" x14ac:dyDescent="0.2">
      <c r="A579" s="162"/>
      <c r="B579" s="162"/>
      <c r="C579" s="162"/>
      <c r="D579" s="162"/>
      <c r="E579" s="162"/>
      <c r="F579" s="162"/>
      <c r="G579" s="162"/>
      <c r="H579" s="162"/>
      <c r="I579" s="162"/>
      <c r="J579" s="162"/>
      <c r="K579" s="162"/>
      <c r="L579" s="162"/>
      <c r="M579" s="162"/>
      <c r="N579" s="162"/>
      <c r="O579" s="416"/>
      <c r="X579" s="162"/>
      <c r="Y579" s="162"/>
      <c r="Z579" s="162"/>
      <c r="AA579" s="162"/>
      <c r="AB579" s="162"/>
      <c r="AC579" s="162"/>
      <c r="AD579" s="608"/>
    </row>
    <row r="580" spans="1:30" s="1" customFormat="1" x14ac:dyDescent="0.2">
      <c r="A580" s="162"/>
      <c r="B580" s="162"/>
      <c r="C580" s="162"/>
      <c r="D580" s="162"/>
      <c r="E580" s="162"/>
      <c r="F580" s="162"/>
      <c r="G580" s="162"/>
      <c r="H580" s="162"/>
      <c r="I580" s="162"/>
      <c r="J580" s="162"/>
      <c r="K580" s="162"/>
      <c r="L580" s="162"/>
      <c r="M580" s="162"/>
      <c r="N580" s="162"/>
      <c r="O580" s="416"/>
      <c r="X580" s="162"/>
      <c r="Y580" s="162"/>
      <c r="Z580" s="162"/>
      <c r="AA580" s="162"/>
      <c r="AB580" s="162"/>
      <c r="AC580" s="162"/>
      <c r="AD580" s="608"/>
    </row>
    <row r="581" spans="1:30" s="1" customFormat="1" x14ac:dyDescent="0.2">
      <c r="A581" s="162"/>
      <c r="B581" s="162"/>
      <c r="C581" s="162"/>
      <c r="D581" s="162"/>
      <c r="E581" s="162"/>
      <c r="F581" s="162"/>
      <c r="G581" s="162"/>
      <c r="H581" s="162"/>
      <c r="I581" s="162"/>
      <c r="J581" s="162"/>
      <c r="K581" s="162"/>
      <c r="L581" s="162"/>
      <c r="M581" s="162"/>
      <c r="N581" s="162"/>
      <c r="O581" s="416"/>
      <c r="X581" s="162"/>
      <c r="Y581" s="162"/>
      <c r="Z581" s="162"/>
      <c r="AA581" s="162"/>
      <c r="AB581" s="162"/>
      <c r="AC581" s="162"/>
      <c r="AD581" s="608"/>
    </row>
    <row r="582" spans="1:30" s="1" customFormat="1" x14ac:dyDescent="0.2">
      <c r="A582" s="162"/>
      <c r="B582" s="162"/>
      <c r="C582" s="162"/>
      <c r="D582" s="162"/>
      <c r="E582" s="162"/>
      <c r="F582" s="162"/>
      <c r="G582" s="162"/>
      <c r="H582" s="162"/>
      <c r="I582" s="162"/>
      <c r="J582" s="162"/>
      <c r="K582" s="162"/>
      <c r="L582" s="162"/>
      <c r="M582" s="162"/>
      <c r="N582" s="162"/>
      <c r="O582" s="416"/>
      <c r="X582" s="162"/>
      <c r="Y582" s="162"/>
      <c r="Z582" s="162"/>
      <c r="AA582" s="162"/>
      <c r="AB582" s="162"/>
      <c r="AC582" s="162"/>
      <c r="AD582" s="608"/>
    </row>
    <row r="583" spans="1:30" s="1" customFormat="1" x14ac:dyDescent="0.2">
      <c r="A583" s="162"/>
      <c r="B583" s="162"/>
      <c r="C583" s="162"/>
      <c r="D583" s="162"/>
      <c r="E583" s="162"/>
      <c r="F583" s="162"/>
      <c r="G583" s="162"/>
      <c r="H583" s="162"/>
      <c r="I583" s="162"/>
      <c r="J583" s="162"/>
      <c r="K583" s="162"/>
      <c r="L583" s="162"/>
      <c r="M583" s="162"/>
      <c r="N583" s="162"/>
      <c r="O583" s="416"/>
      <c r="X583" s="162"/>
      <c r="Y583" s="162"/>
      <c r="Z583" s="162"/>
      <c r="AA583" s="162"/>
      <c r="AB583" s="162"/>
      <c r="AC583" s="162"/>
      <c r="AD583" s="608"/>
    </row>
    <row r="584" spans="1:30" s="1" customFormat="1" x14ac:dyDescent="0.2">
      <c r="A584" s="162"/>
      <c r="B584" s="162"/>
      <c r="C584" s="162"/>
      <c r="D584" s="162"/>
      <c r="E584" s="162"/>
      <c r="F584" s="162"/>
      <c r="G584" s="162"/>
      <c r="H584" s="162"/>
      <c r="I584" s="162"/>
      <c r="J584" s="162"/>
      <c r="K584" s="162"/>
      <c r="L584" s="162"/>
      <c r="M584" s="162"/>
      <c r="N584" s="162"/>
      <c r="O584" s="416"/>
      <c r="X584" s="162"/>
      <c r="Y584" s="162"/>
      <c r="Z584" s="162"/>
      <c r="AA584" s="162"/>
      <c r="AB584" s="162"/>
      <c r="AC584" s="162"/>
      <c r="AD584" s="608"/>
    </row>
    <row r="585" spans="1:30" s="1" customFormat="1" x14ac:dyDescent="0.2">
      <c r="A585" s="162"/>
      <c r="B585" s="162"/>
      <c r="C585" s="162"/>
      <c r="D585" s="162"/>
      <c r="E585" s="162"/>
      <c r="F585" s="162"/>
      <c r="G585" s="162"/>
      <c r="H585" s="162"/>
      <c r="I585" s="162"/>
      <c r="J585" s="162"/>
      <c r="K585" s="162"/>
      <c r="L585" s="162"/>
      <c r="M585" s="162"/>
      <c r="N585" s="162"/>
      <c r="O585" s="416"/>
      <c r="X585" s="162"/>
      <c r="Y585" s="162"/>
      <c r="Z585" s="162"/>
      <c r="AA585" s="162"/>
      <c r="AB585" s="162"/>
      <c r="AC585" s="162"/>
      <c r="AD585" s="608"/>
    </row>
    <row r="586" spans="1:30" s="1" customFormat="1" x14ac:dyDescent="0.2">
      <c r="A586" s="162"/>
      <c r="B586" s="162"/>
      <c r="C586" s="162"/>
      <c r="D586" s="162"/>
      <c r="E586" s="162"/>
      <c r="F586" s="162"/>
      <c r="G586" s="162"/>
      <c r="H586" s="162"/>
      <c r="I586" s="162"/>
      <c r="J586" s="162"/>
      <c r="K586" s="162"/>
      <c r="L586" s="162"/>
      <c r="M586" s="162"/>
      <c r="N586" s="162"/>
      <c r="O586" s="416"/>
      <c r="X586" s="162"/>
      <c r="Y586" s="162"/>
      <c r="Z586" s="162"/>
      <c r="AA586" s="162"/>
      <c r="AB586" s="162"/>
      <c r="AC586" s="162"/>
      <c r="AD586" s="608"/>
    </row>
    <row r="587" spans="1:30" s="1" customFormat="1" x14ac:dyDescent="0.2">
      <c r="A587" s="162"/>
      <c r="B587" s="162"/>
      <c r="C587" s="162"/>
      <c r="D587" s="162"/>
      <c r="E587" s="162"/>
      <c r="F587" s="162"/>
      <c r="G587" s="162"/>
      <c r="H587" s="162"/>
      <c r="I587" s="162"/>
      <c r="J587" s="162"/>
      <c r="K587" s="162"/>
      <c r="L587" s="162"/>
      <c r="M587" s="162"/>
      <c r="N587" s="162"/>
      <c r="O587" s="416"/>
      <c r="X587" s="162"/>
      <c r="Y587" s="162"/>
      <c r="Z587" s="162"/>
      <c r="AA587" s="162"/>
      <c r="AB587" s="162"/>
      <c r="AC587" s="162"/>
      <c r="AD587" s="608"/>
    </row>
    <row r="588" spans="1:30" s="1" customFormat="1" x14ac:dyDescent="0.2">
      <c r="A588" s="162"/>
      <c r="B588" s="162"/>
      <c r="C588" s="162"/>
      <c r="D588" s="162"/>
      <c r="E588" s="162"/>
      <c r="F588" s="162"/>
      <c r="G588" s="162"/>
      <c r="H588" s="162"/>
      <c r="I588" s="162"/>
      <c r="J588" s="162"/>
      <c r="K588" s="162"/>
      <c r="L588" s="162"/>
      <c r="M588" s="162"/>
      <c r="N588" s="162"/>
      <c r="O588" s="416"/>
      <c r="X588" s="162"/>
      <c r="Y588" s="162"/>
      <c r="Z588" s="162"/>
      <c r="AA588" s="162"/>
      <c r="AB588" s="162"/>
      <c r="AC588" s="162"/>
      <c r="AD588" s="608"/>
    </row>
    <row r="589" spans="1:30" s="1" customFormat="1" x14ac:dyDescent="0.2">
      <c r="A589" s="162"/>
      <c r="B589" s="162"/>
      <c r="C589" s="162"/>
      <c r="D589" s="162"/>
      <c r="E589" s="162"/>
      <c r="F589" s="162"/>
      <c r="G589" s="162"/>
      <c r="H589" s="162"/>
      <c r="I589" s="162"/>
      <c r="J589" s="162"/>
      <c r="K589" s="162"/>
      <c r="L589" s="162"/>
      <c r="M589" s="162"/>
      <c r="N589" s="162"/>
      <c r="O589" s="416"/>
      <c r="X589" s="162"/>
      <c r="Y589" s="162"/>
      <c r="Z589" s="162"/>
      <c r="AA589" s="162"/>
      <c r="AB589" s="162"/>
      <c r="AC589" s="162"/>
      <c r="AD589" s="608"/>
    </row>
    <row r="590" spans="1:30" s="1" customFormat="1" x14ac:dyDescent="0.2">
      <c r="A590" s="162"/>
      <c r="B590" s="162"/>
      <c r="C590" s="162"/>
      <c r="D590" s="162"/>
      <c r="E590" s="162"/>
      <c r="F590" s="162"/>
      <c r="G590" s="162"/>
      <c r="H590" s="162"/>
      <c r="I590" s="162"/>
      <c r="J590" s="162"/>
      <c r="K590" s="162"/>
      <c r="L590" s="162"/>
      <c r="M590" s="162"/>
      <c r="N590" s="162"/>
      <c r="O590" s="416"/>
      <c r="X590" s="162"/>
      <c r="Y590" s="162"/>
      <c r="Z590" s="162"/>
      <c r="AA590" s="162"/>
      <c r="AB590" s="162"/>
      <c r="AC590" s="162"/>
      <c r="AD590" s="608"/>
    </row>
    <row r="591" spans="1:30" s="1" customFormat="1" x14ac:dyDescent="0.2">
      <c r="A591" s="162"/>
      <c r="B591" s="162"/>
      <c r="C591" s="162"/>
      <c r="D591" s="162"/>
      <c r="E591" s="162"/>
      <c r="F591" s="162"/>
      <c r="G591" s="162"/>
      <c r="H591" s="162"/>
      <c r="I591" s="162"/>
      <c r="J591" s="162"/>
      <c r="K591" s="162"/>
      <c r="L591" s="162"/>
      <c r="M591" s="162"/>
      <c r="N591" s="162"/>
      <c r="O591" s="416"/>
      <c r="X591" s="162"/>
      <c r="Y591" s="162"/>
      <c r="Z591" s="162"/>
      <c r="AA591" s="162"/>
      <c r="AB591" s="162"/>
      <c r="AC591" s="162"/>
      <c r="AD591" s="608"/>
    </row>
    <row r="592" spans="1:30" s="1" customFormat="1" x14ac:dyDescent="0.2">
      <c r="A592" s="162"/>
      <c r="B592" s="162"/>
      <c r="C592" s="162"/>
      <c r="D592" s="162"/>
      <c r="E592" s="162"/>
      <c r="F592" s="162"/>
      <c r="G592" s="162"/>
      <c r="H592" s="162"/>
      <c r="I592" s="162"/>
      <c r="J592" s="162"/>
      <c r="K592" s="162"/>
      <c r="L592" s="162"/>
      <c r="M592" s="162"/>
      <c r="N592" s="162"/>
      <c r="O592" s="416"/>
      <c r="X592" s="162"/>
      <c r="Y592" s="162"/>
      <c r="Z592" s="162"/>
      <c r="AA592" s="162"/>
      <c r="AB592" s="162"/>
      <c r="AC592" s="162"/>
      <c r="AD592" s="608"/>
    </row>
    <row r="593" spans="1:30" s="1" customFormat="1" x14ac:dyDescent="0.2">
      <c r="A593" s="162"/>
      <c r="B593" s="162"/>
      <c r="C593" s="162"/>
      <c r="D593" s="162"/>
      <c r="E593" s="162"/>
      <c r="F593" s="162"/>
      <c r="G593" s="162"/>
      <c r="H593" s="162"/>
      <c r="I593" s="162"/>
      <c r="J593" s="162"/>
      <c r="K593" s="162"/>
      <c r="L593" s="162"/>
      <c r="M593" s="162"/>
      <c r="N593" s="162"/>
      <c r="O593" s="416"/>
      <c r="X593" s="162"/>
      <c r="Y593" s="162"/>
      <c r="Z593" s="162"/>
      <c r="AA593" s="162"/>
      <c r="AB593" s="162"/>
      <c r="AC593" s="162"/>
      <c r="AD593" s="608"/>
    </row>
    <row r="594" spans="1:30" s="1" customFormat="1" x14ac:dyDescent="0.2">
      <c r="A594" s="162"/>
      <c r="B594" s="162"/>
      <c r="C594" s="162"/>
      <c r="D594" s="162"/>
      <c r="E594" s="162"/>
      <c r="F594" s="162"/>
      <c r="G594" s="162"/>
      <c r="H594" s="162"/>
      <c r="I594" s="162"/>
      <c r="J594" s="162"/>
      <c r="K594" s="162"/>
      <c r="L594" s="162"/>
      <c r="M594" s="162"/>
      <c r="N594" s="162"/>
      <c r="O594" s="416"/>
      <c r="X594" s="162"/>
      <c r="Y594" s="162"/>
      <c r="Z594" s="162"/>
      <c r="AA594" s="162"/>
      <c r="AB594" s="162"/>
      <c r="AC594" s="162"/>
      <c r="AD594" s="608"/>
    </row>
    <row r="595" spans="1:30" s="1" customFormat="1" x14ac:dyDescent="0.2">
      <c r="A595" s="162"/>
      <c r="B595" s="162"/>
      <c r="C595" s="162"/>
      <c r="D595" s="162"/>
      <c r="E595" s="162"/>
      <c r="F595" s="162"/>
      <c r="G595" s="162"/>
      <c r="H595" s="162"/>
      <c r="I595" s="162"/>
      <c r="J595" s="162"/>
      <c r="K595" s="162"/>
      <c r="L595" s="162"/>
      <c r="M595" s="162"/>
      <c r="N595" s="162"/>
      <c r="O595" s="416"/>
      <c r="X595" s="162"/>
      <c r="Y595" s="162"/>
      <c r="Z595" s="162"/>
      <c r="AA595" s="162"/>
      <c r="AB595" s="162"/>
      <c r="AC595" s="162"/>
      <c r="AD595" s="608"/>
    </row>
    <row r="596" spans="1:30" s="1" customFormat="1" x14ac:dyDescent="0.2">
      <c r="A596" s="162"/>
      <c r="B596" s="162"/>
      <c r="C596" s="162"/>
      <c r="D596" s="162"/>
      <c r="E596" s="162"/>
      <c r="F596" s="162"/>
      <c r="G596" s="162"/>
      <c r="H596" s="162"/>
      <c r="I596" s="162"/>
      <c r="J596" s="162"/>
      <c r="K596" s="162"/>
      <c r="L596" s="162"/>
      <c r="M596" s="162"/>
      <c r="N596" s="162"/>
      <c r="O596" s="416"/>
      <c r="X596" s="162"/>
      <c r="Y596" s="162"/>
      <c r="Z596" s="162"/>
      <c r="AA596" s="162"/>
      <c r="AB596" s="162"/>
      <c r="AC596" s="162"/>
      <c r="AD596" s="608"/>
    </row>
    <row r="597" spans="1:30" s="1" customFormat="1" x14ac:dyDescent="0.2">
      <c r="A597" s="162"/>
      <c r="B597" s="162"/>
      <c r="C597" s="162"/>
      <c r="D597" s="162"/>
      <c r="E597" s="162"/>
      <c r="F597" s="162"/>
      <c r="G597" s="162"/>
      <c r="H597" s="162"/>
      <c r="I597" s="162"/>
      <c r="J597" s="162"/>
      <c r="K597" s="162"/>
      <c r="L597" s="162"/>
      <c r="M597" s="162"/>
      <c r="N597" s="162"/>
      <c r="O597" s="416"/>
      <c r="X597" s="162"/>
      <c r="Y597" s="162"/>
      <c r="Z597" s="162"/>
      <c r="AA597" s="162"/>
      <c r="AB597" s="162"/>
      <c r="AC597" s="162"/>
      <c r="AD597" s="608"/>
    </row>
    <row r="598" spans="1:30" s="1" customFormat="1" x14ac:dyDescent="0.2">
      <c r="A598" s="162"/>
      <c r="B598" s="162"/>
      <c r="C598" s="162"/>
      <c r="D598" s="162"/>
      <c r="E598" s="162"/>
      <c r="F598" s="162"/>
      <c r="G598" s="162"/>
      <c r="H598" s="162"/>
      <c r="I598" s="162"/>
      <c r="J598" s="162"/>
      <c r="K598" s="162"/>
      <c r="L598" s="162"/>
      <c r="M598" s="162"/>
      <c r="N598" s="162"/>
      <c r="O598" s="416"/>
      <c r="X598" s="162"/>
      <c r="Y598" s="162"/>
      <c r="Z598" s="162"/>
      <c r="AA598" s="162"/>
      <c r="AB598" s="162"/>
      <c r="AC598" s="162"/>
      <c r="AD598" s="608"/>
    </row>
    <row r="599" spans="1:30" s="1" customFormat="1" x14ac:dyDescent="0.2">
      <c r="A599" s="162"/>
      <c r="B599" s="162"/>
      <c r="C599" s="162"/>
      <c r="D599" s="162"/>
      <c r="E599" s="162"/>
      <c r="F599" s="162"/>
      <c r="G599" s="162"/>
      <c r="H599" s="162"/>
      <c r="I599" s="162"/>
      <c r="J599" s="162"/>
      <c r="K599" s="162"/>
      <c r="L599" s="162"/>
      <c r="M599" s="162"/>
      <c r="N599" s="162"/>
      <c r="O599" s="416"/>
      <c r="X599" s="162"/>
      <c r="Y599" s="162"/>
      <c r="Z599" s="162"/>
      <c r="AA599" s="162"/>
      <c r="AB599" s="162"/>
      <c r="AC599" s="162"/>
      <c r="AD599" s="608"/>
    </row>
    <row r="600" spans="1:30" s="1" customFormat="1" x14ac:dyDescent="0.2">
      <c r="A600" s="162"/>
      <c r="B600" s="162"/>
      <c r="C600" s="162"/>
      <c r="D600" s="162"/>
      <c r="E600" s="162"/>
      <c r="F600" s="162"/>
      <c r="G600" s="162"/>
      <c r="H600" s="162"/>
      <c r="I600" s="162"/>
      <c r="J600" s="162"/>
      <c r="K600" s="162"/>
      <c r="L600" s="162"/>
      <c r="M600" s="162"/>
      <c r="N600" s="162"/>
      <c r="O600" s="416"/>
      <c r="X600" s="162"/>
      <c r="Y600" s="162"/>
      <c r="Z600" s="162"/>
      <c r="AA600" s="162"/>
      <c r="AB600" s="162"/>
      <c r="AC600" s="162"/>
      <c r="AD600" s="608"/>
    </row>
    <row r="601" spans="1:30" s="1" customFormat="1" x14ac:dyDescent="0.2">
      <c r="A601" s="162"/>
      <c r="B601" s="162"/>
      <c r="C601" s="162"/>
      <c r="D601" s="162"/>
      <c r="E601" s="162"/>
      <c r="F601" s="162"/>
      <c r="G601" s="162"/>
      <c r="H601" s="162"/>
      <c r="I601" s="162"/>
      <c r="J601" s="162"/>
      <c r="K601" s="162"/>
      <c r="L601" s="162"/>
      <c r="M601" s="162"/>
      <c r="N601" s="162"/>
      <c r="O601" s="416"/>
      <c r="X601" s="162"/>
      <c r="Y601" s="162"/>
      <c r="Z601" s="162"/>
      <c r="AA601" s="162"/>
      <c r="AB601" s="162"/>
      <c r="AC601" s="162"/>
      <c r="AD601" s="608"/>
    </row>
    <row r="602" spans="1:30" s="1" customFormat="1" x14ac:dyDescent="0.2">
      <c r="A602" s="162"/>
      <c r="B602" s="162"/>
      <c r="C602" s="162"/>
      <c r="D602" s="162"/>
      <c r="E602" s="162"/>
      <c r="F602" s="162"/>
      <c r="G602" s="162"/>
      <c r="H602" s="162"/>
      <c r="I602" s="162"/>
      <c r="J602" s="162"/>
      <c r="K602" s="162"/>
      <c r="L602" s="162"/>
      <c r="M602" s="162"/>
      <c r="N602" s="162"/>
      <c r="O602" s="416"/>
      <c r="X602" s="162"/>
      <c r="Y602" s="162"/>
      <c r="Z602" s="162"/>
      <c r="AA602" s="162"/>
      <c r="AB602" s="162"/>
      <c r="AC602" s="162"/>
      <c r="AD602" s="608"/>
    </row>
    <row r="603" spans="1:30" s="1" customFormat="1" x14ac:dyDescent="0.2">
      <c r="A603" s="162"/>
      <c r="B603" s="162"/>
      <c r="C603" s="162"/>
      <c r="D603" s="162"/>
      <c r="E603" s="162"/>
      <c r="F603" s="162"/>
      <c r="G603" s="162"/>
      <c r="H603" s="162"/>
      <c r="I603" s="162"/>
      <c r="J603" s="162"/>
      <c r="K603" s="162"/>
      <c r="L603" s="162"/>
      <c r="M603" s="162"/>
      <c r="N603" s="162"/>
      <c r="O603" s="416"/>
      <c r="X603" s="162"/>
      <c r="Y603" s="162"/>
      <c r="Z603" s="162"/>
      <c r="AA603" s="162"/>
      <c r="AB603" s="162"/>
      <c r="AC603" s="162"/>
      <c r="AD603" s="608"/>
    </row>
    <row r="604" spans="1:30" s="1" customFormat="1" x14ac:dyDescent="0.2">
      <c r="A604" s="162"/>
      <c r="B604" s="162"/>
      <c r="C604" s="162"/>
      <c r="D604" s="162"/>
      <c r="E604" s="162"/>
      <c r="F604" s="162"/>
      <c r="G604" s="162"/>
      <c r="H604" s="162"/>
      <c r="I604" s="162"/>
      <c r="J604" s="162"/>
      <c r="K604" s="162"/>
      <c r="L604" s="162"/>
      <c r="M604" s="162"/>
      <c r="N604" s="162"/>
      <c r="O604" s="416"/>
      <c r="X604" s="162"/>
      <c r="Y604" s="162"/>
      <c r="Z604" s="162"/>
      <c r="AA604" s="162"/>
      <c r="AB604" s="162"/>
      <c r="AC604" s="162"/>
      <c r="AD604" s="608"/>
    </row>
    <row r="605" spans="1:30" s="1" customFormat="1" x14ac:dyDescent="0.2">
      <c r="A605" s="162"/>
      <c r="B605" s="162"/>
      <c r="C605" s="162"/>
      <c r="D605" s="162"/>
      <c r="E605" s="162"/>
      <c r="F605" s="162"/>
      <c r="G605" s="162"/>
      <c r="H605" s="162"/>
      <c r="I605" s="162"/>
      <c r="J605" s="162"/>
      <c r="K605" s="162"/>
      <c r="L605" s="162"/>
      <c r="M605" s="162"/>
      <c r="N605" s="162"/>
      <c r="O605" s="416"/>
      <c r="X605" s="162"/>
      <c r="Y605" s="162"/>
      <c r="Z605" s="162"/>
      <c r="AA605" s="162"/>
      <c r="AB605" s="162"/>
      <c r="AC605" s="162"/>
      <c r="AD605" s="608"/>
    </row>
    <row r="606" spans="1:30" s="1" customFormat="1" x14ac:dyDescent="0.2">
      <c r="A606" s="162"/>
      <c r="B606" s="162"/>
      <c r="C606" s="162"/>
      <c r="D606" s="162"/>
      <c r="E606" s="162"/>
      <c r="F606" s="162"/>
      <c r="G606" s="162"/>
      <c r="H606" s="162"/>
      <c r="I606" s="162"/>
      <c r="J606" s="162"/>
      <c r="K606" s="162"/>
      <c r="L606" s="162"/>
      <c r="M606" s="162"/>
      <c r="N606" s="162"/>
      <c r="O606" s="416"/>
      <c r="X606" s="162"/>
      <c r="Y606" s="162"/>
      <c r="Z606" s="162"/>
      <c r="AA606" s="162"/>
      <c r="AB606" s="162"/>
      <c r="AC606" s="162"/>
      <c r="AD606" s="608"/>
    </row>
    <row r="607" spans="1:30" s="1" customFormat="1" x14ac:dyDescent="0.2">
      <c r="A607" s="162"/>
      <c r="B607" s="162"/>
      <c r="C607" s="162"/>
      <c r="D607" s="162"/>
      <c r="E607" s="162"/>
      <c r="F607" s="162"/>
      <c r="G607" s="162"/>
      <c r="H607" s="162"/>
      <c r="I607" s="162"/>
      <c r="J607" s="162"/>
      <c r="K607" s="162"/>
      <c r="L607" s="162"/>
      <c r="M607" s="162"/>
      <c r="N607" s="162"/>
      <c r="O607" s="416"/>
      <c r="X607" s="162"/>
      <c r="Y607" s="162"/>
      <c r="Z607" s="162"/>
      <c r="AA607" s="162"/>
      <c r="AB607" s="162"/>
      <c r="AC607" s="162"/>
      <c r="AD607" s="608"/>
    </row>
    <row r="608" spans="1:30" s="1" customFormat="1" x14ac:dyDescent="0.2">
      <c r="A608" s="162"/>
      <c r="B608" s="162"/>
      <c r="C608" s="162"/>
      <c r="D608" s="162"/>
      <c r="E608" s="162"/>
      <c r="F608" s="162"/>
      <c r="G608" s="162"/>
      <c r="H608" s="162"/>
      <c r="I608" s="162"/>
      <c r="J608" s="162"/>
      <c r="K608" s="162"/>
      <c r="L608" s="162"/>
      <c r="M608" s="162"/>
      <c r="N608" s="162"/>
      <c r="O608" s="416"/>
      <c r="X608" s="162"/>
      <c r="Y608" s="162"/>
      <c r="Z608" s="162"/>
      <c r="AA608" s="162"/>
      <c r="AB608" s="162"/>
      <c r="AC608" s="162"/>
      <c r="AD608" s="608"/>
    </row>
    <row r="609" spans="1:30" s="1" customFormat="1" x14ac:dyDescent="0.2">
      <c r="A609" s="162"/>
      <c r="B609" s="162"/>
      <c r="C609" s="162"/>
      <c r="D609" s="162"/>
      <c r="E609" s="162"/>
      <c r="F609" s="162"/>
      <c r="G609" s="162"/>
      <c r="H609" s="162"/>
      <c r="I609" s="162"/>
      <c r="J609" s="162"/>
      <c r="K609" s="162"/>
      <c r="L609" s="162"/>
      <c r="M609" s="162"/>
      <c r="N609" s="162"/>
      <c r="O609" s="416"/>
      <c r="X609" s="162"/>
      <c r="Y609" s="162"/>
      <c r="Z609" s="162"/>
      <c r="AA609" s="162"/>
      <c r="AB609" s="162"/>
      <c r="AC609" s="162"/>
      <c r="AD609" s="608"/>
    </row>
    <row r="610" spans="1:30" s="1" customFormat="1" x14ac:dyDescent="0.2">
      <c r="A610" s="162"/>
      <c r="B610" s="162"/>
      <c r="C610" s="162"/>
      <c r="D610" s="162"/>
      <c r="E610" s="162"/>
      <c r="F610" s="162"/>
      <c r="G610" s="162"/>
      <c r="H610" s="162"/>
      <c r="I610" s="162"/>
      <c r="J610" s="162"/>
      <c r="K610" s="162"/>
      <c r="L610" s="162"/>
      <c r="M610" s="162"/>
      <c r="N610" s="162"/>
      <c r="O610" s="416"/>
      <c r="X610" s="162"/>
      <c r="Y610" s="162"/>
      <c r="Z610" s="162"/>
      <c r="AA610" s="162"/>
      <c r="AB610" s="162"/>
      <c r="AC610" s="162"/>
      <c r="AD610" s="608"/>
    </row>
    <row r="611" spans="1:30" s="1" customFormat="1" x14ac:dyDescent="0.2">
      <c r="A611" s="162"/>
      <c r="B611" s="162"/>
      <c r="C611" s="162"/>
      <c r="D611" s="162"/>
      <c r="E611" s="162"/>
      <c r="F611" s="162"/>
      <c r="G611" s="162"/>
      <c r="H611" s="162"/>
      <c r="I611" s="162"/>
      <c r="J611" s="162"/>
      <c r="K611" s="162"/>
      <c r="L611" s="162"/>
      <c r="M611" s="162"/>
      <c r="N611" s="162"/>
      <c r="O611" s="416"/>
      <c r="X611" s="162"/>
      <c r="Y611" s="162"/>
      <c r="Z611" s="162"/>
      <c r="AA611" s="162"/>
      <c r="AB611" s="162"/>
      <c r="AC611" s="162"/>
      <c r="AD611" s="608"/>
    </row>
    <row r="612" spans="1:30" s="1" customFormat="1" x14ac:dyDescent="0.2">
      <c r="A612" s="162"/>
      <c r="B612" s="162"/>
      <c r="C612" s="162"/>
      <c r="D612" s="162"/>
      <c r="E612" s="162"/>
      <c r="F612" s="162"/>
      <c r="G612" s="162"/>
      <c r="H612" s="162"/>
      <c r="I612" s="162"/>
      <c r="J612" s="162"/>
      <c r="K612" s="162"/>
      <c r="L612" s="162"/>
      <c r="M612" s="162"/>
      <c r="N612" s="162"/>
      <c r="O612" s="416"/>
      <c r="X612" s="162"/>
      <c r="Y612" s="162"/>
      <c r="Z612" s="162"/>
      <c r="AA612" s="162"/>
      <c r="AB612" s="162"/>
      <c r="AC612" s="162"/>
      <c r="AD612" s="608"/>
    </row>
    <row r="613" spans="1:30" s="1" customFormat="1" x14ac:dyDescent="0.2">
      <c r="A613" s="162"/>
      <c r="B613" s="162"/>
      <c r="C613" s="162"/>
      <c r="D613" s="162"/>
      <c r="E613" s="162"/>
      <c r="F613" s="162"/>
      <c r="G613" s="162"/>
      <c r="H613" s="162"/>
      <c r="I613" s="162"/>
      <c r="J613" s="162"/>
      <c r="K613" s="162"/>
      <c r="L613" s="162"/>
      <c r="M613" s="162"/>
      <c r="N613" s="162"/>
      <c r="O613" s="416"/>
      <c r="X613" s="162"/>
      <c r="Y613" s="162"/>
      <c r="Z613" s="162"/>
      <c r="AA613" s="162"/>
      <c r="AB613" s="162"/>
      <c r="AC613" s="162"/>
      <c r="AD613" s="608"/>
    </row>
    <row r="614" spans="1:30" s="1" customFormat="1" x14ac:dyDescent="0.2">
      <c r="A614" s="162"/>
      <c r="B614" s="162"/>
      <c r="C614" s="162"/>
      <c r="D614" s="162"/>
      <c r="E614" s="162"/>
      <c r="F614" s="162"/>
      <c r="G614" s="162"/>
      <c r="H614" s="162"/>
      <c r="I614" s="162"/>
      <c r="J614" s="162"/>
      <c r="K614" s="162"/>
      <c r="L614" s="162"/>
      <c r="M614" s="162"/>
      <c r="N614" s="162"/>
      <c r="O614" s="416"/>
      <c r="X614" s="162"/>
      <c r="Y614" s="162"/>
      <c r="Z614" s="162"/>
      <c r="AA614" s="162"/>
      <c r="AB614" s="162"/>
      <c r="AC614" s="162"/>
      <c r="AD614" s="608"/>
    </row>
    <row r="615" spans="1:30" s="1" customFormat="1" x14ac:dyDescent="0.2">
      <c r="A615" s="162"/>
      <c r="B615" s="162"/>
      <c r="C615" s="162"/>
      <c r="D615" s="162"/>
      <c r="E615" s="162"/>
      <c r="F615" s="162"/>
      <c r="G615" s="162"/>
      <c r="H615" s="162"/>
      <c r="I615" s="162"/>
      <c r="J615" s="162"/>
      <c r="K615" s="162"/>
      <c r="L615" s="162"/>
      <c r="M615" s="162"/>
      <c r="N615" s="162"/>
      <c r="O615" s="416"/>
      <c r="X615" s="162"/>
      <c r="Y615" s="162"/>
      <c r="Z615" s="162"/>
      <c r="AA615" s="162"/>
      <c r="AB615" s="162"/>
      <c r="AC615" s="162"/>
      <c r="AD615" s="608"/>
    </row>
    <row r="616" spans="1:30" s="1" customFormat="1" x14ac:dyDescent="0.2">
      <c r="A616" s="162"/>
      <c r="B616" s="162"/>
      <c r="C616" s="162"/>
      <c r="D616" s="162"/>
      <c r="E616" s="162"/>
      <c r="F616" s="162"/>
      <c r="G616" s="162"/>
      <c r="H616" s="162"/>
      <c r="I616" s="162"/>
      <c r="J616" s="162"/>
      <c r="K616" s="162"/>
      <c r="L616" s="162"/>
      <c r="M616" s="162"/>
      <c r="N616" s="162"/>
      <c r="O616" s="416"/>
      <c r="X616" s="162"/>
      <c r="Y616" s="162"/>
      <c r="Z616" s="162"/>
      <c r="AA616" s="162"/>
      <c r="AB616" s="162"/>
      <c r="AC616" s="162"/>
      <c r="AD616" s="608"/>
    </row>
    <row r="617" spans="1:30" s="1" customFormat="1" x14ac:dyDescent="0.2">
      <c r="A617" s="162"/>
      <c r="B617" s="162"/>
      <c r="C617" s="162"/>
      <c r="D617" s="162"/>
      <c r="E617" s="162"/>
      <c r="F617" s="162"/>
      <c r="G617" s="162"/>
      <c r="H617" s="162"/>
      <c r="I617" s="162"/>
      <c r="J617" s="162"/>
      <c r="K617" s="162"/>
      <c r="L617" s="162"/>
      <c r="M617" s="162"/>
      <c r="N617" s="162"/>
      <c r="O617" s="416"/>
      <c r="X617" s="162"/>
      <c r="Y617" s="162"/>
      <c r="Z617" s="162"/>
      <c r="AA617" s="162"/>
      <c r="AB617" s="162"/>
      <c r="AC617" s="162"/>
      <c r="AD617" s="608"/>
    </row>
    <row r="618" spans="1:30" s="1" customFormat="1" x14ac:dyDescent="0.2">
      <c r="A618" s="162"/>
      <c r="B618" s="162"/>
      <c r="C618" s="162"/>
      <c r="D618" s="162"/>
      <c r="E618" s="162"/>
      <c r="F618" s="162"/>
      <c r="G618" s="162"/>
      <c r="H618" s="162"/>
      <c r="I618" s="162"/>
      <c r="J618" s="162"/>
      <c r="K618" s="162"/>
      <c r="L618" s="162"/>
      <c r="M618" s="162"/>
      <c r="N618" s="162"/>
      <c r="O618" s="416"/>
      <c r="X618" s="162"/>
      <c r="Y618" s="162"/>
      <c r="Z618" s="162"/>
      <c r="AA618" s="162"/>
      <c r="AB618" s="162"/>
      <c r="AC618" s="162"/>
      <c r="AD618" s="608"/>
    </row>
    <row r="619" spans="1:30" s="1" customFormat="1" x14ac:dyDescent="0.2">
      <c r="A619" s="162"/>
      <c r="B619" s="162"/>
      <c r="C619" s="162"/>
      <c r="D619" s="162"/>
      <c r="E619" s="162"/>
      <c r="F619" s="162"/>
      <c r="G619" s="162"/>
      <c r="H619" s="162"/>
      <c r="I619" s="162"/>
      <c r="J619" s="162"/>
      <c r="K619" s="162"/>
      <c r="L619" s="162"/>
      <c r="M619" s="162"/>
      <c r="N619" s="162"/>
      <c r="O619" s="416"/>
      <c r="X619" s="162"/>
      <c r="Y619" s="162"/>
      <c r="Z619" s="162"/>
      <c r="AA619" s="162"/>
      <c r="AB619" s="162"/>
      <c r="AC619" s="162"/>
      <c r="AD619" s="608"/>
    </row>
    <row r="620" spans="1:30" s="1" customFormat="1" x14ac:dyDescent="0.2">
      <c r="A620" s="162"/>
      <c r="B620" s="162"/>
      <c r="C620" s="162"/>
      <c r="D620" s="162"/>
      <c r="E620" s="162"/>
      <c r="F620" s="162"/>
      <c r="G620" s="162"/>
      <c r="H620" s="162"/>
      <c r="I620" s="162"/>
      <c r="J620" s="162"/>
      <c r="K620" s="162"/>
      <c r="L620" s="162"/>
      <c r="M620" s="162"/>
      <c r="N620" s="162"/>
      <c r="O620" s="416"/>
      <c r="X620" s="162"/>
      <c r="Y620" s="162"/>
      <c r="Z620" s="162"/>
      <c r="AA620" s="162"/>
      <c r="AB620" s="162"/>
      <c r="AC620" s="162"/>
      <c r="AD620" s="608"/>
    </row>
    <row r="621" spans="1:30" s="1" customFormat="1" x14ac:dyDescent="0.2">
      <c r="A621" s="162"/>
      <c r="B621" s="162"/>
      <c r="C621" s="162"/>
      <c r="D621" s="162"/>
      <c r="E621" s="162"/>
      <c r="F621" s="162"/>
      <c r="G621" s="162"/>
      <c r="H621" s="162"/>
      <c r="I621" s="162"/>
      <c r="J621" s="162"/>
      <c r="K621" s="162"/>
      <c r="L621" s="162"/>
      <c r="M621" s="162"/>
      <c r="N621" s="162"/>
      <c r="O621" s="416"/>
      <c r="X621" s="162"/>
      <c r="Y621" s="162"/>
      <c r="Z621" s="162"/>
      <c r="AA621" s="162"/>
      <c r="AB621" s="162"/>
      <c r="AC621" s="162"/>
      <c r="AD621" s="608"/>
    </row>
    <row r="622" spans="1:30" s="1" customFormat="1" x14ac:dyDescent="0.2">
      <c r="A622" s="162"/>
      <c r="B622" s="162"/>
      <c r="C622" s="162"/>
      <c r="D622" s="162"/>
      <c r="E622" s="162"/>
      <c r="F622" s="162"/>
      <c r="G622" s="162"/>
      <c r="H622" s="162"/>
      <c r="I622" s="162"/>
      <c r="J622" s="162"/>
      <c r="K622" s="162"/>
      <c r="L622" s="162"/>
      <c r="M622" s="162"/>
      <c r="N622" s="162"/>
      <c r="O622" s="416"/>
      <c r="X622" s="162"/>
      <c r="Y622" s="162"/>
      <c r="Z622" s="162"/>
      <c r="AA622" s="162"/>
      <c r="AB622" s="162"/>
      <c r="AC622" s="162"/>
      <c r="AD622" s="608"/>
    </row>
    <row r="623" spans="1:30" s="1" customFormat="1" x14ac:dyDescent="0.2">
      <c r="A623" s="162"/>
      <c r="B623" s="162"/>
      <c r="C623" s="162"/>
      <c r="D623" s="162"/>
      <c r="E623" s="162"/>
      <c r="F623" s="162"/>
      <c r="G623" s="162"/>
      <c r="H623" s="162"/>
      <c r="I623" s="162"/>
      <c r="J623" s="162"/>
      <c r="K623" s="162"/>
      <c r="L623" s="162"/>
      <c r="M623" s="162"/>
      <c r="N623" s="162"/>
      <c r="O623" s="416"/>
      <c r="X623" s="162"/>
      <c r="Y623" s="162"/>
      <c r="Z623" s="162"/>
      <c r="AA623" s="162"/>
      <c r="AB623" s="162"/>
      <c r="AC623" s="162"/>
      <c r="AD623" s="608"/>
    </row>
    <row r="624" spans="1:30" s="1" customFormat="1" x14ac:dyDescent="0.2">
      <c r="A624" s="162"/>
      <c r="B624" s="162"/>
      <c r="C624" s="162"/>
      <c r="D624" s="162"/>
      <c r="E624" s="162"/>
      <c r="F624" s="162"/>
      <c r="G624" s="162"/>
      <c r="H624" s="162"/>
      <c r="I624" s="162"/>
      <c r="J624" s="162"/>
      <c r="K624" s="162"/>
      <c r="L624" s="162"/>
      <c r="M624" s="162"/>
      <c r="N624" s="162"/>
      <c r="O624" s="416"/>
      <c r="X624" s="162"/>
      <c r="Y624" s="162"/>
      <c r="Z624" s="162"/>
      <c r="AA624" s="162"/>
      <c r="AB624" s="162"/>
      <c r="AC624" s="162"/>
      <c r="AD624" s="608"/>
    </row>
    <row r="625" spans="1:30" s="1" customFormat="1" x14ac:dyDescent="0.2">
      <c r="A625" s="162"/>
      <c r="B625" s="162"/>
      <c r="C625" s="162"/>
      <c r="D625" s="162"/>
      <c r="E625" s="162"/>
      <c r="F625" s="162"/>
      <c r="G625" s="162"/>
      <c r="H625" s="162"/>
      <c r="I625" s="162"/>
      <c r="J625" s="162"/>
      <c r="K625" s="162"/>
      <c r="L625" s="162"/>
      <c r="M625" s="162"/>
      <c r="N625" s="162"/>
      <c r="O625" s="416"/>
      <c r="X625" s="162"/>
      <c r="Y625" s="162"/>
      <c r="Z625" s="162"/>
      <c r="AA625" s="162"/>
      <c r="AB625" s="162"/>
      <c r="AC625" s="162"/>
      <c r="AD625" s="608"/>
    </row>
    <row r="626" spans="1:30" s="1" customFormat="1" x14ac:dyDescent="0.2">
      <c r="A626" s="162"/>
      <c r="B626" s="162"/>
      <c r="C626" s="162"/>
      <c r="D626" s="162"/>
      <c r="E626" s="162"/>
      <c r="F626" s="162"/>
      <c r="G626" s="162"/>
      <c r="H626" s="162"/>
      <c r="I626" s="162"/>
      <c r="J626" s="162"/>
      <c r="K626" s="162"/>
      <c r="L626" s="162"/>
      <c r="M626" s="162"/>
      <c r="N626" s="162"/>
      <c r="O626" s="416"/>
      <c r="X626" s="162"/>
      <c r="Y626" s="162"/>
      <c r="Z626" s="162"/>
      <c r="AA626" s="162"/>
      <c r="AB626" s="162"/>
      <c r="AC626" s="162"/>
      <c r="AD626" s="608"/>
    </row>
    <row r="627" spans="1:30" s="1" customFormat="1" x14ac:dyDescent="0.2">
      <c r="A627" s="162"/>
      <c r="B627" s="162"/>
      <c r="C627" s="162"/>
      <c r="D627" s="162"/>
      <c r="E627" s="162"/>
      <c r="F627" s="162"/>
      <c r="G627" s="162"/>
      <c r="H627" s="162"/>
      <c r="I627" s="162"/>
      <c r="J627" s="162"/>
      <c r="K627" s="162"/>
      <c r="L627" s="162"/>
      <c r="M627" s="162"/>
      <c r="N627" s="162"/>
      <c r="O627" s="416"/>
      <c r="X627" s="162"/>
      <c r="Y627" s="162"/>
      <c r="Z627" s="162"/>
      <c r="AA627" s="162"/>
      <c r="AB627" s="162"/>
      <c r="AC627" s="162"/>
      <c r="AD627" s="608"/>
    </row>
    <row r="628" spans="1:30" s="1" customFormat="1" x14ac:dyDescent="0.2">
      <c r="A628" s="162"/>
      <c r="B628" s="162"/>
      <c r="C628" s="162"/>
      <c r="D628" s="162"/>
      <c r="E628" s="162"/>
      <c r="F628" s="162"/>
      <c r="G628" s="162"/>
      <c r="H628" s="162"/>
      <c r="I628" s="162"/>
      <c r="J628" s="162"/>
      <c r="K628" s="162"/>
      <c r="L628" s="162"/>
      <c r="M628" s="162"/>
      <c r="N628" s="162"/>
      <c r="O628" s="416"/>
      <c r="X628" s="162"/>
      <c r="Y628" s="162"/>
      <c r="Z628" s="162"/>
      <c r="AA628" s="162"/>
      <c r="AB628" s="162"/>
      <c r="AC628" s="162"/>
      <c r="AD628" s="608"/>
    </row>
    <row r="629" spans="1:30" s="1" customFormat="1" x14ac:dyDescent="0.2">
      <c r="A629" s="162"/>
      <c r="B629" s="162"/>
      <c r="C629" s="162"/>
      <c r="D629" s="162"/>
      <c r="E629" s="162"/>
      <c r="F629" s="162"/>
      <c r="G629" s="162"/>
      <c r="H629" s="162"/>
      <c r="I629" s="162"/>
      <c r="J629" s="162"/>
      <c r="K629" s="162"/>
      <c r="L629" s="162"/>
      <c r="M629" s="162"/>
      <c r="N629" s="162"/>
      <c r="O629" s="416"/>
      <c r="X629" s="162"/>
      <c r="Y629" s="162"/>
      <c r="Z629" s="162"/>
      <c r="AA629" s="162"/>
      <c r="AB629" s="162"/>
      <c r="AC629" s="162"/>
      <c r="AD629" s="608"/>
    </row>
    <row r="630" spans="1:30" s="1" customFormat="1" x14ac:dyDescent="0.2">
      <c r="A630" s="162"/>
      <c r="B630" s="162"/>
      <c r="C630" s="162"/>
      <c r="D630" s="162"/>
      <c r="E630" s="162"/>
      <c r="F630" s="162"/>
      <c r="G630" s="162"/>
      <c r="H630" s="162"/>
      <c r="I630" s="162"/>
      <c r="J630" s="162"/>
      <c r="K630" s="162"/>
      <c r="L630" s="162"/>
      <c r="M630" s="162"/>
      <c r="N630" s="162"/>
      <c r="O630" s="416"/>
      <c r="X630" s="162"/>
      <c r="Y630" s="162"/>
      <c r="Z630" s="162"/>
      <c r="AA630" s="162"/>
      <c r="AB630" s="162"/>
      <c r="AC630" s="162"/>
      <c r="AD630" s="608"/>
    </row>
    <row r="631" spans="1:30" s="1" customFormat="1" x14ac:dyDescent="0.2">
      <c r="A631" s="162"/>
      <c r="B631" s="162"/>
      <c r="C631" s="162"/>
      <c r="D631" s="162"/>
      <c r="E631" s="162"/>
      <c r="F631" s="162"/>
      <c r="G631" s="162"/>
      <c r="H631" s="162"/>
      <c r="I631" s="162"/>
      <c r="J631" s="162"/>
      <c r="K631" s="162"/>
      <c r="L631" s="162"/>
      <c r="M631" s="162"/>
      <c r="N631" s="162"/>
      <c r="O631" s="416"/>
      <c r="X631" s="162"/>
      <c r="Y631" s="162"/>
      <c r="Z631" s="162"/>
      <c r="AA631" s="162"/>
      <c r="AB631" s="162"/>
      <c r="AC631" s="162"/>
      <c r="AD631" s="608"/>
    </row>
    <row r="632" spans="1:30" s="1" customFormat="1" x14ac:dyDescent="0.2">
      <c r="A632" s="162"/>
      <c r="B632" s="162"/>
      <c r="C632" s="162"/>
      <c r="D632" s="162"/>
      <c r="E632" s="162"/>
      <c r="F632" s="162"/>
      <c r="G632" s="162"/>
      <c r="H632" s="162"/>
      <c r="I632" s="162"/>
      <c r="J632" s="162"/>
      <c r="K632" s="162"/>
      <c r="L632" s="162"/>
      <c r="M632" s="162"/>
      <c r="N632" s="162"/>
      <c r="O632" s="416"/>
      <c r="X632" s="162"/>
      <c r="Y632" s="162"/>
      <c r="Z632" s="162"/>
      <c r="AA632" s="162"/>
      <c r="AB632" s="162"/>
      <c r="AC632" s="162"/>
      <c r="AD632" s="608"/>
    </row>
    <row r="633" spans="1:30" s="1" customFormat="1" x14ac:dyDescent="0.2">
      <c r="A633" s="162"/>
      <c r="B633" s="162"/>
      <c r="C633" s="162"/>
      <c r="D633" s="162"/>
      <c r="E633" s="162"/>
      <c r="F633" s="162"/>
      <c r="G633" s="162"/>
      <c r="H633" s="162"/>
      <c r="I633" s="162"/>
      <c r="J633" s="162"/>
      <c r="K633" s="162"/>
      <c r="L633" s="162"/>
      <c r="M633" s="162"/>
      <c r="N633" s="162"/>
      <c r="O633" s="416"/>
      <c r="X633" s="162"/>
      <c r="Y633" s="162"/>
      <c r="Z633" s="162"/>
      <c r="AA633" s="162"/>
      <c r="AB633" s="162"/>
      <c r="AC633" s="162"/>
      <c r="AD633" s="608"/>
    </row>
    <row r="634" spans="1:30" s="1" customFormat="1" x14ac:dyDescent="0.2">
      <c r="A634" s="162"/>
      <c r="B634" s="162"/>
      <c r="C634" s="162"/>
      <c r="D634" s="162"/>
      <c r="E634" s="162"/>
      <c r="F634" s="162"/>
      <c r="G634" s="162"/>
      <c r="H634" s="162"/>
      <c r="I634" s="162"/>
      <c r="J634" s="162"/>
      <c r="K634" s="162"/>
      <c r="L634" s="162"/>
      <c r="M634" s="162"/>
      <c r="N634" s="162"/>
      <c r="O634" s="416"/>
      <c r="X634" s="162"/>
      <c r="Y634" s="162"/>
      <c r="Z634" s="162"/>
      <c r="AA634" s="162"/>
      <c r="AB634" s="162"/>
      <c r="AC634" s="162"/>
      <c r="AD634" s="608"/>
    </row>
    <row r="635" spans="1:30" s="1" customFormat="1" x14ac:dyDescent="0.2">
      <c r="A635" s="162"/>
      <c r="B635" s="162"/>
      <c r="C635" s="162"/>
      <c r="D635" s="162"/>
      <c r="E635" s="162"/>
      <c r="F635" s="162"/>
      <c r="G635" s="162"/>
      <c r="H635" s="162"/>
      <c r="I635" s="162"/>
      <c r="J635" s="162"/>
      <c r="K635" s="162"/>
      <c r="L635" s="162"/>
      <c r="M635" s="162"/>
      <c r="N635" s="162"/>
      <c r="O635" s="416"/>
      <c r="X635" s="162"/>
      <c r="Y635" s="162"/>
      <c r="Z635" s="162"/>
      <c r="AA635" s="162"/>
      <c r="AB635" s="162"/>
      <c r="AC635" s="162"/>
      <c r="AD635" s="608"/>
    </row>
    <row r="636" spans="1:30" s="1" customFormat="1" x14ac:dyDescent="0.2">
      <c r="A636" s="162"/>
      <c r="B636" s="162"/>
      <c r="C636" s="162"/>
      <c r="D636" s="162"/>
      <c r="E636" s="162"/>
      <c r="F636" s="162"/>
      <c r="G636" s="162"/>
      <c r="H636" s="162"/>
      <c r="I636" s="162"/>
      <c r="J636" s="162"/>
      <c r="K636" s="162"/>
      <c r="L636" s="162"/>
      <c r="M636" s="162"/>
      <c r="N636" s="162"/>
      <c r="O636" s="416"/>
      <c r="X636" s="162"/>
      <c r="Y636" s="162"/>
      <c r="Z636" s="162"/>
      <c r="AA636" s="162"/>
      <c r="AB636" s="162"/>
      <c r="AC636" s="162"/>
      <c r="AD636" s="608"/>
    </row>
    <row r="637" spans="1:30" s="1" customFormat="1" x14ac:dyDescent="0.2">
      <c r="A637" s="162"/>
      <c r="B637" s="162"/>
      <c r="C637" s="162"/>
      <c r="D637" s="162"/>
      <c r="E637" s="162"/>
      <c r="F637" s="162"/>
      <c r="G637" s="162"/>
      <c r="H637" s="162"/>
      <c r="I637" s="162"/>
      <c r="J637" s="162"/>
      <c r="K637" s="162"/>
      <c r="L637" s="162"/>
      <c r="M637" s="162"/>
      <c r="N637" s="162"/>
      <c r="O637" s="416"/>
      <c r="X637" s="162"/>
      <c r="Y637" s="162"/>
      <c r="Z637" s="162"/>
      <c r="AA637" s="162"/>
      <c r="AB637" s="162"/>
      <c r="AC637" s="162"/>
      <c r="AD637" s="608"/>
    </row>
    <row r="638" spans="1:30" s="1" customFormat="1" x14ac:dyDescent="0.2">
      <c r="A638" s="162"/>
      <c r="B638" s="162"/>
      <c r="C638" s="162"/>
      <c r="D638" s="162"/>
      <c r="E638" s="162"/>
      <c r="F638" s="162"/>
      <c r="G638" s="162"/>
      <c r="H638" s="162"/>
      <c r="I638" s="162"/>
      <c r="J638" s="162"/>
      <c r="K638" s="162"/>
      <c r="L638" s="162"/>
      <c r="M638" s="162"/>
      <c r="N638" s="162"/>
      <c r="O638" s="416"/>
      <c r="X638" s="162"/>
      <c r="Y638" s="162"/>
      <c r="Z638" s="162"/>
      <c r="AA638" s="162"/>
      <c r="AB638" s="162"/>
      <c r="AC638" s="162"/>
      <c r="AD638" s="608"/>
    </row>
    <row r="639" spans="1:30" s="1" customFormat="1" x14ac:dyDescent="0.2">
      <c r="A639" s="162"/>
      <c r="B639" s="162"/>
      <c r="C639" s="162"/>
      <c r="D639" s="162"/>
      <c r="E639" s="162"/>
      <c r="F639" s="162"/>
      <c r="G639" s="162"/>
      <c r="H639" s="162"/>
      <c r="I639" s="162"/>
      <c r="J639" s="162"/>
      <c r="K639" s="162"/>
      <c r="L639" s="162"/>
      <c r="M639" s="162"/>
      <c r="N639" s="162"/>
      <c r="O639" s="416"/>
      <c r="X639" s="162"/>
      <c r="Y639" s="162"/>
      <c r="Z639" s="162"/>
      <c r="AA639" s="162"/>
      <c r="AB639" s="162"/>
      <c r="AC639" s="162"/>
      <c r="AD639" s="608"/>
    </row>
    <row r="640" spans="1:30" s="1" customFormat="1" x14ac:dyDescent="0.2">
      <c r="A640" s="162"/>
      <c r="B640" s="162"/>
      <c r="C640" s="162"/>
      <c r="D640" s="162"/>
      <c r="E640" s="162"/>
      <c r="F640" s="162"/>
      <c r="G640" s="162"/>
      <c r="H640" s="162"/>
      <c r="I640" s="162"/>
      <c r="J640" s="162"/>
      <c r="K640" s="162"/>
      <c r="L640" s="162"/>
      <c r="M640" s="162"/>
      <c r="N640" s="162"/>
      <c r="O640" s="416"/>
      <c r="X640" s="162"/>
      <c r="Y640" s="162"/>
      <c r="Z640" s="162"/>
      <c r="AA640" s="162"/>
      <c r="AB640" s="162"/>
      <c r="AC640" s="162"/>
      <c r="AD640" s="608"/>
    </row>
    <row r="641" spans="1:30" s="1" customFormat="1" x14ac:dyDescent="0.2">
      <c r="A641" s="162"/>
      <c r="B641" s="162"/>
      <c r="C641" s="162"/>
      <c r="D641" s="162"/>
      <c r="E641" s="162"/>
      <c r="F641" s="162"/>
      <c r="G641" s="162"/>
      <c r="H641" s="162"/>
      <c r="I641" s="162"/>
      <c r="J641" s="162"/>
      <c r="K641" s="162"/>
      <c r="L641" s="162"/>
      <c r="M641" s="162"/>
      <c r="N641" s="162"/>
      <c r="O641" s="416"/>
      <c r="X641" s="162"/>
      <c r="Y641" s="162"/>
      <c r="Z641" s="162"/>
      <c r="AA641" s="162"/>
      <c r="AB641" s="162"/>
      <c r="AC641" s="162"/>
      <c r="AD641" s="608"/>
    </row>
    <row r="642" spans="1:30" s="1" customFormat="1" x14ac:dyDescent="0.2">
      <c r="A642" s="162"/>
      <c r="B642" s="162"/>
      <c r="C642" s="162"/>
      <c r="D642" s="162"/>
      <c r="E642" s="162"/>
      <c r="F642" s="162"/>
      <c r="G642" s="162"/>
      <c r="H642" s="162"/>
      <c r="I642" s="162"/>
      <c r="J642" s="162"/>
      <c r="K642" s="162"/>
      <c r="L642" s="162"/>
      <c r="M642" s="162"/>
      <c r="N642" s="162"/>
      <c r="O642" s="416"/>
      <c r="X642" s="162"/>
      <c r="Y642" s="162"/>
      <c r="Z642" s="162"/>
      <c r="AA642" s="162"/>
      <c r="AB642" s="162"/>
      <c r="AC642" s="162"/>
      <c r="AD642" s="608"/>
    </row>
    <row r="643" spans="1:30" s="1" customFormat="1" x14ac:dyDescent="0.2">
      <c r="A643" s="162"/>
      <c r="B643" s="162"/>
      <c r="C643" s="162"/>
      <c r="D643" s="162"/>
      <c r="E643" s="162"/>
      <c r="F643" s="162"/>
      <c r="G643" s="162"/>
      <c r="H643" s="162"/>
      <c r="I643" s="162"/>
      <c r="J643" s="162"/>
      <c r="K643" s="162"/>
      <c r="L643" s="162"/>
      <c r="M643" s="162"/>
      <c r="N643" s="162"/>
      <c r="O643" s="416"/>
      <c r="X643" s="162"/>
      <c r="Y643" s="162"/>
      <c r="Z643" s="162"/>
      <c r="AA643" s="162"/>
      <c r="AB643" s="162"/>
      <c r="AC643" s="162"/>
      <c r="AD643" s="608"/>
    </row>
    <row r="644" spans="1:30" s="1" customFormat="1" x14ac:dyDescent="0.2">
      <c r="A644" s="162"/>
      <c r="B644" s="162"/>
      <c r="C644" s="162"/>
      <c r="D644" s="162"/>
      <c r="E644" s="162"/>
      <c r="F644" s="162"/>
      <c r="G644" s="162"/>
      <c r="H644" s="162"/>
      <c r="I644" s="162"/>
      <c r="J644" s="162"/>
      <c r="K644" s="162"/>
      <c r="L644" s="162"/>
      <c r="M644" s="162"/>
      <c r="N644" s="162"/>
      <c r="O644" s="416"/>
      <c r="X644" s="162"/>
      <c r="Y644" s="162"/>
      <c r="Z644" s="162"/>
      <c r="AA644" s="162"/>
      <c r="AB644" s="162"/>
      <c r="AC644" s="162"/>
      <c r="AD644" s="608"/>
    </row>
    <row r="645" spans="1:30" s="1" customFormat="1" x14ac:dyDescent="0.2">
      <c r="A645" s="162"/>
      <c r="B645" s="162"/>
      <c r="C645" s="162"/>
      <c r="D645" s="162"/>
      <c r="E645" s="162"/>
      <c r="F645" s="162"/>
      <c r="G645" s="162"/>
      <c r="H645" s="162"/>
      <c r="I645" s="162"/>
      <c r="J645" s="162"/>
      <c r="K645" s="162"/>
      <c r="L645" s="162"/>
      <c r="M645" s="162"/>
      <c r="N645" s="162"/>
      <c r="O645" s="416"/>
      <c r="X645" s="162"/>
      <c r="Y645" s="162"/>
      <c r="Z645" s="162"/>
      <c r="AA645" s="162"/>
      <c r="AB645" s="162"/>
      <c r="AC645" s="162"/>
      <c r="AD645" s="608"/>
    </row>
    <row r="646" spans="1:30" s="1" customFormat="1" x14ac:dyDescent="0.2">
      <c r="A646" s="162"/>
      <c r="B646" s="162"/>
      <c r="C646" s="162"/>
      <c r="D646" s="162"/>
      <c r="E646" s="162"/>
      <c r="F646" s="162"/>
      <c r="G646" s="162"/>
      <c r="H646" s="162"/>
      <c r="I646" s="162"/>
      <c r="J646" s="162"/>
      <c r="K646" s="162"/>
      <c r="L646" s="162"/>
      <c r="M646" s="162"/>
      <c r="N646" s="162"/>
      <c r="O646" s="416"/>
      <c r="X646" s="162"/>
      <c r="Y646" s="162"/>
      <c r="Z646" s="162"/>
      <c r="AA646" s="162"/>
      <c r="AB646" s="162"/>
      <c r="AC646" s="162"/>
      <c r="AD646" s="608"/>
    </row>
    <row r="647" spans="1:30" s="1" customFormat="1" x14ac:dyDescent="0.2">
      <c r="A647" s="162"/>
      <c r="B647" s="162"/>
      <c r="C647" s="162"/>
      <c r="D647" s="162"/>
      <c r="E647" s="162"/>
      <c r="F647" s="162"/>
      <c r="G647" s="162"/>
      <c r="H647" s="162"/>
      <c r="I647" s="162"/>
      <c r="J647" s="162"/>
      <c r="K647" s="162"/>
      <c r="L647" s="162"/>
      <c r="M647" s="162"/>
      <c r="N647" s="162"/>
      <c r="O647" s="416"/>
      <c r="X647" s="162"/>
      <c r="Y647" s="162"/>
      <c r="Z647" s="162"/>
      <c r="AA647" s="162"/>
      <c r="AB647" s="162"/>
      <c r="AC647" s="162"/>
      <c r="AD647" s="608"/>
    </row>
    <row r="648" spans="1:30" s="1" customFormat="1" x14ac:dyDescent="0.2">
      <c r="A648" s="162"/>
      <c r="B648" s="162"/>
      <c r="C648" s="162"/>
      <c r="D648" s="162"/>
      <c r="E648" s="162"/>
      <c r="F648" s="162"/>
      <c r="G648" s="162"/>
      <c r="H648" s="162"/>
      <c r="I648" s="162"/>
      <c r="J648" s="162"/>
      <c r="K648" s="162"/>
      <c r="L648" s="162"/>
      <c r="M648" s="162"/>
      <c r="N648" s="162"/>
      <c r="O648" s="416"/>
      <c r="X648" s="162"/>
      <c r="Y648" s="162"/>
      <c r="Z648" s="162"/>
      <c r="AA648" s="162"/>
      <c r="AB648" s="162"/>
      <c r="AC648" s="162"/>
      <c r="AD648" s="608"/>
    </row>
    <row r="649" spans="1:30" s="1" customFormat="1" x14ac:dyDescent="0.2">
      <c r="A649" s="162"/>
      <c r="B649" s="162"/>
      <c r="C649" s="162"/>
      <c r="D649" s="162"/>
      <c r="E649" s="162"/>
      <c r="F649" s="162"/>
      <c r="G649" s="162"/>
      <c r="H649" s="162"/>
      <c r="I649" s="162"/>
      <c r="J649" s="162"/>
      <c r="K649" s="162"/>
      <c r="L649" s="162"/>
      <c r="M649" s="162"/>
      <c r="N649" s="162"/>
      <c r="O649" s="416"/>
      <c r="X649" s="162"/>
      <c r="Y649" s="162"/>
      <c r="Z649" s="162"/>
      <c r="AA649" s="162"/>
      <c r="AB649" s="162"/>
      <c r="AC649" s="162"/>
      <c r="AD649" s="608"/>
    </row>
    <row r="650" spans="1:30" s="1" customFormat="1" x14ac:dyDescent="0.2">
      <c r="A650" s="162"/>
      <c r="B650" s="162"/>
      <c r="C650" s="162"/>
      <c r="D650" s="162"/>
      <c r="E650" s="162"/>
      <c r="F650" s="162"/>
      <c r="G650" s="162"/>
      <c r="H650" s="162"/>
      <c r="I650" s="162"/>
      <c r="J650" s="162"/>
      <c r="K650" s="162"/>
      <c r="L650" s="162"/>
      <c r="M650" s="162"/>
      <c r="N650" s="162"/>
      <c r="O650" s="416"/>
      <c r="X650" s="162"/>
      <c r="Y650" s="162"/>
      <c r="Z650" s="162"/>
      <c r="AA650" s="162"/>
      <c r="AB650" s="162"/>
      <c r="AC650" s="162"/>
      <c r="AD650" s="608"/>
    </row>
    <row r="651" spans="1:30" s="1" customFormat="1" x14ac:dyDescent="0.2">
      <c r="A651" s="162"/>
      <c r="B651" s="162"/>
      <c r="C651" s="162"/>
      <c r="D651" s="162"/>
      <c r="E651" s="162"/>
      <c r="F651" s="162"/>
      <c r="G651" s="162"/>
      <c r="H651" s="162"/>
      <c r="I651" s="162"/>
      <c r="J651" s="162"/>
      <c r="K651" s="162"/>
      <c r="L651" s="162"/>
      <c r="M651" s="162"/>
      <c r="N651" s="162"/>
      <c r="O651" s="416"/>
      <c r="X651" s="162"/>
      <c r="Y651" s="162"/>
      <c r="Z651" s="162"/>
      <c r="AA651" s="162"/>
      <c r="AB651" s="162"/>
      <c r="AC651" s="162"/>
      <c r="AD651" s="608"/>
    </row>
    <row r="652" spans="1:30" s="1" customFormat="1" x14ac:dyDescent="0.2">
      <c r="A652" s="162"/>
      <c r="B652" s="162"/>
      <c r="C652" s="162"/>
      <c r="D652" s="162"/>
      <c r="E652" s="162"/>
      <c r="F652" s="162"/>
      <c r="G652" s="162"/>
      <c r="H652" s="162"/>
      <c r="I652" s="162"/>
      <c r="J652" s="162"/>
      <c r="K652" s="162"/>
      <c r="L652" s="162"/>
      <c r="M652" s="162"/>
      <c r="N652" s="162"/>
      <c r="O652" s="416"/>
      <c r="X652" s="162"/>
      <c r="Y652" s="162"/>
      <c r="Z652" s="162"/>
      <c r="AA652" s="162"/>
      <c r="AB652" s="162"/>
      <c r="AC652" s="162"/>
      <c r="AD652" s="608"/>
    </row>
    <row r="653" spans="1:30" s="1" customFormat="1" x14ac:dyDescent="0.2">
      <c r="A653" s="162"/>
      <c r="B653" s="162"/>
      <c r="C653" s="162"/>
      <c r="D653" s="162"/>
      <c r="E653" s="162"/>
      <c r="F653" s="162"/>
      <c r="G653" s="162"/>
      <c r="H653" s="162"/>
      <c r="I653" s="162"/>
      <c r="J653" s="162"/>
      <c r="K653" s="162"/>
      <c r="L653" s="162"/>
      <c r="M653" s="162"/>
      <c r="N653" s="162"/>
      <c r="O653" s="416"/>
      <c r="X653" s="162"/>
      <c r="Y653" s="162"/>
      <c r="Z653" s="162"/>
      <c r="AA653" s="162"/>
      <c r="AB653" s="162"/>
      <c r="AC653" s="162"/>
      <c r="AD653" s="608"/>
    </row>
    <row r="654" spans="1:30" s="1" customFormat="1" x14ac:dyDescent="0.2">
      <c r="A654" s="162"/>
      <c r="B654" s="162"/>
      <c r="C654" s="162"/>
      <c r="D654" s="162"/>
      <c r="E654" s="162"/>
      <c r="F654" s="162"/>
      <c r="G654" s="162"/>
      <c r="H654" s="162"/>
      <c r="I654" s="162"/>
      <c r="J654" s="162"/>
      <c r="K654" s="162"/>
      <c r="L654" s="162"/>
      <c r="M654" s="162"/>
      <c r="N654" s="162"/>
      <c r="O654" s="416"/>
      <c r="X654" s="162"/>
      <c r="Y654" s="162"/>
      <c r="Z654" s="162"/>
      <c r="AA654" s="162"/>
      <c r="AB654" s="162"/>
      <c r="AC654" s="162"/>
      <c r="AD654" s="608"/>
    </row>
    <row r="655" spans="1:30" s="1" customFormat="1" x14ac:dyDescent="0.2">
      <c r="A655" s="162"/>
      <c r="B655" s="162"/>
      <c r="C655" s="162"/>
      <c r="D655" s="162"/>
      <c r="E655" s="162"/>
      <c r="F655" s="162"/>
      <c r="G655" s="162"/>
      <c r="H655" s="162"/>
      <c r="I655" s="162"/>
      <c r="J655" s="162"/>
      <c r="K655" s="162"/>
      <c r="L655" s="162"/>
      <c r="M655" s="162"/>
      <c r="N655" s="162"/>
      <c r="O655" s="416"/>
      <c r="X655" s="162"/>
      <c r="Y655" s="162"/>
      <c r="Z655" s="162"/>
      <c r="AA655" s="162"/>
      <c r="AB655" s="162"/>
      <c r="AC655" s="162"/>
      <c r="AD655" s="608"/>
    </row>
    <row r="656" spans="1:30" s="1" customFormat="1" x14ac:dyDescent="0.2">
      <c r="A656" s="162"/>
      <c r="B656" s="162"/>
      <c r="C656" s="162"/>
      <c r="D656" s="162"/>
      <c r="E656" s="162"/>
      <c r="F656" s="162"/>
      <c r="G656" s="162"/>
      <c r="H656" s="162"/>
      <c r="I656" s="162"/>
      <c r="J656" s="162"/>
      <c r="K656" s="162"/>
      <c r="L656" s="162"/>
      <c r="M656" s="162"/>
      <c r="N656" s="162"/>
      <c r="O656" s="416"/>
      <c r="X656" s="162"/>
      <c r="Y656" s="162"/>
      <c r="Z656" s="162"/>
      <c r="AA656" s="162"/>
      <c r="AB656" s="162"/>
      <c r="AC656" s="162"/>
      <c r="AD656" s="608"/>
    </row>
    <row r="657" spans="1:30" s="1" customFormat="1" x14ac:dyDescent="0.2">
      <c r="A657" s="162"/>
      <c r="B657" s="162"/>
      <c r="C657" s="162"/>
      <c r="D657" s="162"/>
      <c r="E657" s="162"/>
      <c r="F657" s="162"/>
      <c r="G657" s="162"/>
      <c r="H657" s="162"/>
      <c r="I657" s="162"/>
      <c r="J657" s="162"/>
      <c r="K657" s="162"/>
      <c r="L657" s="162"/>
      <c r="M657" s="162"/>
      <c r="N657" s="162"/>
      <c r="O657" s="416"/>
      <c r="X657" s="162"/>
      <c r="Y657" s="162"/>
      <c r="Z657" s="162"/>
      <c r="AA657" s="162"/>
      <c r="AB657" s="162"/>
      <c r="AC657" s="162"/>
      <c r="AD657" s="608"/>
    </row>
    <row r="658" spans="1:30" s="1" customFormat="1" x14ac:dyDescent="0.2">
      <c r="A658" s="162"/>
      <c r="B658" s="162"/>
      <c r="C658" s="162"/>
      <c r="D658" s="162"/>
      <c r="E658" s="162"/>
      <c r="F658" s="162"/>
      <c r="G658" s="162"/>
      <c r="H658" s="162"/>
      <c r="I658" s="162"/>
      <c r="J658" s="162"/>
      <c r="K658" s="162"/>
      <c r="L658" s="162"/>
      <c r="M658" s="162"/>
      <c r="N658" s="162"/>
      <c r="O658" s="416"/>
      <c r="X658" s="162"/>
      <c r="Y658" s="162"/>
      <c r="Z658" s="162"/>
      <c r="AA658" s="162"/>
      <c r="AB658" s="162"/>
      <c r="AC658" s="162"/>
      <c r="AD658" s="608"/>
    </row>
    <row r="659" spans="1:30" s="1" customFormat="1" x14ac:dyDescent="0.2">
      <c r="A659" s="162"/>
      <c r="B659" s="162"/>
      <c r="C659" s="162"/>
      <c r="D659" s="162"/>
      <c r="E659" s="162"/>
      <c r="F659" s="162"/>
      <c r="G659" s="162"/>
      <c r="H659" s="162"/>
      <c r="I659" s="162"/>
      <c r="J659" s="162"/>
      <c r="K659" s="162"/>
      <c r="L659" s="162"/>
      <c r="M659" s="162"/>
      <c r="N659" s="162"/>
      <c r="O659" s="416"/>
      <c r="X659" s="162"/>
      <c r="Y659" s="162"/>
      <c r="Z659" s="162"/>
      <c r="AA659" s="162"/>
      <c r="AB659" s="162"/>
      <c r="AC659" s="162"/>
      <c r="AD659" s="608"/>
    </row>
    <row r="660" spans="1:30" s="1" customFormat="1" x14ac:dyDescent="0.2">
      <c r="A660" s="162"/>
      <c r="B660" s="162"/>
      <c r="C660" s="162"/>
      <c r="D660" s="162"/>
      <c r="E660" s="162"/>
      <c r="F660" s="162"/>
      <c r="G660" s="162"/>
      <c r="H660" s="162"/>
      <c r="I660" s="162"/>
      <c r="J660" s="162"/>
      <c r="K660" s="162"/>
      <c r="L660" s="162"/>
      <c r="M660" s="162"/>
      <c r="N660" s="162"/>
      <c r="O660" s="416"/>
      <c r="X660" s="162"/>
      <c r="Y660" s="162"/>
      <c r="Z660" s="162"/>
      <c r="AA660" s="162"/>
      <c r="AB660" s="162"/>
      <c r="AC660" s="162"/>
      <c r="AD660" s="608"/>
    </row>
    <row r="661" spans="1:30" s="1" customFormat="1" x14ac:dyDescent="0.2">
      <c r="A661" s="162"/>
      <c r="B661" s="162"/>
      <c r="C661" s="162"/>
      <c r="D661" s="162"/>
      <c r="E661" s="162"/>
      <c r="F661" s="162"/>
      <c r="G661" s="162"/>
      <c r="H661" s="162"/>
      <c r="I661" s="162"/>
      <c r="J661" s="162"/>
      <c r="K661" s="162"/>
      <c r="L661" s="162"/>
      <c r="M661" s="162"/>
      <c r="N661" s="162"/>
      <c r="O661" s="416"/>
      <c r="X661" s="162"/>
      <c r="Y661" s="162"/>
      <c r="Z661" s="162"/>
      <c r="AA661" s="162"/>
      <c r="AB661" s="162"/>
      <c r="AC661" s="162"/>
      <c r="AD661" s="608"/>
    </row>
    <row r="662" spans="1:30" s="1" customFormat="1" x14ac:dyDescent="0.2">
      <c r="A662" s="162"/>
      <c r="B662" s="162"/>
      <c r="C662" s="162"/>
      <c r="D662" s="162"/>
      <c r="E662" s="162"/>
      <c r="F662" s="162"/>
      <c r="G662" s="162"/>
      <c r="H662" s="162"/>
      <c r="I662" s="162"/>
      <c r="J662" s="162"/>
      <c r="K662" s="162"/>
      <c r="L662" s="162"/>
      <c r="M662" s="162"/>
      <c r="N662" s="162"/>
      <c r="O662" s="416"/>
      <c r="X662" s="162"/>
      <c r="Y662" s="162"/>
      <c r="Z662" s="162"/>
      <c r="AA662" s="162"/>
      <c r="AB662" s="162"/>
      <c r="AC662" s="162"/>
      <c r="AD662" s="608"/>
    </row>
    <row r="663" spans="1:30" s="1" customFormat="1" x14ac:dyDescent="0.2">
      <c r="A663" s="162"/>
      <c r="B663" s="162"/>
      <c r="C663" s="162"/>
      <c r="D663" s="162"/>
      <c r="E663" s="162"/>
      <c r="F663" s="162"/>
      <c r="G663" s="162"/>
      <c r="H663" s="162"/>
      <c r="I663" s="162"/>
      <c r="J663" s="162"/>
      <c r="K663" s="162"/>
      <c r="L663" s="162"/>
      <c r="M663" s="162"/>
      <c r="N663" s="162"/>
      <c r="O663" s="416"/>
      <c r="X663" s="162"/>
      <c r="Y663" s="162"/>
      <c r="Z663" s="162"/>
      <c r="AA663" s="162"/>
      <c r="AB663" s="162"/>
      <c r="AC663" s="162"/>
      <c r="AD663" s="608"/>
    </row>
    <row r="664" spans="1:30" s="1" customFormat="1" x14ac:dyDescent="0.2">
      <c r="A664" s="162"/>
      <c r="B664" s="162"/>
      <c r="C664" s="162"/>
      <c r="D664" s="162"/>
      <c r="E664" s="162"/>
      <c r="F664" s="162"/>
      <c r="G664" s="162"/>
      <c r="H664" s="162"/>
      <c r="I664" s="162"/>
      <c r="J664" s="162"/>
      <c r="K664" s="162"/>
      <c r="L664" s="162"/>
      <c r="M664" s="162"/>
      <c r="N664" s="162"/>
      <c r="O664" s="416"/>
      <c r="X664" s="162"/>
      <c r="Y664" s="162"/>
      <c r="Z664" s="162"/>
      <c r="AA664" s="162"/>
      <c r="AB664" s="162"/>
      <c r="AC664" s="162"/>
      <c r="AD664" s="608"/>
    </row>
    <row r="665" spans="1:30" s="1" customFormat="1" x14ac:dyDescent="0.2">
      <c r="A665" s="162"/>
      <c r="B665" s="162"/>
      <c r="C665" s="162"/>
      <c r="D665" s="162"/>
      <c r="E665" s="162"/>
      <c r="F665" s="162"/>
      <c r="G665" s="162"/>
      <c r="H665" s="162"/>
      <c r="I665" s="162"/>
      <c r="J665" s="162"/>
      <c r="K665" s="162"/>
      <c r="L665" s="162"/>
      <c r="M665" s="162"/>
      <c r="N665" s="162"/>
      <c r="O665" s="416"/>
      <c r="X665" s="162"/>
      <c r="Y665" s="162"/>
      <c r="Z665" s="162"/>
      <c r="AA665" s="162"/>
      <c r="AB665" s="162"/>
      <c r="AC665" s="162"/>
      <c r="AD665" s="608"/>
    </row>
    <row r="666" spans="1:30" s="1" customFormat="1" x14ac:dyDescent="0.2">
      <c r="A666" s="162"/>
      <c r="B666" s="162"/>
      <c r="C666" s="162"/>
      <c r="D666" s="162"/>
      <c r="E666" s="162"/>
      <c r="F666" s="162"/>
      <c r="G666" s="162"/>
      <c r="H666" s="162"/>
      <c r="I666" s="162"/>
      <c r="J666" s="162"/>
      <c r="K666" s="162"/>
      <c r="L666" s="162"/>
      <c r="M666" s="162"/>
      <c r="N666" s="162"/>
      <c r="O666" s="416"/>
      <c r="X666" s="162"/>
      <c r="Y666" s="162"/>
      <c r="Z666" s="162"/>
      <c r="AA666" s="162"/>
      <c r="AB666" s="162"/>
      <c r="AC666" s="162"/>
      <c r="AD666" s="608"/>
    </row>
    <row r="667" spans="1:30" s="1" customFormat="1" x14ac:dyDescent="0.2">
      <c r="A667" s="162"/>
      <c r="B667" s="162"/>
      <c r="C667" s="162"/>
      <c r="D667" s="162"/>
      <c r="E667" s="162"/>
      <c r="F667" s="162"/>
      <c r="G667" s="162"/>
      <c r="H667" s="162"/>
      <c r="I667" s="162"/>
      <c r="J667" s="162"/>
      <c r="K667" s="162"/>
      <c r="L667" s="162"/>
      <c r="M667" s="162"/>
      <c r="N667" s="162"/>
      <c r="O667" s="416"/>
      <c r="X667" s="162"/>
      <c r="Y667" s="162"/>
      <c r="Z667" s="162"/>
      <c r="AA667" s="162"/>
      <c r="AB667" s="162"/>
      <c r="AC667" s="162"/>
      <c r="AD667" s="608"/>
    </row>
    <row r="668" spans="1:30" s="1" customFormat="1" x14ac:dyDescent="0.2">
      <c r="A668" s="162"/>
      <c r="B668" s="162"/>
      <c r="C668" s="162"/>
      <c r="D668" s="162"/>
      <c r="E668" s="162"/>
      <c r="F668" s="162"/>
      <c r="G668" s="162"/>
      <c r="H668" s="162"/>
      <c r="I668" s="162"/>
      <c r="J668" s="162"/>
      <c r="K668" s="162"/>
      <c r="L668" s="162"/>
      <c r="M668" s="162"/>
      <c r="N668" s="162"/>
      <c r="O668" s="416"/>
      <c r="X668" s="162"/>
      <c r="Y668" s="162"/>
      <c r="Z668" s="162"/>
      <c r="AA668" s="162"/>
      <c r="AB668" s="162"/>
      <c r="AC668" s="162"/>
      <c r="AD668" s="608"/>
    </row>
    <row r="669" spans="1:30" s="1" customFormat="1" x14ac:dyDescent="0.2">
      <c r="A669" s="162"/>
      <c r="B669" s="162"/>
      <c r="C669" s="162"/>
      <c r="D669" s="162"/>
      <c r="E669" s="162"/>
      <c r="F669" s="162"/>
      <c r="G669" s="162"/>
      <c r="H669" s="162"/>
      <c r="I669" s="162"/>
      <c r="J669" s="162"/>
      <c r="K669" s="162"/>
      <c r="L669" s="162"/>
      <c r="M669" s="162"/>
      <c r="N669" s="162"/>
      <c r="O669" s="416"/>
      <c r="X669" s="162"/>
      <c r="Y669" s="162"/>
      <c r="Z669" s="162"/>
      <c r="AA669" s="162"/>
      <c r="AB669" s="162"/>
      <c r="AC669" s="162"/>
      <c r="AD669" s="608"/>
    </row>
    <row r="670" spans="1:30" s="1" customFormat="1" x14ac:dyDescent="0.2">
      <c r="A670" s="162"/>
      <c r="B670" s="162"/>
      <c r="C670" s="162"/>
      <c r="D670" s="162"/>
      <c r="E670" s="162"/>
      <c r="F670" s="162"/>
      <c r="G670" s="162"/>
      <c r="H670" s="162"/>
      <c r="I670" s="162"/>
      <c r="J670" s="162"/>
      <c r="K670" s="162"/>
      <c r="L670" s="162"/>
      <c r="M670" s="162"/>
      <c r="N670" s="162"/>
      <c r="O670" s="416"/>
      <c r="X670" s="162"/>
      <c r="Y670" s="162"/>
      <c r="Z670" s="162"/>
      <c r="AA670" s="162"/>
      <c r="AB670" s="162"/>
      <c r="AC670" s="162"/>
      <c r="AD670" s="608"/>
    </row>
    <row r="671" spans="1:30" s="1" customFormat="1" x14ac:dyDescent="0.2">
      <c r="A671" s="162"/>
      <c r="B671" s="162"/>
      <c r="C671" s="162"/>
      <c r="D671" s="162"/>
      <c r="E671" s="162"/>
      <c r="F671" s="162"/>
      <c r="G671" s="162"/>
      <c r="H671" s="162"/>
      <c r="I671" s="162"/>
      <c r="J671" s="162"/>
      <c r="K671" s="162"/>
      <c r="L671" s="162"/>
      <c r="M671" s="162"/>
      <c r="N671" s="162"/>
      <c r="O671" s="416"/>
      <c r="X671" s="162"/>
      <c r="Y671" s="162"/>
      <c r="Z671" s="162"/>
      <c r="AA671" s="162"/>
      <c r="AB671" s="162"/>
      <c r="AC671" s="162"/>
      <c r="AD671" s="608"/>
    </row>
    <row r="672" spans="1:30" s="1" customFormat="1" x14ac:dyDescent="0.2">
      <c r="A672" s="162"/>
      <c r="B672" s="162"/>
      <c r="C672" s="162"/>
      <c r="D672" s="162"/>
      <c r="E672" s="162"/>
      <c r="F672" s="162"/>
      <c r="G672" s="162"/>
      <c r="H672" s="162"/>
      <c r="I672" s="162"/>
      <c r="J672" s="162"/>
      <c r="K672" s="162"/>
      <c r="L672" s="162"/>
      <c r="M672" s="162"/>
      <c r="N672" s="162"/>
      <c r="O672" s="416"/>
      <c r="X672" s="162"/>
      <c r="Y672" s="162"/>
      <c r="Z672" s="162"/>
      <c r="AA672" s="162"/>
      <c r="AB672" s="162"/>
      <c r="AC672" s="162"/>
      <c r="AD672" s="608"/>
    </row>
    <row r="673" spans="1:30" s="1" customFormat="1" x14ac:dyDescent="0.2">
      <c r="A673" s="162"/>
      <c r="B673" s="162"/>
      <c r="C673" s="162"/>
      <c r="D673" s="162"/>
      <c r="E673" s="162"/>
      <c r="F673" s="162"/>
      <c r="G673" s="162"/>
      <c r="H673" s="162"/>
      <c r="I673" s="162"/>
      <c r="J673" s="162"/>
      <c r="K673" s="162"/>
      <c r="L673" s="162"/>
      <c r="M673" s="162"/>
      <c r="N673" s="162"/>
      <c r="O673" s="416"/>
      <c r="X673" s="162"/>
      <c r="Y673" s="162"/>
      <c r="Z673" s="162"/>
      <c r="AA673" s="162"/>
      <c r="AB673" s="162"/>
      <c r="AC673" s="162"/>
      <c r="AD673" s="608"/>
    </row>
    <row r="674" spans="1:30" s="1" customFormat="1" x14ac:dyDescent="0.2">
      <c r="A674" s="162"/>
      <c r="B674" s="162"/>
      <c r="C674" s="162"/>
      <c r="D674" s="162"/>
      <c r="E674" s="162"/>
      <c r="F674" s="162"/>
      <c r="G674" s="162"/>
      <c r="H674" s="162"/>
      <c r="I674" s="162"/>
      <c r="J674" s="162"/>
      <c r="K674" s="162"/>
      <c r="L674" s="162"/>
      <c r="M674" s="162"/>
      <c r="N674" s="162"/>
      <c r="O674" s="416"/>
      <c r="X674" s="162"/>
      <c r="Y674" s="162"/>
      <c r="Z674" s="162"/>
      <c r="AA674" s="162"/>
      <c r="AB674" s="162"/>
      <c r="AC674" s="162"/>
      <c r="AD674" s="608"/>
    </row>
    <row r="675" spans="1:30" s="1" customFormat="1" x14ac:dyDescent="0.2">
      <c r="A675" s="162"/>
      <c r="B675" s="162"/>
      <c r="C675" s="162"/>
      <c r="D675" s="162"/>
      <c r="E675" s="162"/>
      <c r="F675" s="162"/>
      <c r="G675" s="162"/>
      <c r="H675" s="162"/>
      <c r="I675" s="162"/>
      <c r="J675" s="162"/>
      <c r="K675" s="162"/>
      <c r="L675" s="162"/>
      <c r="M675" s="162"/>
      <c r="N675" s="162"/>
      <c r="O675" s="416"/>
      <c r="X675" s="162"/>
      <c r="Y675" s="162"/>
      <c r="Z675" s="162"/>
      <c r="AA675" s="162"/>
      <c r="AB675" s="162"/>
      <c r="AC675" s="162"/>
      <c r="AD675" s="608"/>
    </row>
    <row r="676" spans="1:30" s="1" customFormat="1" x14ac:dyDescent="0.2">
      <c r="A676" s="162"/>
      <c r="B676" s="162"/>
      <c r="C676" s="162"/>
      <c r="D676" s="162"/>
      <c r="E676" s="162"/>
      <c r="F676" s="162"/>
      <c r="G676" s="162"/>
      <c r="H676" s="162"/>
      <c r="I676" s="162"/>
      <c r="J676" s="162"/>
      <c r="K676" s="162"/>
      <c r="L676" s="162"/>
      <c r="M676" s="162"/>
      <c r="N676" s="162"/>
      <c r="O676" s="416"/>
      <c r="X676" s="162"/>
      <c r="Y676" s="162"/>
      <c r="Z676" s="162"/>
      <c r="AA676" s="162"/>
      <c r="AB676" s="162"/>
      <c r="AC676" s="162"/>
      <c r="AD676" s="608"/>
    </row>
    <row r="677" spans="1:30" s="1" customFormat="1" x14ac:dyDescent="0.2">
      <c r="A677" s="162"/>
      <c r="B677" s="162"/>
      <c r="C677" s="162"/>
      <c r="D677" s="162"/>
      <c r="E677" s="162"/>
      <c r="F677" s="162"/>
      <c r="G677" s="162"/>
      <c r="H677" s="162"/>
      <c r="I677" s="162"/>
      <c r="J677" s="162"/>
      <c r="K677" s="162"/>
      <c r="L677" s="162"/>
      <c r="M677" s="162"/>
      <c r="N677" s="162"/>
      <c r="O677" s="416"/>
      <c r="X677" s="162"/>
      <c r="Y677" s="162"/>
      <c r="Z677" s="162"/>
      <c r="AA677" s="162"/>
      <c r="AB677" s="162"/>
      <c r="AC677" s="162"/>
      <c r="AD677" s="608"/>
    </row>
    <row r="678" spans="1:30" s="1" customFormat="1" x14ac:dyDescent="0.2">
      <c r="A678" s="162"/>
      <c r="B678" s="162"/>
      <c r="C678" s="162"/>
      <c r="D678" s="162"/>
      <c r="E678" s="162"/>
      <c r="F678" s="162"/>
      <c r="G678" s="162"/>
      <c r="H678" s="162"/>
      <c r="I678" s="162"/>
      <c r="J678" s="162"/>
      <c r="K678" s="162"/>
      <c r="L678" s="162"/>
      <c r="M678" s="162"/>
      <c r="N678" s="162"/>
      <c r="O678" s="416"/>
      <c r="X678" s="162"/>
      <c r="Y678" s="162"/>
      <c r="Z678" s="162"/>
      <c r="AA678" s="162"/>
      <c r="AB678" s="162"/>
      <c r="AC678" s="162"/>
      <c r="AD678" s="608"/>
    </row>
    <row r="679" spans="1:30" s="1" customFormat="1" x14ac:dyDescent="0.2">
      <c r="A679" s="162"/>
      <c r="B679" s="162"/>
      <c r="C679" s="162"/>
      <c r="D679" s="162"/>
      <c r="E679" s="162"/>
      <c r="F679" s="162"/>
      <c r="G679" s="162"/>
      <c r="H679" s="162"/>
      <c r="I679" s="162"/>
      <c r="J679" s="162"/>
      <c r="K679" s="162"/>
      <c r="L679" s="162"/>
      <c r="M679" s="162"/>
      <c r="N679" s="162"/>
      <c r="O679" s="416"/>
      <c r="X679" s="162"/>
      <c r="Y679" s="162"/>
      <c r="Z679" s="162"/>
      <c r="AA679" s="162"/>
      <c r="AB679" s="162"/>
      <c r="AC679" s="162"/>
      <c r="AD679" s="608"/>
    </row>
    <row r="680" spans="1:30" s="1" customFormat="1" x14ac:dyDescent="0.2">
      <c r="A680" s="162"/>
      <c r="B680" s="162"/>
      <c r="C680" s="162"/>
      <c r="D680" s="162"/>
      <c r="E680" s="162"/>
      <c r="F680" s="162"/>
      <c r="G680" s="162"/>
      <c r="H680" s="162"/>
      <c r="I680" s="162"/>
      <c r="J680" s="162"/>
      <c r="K680" s="162"/>
      <c r="L680" s="162"/>
      <c r="M680" s="162"/>
      <c r="N680" s="162"/>
      <c r="O680" s="416"/>
      <c r="X680" s="162"/>
      <c r="Y680" s="162"/>
      <c r="Z680" s="162"/>
      <c r="AA680" s="162"/>
      <c r="AB680" s="162"/>
      <c r="AC680" s="162"/>
      <c r="AD680" s="608"/>
    </row>
    <row r="681" spans="1:30" s="1" customFormat="1" x14ac:dyDescent="0.2">
      <c r="A681" s="162"/>
      <c r="B681" s="162"/>
      <c r="C681" s="162"/>
      <c r="D681" s="162"/>
      <c r="E681" s="162"/>
      <c r="F681" s="162"/>
      <c r="G681" s="162"/>
      <c r="H681" s="162"/>
      <c r="I681" s="162"/>
      <c r="J681" s="162"/>
      <c r="K681" s="162"/>
      <c r="L681" s="162"/>
      <c r="M681" s="162"/>
      <c r="N681" s="162"/>
      <c r="O681" s="416"/>
      <c r="X681" s="162"/>
      <c r="Y681" s="162"/>
      <c r="Z681" s="162"/>
      <c r="AA681" s="162"/>
      <c r="AB681" s="162"/>
      <c r="AC681" s="162"/>
      <c r="AD681" s="608"/>
    </row>
    <row r="682" spans="1:30" s="1" customFormat="1" x14ac:dyDescent="0.2">
      <c r="A682" s="162"/>
      <c r="B682" s="162"/>
      <c r="C682" s="162"/>
      <c r="D682" s="162"/>
      <c r="E682" s="162"/>
      <c r="F682" s="162"/>
      <c r="G682" s="162"/>
      <c r="H682" s="162"/>
      <c r="I682" s="162"/>
      <c r="J682" s="162"/>
      <c r="K682" s="162"/>
      <c r="L682" s="162"/>
      <c r="M682" s="162"/>
      <c r="N682" s="162"/>
      <c r="O682" s="416"/>
      <c r="X682" s="162"/>
      <c r="Y682" s="162"/>
      <c r="Z682" s="162"/>
      <c r="AA682" s="162"/>
      <c r="AB682" s="162"/>
      <c r="AC682" s="162"/>
      <c r="AD682" s="608"/>
    </row>
    <row r="683" spans="1:30" s="1" customFormat="1" x14ac:dyDescent="0.2">
      <c r="A683" s="162"/>
      <c r="B683" s="162"/>
      <c r="C683" s="162"/>
      <c r="D683" s="162"/>
      <c r="E683" s="162"/>
      <c r="F683" s="162"/>
      <c r="G683" s="162"/>
      <c r="H683" s="162"/>
      <c r="I683" s="162"/>
      <c r="J683" s="162"/>
      <c r="K683" s="162"/>
      <c r="L683" s="162"/>
      <c r="M683" s="162"/>
      <c r="N683" s="162"/>
      <c r="O683" s="416"/>
      <c r="X683" s="162"/>
      <c r="Y683" s="162"/>
      <c r="Z683" s="162"/>
      <c r="AA683" s="162"/>
      <c r="AB683" s="162"/>
      <c r="AC683" s="162"/>
      <c r="AD683" s="608"/>
    </row>
    <row r="684" spans="1:30" s="1" customFormat="1" x14ac:dyDescent="0.2">
      <c r="A684" s="162"/>
      <c r="B684" s="162"/>
      <c r="C684" s="162"/>
      <c r="D684" s="162"/>
      <c r="E684" s="162"/>
      <c r="F684" s="162"/>
      <c r="G684" s="162"/>
      <c r="H684" s="162"/>
      <c r="I684" s="162"/>
      <c r="J684" s="162"/>
      <c r="K684" s="162"/>
      <c r="L684" s="162"/>
      <c r="M684" s="162"/>
      <c r="N684" s="162"/>
      <c r="O684" s="416"/>
      <c r="X684" s="162"/>
      <c r="Y684" s="162"/>
      <c r="Z684" s="162"/>
      <c r="AA684" s="162"/>
      <c r="AB684" s="162"/>
      <c r="AC684" s="162"/>
      <c r="AD684" s="608"/>
    </row>
    <row r="685" spans="1:30" s="1" customFormat="1" x14ac:dyDescent="0.2">
      <c r="A685" s="162"/>
      <c r="B685" s="162"/>
      <c r="C685" s="162"/>
      <c r="D685" s="162"/>
      <c r="E685" s="162"/>
      <c r="F685" s="162"/>
      <c r="G685" s="162"/>
      <c r="H685" s="162"/>
      <c r="I685" s="162"/>
      <c r="J685" s="162"/>
      <c r="K685" s="162"/>
      <c r="L685" s="162"/>
      <c r="M685" s="162"/>
      <c r="N685" s="162"/>
      <c r="O685" s="416"/>
      <c r="X685" s="162"/>
      <c r="Y685" s="162"/>
      <c r="Z685" s="162"/>
      <c r="AA685" s="162"/>
      <c r="AB685" s="162"/>
      <c r="AC685" s="162"/>
      <c r="AD685" s="608"/>
    </row>
    <row r="686" spans="1:30" s="1" customFormat="1" x14ac:dyDescent="0.2">
      <c r="A686" s="162"/>
      <c r="B686" s="162"/>
      <c r="C686" s="162"/>
      <c r="D686" s="162"/>
      <c r="E686" s="162"/>
      <c r="F686" s="162"/>
      <c r="G686" s="162"/>
      <c r="H686" s="162"/>
      <c r="I686" s="162"/>
      <c r="J686" s="162"/>
      <c r="K686" s="162"/>
      <c r="L686" s="162"/>
      <c r="M686" s="162"/>
      <c r="N686" s="162"/>
      <c r="O686" s="416"/>
      <c r="X686" s="162"/>
      <c r="Y686" s="162"/>
      <c r="Z686" s="162"/>
      <c r="AA686" s="162"/>
      <c r="AB686" s="162"/>
      <c r="AC686" s="162"/>
      <c r="AD686" s="608"/>
    </row>
    <row r="687" spans="1:30" s="1" customFormat="1" x14ac:dyDescent="0.2">
      <c r="A687" s="162"/>
      <c r="B687" s="162"/>
      <c r="C687" s="162"/>
      <c r="D687" s="162"/>
      <c r="E687" s="162"/>
      <c r="F687" s="162"/>
      <c r="G687" s="162"/>
      <c r="H687" s="162"/>
      <c r="I687" s="162"/>
      <c r="J687" s="162"/>
      <c r="K687" s="162"/>
      <c r="L687" s="162"/>
      <c r="M687" s="162"/>
      <c r="N687" s="162"/>
      <c r="O687" s="416"/>
      <c r="X687" s="162"/>
      <c r="Y687" s="162"/>
      <c r="Z687" s="162"/>
      <c r="AA687" s="162"/>
      <c r="AB687" s="162"/>
      <c r="AC687" s="162"/>
      <c r="AD687" s="608"/>
    </row>
    <row r="688" spans="1:30" s="1" customFormat="1" x14ac:dyDescent="0.2">
      <c r="A688" s="162"/>
      <c r="B688" s="162"/>
      <c r="C688" s="162"/>
      <c r="D688" s="162"/>
      <c r="E688" s="162"/>
      <c r="F688" s="162"/>
      <c r="G688" s="162"/>
      <c r="H688" s="162"/>
      <c r="I688" s="162"/>
      <c r="J688" s="162"/>
      <c r="K688" s="162"/>
      <c r="L688" s="162"/>
      <c r="M688" s="162"/>
      <c r="N688" s="162"/>
      <c r="O688" s="416"/>
      <c r="X688" s="162"/>
      <c r="Y688" s="162"/>
      <c r="Z688" s="162"/>
      <c r="AA688" s="162"/>
      <c r="AB688" s="162"/>
      <c r="AC688" s="162"/>
      <c r="AD688" s="608"/>
    </row>
    <row r="689" spans="1:30" s="1" customFormat="1" x14ac:dyDescent="0.2">
      <c r="A689" s="162"/>
      <c r="B689" s="162"/>
      <c r="C689" s="162"/>
      <c r="D689" s="162"/>
      <c r="E689" s="162"/>
      <c r="F689" s="162"/>
      <c r="G689" s="162"/>
      <c r="H689" s="162"/>
      <c r="I689" s="162"/>
      <c r="J689" s="162"/>
      <c r="K689" s="162"/>
      <c r="L689" s="162"/>
      <c r="M689" s="162"/>
      <c r="N689" s="162"/>
      <c r="O689" s="416"/>
      <c r="X689" s="162"/>
      <c r="Y689" s="162"/>
      <c r="Z689" s="162"/>
      <c r="AA689" s="162"/>
      <c r="AB689" s="162"/>
      <c r="AC689" s="162"/>
      <c r="AD689" s="608"/>
    </row>
    <row r="690" spans="1:30" s="1" customFormat="1" x14ac:dyDescent="0.2">
      <c r="A690" s="162"/>
      <c r="B690" s="162"/>
      <c r="C690" s="162"/>
      <c r="D690" s="162"/>
      <c r="E690" s="162"/>
      <c r="F690" s="162"/>
      <c r="G690" s="162"/>
      <c r="H690" s="162"/>
      <c r="I690" s="162"/>
      <c r="J690" s="162"/>
      <c r="K690" s="162"/>
      <c r="L690" s="162"/>
      <c r="M690" s="162"/>
      <c r="N690" s="162"/>
      <c r="O690" s="416"/>
      <c r="X690" s="162"/>
      <c r="Y690" s="162"/>
      <c r="Z690" s="162"/>
      <c r="AA690" s="162"/>
      <c r="AB690" s="162"/>
      <c r="AC690" s="162"/>
      <c r="AD690" s="608"/>
    </row>
    <row r="691" spans="1:30" s="1" customFormat="1" x14ac:dyDescent="0.2">
      <c r="A691" s="162"/>
      <c r="B691" s="162"/>
      <c r="C691" s="162"/>
      <c r="D691" s="162"/>
      <c r="E691" s="162"/>
      <c r="F691" s="162"/>
      <c r="G691" s="162"/>
      <c r="H691" s="162"/>
      <c r="I691" s="162"/>
      <c r="J691" s="162"/>
      <c r="K691" s="162"/>
      <c r="L691" s="162"/>
      <c r="M691" s="162"/>
      <c r="N691" s="162"/>
      <c r="O691" s="416"/>
      <c r="X691" s="162"/>
      <c r="Y691" s="162"/>
      <c r="Z691" s="162"/>
      <c r="AA691" s="162"/>
      <c r="AB691" s="162"/>
      <c r="AC691" s="162"/>
      <c r="AD691" s="608"/>
    </row>
    <row r="692" spans="1:30" s="1" customFormat="1" x14ac:dyDescent="0.2">
      <c r="A692" s="162"/>
      <c r="B692" s="162"/>
      <c r="C692" s="162"/>
      <c r="D692" s="162"/>
      <c r="E692" s="162"/>
      <c r="F692" s="162"/>
      <c r="G692" s="162"/>
      <c r="H692" s="162"/>
      <c r="I692" s="162"/>
      <c r="J692" s="162"/>
      <c r="K692" s="162"/>
      <c r="L692" s="162"/>
      <c r="M692" s="162"/>
      <c r="N692" s="162"/>
      <c r="O692" s="416"/>
      <c r="X692" s="162"/>
      <c r="Y692" s="162"/>
      <c r="Z692" s="162"/>
      <c r="AA692" s="162"/>
      <c r="AB692" s="162"/>
      <c r="AC692" s="162"/>
      <c r="AD692" s="608"/>
    </row>
    <row r="693" spans="1:30" s="1" customFormat="1" x14ac:dyDescent="0.2">
      <c r="A693" s="162"/>
      <c r="B693" s="162"/>
      <c r="C693" s="162"/>
      <c r="D693" s="162"/>
      <c r="E693" s="162"/>
      <c r="F693" s="162"/>
      <c r="G693" s="162"/>
      <c r="H693" s="162"/>
      <c r="I693" s="162"/>
      <c r="J693" s="162"/>
      <c r="K693" s="162"/>
      <c r="L693" s="162"/>
      <c r="M693" s="162"/>
      <c r="N693" s="162"/>
      <c r="O693" s="416"/>
      <c r="X693" s="162"/>
      <c r="Y693" s="162"/>
      <c r="Z693" s="162"/>
      <c r="AA693" s="162"/>
      <c r="AB693" s="162"/>
      <c r="AC693" s="162"/>
      <c r="AD693" s="608"/>
    </row>
    <row r="694" spans="1:30" s="1" customFormat="1" x14ac:dyDescent="0.2">
      <c r="A694" s="162"/>
      <c r="B694" s="162"/>
      <c r="C694" s="162"/>
      <c r="D694" s="162"/>
      <c r="E694" s="162"/>
      <c r="F694" s="162"/>
      <c r="G694" s="162"/>
      <c r="H694" s="162"/>
      <c r="I694" s="162"/>
      <c r="J694" s="162"/>
      <c r="K694" s="162"/>
      <c r="L694" s="162"/>
      <c r="M694" s="162"/>
      <c r="N694" s="162"/>
      <c r="O694" s="416"/>
      <c r="X694" s="162"/>
      <c r="Y694" s="162"/>
      <c r="Z694" s="162"/>
      <c r="AA694" s="162"/>
      <c r="AB694" s="162"/>
      <c r="AC694" s="162"/>
      <c r="AD694" s="608"/>
    </row>
    <row r="695" spans="1:30" s="1" customFormat="1" x14ac:dyDescent="0.2">
      <c r="A695" s="162"/>
      <c r="B695" s="162"/>
      <c r="C695" s="162"/>
      <c r="D695" s="162"/>
      <c r="E695" s="162"/>
      <c r="F695" s="162"/>
      <c r="G695" s="162"/>
      <c r="H695" s="162"/>
      <c r="I695" s="162"/>
      <c r="J695" s="162"/>
      <c r="K695" s="162"/>
      <c r="L695" s="162"/>
      <c r="M695" s="162"/>
      <c r="N695" s="162"/>
      <c r="O695" s="416"/>
      <c r="X695" s="162"/>
      <c r="Y695" s="162"/>
      <c r="Z695" s="162"/>
      <c r="AA695" s="162"/>
      <c r="AB695" s="162"/>
      <c r="AC695" s="162"/>
      <c r="AD695" s="608"/>
    </row>
    <row r="696" spans="1:30" s="1" customFormat="1" x14ac:dyDescent="0.2">
      <c r="A696" s="162"/>
      <c r="B696" s="162"/>
      <c r="C696" s="162"/>
      <c r="D696" s="162"/>
      <c r="E696" s="162"/>
      <c r="F696" s="162"/>
      <c r="G696" s="162"/>
      <c r="H696" s="162"/>
      <c r="I696" s="162"/>
      <c r="J696" s="162"/>
      <c r="K696" s="162"/>
      <c r="L696" s="162"/>
      <c r="M696" s="162"/>
      <c r="N696" s="162"/>
      <c r="O696" s="416"/>
      <c r="X696" s="162"/>
      <c r="Y696" s="162"/>
      <c r="Z696" s="162"/>
      <c r="AA696" s="162"/>
      <c r="AB696" s="162"/>
      <c r="AC696" s="162"/>
      <c r="AD696" s="608"/>
    </row>
    <row r="697" spans="1:30" s="1" customFormat="1" x14ac:dyDescent="0.2">
      <c r="A697" s="162"/>
      <c r="B697" s="162"/>
      <c r="C697" s="162"/>
      <c r="D697" s="162"/>
      <c r="E697" s="162"/>
      <c r="F697" s="162"/>
      <c r="G697" s="162"/>
      <c r="H697" s="162"/>
      <c r="I697" s="162"/>
      <c r="J697" s="162"/>
      <c r="K697" s="162"/>
      <c r="L697" s="162"/>
      <c r="M697" s="162"/>
      <c r="N697" s="162"/>
      <c r="O697" s="416"/>
      <c r="X697" s="162"/>
      <c r="Y697" s="162"/>
      <c r="Z697" s="162"/>
      <c r="AA697" s="162"/>
      <c r="AB697" s="162"/>
      <c r="AC697" s="162"/>
      <c r="AD697" s="608"/>
    </row>
    <row r="698" spans="1:30" s="1" customFormat="1" x14ac:dyDescent="0.2">
      <c r="A698" s="162"/>
      <c r="B698" s="162"/>
      <c r="C698" s="162"/>
      <c r="D698" s="162"/>
      <c r="E698" s="162"/>
      <c r="F698" s="162"/>
      <c r="G698" s="162"/>
      <c r="H698" s="162"/>
      <c r="I698" s="162"/>
      <c r="J698" s="162"/>
      <c r="K698" s="162"/>
      <c r="L698" s="162"/>
      <c r="M698" s="162"/>
      <c r="N698" s="162"/>
      <c r="O698" s="416"/>
      <c r="X698" s="162"/>
      <c r="Y698" s="162"/>
      <c r="Z698" s="162"/>
      <c r="AA698" s="162"/>
      <c r="AB698" s="162"/>
      <c r="AC698" s="162"/>
      <c r="AD698" s="608"/>
    </row>
    <row r="699" spans="1:30" s="1" customFormat="1" x14ac:dyDescent="0.2">
      <c r="A699" s="162"/>
      <c r="B699" s="162"/>
      <c r="C699" s="162"/>
      <c r="D699" s="162"/>
      <c r="E699" s="162"/>
      <c r="F699" s="162"/>
      <c r="G699" s="162"/>
      <c r="H699" s="162"/>
      <c r="I699" s="162"/>
      <c r="J699" s="162"/>
      <c r="K699" s="162"/>
      <c r="L699" s="162"/>
      <c r="M699" s="162"/>
      <c r="N699" s="162"/>
      <c r="O699" s="416"/>
      <c r="X699" s="162"/>
      <c r="Y699" s="162"/>
      <c r="Z699" s="162"/>
      <c r="AA699" s="162"/>
      <c r="AB699" s="162"/>
      <c r="AC699" s="162"/>
      <c r="AD699" s="608"/>
    </row>
    <row r="700" spans="1:30" s="1" customFormat="1" x14ac:dyDescent="0.2">
      <c r="A700" s="162"/>
      <c r="B700" s="162"/>
      <c r="C700" s="162"/>
      <c r="D700" s="162"/>
      <c r="E700" s="162"/>
      <c r="F700" s="162"/>
      <c r="G700" s="162"/>
      <c r="H700" s="162"/>
      <c r="I700" s="162"/>
      <c r="J700" s="162"/>
      <c r="K700" s="162"/>
      <c r="L700" s="162"/>
      <c r="M700" s="162"/>
      <c r="N700" s="162"/>
      <c r="O700" s="416"/>
      <c r="X700" s="162"/>
      <c r="Y700" s="162"/>
      <c r="Z700" s="162"/>
      <c r="AA700" s="162"/>
      <c r="AB700" s="162"/>
      <c r="AC700" s="162"/>
      <c r="AD700" s="608"/>
    </row>
    <row r="701" spans="1:30" s="1" customFormat="1" x14ac:dyDescent="0.2">
      <c r="A701" s="162"/>
      <c r="B701" s="162"/>
      <c r="C701" s="162"/>
      <c r="D701" s="162"/>
      <c r="E701" s="162"/>
      <c r="F701" s="162"/>
      <c r="G701" s="162"/>
      <c r="H701" s="162"/>
      <c r="I701" s="162"/>
      <c r="J701" s="162"/>
      <c r="K701" s="162"/>
      <c r="L701" s="162"/>
      <c r="M701" s="162"/>
      <c r="N701" s="162"/>
      <c r="O701" s="416"/>
      <c r="X701" s="162"/>
      <c r="Y701" s="162"/>
      <c r="Z701" s="162"/>
      <c r="AA701" s="162"/>
      <c r="AB701" s="162"/>
      <c r="AC701" s="162"/>
      <c r="AD701" s="608"/>
    </row>
    <row r="702" spans="1:30" s="1" customFormat="1" x14ac:dyDescent="0.2">
      <c r="A702" s="162"/>
      <c r="B702" s="162"/>
      <c r="C702" s="162"/>
      <c r="D702" s="162"/>
      <c r="E702" s="162"/>
      <c r="F702" s="162"/>
      <c r="G702" s="162"/>
      <c r="H702" s="162"/>
      <c r="I702" s="162"/>
      <c r="J702" s="162"/>
      <c r="K702" s="162"/>
      <c r="L702" s="162"/>
      <c r="M702" s="162"/>
      <c r="N702" s="162"/>
      <c r="O702" s="416"/>
      <c r="X702" s="162"/>
      <c r="Y702" s="162"/>
      <c r="Z702" s="162"/>
      <c r="AA702" s="162"/>
      <c r="AB702" s="162"/>
      <c r="AC702" s="162"/>
      <c r="AD702" s="608"/>
    </row>
    <row r="703" spans="1:30" s="1" customFormat="1" x14ac:dyDescent="0.2">
      <c r="A703" s="162"/>
      <c r="B703" s="162"/>
      <c r="C703" s="162"/>
      <c r="D703" s="162"/>
      <c r="E703" s="162"/>
      <c r="F703" s="162"/>
      <c r="G703" s="162"/>
      <c r="H703" s="162"/>
      <c r="I703" s="162"/>
      <c r="J703" s="162"/>
      <c r="K703" s="162"/>
      <c r="L703" s="162"/>
      <c r="M703" s="162"/>
      <c r="N703" s="162"/>
      <c r="O703" s="416"/>
      <c r="X703" s="162"/>
      <c r="Y703" s="162"/>
      <c r="Z703" s="162"/>
      <c r="AA703" s="162"/>
      <c r="AB703" s="162"/>
      <c r="AC703" s="162"/>
      <c r="AD703" s="608"/>
    </row>
    <row r="704" spans="1:30" s="1" customFormat="1" x14ac:dyDescent="0.2">
      <c r="A704" s="162"/>
      <c r="B704" s="162"/>
      <c r="C704" s="162"/>
      <c r="D704" s="162"/>
      <c r="E704" s="162"/>
      <c r="F704" s="162"/>
      <c r="G704" s="162"/>
      <c r="H704" s="162"/>
      <c r="I704" s="162"/>
      <c r="J704" s="162"/>
      <c r="K704" s="162"/>
      <c r="L704" s="162"/>
      <c r="M704" s="162"/>
      <c r="N704" s="162"/>
      <c r="O704" s="416"/>
      <c r="X704" s="162"/>
      <c r="Y704" s="162"/>
      <c r="Z704" s="162"/>
      <c r="AA704" s="162"/>
      <c r="AB704" s="162"/>
      <c r="AC704" s="162"/>
      <c r="AD704" s="608"/>
    </row>
    <row r="705" spans="1:30" s="1" customFormat="1" x14ac:dyDescent="0.2">
      <c r="A705" s="162"/>
      <c r="B705" s="162"/>
      <c r="C705" s="162"/>
      <c r="D705" s="162"/>
      <c r="E705" s="162"/>
      <c r="F705" s="162"/>
      <c r="G705" s="162"/>
      <c r="H705" s="162"/>
      <c r="I705" s="162"/>
      <c r="J705" s="162"/>
      <c r="K705" s="162"/>
      <c r="L705" s="162"/>
      <c r="M705" s="162"/>
      <c r="N705" s="162"/>
      <c r="O705" s="416"/>
      <c r="X705" s="162"/>
      <c r="Y705" s="162"/>
      <c r="Z705" s="162"/>
      <c r="AA705" s="162"/>
      <c r="AB705" s="162"/>
      <c r="AC705" s="162"/>
      <c r="AD705" s="608"/>
    </row>
    <row r="706" spans="1:30" s="1" customFormat="1" x14ac:dyDescent="0.2">
      <c r="A706" s="162"/>
      <c r="B706" s="162"/>
      <c r="C706" s="162"/>
      <c r="D706" s="162"/>
      <c r="E706" s="162"/>
      <c r="F706" s="162"/>
      <c r="G706" s="162"/>
      <c r="H706" s="162"/>
      <c r="I706" s="162"/>
      <c r="J706" s="162"/>
      <c r="K706" s="162"/>
      <c r="L706" s="162"/>
      <c r="M706" s="162"/>
      <c r="N706" s="162"/>
      <c r="O706" s="416"/>
      <c r="X706" s="162"/>
      <c r="Y706" s="162"/>
      <c r="Z706" s="162"/>
      <c r="AA706" s="162"/>
      <c r="AB706" s="162"/>
      <c r="AC706" s="162"/>
      <c r="AD706" s="608"/>
    </row>
    <row r="707" spans="1:30" s="1" customFormat="1" x14ac:dyDescent="0.2">
      <c r="A707" s="162"/>
      <c r="B707" s="162"/>
      <c r="C707" s="162"/>
      <c r="D707" s="162"/>
      <c r="E707" s="162"/>
      <c r="F707" s="162"/>
      <c r="G707" s="162"/>
      <c r="H707" s="162"/>
      <c r="I707" s="162"/>
      <c r="J707" s="162"/>
      <c r="K707" s="162"/>
      <c r="L707" s="162"/>
      <c r="M707" s="162"/>
      <c r="N707" s="162"/>
      <c r="O707" s="416"/>
      <c r="X707" s="162"/>
      <c r="Y707" s="162"/>
      <c r="Z707" s="162"/>
      <c r="AA707" s="162"/>
      <c r="AB707" s="162"/>
      <c r="AC707" s="162"/>
      <c r="AD707" s="608"/>
    </row>
    <row r="708" spans="1:30" s="1" customFormat="1" x14ac:dyDescent="0.2">
      <c r="A708" s="162"/>
      <c r="B708" s="162"/>
      <c r="C708" s="162"/>
      <c r="D708" s="162"/>
      <c r="E708" s="162"/>
      <c r="F708" s="162"/>
      <c r="G708" s="162"/>
      <c r="H708" s="162"/>
      <c r="I708" s="162"/>
      <c r="J708" s="162"/>
      <c r="K708" s="162"/>
      <c r="L708" s="162"/>
      <c r="M708" s="162"/>
      <c r="N708" s="162"/>
      <c r="O708" s="416"/>
      <c r="X708" s="162"/>
      <c r="Y708" s="162"/>
      <c r="Z708" s="162"/>
      <c r="AA708" s="162"/>
      <c r="AB708" s="162"/>
      <c r="AC708" s="162"/>
      <c r="AD708" s="608"/>
    </row>
    <row r="709" spans="1:30" s="1" customFormat="1" x14ac:dyDescent="0.2">
      <c r="A709" s="162"/>
      <c r="B709" s="162"/>
      <c r="C709" s="162"/>
      <c r="D709" s="162"/>
      <c r="E709" s="162"/>
      <c r="F709" s="162"/>
      <c r="G709" s="162"/>
      <c r="H709" s="162"/>
      <c r="I709" s="162"/>
      <c r="J709" s="162"/>
      <c r="K709" s="162"/>
      <c r="L709" s="162"/>
      <c r="M709" s="162"/>
      <c r="N709" s="162"/>
      <c r="O709" s="416"/>
      <c r="X709" s="162"/>
      <c r="Y709" s="162"/>
      <c r="Z709" s="162"/>
      <c r="AA709" s="162"/>
      <c r="AB709" s="162"/>
      <c r="AC709" s="162"/>
      <c r="AD709" s="608"/>
    </row>
    <row r="710" spans="1:30" s="1" customFormat="1" x14ac:dyDescent="0.2">
      <c r="A710" s="162"/>
      <c r="B710" s="162"/>
      <c r="C710" s="162"/>
      <c r="D710" s="162"/>
      <c r="E710" s="162"/>
      <c r="F710" s="162"/>
      <c r="G710" s="162"/>
      <c r="H710" s="162"/>
      <c r="I710" s="162"/>
      <c r="J710" s="162"/>
      <c r="K710" s="162"/>
      <c r="L710" s="162"/>
      <c r="M710" s="162"/>
      <c r="N710" s="162"/>
      <c r="O710" s="416"/>
      <c r="X710" s="162"/>
      <c r="Y710" s="162"/>
      <c r="Z710" s="162"/>
      <c r="AA710" s="162"/>
      <c r="AB710" s="162"/>
      <c r="AC710" s="162"/>
      <c r="AD710" s="608"/>
    </row>
    <row r="711" spans="1:30" s="1" customFormat="1" x14ac:dyDescent="0.2">
      <c r="A711" s="162"/>
      <c r="B711" s="162"/>
      <c r="C711" s="162"/>
      <c r="D711" s="162"/>
      <c r="E711" s="162"/>
      <c r="F711" s="162"/>
      <c r="G711" s="162"/>
      <c r="H711" s="162"/>
      <c r="I711" s="162"/>
      <c r="J711" s="162"/>
      <c r="K711" s="162"/>
      <c r="L711" s="162"/>
      <c r="M711" s="162"/>
      <c r="N711" s="162"/>
      <c r="O711" s="416"/>
      <c r="X711" s="162"/>
      <c r="Y711" s="162"/>
      <c r="Z711" s="162"/>
      <c r="AA711" s="162"/>
      <c r="AB711" s="162"/>
      <c r="AC711" s="162"/>
      <c r="AD711" s="608"/>
    </row>
    <row r="712" spans="1:30" s="1" customFormat="1" x14ac:dyDescent="0.2">
      <c r="A712" s="162"/>
      <c r="B712" s="162"/>
      <c r="C712" s="162"/>
      <c r="D712" s="162"/>
      <c r="E712" s="162"/>
      <c r="F712" s="162"/>
      <c r="G712" s="162"/>
      <c r="H712" s="162"/>
      <c r="I712" s="162"/>
      <c r="J712" s="162"/>
      <c r="K712" s="162"/>
      <c r="L712" s="162"/>
      <c r="M712" s="162"/>
      <c r="N712" s="162"/>
      <c r="O712" s="416"/>
      <c r="X712" s="162"/>
      <c r="Y712" s="162"/>
      <c r="Z712" s="162"/>
      <c r="AA712" s="162"/>
      <c r="AB712" s="162"/>
      <c r="AC712" s="162"/>
      <c r="AD712" s="608"/>
    </row>
    <row r="713" spans="1:30" s="1" customFormat="1" x14ac:dyDescent="0.2">
      <c r="A713" s="162"/>
      <c r="B713" s="162"/>
      <c r="C713" s="162"/>
      <c r="D713" s="162"/>
      <c r="E713" s="162"/>
      <c r="F713" s="162"/>
      <c r="G713" s="162"/>
      <c r="H713" s="162"/>
      <c r="I713" s="162"/>
      <c r="J713" s="162"/>
      <c r="K713" s="162"/>
      <c r="L713" s="162"/>
      <c r="M713" s="162"/>
      <c r="N713" s="162"/>
      <c r="O713" s="416"/>
      <c r="X713" s="162"/>
      <c r="Y713" s="162"/>
      <c r="Z713" s="162"/>
      <c r="AA713" s="162"/>
      <c r="AB713" s="162"/>
      <c r="AC713" s="162"/>
      <c r="AD713" s="608"/>
    </row>
    <row r="714" spans="1:30" s="1" customFormat="1" x14ac:dyDescent="0.2">
      <c r="A714" s="162"/>
      <c r="B714" s="162"/>
      <c r="C714" s="162"/>
      <c r="D714" s="162"/>
      <c r="E714" s="162"/>
      <c r="F714" s="162"/>
      <c r="G714" s="162"/>
      <c r="H714" s="162"/>
      <c r="I714" s="162"/>
      <c r="J714" s="162"/>
      <c r="K714" s="162"/>
      <c r="L714" s="162"/>
      <c r="M714" s="162"/>
      <c r="N714" s="162"/>
      <c r="O714" s="416"/>
      <c r="X714" s="162"/>
      <c r="Y714" s="162"/>
      <c r="Z714" s="162"/>
      <c r="AA714" s="162"/>
      <c r="AB714" s="162"/>
      <c r="AC714" s="162"/>
      <c r="AD714" s="608"/>
    </row>
    <row r="715" spans="1:30" s="1" customFormat="1" x14ac:dyDescent="0.2">
      <c r="A715" s="162"/>
      <c r="B715" s="162"/>
      <c r="C715" s="162"/>
      <c r="D715" s="162"/>
      <c r="E715" s="162"/>
      <c r="F715" s="162"/>
      <c r="G715" s="162"/>
      <c r="H715" s="162"/>
      <c r="I715" s="162"/>
      <c r="J715" s="162"/>
      <c r="K715" s="162"/>
      <c r="L715" s="162"/>
      <c r="M715" s="162"/>
      <c r="N715" s="162"/>
      <c r="O715" s="416"/>
      <c r="X715" s="162"/>
      <c r="Y715" s="162"/>
      <c r="Z715" s="162"/>
      <c r="AA715" s="162"/>
      <c r="AB715" s="162"/>
      <c r="AC715" s="162"/>
      <c r="AD715" s="608"/>
    </row>
    <row r="716" spans="1:30" s="1" customFormat="1" x14ac:dyDescent="0.2">
      <c r="A716" s="162"/>
      <c r="B716" s="162"/>
      <c r="C716" s="162"/>
      <c r="D716" s="162"/>
      <c r="E716" s="162"/>
      <c r="F716" s="162"/>
      <c r="G716" s="162"/>
      <c r="H716" s="162"/>
      <c r="I716" s="162"/>
      <c r="J716" s="162"/>
      <c r="K716" s="162"/>
      <c r="L716" s="162"/>
      <c r="M716" s="162"/>
      <c r="N716" s="162"/>
      <c r="O716" s="416"/>
      <c r="X716" s="162"/>
      <c r="Y716" s="162"/>
      <c r="Z716" s="162"/>
      <c r="AA716" s="162"/>
      <c r="AB716" s="162"/>
      <c r="AC716" s="162"/>
      <c r="AD716" s="608"/>
    </row>
    <row r="717" spans="1:30" s="1" customFormat="1" x14ac:dyDescent="0.2">
      <c r="A717" s="162"/>
      <c r="B717" s="162"/>
      <c r="C717" s="162"/>
      <c r="D717" s="162"/>
      <c r="E717" s="162"/>
      <c r="F717" s="162"/>
      <c r="G717" s="162"/>
      <c r="H717" s="162"/>
      <c r="I717" s="162"/>
      <c r="J717" s="162"/>
      <c r="K717" s="162"/>
      <c r="L717" s="162"/>
      <c r="M717" s="162"/>
      <c r="N717" s="162"/>
      <c r="O717" s="416"/>
      <c r="X717" s="162"/>
      <c r="Y717" s="162"/>
      <c r="Z717" s="162"/>
      <c r="AA717" s="162"/>
      <c r="AB717" s="162"/>
      <c r="AC717" s="162"/>
      <c r="AD717" s="608"/>
    </row>
    <row r="718" spans="1:30" s="1" customFormat="1" x14ac:dyDescent="0.2">
      <c r="A718" s="162"/>
      <c r="B718" s="162"/>
      <c r="C718" s="162"/>
      <c r="D718" s="162"/>
      <c r="E718" s="162"/>
      <c r="F718" s="162"/>
      <c r="G718" s="162"/>
      <c r="H718" s="162"/>
      <c r="I718" s="162"/>
      <c r="J718" s="162"/>
      <c r="K718" s="162"/>
      <c r="L718" s="162"/>
      <c r="M718" s="162"/>
      <c r="N718" s="162"/>
      <c r="O718" s="416"/>
      <c r="X718" s="162"/>
      <c r="Y718" s="162"/>
      <c r="Z718" s="162"/>
      <c r="AA718" s="162"/>
      <c r="AB718" s="162"/>
      <c r="AC718" s="162"/>
      <c r="AD718" s="608"/>
    </row>
    <row r="719" spans="1:30" s="1" customFormat="1" x14ac:dyDescent="0.2">
      <c r="A719" s="162"/>
      <c r="B719" s="162"/>
      <c r="C719" s="162"/>
      <c r="D719" s="162"/>
      <c r="E719" s="162"/>
      <c r="F719" s="162"/>
      <c r="G719" s="162"/>
      <c r="H719" s="162"/>
      <c r="I719" s="162"/>
      <c r="J719" s="162"/>
      <c r="K719" s="162"/>
      <c r="L719" s="162"/>
      <c r="M719" s="162"/>
      <c r="N719" s="162"/>
      <c r="O719" s="416"/>
      <c r="X719" s="162"/>
      <c r="Y719" s="162"/>
      <c r="Z719" s="162"/>
      <c r="AA719" s="162"/>
      <c r="AB719" s="162"/>
      <c r="AC719" s="162"/>
      <c r="AD719" s="608"/>
    </row>
    <row r="720" spans="1:30" s="1" customFormat="1" x14ac:dyDescent="0.2">
      <c r="A720" s="162"/>
      <c r="B720" s="162"/>
      <c r="C720" s="162"/>
      <c r="D720" s="162"/>
      <c r="E720" s="162"/>
      <c r="F720" s="162"/>
      <c r="G720" s="162"/>
      <c r="H720" s="162"/>
      <c r="I720" s="162"/>
      <c r="J720" s="162"/>
      <c r="K720" s="162"/>
      <c r="L720" s="162"/>
      <c r="M720" s="162"/>
      <c r="N720" s="162"/>
      <c r="O720" s="416"/>
      <c r="X720" s="162"/>
      <c r="Y720" s="162"/>
      <c r="Z720" s="162"/>
      <c r="AA720" s="162"/>
      <c r="AB720" s="162"/>
      <c r="AC720" s="162"/>
      <c r="AD720" s="608"/>
    </row>
    <row r="721" spans="1:30" s="1" customFormat="1" x14ac:dyDescent="0.2">
      <c r="A721" s="162"/>
      <c r="B721" s="162"/>
      <c r="C721" s="162"/>
      <c r="D721" s="162"/>
      <c r="E721" s="162"/>
      <c r="F721" s="162"/>
      <c r="G721" s="162"/>
      <c r="H721" s="162"/>
      <c r="I721" s="162"/>
      <c r="J721" s="162"/>
      <c r="K721" s="162"/>
      <c r="L721" s="162"/>
      <c r="M721" s="162"/>
      <c r="N721" s="162"/>
      <c r="O721" s="416"/>
      <c r="X721" s="162"/>
      <c r="Y721" s="162"/>
      <c r="Z721" s="162"/>
      <c r="AA721" s="162"/>
      <c r="AB721" s="162"/>
      <c r="AC721" s="162"/>
      <c r="AD721" s="608"/>
    </row>
    <row r="722" spans="1:30" s="1" customFormat="1" x14ac:dyDescent="0.2">
      <c r="A722" s="162"/>
      <c r="B722" s="162"/>
      <c r="C722" s="162"/>
      <c r="D722" s="162"/>
      <c r="E722" s="162"/>
      <c r="F722" s="162"/>
      <c r="G722" s="162"/>
      <c r="H722" s="162"/>
      <c r="I722" s="162"/>
      <c r="J722" s="162"/>
      <c r="K722" s="162"/>
      <c r="L722" s="162"/>
      <c r="M722" s="162"/>
      <c r="N722" s="162"/>
      <c r="O722" s="416"/>
      <c r="X722" s="162"/>
      <c r="Y722" s="162"/>
      <c r="Z722" s="162"/>
      <c r="AA722" s="162"/>
      <c r="AB722" s="162"/>
      <c r="AC722" s="162"/>
      <c r="AD722" s="608"/>
    </row>
    <row r="723" spans="1:30" s="1" customFormat="1" x14ac:dyDescent="0.2">
      <c r="A723" s="162"/>
      <c r="B723" s="162"/>
      <c r="C723" s="162"/>
      <c r="D723" s="162"/>
      <c r="E723" s="162"/>
      <c r="F723" s="162"/>
      <c r="G723" s="162"/>
      <c r="H723" s="162"/>
      <c r="I723" s="162"/>
      <c r="J723" s="162"/>
      <c r="K723" s="162"/>
      <c r="L723" s="162"/>
      <c r="M723" s="162"/>
      <c r="N723" s="162"/>
      <c r="O723" s="416"/>
      <c r="X723" s="162"/>
      <c r="Y723" s="162"/>
      <c r="Z723" s="162"/>
      <c r="AA723" s="162"/>
      <c r="AB723" s="162"/>
      <c r="AC723" s="162"/>
      <c r="AD723" s="608"/>
    </row>
    <row r="724" spans="1:30" s="1" customFormat="1" x14ac:dyDescent="0.2">
      <c r="A724" s="162"/>
      <c r="B724" s="162"/>
      <c r="C724" s="162"/>
      <c r="D724" s="162"/>
      <c r="E724" s="162"/>
      <c r="F724" s="162"/>
      <c r="G724" s="162"/>
      <c r="H724" s="162"/>
      <c r="I724" s="162"/>
      <c r="J724" s="162"/>
      <c r="K724" s="162"/>
      <c r="L724" s="162"/>
      <c r="M724" s="162"/>
      <c r="N724" s="162"/>
      <c r="O724" s="416"/>
      <c r="X724" s="162"/>
      <c r="Y724" s="162"/>
      <c r="Z724" s="162"/>
      <c r="AA724" s="162"/>
      <c r="AB724" s="162"/>
      <c r="AC724" s="162"/>
      <c r="AD724" s="608"/>
    </row>
    <row r="725" spans="1:30" s="1" customFormat="1" x14ac:dyDescent="0.2">
      <c r="A725" s="162"/>
      <c r="B725" s="162"/>
      <c r="C725" s="162"/>
      <c r="D725" s="162"/>
      <c r="E725" s="162"/>
      <c r="F725" s="162"/>
      <c r="G725" s="162"/>
      <c r="H725" s="162"/>
      <c r="I725" s="162"/>
      <c r="J725" s="162"/>
      <c r="K725" s="162"/>
      <c r="L725" s="162"/>
      <c r="M725" s="162"/>
      <c r="N725" s="162"/>
      <c r="O725" s="416"/>
      <c r="X725" s="162"/>
      <c r="Y725" s="162"/>
      <c r="Z725" s="162"/>
      <c r="AA725" s="162"/>
      <c r="AB725" s="162"/>
      <c r="AC725" s="162"/>
      <c r="AD725" s="608"/>
    </row>
    <row r="726" spans="1:30" s="1" customFormat="1" x14ac:dyDescent="0.2">
      <c r="A726" s="162"/>
      <c r="B726" s="162"/>
      <c r="C726" s="162"/>
      <c r="D726" s="162"/>
      <c r="E726" s="162"/>
      <c r="F726" s="162"/>
      <c r="G726" s="162"/>
      <c r="H726" s="162"/>
      <c r="I726" s="162"/>
      <c r="J726" s="162"/>
      <c r="K726" s="162"/>
      <c r="L726" s="162"/>
      <c r="M726" s="162"/>
      <c r="N726" s="162"/>
      <c r="O726" s="416"/>
      <c r="X726" s="162"/>
      <c r="Y726" s="162"/>
      <c r="Z726" s="162"/>
      <c r="AA726" s="162"/>
      <c r="AB726" s="162"/>
      <c r="AC726" s="162"/>
      <c r="AD726" s="608"/>
    </row>
    <row r="727" spans="1:30" s="1" customFormat="1" x14ac:dyDescent="0.2">
      <c r="A727" s="162"/>
      <c r="B727" s="162"/>
      <c r="C727" s="162"/>
      <c r="D727" s="162"/>
      <c r="E727" s="162"/>
      <c r="F727" s="162"/>
      <c r="G727" s="162"/>
      <c r="H727" s="162"/>
      <c r="I727" s="162"/>
      <c r="J727" s="162"/>
      <c r="K727" s="162"/>
      <c r="L727" s="162"/>
      <c r="M727" s="162"/>
      <c r="N727" s="162"/>
      <c r="O727" s="416"/>
      <c r="X727" s="162"/>
      <c r="Y727" s="162"/>
      <c r="Z727" s="162"/>
      <c r="AA727" s="162"/>
      <c r="AB727" s="162"/>
      <c r="AC727" s="162"/>
      <c r="AD727" s="608"/>
    </row>
    <row r="728" spans="1:30" s="1" customFormat="1" x14ac:dyDescent="0.2">
      <c r="A728" s="162"/>
      <c r="B728" s="162"/>
      <c r="C728" s="162"/>
      <c r="D728" s="162"/>
      <c r="E728" s="162"/>
      <c r="F728" s="162"/>
      <c r="G728" s="162"/>
      <c r="H728" s="162"/>
      <c r="I728" s="162"/>
      <c r="J728" s="162"/>
      <c r="K728" s="162"/>
      <c r="L728" s="162"/>
      <c r="M728" s="162"/>
      <c r="N728" s="162"/>
      <c r="O728" s="416"/>
      <c r="X728" s="162"/>
      <c r="Y728" s="162"/>
      <c r="Z728" s="162"/>
      <c r="AA728" s="162"/>
      <c r="AB728" s="162"/>
      <c r="AC728" s="162"/>
      <c r="AD728" s="608"/>
    </row>
    <row r="729" spans="1:30" s="1" customFormat="1" x14ac:dyDescent="0.2">
      <c r="A729" s="162"/>
      <c r="B729" s="162"/>
      <c r="C729" s="162"/>
      <c r="D729" s="162"/>
      <c r="E729" s="162"/>
      <c r="F729" s="162"/>
      <c r="G729" s="162"/>
      <c r="H729" s="162"/>
      <c r="I729" s="162"/>
      <c r="J729" s="162"/>
      <c r="K729" s="162"/>
      <c r="L729" s="162"/>
      <c r="M729" s="162"/>
      <c r="N729" s="162"/>
      <c r="O729" s="416"/>
      <c r="X729" s="162"/>
      <c r="Y729" s="162"/>
      <c r="Z729" s="162"/>
      <c r="AA729" s="162"/>
      <c r="AB729" s="162"/>
      <c r="AC729" s="162"/>
      <c r="AD729" s="608"/>
    </row>
    <row r="730" spans="1:30" s="1" customFormat="1" x14ac:dyDescent="0.2">
      <c r="A730" s="162"/>
      <c r="B730" s="162"/>
      <c r="C730" s="162"/>
      <c r="D730" s="162"/>
      <c r="E730" s="162"/>
      <c r="F730" s="162"/>
      <c r="G730" s="162"/>
      <c r="H730" s="162"/>
      <c r="I730" s="162"/>
      <c r="J730" s="162"/>
      <c r="K730" s="162"/>
      <c r="L730" s="162"/>
      <c r="M730" s="162"/>
      <c r="N730" s="162"/>
      <c r="O730" s="416"/>
      <c r="X730" s="162"/>
      <c r="Y730" s="162"/>
      <c r="Z730" s="162"/>
      <c r="AA730" s="162"/>
      <c r="AB730" s="162"/>
      <c r="AC730" s="162"/>
      <c r="AD730" s="608"/>
    </row>
    <row r="731" spans="1:30" s="1" customFormat="1" x14ac:dyDescent="0.2">
      <c r="A731" s="162"/>
      <c r="B731" s="162"/>
      <c r="C731" s="162"/>
      <c r="D731" s="162"/>
      <c r="E731" s="162"/>
      <c r="F731" s="162"/>
      <c r="G731" s="162"/>
      <c r="H731" s="162"/>
      <c r="I731" s="162"/>
      <c r="J731" s="162"/>
      <c r="K731" s="162"/>
      <c r="L731" s="162"/>
      <c r="M731" s="162"/>
      <c r="N731" s="162"/>
      <c r="O731" s="416"/>
      <c r="X731" s="162"/>
      <c r="Y731" s="162"/>
      <c r="Z731" s="162"/>
      <c r="AA731" s="162"/>
      <c r="AB731" s="162"/>
      <c r="AC731" s="162"/>
      <c r="AD731" s="608"/>
    </row>
    <row r="732" spans="1:30" s="1" customFormat="1" x14ac:dyDescent="0.2">
      <c r="A732" s="162"/>
      <c r="B732" s="162"/>
      <c r="C732" s="162"/>
      <c r="D732" s="162"/>
      <c r="E732" s="162"/>
      <c r="F732" s="162"/>
      <c r="G732" s="162"/>
      <c r="H732" s="162"/>
      <c r="I732" s="162"/>
      <c r="J732" s="162"/>
      <c r="K732" s="162"/>
      <c r="L732" s="162"/>
      <c r="M732" s="162"/>
      <c r="N732" s="162"/>
      <c r="O732" s="416"/>
      <c r="X732" s="162"/>
      <c r="Y732" s="162"/>
      <c r="Z732" s="162"/>
      <c r="AA732" s="162"/>
      <c r="AB732" s="162"/>
      <c r="AC732" s="162"/>
      <c r="AD732" s="608"/>
    </row>
    <row r="733" spans="1:30" s="1" customFormat="1" x14ac:dyDescent="0.2">
      <c r="A733" s="162"/>
      <c r="B733" s="162"/>
      <c r="C733" s="162"/>
      <c r="D733" s="162"/>
      <c r="E733" s="162"/>
      <c r="F733" s="162"/>
      <c r="G733" s="162"/>
      <c r="H733" s="162"/>
      <c r="I733" s="162"/>
      <c r="J733" s="162"/>
      <c r="K733" s="162"/>
      <c r="L733" s="162"/>
      <c r="M733" s="162"/>
      <c r="N733" s="162"/>
      <c r="O733" s="416"/>
      <c r="X733" s="162"/>
      <c r="Y733" s="162"/>
      <c r="Z733" s="162"/>
      <c r="AA733" s="162"/>
      <c r="AB733" s="162"/>
      <c r="AC733" s="162"/>
      <c r="AD733" s="608"/>
    </row>
    <row r="734" spans="1:30" s="1" customFormat="1" x14ac:dyDescent="0.2">
      <c r="A734" s="162"/>
      <c r="B734" s="162"/>
      <c r="C734" s="162"/>
      <c r="D734" s="162"/>
      <c r="E734" s="162"/>
      <c r="F734" s="162"/>
      <c r="G734" s="162"/>
      <c r="H734" s="162"/>
      <c r="I734" s="162"/>
      <c r="J734" s="162"/>
      <c r="K734" s="162"/>
      <c r="L734" s="162"/>
      <c r="M734" s="162"/>
      <c r="N734" s="162"/>
      <c r="O734" s="416"/>
      <c r="X734" s="162"/>
      <c r="Y734" s="162"/>
      <c r="Z734" s="162"/>
      <c r="AA734" s="162"/>
      <c r="AB734" s="162"/>
      <c r="AC734" s="162"/>
      <c r="AD734" s="608"/>
    </row>
    <row r="735" spans="1:30" s="1" customFormat="1" x14ac:dyDescent="0.2">
      <c r="A735" s="162"/>
      <c r="B735" s="162"/>
      <c r="C735" s="162"/>
      <c r="D735" s="162"/>
      <c r="E735" s="162"/>
      <c r="F735" s="162"/>
      <c r="G735" s="162"/>
      <c r="H735" s="162"/>
      <c r="I735" s="162"/>
      <c r="J735" s="162"/>
      <c r="K735" s="162"/>
      <c r="L735" s="162"/>
      <c r="M735" s="162"/>
      <c r="N735" s="162"/>
      <c r="O735" s="416"/>
      <c r="X735" s="162"/>
      <c r="Y735" s="162"/>
      <c r="Z735" s="162"/>
      <c r="AA735" s="162"/>
      <c r="AB735" s="162"/>
      <c r="AC735" s="162"/>
      <c r="AD735" s="608"/>
    </row>
    <row r="736" spans="1:30" s="1" customFormat="1" x14ac:dyDescent="0.2">
      <c r="A736" s="162"/>
      <c r="B736" s="162"/>
      <c r="C736" s="162"/>
      <c r="D736" s="162"/>
      <c r="E736" s="162"/>
      <c r="F736" s="162"/>
      <c r="G736" s="162"/>
      <c r="H736" s="162"/>
      <c r="I736" s="162"/>
      <c r="J736" s="162"/>
      <c r="K736" s="162"/>
      <c r="L736" s="162"/>
      <c r="M736" s="162"/>
      <c r="N736" s="162"/>
      <c r="O736" s="416"/>
      <c r="X736" s="162"/>
      <c r="Y736" s="162"/>
      <c r="Z736" s="162"/>
      <c r="AA736" s="162"/>
      <c r="AB736" s="162"/>
      <c r="AC736" s="162"/>
      <c r="AD736" s="608"/>
    </row>
    <row r="737" spans="1:30" s="1" customFormat="1" x14ac:dyDescent="0.2">
      <c r="A737" s="162"/>
      <c r="B737" s="162"/>
      <c r="C737" s="162"/>
      <c r="D737" s="162"/>
      <c r="E737" s="162"/>
      <c r="F737" s="162"/>
      <c r="G737" s="162"/>
      <c r="H737" s="162"/>
      <c r="I737" s="162"/>
      <c r="J737" s="162"/>
      <c r="K737" s="162"/>
      <c r="L737" s="162"/>
      <c r="M737" s="162"/>
      <c r="N737" s="162"/>
      <c r="O737" s="416"/>
      <c r="X737" s="162"/>
      <c r="Y737" s="162"/>
      <c r="Z737" s="162"/>
      <c r="AA737" s="162"/>
      <c r="AB737" s="162"/>
      <c r="AC737" s="162"/>
      <c r="AD737" s="608"/>
    </row>
    <row r="738" spans="1:30" s="1" customFormat="1" x14ac:dyDescent="0.2">
      <c r="A738" s="162"/>
      <c r="B738" s="162"/>
      <c r="C738" s="162"/>
      <c r="D738" s="162"/>
      <c r="E738" s="162"/>
      <c r="F738" s="162"/>
      <c r="G738" s="162"/>
      <c r="H738" s="162"/>
      <c r="I738" s="162"/>
      <c r="J738" s="162"/>
      <c r="K738" s="162"/>
      <c r="L738" s="162"/>
      <c r="M738" s="162"/>
      <c r="N738" s="162"/>
      <c r="O738" s="416"/>
      <c r="X738" s="162"/>
      <c r="Y738" s="162"/>
      <c r="Z738" s="162"/>
      <c r="AA738" s="162"/>
      <c r="AB738" s="162"/>
      <c r="AC738" s="162"/>
      <c r="AD738" s="608"/>
    </row>
    <row r="739" spans="1:30" s="1" customFormat="1" x14ac:dyDescent="0.2">
      <c r="A739" s="162"/>
      <c r="B739" s="162"/>
      <c r="C739" s="162"/>
      <c r="D739" s="162"/>
      <c r="E739" s="162"/>
      <c r="F739" s="162"/>
      <c r="G739" s="162"/>
      <c r="H739" s="162"/>
      <c r="I739" s="162"/>
      <c r="J739" s="162"/>
      <c r="K739" s="162"/>
      <c r="L739" s="162"/>
      <c r="M739" s="162"/>
      <c r="N739" s="162"/>
      <c r="O739" s="416"/>
      <c r="X739" s="162"/>
      <c r="Y739" s="162"/>
      <c r="Z739" s="162"/>
      <c r="AA739" s="162"/>
      <c r="AB739" s="162"/>
      <c r="AC739" s="162"/>
      <c r="AD739" s="608"/>
    </row>
    <row r="740" spans="1:30" s="1" customFormat="1" x14ac:dyDescent="0.2">
      <c r="A740" s="162"/>
      <c r="B740" s="162"/>
      <c r="C740" s="162"/>
      <c r="D740" s="162"/>
      <c r="E740" s="162"/>
      <c r="F740" s="162"/>
      <c r="G740" s="162"/>
      <c r="H740" s="162"/>
      <c r="I740" s="162"/>
      <c r="J740" s="162"/>
      <c r="K740" s="162"/>
      <c r="L740" s="162"/>
      <c r="M740" s="162"/>
      <c r="N740" s="162"/>
      <c r="O740" s="416"/>
      <c r="X740" s="162"/>
      <c r="Y740" s="162"/>
      <c r="Z740" s="162"/>
      <c r="AA740" s="162"/>
      <c r="AB740" s="162"/>
      <c r="AC740" s="162"/>
      <c r="AD740" s="608"/>
    </row>
    <row r="741" spans="1:30" s="1" customFormat="1" x14ac:dyDescent="0.2">
      <c r="A741" s="162"/>
      <c r="B741" s="162"/>
      <c r="C741" s="162"/>
      <c r="D741" s="162"/>
      <c r="E741" s="162"/>
      <c r="F741" s="162"/>
      <c r="G741" s="162"/>
      <c r="H741" s="162"/>
      <c r="I741" s="162"/>
      <c r="J741" s="162"/>
      <c r="K741" s="162"/>
      <c r="L741" s="162"/>
      <c r="M741" s="162"/>
      <c r="N741" s="162"/>
      <c r="O741" s="416"/>
      <c r="X741" s="162"/>
      <c r="Y741" s="162"/>
      <c r="Z741" s="162"/>
      <c r="AA741" s="162"/>
      <c r="AB741" s="162"/>
      <c r="AC741" s="162"/>
      <c r="AD741" s="608"/>
    </row>
    <row r="742" spans="1:30" s="1" customFormat="1" x14ac:dyDescent="0.2">
      <c r="A742" s="162"/>
      <c r="B742" s="162"/>
      <c r="C742" s="162"/>
      <c r="D742" s="162"/>
      <c r="E742" s="162"/>
      <c r="F742" s="162"/>
      <c r="G742" s="162"/>
      <c r="H742" s="162"/>
      <c r="I742" s="162"/>
      <c r="J742" s="162"/>
      <c r="K742" s="162"/>
      <c r="L742" s="162"/>
      <c r="M742" s="162"/>
      <c r="N742" s="162"/>
      <c r="O742" s="416"/>
      <c r="X742" s="162"/>
      <c r="Y742" s="162"/>
      <c r="Z742" s="162"/>
      <c r="AA742" s="162"/>
      <c r="AB742" s="162"/>
      <c r="AC742" s="162"/>
      <c r="AD742" s="608"/>
    </row>
    <row r="743" spans="1:30" s="1" customFormat="1" x14ac:dyDescent="0.2">
      <c r="A743" s="162"/>
      <c r="B743" s="162"/>
      <c r="C743" s="162"/>
      <c r="D743" s="162"/>
      <c r="E743" s="162"/>
      <c r="F743" s="162"/>
      <c r="G743" s="162"/>
      <c r="H743" s="162"/>
      <c r="I743" s="162"/>
      <c r="J743" s="162"/>
      <c r="K743" s="162"/>
      <c r="L743" s="162"/>
      <c r="M743" s="162"/>
      <c r="N743" s="162"/>
      <c r="O743" s="416"/>
      <c r="X743" s="162"/>
      <c r="Y743" s="162"/>
      <c r="Z743" s="162"/>
      <c r="AA743" s="162"/>
      <c r="AB743" s="162"/>
      <c r="AC743" s="162"/>
      <c r="AD743" s="608"/>
    </row>
    <row r="744" spans="1:30" s="1" customFormat="1" x14ac:dyDescent="0.2">
      <c r="A744" s="162"/>
      <c r="B744" s="162"/>
      <c r="C744" s="162"/>
      <c r="D744" s="162"/>
      <c r="E744" s="162"/>
      <c r="F744" s="162"/>
      <c r="G744" s="162"/>
      <c r="H744" s="162"/>
      <c r="I744" s="162"/>
      <c r="J744" s="162"/>
      <c r="K744" s="162"/>
      <c r="L744" s="162"/>
      <c r="M744" s="162"/>
      <c r="N744" s="162"/>
      <c r="O744" s="416"/>
      <c r="X744" s="162"/>
      <c r="Y744" s="162"/>
      <c r="Z744" s="162"/>
      <c r="AA744" s="162"/>
      <c r="AB744" s="162"/>
      <c r="AC744" s="162"/>
      <c r="AD744" s="608"/>
    </row>
    <row r="745" spans="1:30" s="1" customFormat="1" x14ac:dyDescent="0.2">
      <c r="A745" s="162"/>
      <c r="B745" s="162"/>
      <c r="C745" s="162"/>
      <c r="D745" s="162"/>
      <c r="E745" s="162"/>
      <c r="F745" s="162"/>
      <c r="G745" s="162"/>
      <c r="H745" s="162"/>
      <c r="I745" s="162"/>
      <c r="J745" s="162"/>
      <c r="K745" s="162"/>
      <c r="L745" s="162"/>
      <c r="M745" s="162"/>
      <c r="N745" s="162"/>
      <c r="O745" s="416"/>
      <c r="X745" s="162"/>
      <c r="Y745" s="162"/>
      <c r="Z745" s="162"/>
      <c r="AA745" s="162"/>
      <c r="AB745" s="162"/>
      <c r="AC745" s="162"/>
      <c r="AD745" s="608"/>
    </row>
    <row r="746" spans="1:30" s="1" customFormat="1" x14ac:dyDescent="0.2">
      <c r="A746" s="162"/>
      <c r="B746" s="162"/>
      <c r="C746" s="162"/>
      <c r="D746" s="162"/>
      <c r="E746" s="162"/>
      <c r="F746" s="162"/>
      <c r="G746" s="162"/>
      <c r="H746" s="162"/>
      <c r="I746" s="162"/>
      <c r="J746" s="162"/>
      <c r="K746" s="162"/>
      <c r="L746" s="162"/>
      <c r="M746" s="162"/>
      <c r="N746" s="162"/>
      <c r="O746" s="416"/>
      <c r="X746" s="162"/>
      <c r="Y746" s="162"/>
      <c r="Z746" s="162"/>
      <c r="AA746" s="162"/>
      <c r="AB746" s="162"/>
      <c r="AC746" s="162"/>
      <c r="AD746" s="608"/>
    </row>
    <row r="747" spans="1:30" s="1" customFormat="1" x14ac:dyDescent="0.2">
      <c r="A747" s="162"/>
      <c r="B747" s="162"/>
      <c r="C747" s="162"/>
      <c r="D747" s="162"/>
      <c r="E747" s="162"/>
      <c r="F747" s="162"/>
      <c r="G747" s="162"/>
      <c r="H747" s="162"/>
      <c r="I747" s="162"/>
      <c r="J747" s="162"/>
      <c r="K747" s="162"/>
      <c r="L747" s="162"/>
      <c r="M747" s="162"/>
      <c r="N747" s="162"/>
      <c r="O747" s="416"/>
      <c r="X747" s="162"/>
      <c r="Y747" s="162"/>
      <c r="Z747" s="162"/>
      <c r="AA747" s="162"/>
      <c r="AB747" s="162"/>
      <c r="AC747" s="162"/>
      <c r="AD747" s="608"/>
    </row>
    <row r="748" spans="1:30" s="1" customFormat="1" x14ac:dyDescent="0.2">
      <c r="A748" s="162"/>
      <c r="B748" s="162"/>
      <c r="C748" s="162"/>
      <c r="D748" s="162"/>
      <c r="E748" s="162"/>
      <c r="F748" s="162"/>
      <c r="G748" s="162"/>
      <c r="H748" s="162"/>
      <c r="I748" s="162"/>
      <c r="J748" s="162"/>
      <c r="K748" s="162"/>
      <c r="L748" s="162"/>
      <c r="M748" s="162"/>
      <c r="N748" s="162"/>
      <c r="O748" s="416"/>
      <c r="X748" s="162"/>
      <c r="Y748" s="162"/>
      <c r="Z748" s="162"/>
      <c r="AA748" s="162"/>
      <c r="AB748" s="162"/>
      <c r="AC748" s="162"/>
      <c r="AD748" s="608"/>
    </row>
    <row r="749" spans="1:30" s="1" customFormat="1" x14ac:dyDescent="0.2">
      <c r="A749" s="162"/>
      <c r="B749" s="162"/>
      <c r="C749" s="162"/>
      <c r="D749" s="162"/>
      <c r="E749" s="162"/>
      <c r="F749" s="162"/>
      <c r="G749" s="162"/>
      <c r="H749" s="162"/>
      <c r="I749" s="162"/>
      <c r="J749" s="162"/>
      <c r="K749" s="162"/>
      <c r="L749" s="162"/>
      <c r="M749" s="162"/>
      <c r="N749" s="162"/>
      <c r="O749" s="416"/>
      <c r="X749" s="162"/>
      <c r="Y749" s="162"/>
      <c r="Z749" s="162"/>
      <c r="AA749" s="162"/>
      <c r="AB749" s="162"/>
      <c r="AC749" s="162"/>
      <c r="AD749" s="608"/>
    </row>
    <row r="750" spans="1:30" s="1" customFormat="1" x14ac:dyDescent="0.2">
      <c r="A750" s="162"/>
      <c r="B750" s="162"/>
      <c r="C750" s="162"/>
      <c r="D750" s="162"/>
      <c r="E750" s="162"/>
      <c r="F750" s="162"/>
      <c r="G750" s="162"/>
      <c r="H750" s="162"/>
      <c r="I750" s="162"/>
      <c r="J750" s="162"/>
      <c r="K750" s="162"/>
      <c r="L750" s="162"/>
      <c r="M750" s="162"/>
      <c r="N750" s="162"/>
      <c r="O750" s="416"/>
      <c r="X750" s="162"/>
      <c r="Y750" s="162"/>
      <c r="Z750" s="162"/>
      <c r="AA750" s="162"/>
      <c r="AB750" s="162"/>
      <c r="AC750" s="162"/>
      <c r="AD750" s="608"/>
    </row>
    <row r="751" spans="1:30" s="1" customFormat="1" x14ac:dyDescent="0.2">
      <c r="A751" s="162"/>
      <c r="B751" s="162"/>
      <c r="C751" s="162"/>
      <c r="D751" s="162"/>
      <c r="E751" s="162"/>
      <c r="F751" s="162"/>
      <c r="G751" s="162"/>
      <c r="H751" s="162"/>
      <c r="I751" s="162"/>
      <c r="J751" s="162"/>
      <c r="K751" s="162"/>
      <c r="L751" s="162"/>
      <c r="M751" s="162"/>
      <c r="N751" s="162"/>
      <c r="O751" s="416"/>
      <c r="X751" s="162"/>
      <c r="Y751" s="162"/>
      <c r="Z751" s="162"/>
      <c r="AA751" s="162"/>
      <c r="AB751" s="162"/>
      <c r="AC751" s="162"/>
      <c r="AD751" s="608"/>
    </row>
    <row r="752" spans="1:30" s="1" customFormat="1" x14ac:dyDescent="0.2">
      <c r="A752" s="162"/>
      <c r="B752" s="162"/>
      <c r="C752" s="162"/>
      <c r="D752" s="162"/>
      <c r="E752" s="162"/>
      <c r="F752" s="162"/>
      <c r="G752" s="162"/>
      <c r="H752" s="162"/>
      <c r="I752" s="162"/>
      <c r="J752" s="162"/>
      <c r="K752" s="162"/>
      <c r="L752" s="162"/>
      <c r="M752" s="162"/>
      <c r="N752" s="162"/>
      <c r="O752" s="416"/>
      <c r="X752" s="162"/>
      <c r="Y752" s="162"/>
      <c r="Z752" s="162"/>
      <c r="AA752" s="162"/>
      <c r="AB752" s="162"/>
      <c r="AC752" s="162"/>
      <c r="AD752" s="608"/>
    </row>
    <row r="753" spans="1:30" s="1" customFormat="1" x14ac:dyDescent="0.2">
      <c r="A753" s="162"/>
      <c r="B753" s="162"/>
      <c r="C753" s="162"/>
      <c r="D753" s="162"/>
      <c r="E753" s="162"/>
      <c r="F753" s="162"/>
      <c r="G753" s="162"/>
      <c r="H753" s="162"/>
      <c r="I753" s="162"/>
      <c r="J753" s="162"/>
      <c r="K753" s="162"/>
      <c r="L753" s="162"/>
      <c r="M753" s="162"/>
      <c r="N753" s="162"/>
      <c r="O753" s="416"/>
      <c r="X753" s="162"/>
      <c r="Y753" s="162"/>
      <c r="Z753" s="162"/>
      <c r="AA753" s="162"/>
      <c r="AB753" s="162"/>
      <c r="AC753" s="162"/>
      <c r="AD753" s="608"/>
    </row>
    <row r="754" spans="1:30" s="1" customFormat="1" x14ac:dyDescent="0.2">
      <c r="A754" s="162"/>
      <c r="B754" s="162"/>
      <c r="C754" s="162"/>
      <c r="D754" s="162"/>
      <c r="E754" s="162"/>
      <c r="F754" s="162"/>
      <c r="G754" s="162"/>
      <c r="H754" s="162"/>
      <c r="I754" s="162"/>
      <c r="J754" s="162"/>
      <c r="K754" s="162"/>
      <c r="L754" s="162"/>
      <c r="M754" s="162"/>
      <c r="N754" s="162"/>
      <c r="O754" s="416"/>
      <c r="X754" s="162"/>
      <c r="Y754" s="162"/>
      <c r="Z754" s="162"/>
      <c r="AA754" s="162"/>
      <c r="AB754" s="162"/>
      <c r="AC754" s="162"/>
      <c r="AD754" s="608"/>
    </row>
    <row r="755" spans="1:30" s="1" customFormat="1" x14ac:dyDescent="0.2">
      <c r="A755" s="162"/>
      <c r="B755" s="162"/>
      <c r="C755" s="162"/>
      <c r="D755" s="162"/>
      <c r="E755" s="162"/>
      <c r="F755" s="162"/>
      <c r="G755" s="162"/>
      <c r="H755" s="162"/>
      <c r="I755" s="162"/>
      <c r="J755" s="162"/>
      <c r="K755" s="162"/>
      <c r="L755" s="162"/>
      <c r="M755" s="162"/>
      <c r="N755" s="162"/>
      <c r="O755" s="416"/>
      <c r="X755" s="162"/>
      <c r="Y755" s="162"/>
      <c r="Z755" s="162"/>
      <c r="AA755" s="162"/>
      <c r="AB755" s="162"/>
      <c r="AC755" s="162"/>
      <c r="AD755" s="608"/>
    </row>
    <row r="756" spans="1:30" s="1" customFormat="1" x14ac:dyDescent="0.2">
      <c r="A756" s="162"/>
      <c r="B756" s="162"/>
      <c r="C756" s="162"/>
      <c r="D756" s="162"/>
      <c r="E756" s="162"/>
      <c r="F756" s="162"/>
      <c r="G756" s="162"/>
      <c r="H756" s="162"/>
      <c r="I756" s="162"/>
      <c r="J756" s="162"/>
      <c r="K756" s="162"/>
      <c r="L756" s="162"/>
      <c r="M756" s="162"/>
      <c r="N756" s="162"/>
      <c r="O756" s="416"/>
      <c r="X756" s="162"/>
      <c r="Y756" s="162"/>
      <c r="Z756" s="162"/>
      <c r="AA756" s="162"/>
      <c r="AB756" s="162"/>
      <c r="AC756" s="162"/>
      <c r="AD756" s="608"/>
    </row>
    <row r="757" spans="1:30" s="1" customFormat="1" x14ac:dyDescent="0.2">
      <c r="A757" s="162"/>
      <c r="B757" s="162"/>
      <c r="C757" s="162"/>
      <c r="D757" s="162"/>
      <c r="E757" s="162"/>
      <c r="F757" s="162"/>
      <c r="G757" s="162"/>
      <c r="H757" s="162"/>
      <c r="I757" s="162"/>
      <c r="J757" s="162"/>
      <c r="K757" s="162"/>
      <c r="L757" s="162"/>
      <c r="M757" s="162"/>
      <c r="N757" s="162"/>
      <c r="O757" s="416"/>
      <c r="X757" s="162"/>
      <c r="Y757" s="162"/>
      <c r="Z757" s="162"/>
      <c r="AA757" s="162"/>
      <c r="AB757" s="162"/>
      <c r="AC757" s="162"/>
      <c r="AD757" s="608"/>
    </row>
    <row r="758" spans="1:30" s="1" customFormat="1" x14ac:dyDescent="0.2">
      <c r="A758" s="162"/>
      <c r="B758" s="162"/>
      <c r="C758" s="162"/>
      <c r="D758" s="162"/>
      <c r="E758" s="162"/>
      <c r="F758" s="162"/>
      <c r="G758" s="162"/>
      <c r="H758" s="162"/>
      <c r="I758" s="162"/>
      <c r="J758" s="162"/>
      <c r="K758" s="162"/>
      <c r="L758" s="162"/>
      <c r="M758" s="162"/>
      <c r="N758" s="162"/>
      <c r="O758" s="416"/>
      <c r="X758" s="162"/>
      <c r="Y758" s="162"/>
      <c r="Z758" s="162"/>
      <c r="AA758" s="162"/>
      <c r="AB758" s="162"/>
      <c r="AC758" s="162"/>
      <c r="AD758" s="608"/>
    </row>
    <row r="759" spans="1:30" s="1" customFormat="1" x14ac:dyDescent="0.2">
      <c r="A759" s="162"/>
      <c r="B759" s="162"/>
      <c r="C759" s="162"/>
      <c r="D759" s="162"/>
      <c r="E759" s="162"/>
      <c r="F759" s="162"/>
      <c r="G759" s="162"/>
      <c r="H759" s="162"/>
      <c r="I759" s="162"/>
      <c r="J759" s="162"/>
      <c r="K759" s="162"/>
      <c r="L759" s="162"/>
      <c r="M759" s="162"/>
      <c r="N759" s="162"/>
      <c r="O759" s="416"/>
      <c r="X759" s="162"/>
      <c r="Y759" s="162"/>
      <c r="Z759" s="162"/>
      <c r="AA759" s="162"/>
      <c r="AB759" s="162"/>
      <c r="AC759" s="162"/>
      <c r="AD759" s="608"/>
    </row>
    <row r="760" spans="1:30" s="1" customFormat="1" x14ac:dyDescent="0.2">
      <c r="A760" s="162"/>
      <c r="B760" s="162"/>
      <c r="C760" s="162"/>
      <c r="D760" s="162"/>
      <c r="E760" s="162"/>
      <c r="F760" s="162"/>
      <c r="G760" s="162"/>
      <c r="H760" s="162"/>
      <c r="I760" s="162"/>
      <c r="J760" s="162"/>
      <c r="K760" s="162"/>
      <c r="L760" s="162"/>
      <c r="M760" s="162"/>
      <c r="N760" s="162"/>
      <c r="O760" s="416"/>
      <c r="X760" s="162"/>
      <c r="Y760" s="162"/>
      <c r="Z760" s="162"/>
      <c r="AA760" s="162"/>
      <c r="AB760" s="162"/>
      <c r="AC760" s="162"/>
      <c r="AD760" s="608"/>
    </row>
    <row r="761" spans="1:30" s="1" customFormat="1" x14ac:dyDescent="0.2">
      <c r="A761" s="162"/>
      <c r="B761" s="162"/>
      <c r="C761" s="162"/>
      <c r="D761" s="162"/>
      <c r="E761" s="162"/>
      <c r="F761" s="162"/>
      <c r="G761" s="162"/>
      <c r="H761" s="162"/>
      <c r="I761" s="162"/>
      <c r="J761" s="162"/>
      <c r="K761" s="162"/>
      <c r="L761" s="162"/>
      <c r="M761" s="162"/>
      <c r="N761" s="162"/>
      <c r="O761" s="416"/>
      <c r="X761" s="162"/>
      <c r="Y761" s="162"/>
      <c r="Z761" s="162"/>
      <c r="AA761" s="162"/>
      <c r="AB761" s="162"/>
      <c r="AC761" s="162"/>
      <c r="AD761" s="608"/>
    </row>
    <row r="762" spans="1:30" s="1" customFormat="1" x14ac:dyDescent="0.2">
      <c r="A762" s="162"/>
      <c r="B762" s="162"/>
      <c r="C762" s="162"/>
      <c r="D762" s="162"/>
      <c r="E762" s="162"/>
      <c r="F762" s="162"/>
      <c r="G762" s="162"/>
      <c r="H762" s="162"/>
      <c r="I762" s="162"/>
      <c r="J762" s="162"/>
      <c r="K762" s="162"/>
      <c r="L762" s="162"/>
      <c r="M762" s="162"/>
      <c r="N762" s="162"/>
      <c r="O762" s="416"/>
      <c r="X762" s="162"/>
      <c r="Y762" s="162"/>
      <c r="Z762" s="162"/>
      <c r="AA762" s="162"/>
      <c r="AB762" s="162"/>
      <c r="AC762" s="162"/>
      <c r="AD762" s="608"/>
    </row>
    <row r="763" spans="1:30" s="1" customFormat="1" x14ac:dyDescent="0.2">
      <c r="A763" s="162"/>
      <c r="B763" s="162"/>
      <c r="C763" s="162"/>
      <c r="D763" s="162"/>
      <c r="E763" s="162"/>
      <c r="F763" s="162"/>
      <c r="G763" s="162"/>
      <c r="H763" s="162"/>
      <c r="I763" s="162"/>
      <c r="J763" s="162"/>
      <c r="K763" s="162"/>
      <c r="L763" s="162"/>
      <c r="M763" s="162"/>
      <c r="N763" s="162"/>
      <c r="O763" s="416"/>
      <c r="X763" s="162"/>
      <c r="Y763" s="162"/>
      <c r="Z763" s="162"/>
      <c r="AA763" s="162"/>
      <c r="AB763" s="162"/>
      <c r="AC763" s="162"/>
      <c r="AD763" s="608"/>
    </row>
    <row r="764" spans="1:30" s="1" customFormat="1" x14ac:dyDescent="0.2">
      <c r="A764" s="162"/>
      <c r="B764" s="162"/>
      <c r="C764" s="162"/>
      <c r="D764" s="162"/>
      <c r="E764" s="162"/>
      <c r="F764" s="162"/>
      <c r="G764" s="162"/>
      <c r="H764" s="162"/>
      <c r="I764" s="162"/>
      <c r="J764" s="162"/>
      <c r="K764" s="162"/>
      <c r="L764" s="162"/>
      <c r="M764" s="162"/>
      <c r="N764" s="162"/>
      <c r="O764" s="416"/>
      <c r="X764" s="185"/>
      <c r="Y764" s="185"/>
      <c r="Z764" s="185"/>
      <c r="AA764" s="185"/>
      <c r="AB764" s="185"/>
      <c r="AC764" s="185"/>
      <c r="AD764" s="607"/>
    </row>
    <row r="765" spans="1:30" s="1" customFormat="1" x14ac:dyDescent="0.2">
      <c r="G765" s="185"/>
      <c r="N765" s="162"/>
      <c r="O765" s="416"/>
      <c r="X765" s="185"/>
      <c r="Y765" s="185"/>
      <c r="Z765" s="185"/>
      <c r="AA765" s="185"/>
      <c r="AB765" s="185"/>
      <c r="AC765" s="185"/>
      <c r="AD765" s="607"/>
    </row>
    <row r="766" spans="1:30" s="1" customFormat="1" x14ac:dyDescent="0.2">
      <c r="G766" s="185"/>
      <c r="N766" s="162"/>
      <c r="O766" s="416"/>
      <c r="X766" s="185"/>
      <c r="Y766" s="185"/>
      <c r="Z766" s="185"/>
      <c r="AA766" s="185"/>
      <c r="AB766" s="185"/>
      <c r="AC766" s="185"/>
      <c r="AD766" s="607"/>
    </row>
    <row r="767" spans="1:30" s="1" customFormat="1" x14ac:dyDescent="0.2">
      <c r="G767" s="185"/>
      <c r="O767" s="416"/>
      <c r="X767" s="185"/>
      <c r="Y767" s="185"/>
      <c r="Z767" s="185"/>
      <c r="AA767" s="185"/>
      <c r="AB767" s="185"/>
      <c r="AC767" s="185"/>
      <c r="AD767" s="607"/>
    </row>
    <row r="768" spans="1:30" s="1" customFormat="1" x14ac:dyDescent="0.2">
      <c r="G768" s="185"/>
      <c r="O768" s="416"/>
      <c r="X768" s="185"/>
      <c r="Y768" s="185"/>
      <c r="Z768" s="185"/>
      <c r="AA768" s="185"/>
      <c r="AB768" s="185"/>
      <c r="AC768" s="185"/>
      <c r="AD768" s="607"/>
    </row>
    <row r="769" spans="7:30" s="1" customFormat="1" x14ac:dyDescent="0.2">
      <c r="G769" s="185"/>
      <c r="O769" s="416"/>
      <c r="X769" s="185"/>
      <c r="Y769" s="185"/>
      <c r="Z769" s="185"/>
      <c r="AA769" s="185"/>
      <c r="AB769" s="185"/>
      <c r="AC769" s="185"/>
      <c r="AD769" s="607"/>
    </row>
    <row r="770" spans="7:30" s="1" customFormat="1" x14ac:dyDescent="0.2">
      <c r="G770" s="185"/>
      <c r="O770" s="416"/>
      <c r="X770" s="185"/>
      <c r="Y770" s="185"/>
      <c r="Z770" s="185"/>
      <c r="AA770" s="185"/>
      <c r="AB770" s="185"/>
      <c r="AC770" s="185"/>
      <c r="AD770" s="607"/>
    </row>
    <row r="771" spans="7:30" s="1" customFormat="1" x14ac:dyDescent="0.2">
      <c r="G771" s="185"/>
      <c r="O771" s="416"/>
      <c r="X771" s="185"/>
      <c r="Y771" s="185"/>
      <c r="Z771" s="185"/>
      <c r="AA771" s="185"/>
      <c r="AB771" s="185"/>
      <c r="AC771" s="185"/>
      <c r="AD771" s="607"/>
    </row>
    <row r="772" spans="7:30" s="1" customFormat="1" x14ac:dyDescent="0.2">
      <c r="G772" s="185"/>
      <c r="O772" s="416"/>
      <c r="X772" s="185"/>
      <c r="Y772" s="185"/>
      <c r="Z772" s="185"/>
      <c r="AA772" s="185"/>
      <c r="AB772" s="185"/>
      <c r="AC772" s="185"/>
      <c r="AD772" s="607"/>
    </row>
    <row r="773" spans="7:30" s="1" customFormat="1" x14ac:dyDescent="0.2">
      <c r="G773" s="185"/>
      <c r="O773" s="416"/>
      <c r="X773" s="185"/>
      <c r="Y773" s="185"/>
      <c r="Z773" s="185"/>
      <c r="AA773" s="185"/>
      <c r="AB773" s="185"/>
      <c r="AC773" s="185"/>
      <c r="AD773" s="607"/>
    </row>
    <row r="774" spans="7:30" s="1" customFormat="1" x14ac:dyDescent="0.2">
      <c r="G774" s="185"/>
      <c r="O774" s="416"/>
      <c r="X774" s="185"/>
      <c r="Y774" s="185"/>
      <c r="Z774" s="185"/>
      <c r="AA774" s="185"/>
      <c r="AB774" s="185"/>
      <c r="AC774" s="185"/>
      <c r="AD774" s="607"/>
    </row>
    <row r="775" spans="7:30" s="1" customFormat="1" x14ac:dyDescent="0.2">
      <c r="G775" s="185"/>
      <c r="O775" s="416"/>
      <c r="X775" s="185"/>
      <c r="Y775" s="185"/>
      <c r="Z775" s="185"/>
      <c r="AA775" s="185"/>
      <c r="AB775" s="185"/>
      <c r="AC775" s="185"/>
      <c r="AD775" s="607"/>
    </row>
    <row r="776" spans="7:30" s="1" customFormat="1" x14ac:dyDescent="0.2">
      <c r="G776" s="185"/>
      <c r="O776" s="416"/>
      <c r="X776" s="185"/>
      <c r="Y776" s="185"/>
      <c r="Z776" s="185"/>
      <c r="AA776" s="185"/>
      <c r="AB776" s="185"/>
      <c r="AC776" s="185"/>
      <c r="AD776" s="607"/>
    </row>
    <row r="777" spans="7:30" s="1" customFormat="1" x14ac:dyDescent="0.2">
      <c r="G777" s="185"/>
      <c r="O777" s="416"/>
      <c r="X777" s="185"/>
      <c r="Y777" s="185"/>
      <c r="Z777" s="185"/>
      <c r="AA777" s="185"/>
      <c r="AB777" s="185"/>
      <c r="AC777" s="185"/>
      <c r="AD777" s="607"/>
    </row>
    <row r="778" spans="7:30" s="1" customFormat="1" x14ac:dyDescent="0.2">
      <c r="G778" s="185"/>
      <c r="O778" s="416"/>
      <c r="X778" s="185"/>
      <c r="Y778" s="185"/>
      <c r="Z778" s="185"/>
      <c r="AA778" s="185"/>
      <c r="AB778" s="185"/>
      <c r="AC778" s="185"/>
      <c r="AD778" s="607"/>
    </row>
    <row r="779" spans="7:30" s="1" customFormat="1" x14ac:dyDescent="0.2">
      <c r="G779" s="185"/>
      <c r="O779" s="416"/>
      <c r="X779" s="185"/>
      <c r="Y779" s="185"/>
      <c r="Z779" s="185"/>
      <c r="AA779" s="185"/>
      <c r="AB779" s="185"/>
      <c r="AC779" s="185"/>
      <c r="AD779" s="607"/>
    </row>
    <row r="780" spans="7:30" s="1" customFormat="1" x14ac:dyDescent="0.2">
      <c r="G780" s="185"/>
      <c r="O780" s="416"/>
      <c r="X780" s="185"/>
      <c r="Y780" s="185"/>
      <c r="Z780" s="185"/>
      <c r="AA780" s="185"/>
      <c r="AB780" s="185"/>
      <c r="AC780" s="185"/>
      <c r="AD780" s="607"/>
    </row>
    <row r="781" spans="7:30" s="1" customFormat="1" x14ac:dyDescent="0.2">
      <c r="G781" s="185"/>
      <c r="O781" s="416"/>
      <c r="X781" s="185"/>
      <c r="Y781" s="185"/>
      <c r="Z781" s="185"/>
      <c r="AA781" s="185"/>
      <c r="AB781" s="185"/>
      <c r="AC781" s="185"/>
      <c r="AD781" s="607"/>
    </row>
    <row r="782" spans="7:30" s="1" customFormat="1" x14ac:dyDescent="0.2">
      <c r="G782" s="185"/>
      <c r="O782" s="416"/>
      <c r="X782" s="185"/>
      <c r="Y782" s="185"/>
      <c r="Z782" s="185"/>
      <c r="AA782" s="185"/>
      <c r="AB782" s="185"/>
      <c r="AC782" s="185"/>
      <c r="AD782" s="607"/>
    </row>
    <row r="783" spans="7:30" s="1" customFormat="1" x14ac:dyDescent="0.2">
      <c r="G783" s="185"/>
      <c r="O783" s="416"/>
      <c r="X783" s="185"/>
      <c r="Y783" s="185"/>
      <c r="Z783" s="185"/>
      <c r="AA783" s="185"/>
      <c r="AB783" s="185"/>
      <c r="AC783" s="185"/>
      <c r="AD783" s="607"/>
    </row>
    <row r="784" spans="7:30" s="1" customFormat="1" x14ac:dyDescent="0.2">
      <c r="G784" s="185"/>
      <c r="O784" s="416"/>
      <c r="X784" s="185"/>
      <c r="Y784" s="185"/>
      <c r="Z784" s="185"/>
      <c r="AA784" s="185"/>
      <c r="AB784" s="185"/>
      <c r="AC784" s="185"/>
      <c r="AD784" s="607"/>
    </row>
    <row r="785" spans="7:30" s="1" customFormat="1" x14ac:dyDescent="0.2">
      <c r="G785" s="185"/>
      <c r="O785" s="416"/>
      <c r="X785" s="185"/>
      <c r="Y785" s="185"/>
      <c r="Z785" s="185"/>
      <c r="AA785" s="185"/>
      <c r="AB785" s="185"/>
      <c r="AC785" s="185"/>
      <c r="AD785" s="607"/>
    </row>
    <row r="786" spans="7:30" s="1" customFormat="1" x14ac:dyDescent="0.2">
      <c r="G786" s="185"/>
      <c r="O786" s="416"/>
      <c r="X786" s="185"/>
      <c r="Y786" s="185"/>
      <c r="Z786" s="185"/>
      <c r="AA786" s="185"/>
      <c r="AB786" s="185"/>
      <c r="AC786" s="185"/>
      <c r="AD786" s="607"/>
    </row>
    <row r="787" spans="7:30" s="1" customFormat="1" x14ac:dyDescent="0.2">
      <c r="G787" s="185"/>
      <c r="O787" s="416"/>
      <c r="X787" s="185"/>
      <c r="Y787" s="185"/>
      <c r="Z787" s="185"/>
      <c r="AA787" s="185"/>
      <c r="AB787" s="185"/>
      <c r="AC787" s="185"/>
      <c r="AD787" s="607"/>
    </row>
    <row r="788" spans="7:30" s="1" customFormat="1" x14ac:dyDescent="0.2">
      <c r="G788" s="185"/>
      <c r="O788" s="416"/>
      <c r="X788" s="185"/>
      <c r="Y788" s="185"/>
      <c r="Z788" s="185"/>
      <c r="AA788" s="185"/>
      <c r="AB788" s="185"/>
      <c r="AC788" s="185"/>
      <c r="AD788" s="607"/>
    </row>
    <row r="789" spans="7:30" s="1" customFormat="1" x14ac:dyDescent="0.2">
      <c r="G789" s="185"/>
      <c r="O789" s="416"/>
      <c r="X789" s="185"/>
      <c r="Y789" s="185"/>
      <c r="Z789" s="185"/>
      <c r="AA789" s="185"/>
      <c r="AB789" s="185"/>
      <c r="AC789" s="185"/>
      <c r="AD789" s="607"/>
    </row>
    <row r="790" spans="7:30" s="1" customFormat="1" x14ac:dyDescent="0.2">
      <c r="G790" s="185"/>
      <c r="O790" s="416"/>
      <c r="X790" s="185"/>
      <c r="Y790" s="185"/>
      <c r="Z790" s="185"/>
      <c r="AA790" s="185"/>
      <c r="AB790" s="185"/>
      <c r="AC790" s="185"/>
      <c r="AD790" s="607"/>
    </row>
    <row r="791" spans="7:30" s="1" customFormat="1" x14ac:dyDescent="0.2">
      <c r="G791" s="185"/>
      <c r="O791" s="416"/>
      <c r="X791" s="185"/>
      <c r="Y791" s="185"/>
      <c r="Z791" s="185"/>
      <c r="AA791" s="185"/>
      <c r="AB791" s="185"/>
      <c r="AC791" s="185"/>
      <c r="AD791" s="607"/>
    </row>
    <row r="792" spans="7:30" s="1" customFormat="1" x14ac:dyDescent="0.2">
      <c r="G792" s="185"/>
      <c r="O792" s="416"/>
      <c r="X792" s="185"/>
      <c r="Y792" s="185"/>
      <c r="Z792" s="185"/>
      <c r="AA792" s="185"/>
      <c r="AB792" s="185"/>
      <c r="AC792" s="185"/>
      <c r="AD792" s="607"/>
    </row>
    <row r="793" spans="7:30" s="1" customFormat="1" x14ac:dyDescent="0.2">
      <c r="G793" s="185"/>
      <c r="O793" s="416"/>
      <c r="X793" s="185"/>
      <c r="Y793" s="185"/>
      <c r="Z793" s="185"/>
      <c r="AA793" s="185"/>
      <c r="AB793" s="185"/>
      <c r="AC793" s="185"/>
      <c r="AD793" s="607"/>
    </row>
    <row r="794" spans="7:30" s="1" customFormat="1" x14ac:dyDescent="0.2">
      <c r="G794" s="185"/>
      <c r="O794" s="416"/>
      <c r="X794" s="185"/>
      <c r="Y794" s="185"/>
      <c r="Z794" s="185"/>
      <c r="AA794" s="185"/>
      <c r="AB794" s="185"/>
      <c r="AC794" s="185"/>
      <c r="AD794" s="607"/>
    </row>
    <row r="795" spans="7:30" s="1" customFormat="1" x14ac:dyDescent="0.2">
      <c r="G795" s="185"/>
      <c r="O795" s="416"/>
      <c r="X795" s="185"/>
      <c r="Y795" s="185"/>
      <c r="Z795" s="185"/>
      <c r="AA795" s="185"/>
      <c r="AB795" s="185"/>
      <c r="AC795" s="185"/>
      <c r="AD795" s="607"/>
    </row>
    <row r="796" spans="7:30" s="1" customFormat="1" x14ac:dyDescent="0.2">
      <c r="G796" s="185"/>
      <c r="O796" s="416"/>
      <c r="X796" s="185"/>
      <c r="Y796" s="185"/>
      <c r="Z796" s="185"/>
      <c r="AA796" s="185"/>
      <c r="AB796" s="185"/>
      <c r="AC796" s="185"/>
      <c r="AD796" s="607"/>
    </row>
    <row r="797" spans="7:30" s="1" customFormat="1" x14ac:dyDescent="0.2">
      <c r="G797" s="185"/>
      <c r="O797" s="416"/>
      <c r="X797" s="185"/>
      <c r="Y797" s="185"/>
      <c r="Z797" s="185"/>
      <c r="AA797" s="185"/>
      <c r="AB797" s="185"/>
      <c r="AC797" s="185"/>
      <c r="AD797" s="607"/>
    </row>
    <row r="798" spans="7:30" s="1" customFormat="1" x14ac:dyDescent="0.2">
      <c r="G798" s="185"/>
      <c r="O798" s="416"/>
      <c r="X798" s="185"/>
      <c r="Y798" s="185"/>
      <c r="Z798" s="185"/>
      <c r="AA798" s="185"/>
      <c r="AB798" s="185"/>
      <c r="AC798" s="185"/>
      <c r="AD798" s="607"/>
    </row>
    <row r="799" spans="7:30" s="1" customFormat="1" x14ac:dyDescent="0.2">
      <c r="G799" s="185"/>
      <c r="O799" s="416"/>
      <c r="X799" s="185"/>
      <c r="Y799" s="185"/>
      <c r="Z799" s="185"/>
      <c r="AA799" s="185"/>
      <c r="AB799" s="185"/>
      <c r="AC799" s="185"/>
      <c r="AD799" s="607"/>
    </row>
    <row r="800" spans="7:30" s="1" customFormat="1" x14ac:dyDescent="0.2">
      <c r="G800" s="185"/>
      <c r="O800" s="416"/>
      <c r="X800" s="185"/>
      <c r="Y800" s="185"/>
      <c r="Z800" s="185"/>
      <c r="AA800" s="185"/>
      <c r="AB800" s="185"/>
      <c r="AC800" s="185"/>
      <c r="AD800" s="607"/>
    </row>
    <row r="801" spans="7:30" s="1" customFormat="1" x14ac:dyDescent="0.2">
      <c r="G801" s="185"/>
      <c r="O801" s="416"/>
      <c r="X801" s="185"/>
      <c r="Y801" s="185"/>
      <c r="Z801" s="185"/>
      <c r="AA801" s="185"/>
      <c r="AB801" s="185"/>
      <c r="AC801" s="185"/>
      <c r="AD801" s="607"/>
    </row>
    <row r="802" spans="7:30" s="1" customFormat="1" x14ac:dyDescent="0.2">
      <c r="G802" s="185"/>
      <c r="O802" s="416"/>
      <c r="X802" s="185"/>
      <c r="Y802" s="185"/>
      <c r="Z802" s="185"/>
      <c r="AA802" s="185"/>
      <c r="AB802" s="185"/>
      <c r="AC802" s="185"/>
      <c r="AD802" s="607"/>
    </row>
    <row r="803" spans="7:30" s="1" customFormat="1" x14ac:dyDescent="0.2">
      <c r="G803" s="185"/>
      <c r="O803" s="416"/>
      <c r="X803" s="185"/>
      <c r="Y803" s="185"/>
      <c r="Z803" s="185"/>
      <c r="AA803" s="185"/>
      <c r="AB803" s="185"/>
      <c r="AC803" s="185"/>
      <c r="AD803" s="607"/>
    </row>
    <row r="804" spans="7:30" s="1" customFormat="1" x14ac:dyDescent="0.2">
      <c r="G804" s="185"/>
      <c r="O804" s="416"/>
      <c r="X804" s="185"/>
      <c r="Y804" s="185"/>
      <c r="Z804" s="185"/>
      <c r="AA804" s="185"/>
      <c r="AB804" s="185"/>
      <c r="AC804" s="185"/>
      <c r="AD804" s="607"/>
    </row>
    <row r="805" spans="7:30" s="1" customFormat="1" x14ac:dyDescent="0.2">
      <c r="G805" s="185"/>
      <c r="O805" s="416"/>
      <c r="X805" s="185"/>
      <c r="Y805" s="185"/>
      <c r="Z805" s="185"/>
      <c r="AA805" s="185"/>
      <c r="AB805" s="185"/>
      <c r="AC805" s="185"/>
      <c r="AD805" s="607"/>
    </row>
    <row r="806" spans="7:30" s="1" customFormat="1" x14ac:dyDescent="0.2">
      <c r="G806" s="185"/>
      <c r="O806" s="416"/>
      <c r="X806" s="185"/>
      <c r="Y806" s="185"/>
      <c r="Z806" s="185"/>
      <c r="AA806" s="185"/>
      <c r="AB806" s="185"/>
      <c r="AC806" s="185"/>
      <c r="AD806" s="607"/>
    </row>
    <row r="807" spans="7:30" s="1" customFormat="1" x14ac:dyDescent="0.2">
      <c r="G807" s="185"/>
      <c r="O807" s="416"/>
      <c r="X807" s="185"/>
      <c r="Y807" s="185"/>
      <c r="Z807" s="185"/>
      <c r="AA807" s="185"/>
      <c r="AB807" s="185"/>
      <c r="AC807" s="185"/>
      <c r="AD807" s="607"/>
    </row>
    <row r="808" spans="7:30" s="1" customFormat="1" x14ac:dyDescent="0.2">
      <c r="G808" s="185"/>
      <c r="O808" s="416"/>
      <c r="X808" s="185"/>
      <c r="Y808" s="185"/>
      <c r="Z808" s="185"/>
      <c r="AA808" s="185"/>
      <c r="AB808" s="185"/>
      <c r="AC808" s="185"/>
      <c r="AD808" s="607"/>
    </row>
    <row r="809" spans="7:30" s="1" customFormat="1" x14ac:dyDescent="0.2">
      <c r="G809" s="185"/>
      <c r="O809" s="416"/>
      <c r="X809" s="185"/>
      <c r="Y809" s="185"/>
      <c r="Z809" s="185"/>
      <c r="AA809" s="185"/>
      <c r="AB809" s="185"/>
      <c r="AC809" s="185"/>
      <c r="AD809" s="607"/>
    </row>
    <row r="810" spans="7:30" s="1" customFormat="1" x14ac:dyDescent="0.2">
      <c r="G810" s="185"/>
      <c r="O810" s="416"/>
      <c r="X810" s="185"/>
      <c r="Y810" s="185"/>
      <c r="Z810" s="185"/>
      <c r="AA810" s="185"/>
      <c r="AB810" s="185"/>
      <c r="AC810" s="185"/>
      <c r="AD810" s="607"/>
    </row>
    <row r="811" spans="7:30" s="1" customFormat="1" x14ac:dyDescent="0.2">
      <c r="G811" s="185"/>
      <c r="O811" s="416"/>
      <c r="X811" s="185"/>
      <c r="Y811" s="185"/>
      <c r="Z811" s="185"/>
      <c r="AA811" s="185"/>
      <c r="AB811" s="185"/>
      <c r="AC811" s="185"/>
      <c r="AD811" s="607"/>
    </row>
    <row r="812" spans="7:30" s="1" customFormat="1" x14ac:dyDescent="0.2">
      <c r="G812" s="185"/>
      <c r="O812" s="416"/>
      <c r="X812" s="185"/>
      <c r="Y812" s="185"/>
      <c r="Z812" s="185"/>
      <c r="AA812" s="185"/>
      <c r="AB812" s="185"/>
      <c r="AC812" s="185"/>
      <c r="AD812" s="607"/>
    </row>
    <row r="813" spans="7:30" s="1" customFormat="1" x14ac:dyDescent="0.2">
      <c r="G813" s="185"/>
      <c r="O813" s="416"/>
      <c r="X813" s="185"/>
      <c r="Y813" s="185"/>
      <c r="Z813" s="185"/>
      <c r="AA813" s="185"/>
      <c r="AB813" s="185"/>
      <c r="AC813" s="185"/>
      <c r="AD813" s="607"/>
    </row>
    <row r="814" spans="7:30" s="1" customFormat="1" x14ac:dyDescent="0.2">
      <c r="G814" s="185"/>
      <c r="O814" s="416"/>
      <c r="X814" s="185"/>
      <c r="Y814" s="185"/>
      <c r="Z814" s="185"/>
      <c r="AA814" s="185"/>
      <c r="AB814" s="185"/>
      <c r="AC814" s="185"/>
      <c r="AD814" s="607"/>
    </row>
    <row r="815" spans="7:30" s="1" customFormat="1" x14ac:dyDescent="0.2">
      <c r="G815" s="185"/>
      <c r="O815" s="416"/>
      <c r="X815" s="185"/>
      <c r="Y815" s="185"/>
      <c r="Z815" s="185"/>
      <c r="AA815" s="185"/>
      <c r="AB815" s="185"/>
      <c r="AC815" s="185"/>
      <c r="AD815" s="607"/>
    </row>
    <row r="816" spans="7:30" s="1" customFormat="1" x14ac:dyDescent="0.2">
      <c r="G816" s="185"/>
      <c r="O816" s="416"/>
      <c r="X816" s="185"/>
      <c r="Y816" s="185"/>
      <c r="Z816" s="185"/>
      <c r="AA816" s="185"/>
      <c r="AB816" s="185"/>
      <c r="AC816" s="185"/>
      <c r="AD816" s="607"/>
    </row>
    <row r="817" spans="7:30" s="1" customFormat="1" x14ac:dyDescent="0.2">
      <c r="G817" s="185"/>
      <c r="O817" s="416"/>
      <c r="X817" s="185"/>
      <c r="Y817" s="185"/>
      <c r="Z817" s="185"/>
      <c r="AA817" s="185"/>
      <c r="AB817" s="185"/>
      <c r="AC817" s="185"/>
      <c r="AD817" s="607"/>
    </row>
    <row r="818" spans="7:30" s="1" customFormat="1" x14ac:dyDescent="0.2">
      <c r="G818" s="185"/>
      <c r="O818" s="416"/>
      <c r="X818" s="185"/>
      <c r="Y818" s="185"/>
      <c r="Z818" s="185"/>
      <c r="AA818" s="185"/>
      <c r="AB818" s="185"/>
      <c r="AC818" s="185"/>
      <c r="AD818" s="607"/>
    </row>
    <row r="819" spans="7:30" s="1" customFormat="1" x14ac:dyDescent="0.2">
      <c r="G819" s="185"/>
      <c r="O819" s="416"/>
      <c r="X819" s="185"/>
      <c r="Y819" s="185"/>
      <c r="Z819" s="185"/>
      <c r="AA819" s="185"/>
      <c r="AB819" s="185"/>
      <c r="AC819" s="185"/>
      <c r="AD819" s="607"/>
    </row>
    <row r="820" spans="7:30" s="1" customFormat="1" x14ac:dyDescent="0.2">
      <c r="G820" s="185"/>
      <c r="O820" s="416"/>
      <c r="X820" s="185"/>
      <c r="Y820" s="185"/>
      <c r="Z820" s="185"/>
      <c r="AA820" s="185"/>
      <c r="AB820" s="185"/>
      <c r="AC820" s="185"/>
      <c r="AD820" s="607"/>
    </row>
    <row r="821" spans="7:30" s="1" customFormat="1" x14ac:dyDescent="0.2">
      <c r="G821" s="185"/>
      <c r="O821" s="416"/>
      <c r="X821" s="185"/>
      <c r="Y821" s="185"/>
      <c r="Z821" s="185"/>
      <c r="AA821" s="185"/>
      <c r="AB821" s="185"/>
      <c r="AC821" s="185"/>
      <c r="AD821" s="607"/>
    </row>
    <row r="822" spans="7:30" s="1" customFormat="1" x14ac:dyDescent="0.2">
      <c r="G822" s="185"/>
      <c r="O822" s="416"/>
      <c r="X822" s="185"/>
      <c r="Y822" s="185"/>
      <c r="Z822" s="185"/>
      <c r="AA822" s="185"/>
      <c r="AB822" s="185"/>
      <c r="AC822" s="185"/>
      <c r="AD822" s="607"/>
    </row>
    <row r="823" spans="7:30" s="1" customFormat="1" x14ac:dyDescent="0.2">
      <c r="G823" s="185"/>
      <c r="O823" s="416"/>
      <c r="X823" s="185"/>
      <c r="Y823" s="185"/>
      <c r="Z823" s="185"/>
      <c r="AA823" s="185"/>
      <c r="AB823" s="185"/>
      <c r="AC823" s="185"/>
      <c r="AD823" s="607"/>
    </row>
    <row r="824" spans="7:30" s="1" customFormat="1" x14ac:dyDescent="0.2">
      <c r="G824" s="185"/>
      <c r="O824" s="416"/>
      <c r="X824" s="185"/>
      <c r="Y824" s="185"/>
      <c r="Z824" s="185"/>
      <c r="AA824" s="185"/>
      <c r="AB824" s="185"/>
      <c r="AC824" s="185"/>
      <c r="AD824" s="607"/>
    </row>
    <row r="825" spans="7:30" s="1" customFormat="1" x14ac:dyDescent="0.2">
      <c r="G825" s="185"/>
      <c r="O825" s="416"/>
      <c r="X825" s="185"/>
      <c r="Y825" s="185"/>
      <c r="Z825" s="185"/>
      <c r="AA825" s="185"/>
      <c r="AB825" s="185"/>
      <c r="AC825" s="185"/>
      <c r="AD825" s="607"/>
    </row>
    <row r="826" spans="7:30" s="1" customFormat="1" x14ac:dyDescent="0.2">
      <c r="G826" s="185"/>
      <c r="O826" s="416"/>
      <c r="X826" s="185"/>
      <c r="Y826" s="185"/>
      <c r="Z826" s="185"/>
      <c r="AA826" s="185"/>
      <c r="AB826" s="185"/>
      <c r="AC826" s="185"/>
      <c r="AD826" s="607"/>
    </row>
    <row r="827" spans="7:30" s="1" customFormat="1" x14ac:dyDescent="0.2">
      <c r="G827" s="185"/>
      <c r="O827" s="416"/>
      <c r="X827" s="185"/>
      <c r="Y827" s="185"/>
      <c r="Z827" s="185"/>
      <c r="AA827" s="185"/>
      <c r="AB827" s="185"/>
      <c r="AC827" s="185"/>
      <c r="AD827" s="607"/>
    </row>
    <row r="828" spans="7:30" s="1" customFormat="1" x14ac:dyDescent="0.2">
      <c r="G828" s="185"/>
      <c r="O828" s="416"/>
      <c r="X828" s="185"/>
      <c r="Y828" s="185"/>
      <c r="Z828" s="185"/>
      <c r="AA828" s="185"/>
      <c r="AB828" s="185"/>
      <c r="AC828" s="185"/>
      <c r="AD828" s="607"/>
    </row>
    <row r="829" spans="7:30" s="1" customFormat="1" x14ac:dyDescent="0.2">
      <c r="G829" s="185"/>
      <c r="O829" s="416"/>
      <c r="X829" s="185"/>
      <c r="Y829" s="185"/>
      <c r="Z829" s="185"/>
      <c r="AA829" s="185"/>
      <c r="AB829" s="185"/>
      <c r="AC829" s="185"/>
      <c r="AD829" s="607"/>
    </row>
    <row r="830" spans="7:30" s="1" customFormat="1" x14ac:dyDescent="0.2">
      <c r="G830" s="185"/>
      <c r="O830" s="416"/>
      <c r="X830" s="185"/>
      <c r="Y830" s="185"/>
      <c r="Z830" s="185"/>
      <c r="AA830" s="185"/>
      <c r="AB830" s="185"/>
      <c r="AC830" s="185"/>
      <c r="AD830" s="607"/>
    </row>
    <row r="831" spans="7:30" s="1" customFormat="1" x14ac:dyDescent="0.2">
      <c r="G831" s="185"/>
      <c r="O831" s="416"/>
      <c r="X831" s="185"/>
      <c r="Y831" s="185"/>
      <c r="Z831" s="185"/>
      <c r="AA831" s="185"/>
      <c r="AB831" s="185"/>
      <c r="AC831" s="185"/>
      <c r="AD831" s="607"/>
    </row>
    <row r="832" spans="7:30" s="1" customFormat="1" x14ac:dyDescent="0.2">
      <c r="G832" s="185"/>
      <c r="O832" s="416"/>
      <c r="X832" s="185"/>
      <c r="Y832" s="185"/>
      <c r="Z832" s="185"/>
      <c r="AA832" s="185"/>
      <c r="AB832" s="185"/>
      <c r="AC832" s="185"/>
      <c r="AD832" s="607"/>
    </row>
    <row r="833" spans="7:30" s="1" customFormat="1" x14ac:dyDescent="0.2">
      <c r="G833" s="185"/>
      <c r="O833" s="416"/>
      <c r="X833" s="185"/>
      <c r="Y833" s="185"/>
      <c r="Z833" s="185"/>
      <c r="AA833" s="185"/>
      <c r="AB833" s="185"/>
      <c r="AC833" s="185"/>
      <c r="AD833" s="607"/>
    </row>
    <row r="834" spans="7:30" s="1" customFormat="1" x14ac:dyDescent="0.2">
      <c r="G834" s="185"/>
      <c r="O834" s="416"/>
      <c r="X834" s="185"/>
      <c r="Y834" s="185"/>
      <c r="Z834" s="185"/>
      <c r="AA834" s="185"/>
      <c r="AB834" s="185"/>
      <c r="AC834" s="185"/>
      <c r="AD834" s="607"/>
    </row>
    <row r="835" spans="7:30" s="1" customFormat="1" x14ac:dyDescent="0.2">
      <c r="G835" s="185"/>
      <c r="O835" s="416"/>
      <c r="X835" s="185"/>
      <c r="Y835" s="185"/>
      <c r="Z835" s="185"/>
      <c r="AA835" s="185"/>
      <c r="AB835" s="185"/>
      <c r="AC835" s="185"/>
      <c r="AD835" s="607"/>
    </row>
    <row r="836" spans="7:30" s="1" customFormat="1" x14ac:dyDescent="0.2">
      <c r="G836" s="185"/>
      <c r="O836" s="416"/>
      <c r="X836" s="185"/>
      <c r="Y836" s="185"/>
      <c r="Z836" s="185"/>
      <c r="AA836" s="185"/>
      <c r="AB836" s="185"/>
      <c r="AC836" s="185"/>
      <c r="AD836" s="607"/>
    </row>
    <row r="837" spans="7:30" s="1" customFormat="1" x14ac:dyDescent="0.2">
      <c r="G837" s="185"/>
      <c r="O837" s="416"/>
      <c r="X837" s="185"/>
      <c r="Y837" s="185"/>
      <c r="Z837" s="185"/>
      <c r="AA837" s="185"/>
      <c r="AB837" s="185"/>
      <c r="AC837" s="185"/>
      <c r="AD837" s="607"/>
    </row>
    <row r="838" spans="7:30" s="1" customFormat="1" x14ac:dyDescent="0.2">
      <c r="G838" s="185"/>
      <c r="O838" s="416"/>
      <c r="X838" s="185"/>
      <c r="Y838" s="185"/>
      <c r="Z838" s="185"/>
      <c r="AA838" s="185"/>
      <c r="AB838" s="185"/>
      <c r="AC838" s="185"/>
      <c r="AD838" s="607"/>
    </row>
    <row r="839" spans="7:30" s="1" customFormat="1" x14ac:dyDescent="0.2">
      <c r="G839" s="185"/>
      <c r="O839" s="416"/>
      <c r="X839" s="185"/>
      <c r="Y839" s="185"/>
      <c r="Z839" s="185"/>
      <c r="AA839" s="185"/>
      <c r="AB839" s="185"/>
      <c r="AC839" s="185"/>
      <c r="AD839" s="607"/>
    </row>
    <row r="840" spans="7:30" s="1" customFormat="1" x14ac:dyDescent="0.2">
      <c r="G840" s="185"/>
      <c r="O840" s="416"/>
      <c r="X840" s="185"/>
      <c r="Y840" s="185"/>
      <c r="Z840" s="185"/>
      <c r="AA840" s="185"/>
      <c r="AB840" s="185"/>
      <c r="AC840" s="185"/>
      <c r="AD840" s="607"/>
    </row>
    <row r="841" spans="7:30" s="1" customFormat="1" x14ac:dyDescent="0.2">
      <c r="G841" s="185"/>
      <c r="O841" s="416"/>
      <c r="X841" s="185"/>
      <c r="Y841" s="185"/>
      <c r="Z841" s="185"/>
      <c r="AA841" s="185"/>
      <c r="AB841" s="185"/>
      <c r="AC841" s="185"/>
      <c r="AD841" s="607"/>
    </row>
    <row r="842" spans="7:30" s="1" customFormat="1" x14ac:dyDescent="0.2">
      <c r="G842" s="185"/>
      <c r="O842" s="416"/>
      <c r="X842" s="185"/>
      <c r="Y842" s="185"/>
      <c r="Z842" s="185"/>
      <c r="AA842" s="185"/>
      <c r="AB842" s="185"/>
      <c r="AC842" s="185"/>
      <c r="AD842" s="607"/>
    </row>
    <row r="843" spans="7:30" s="1" customFormat="1" x14ac:dyDescent="0.2">
      <c r="G843" s="185"/>
      <c r="O843" s="416"/>
      <c r="X843" s="185"/>
      <c r="Y843" s="185"/>
      <c r="Z843" s="185"/>
      <c r="AA843" s="185"/>
      <c r="AB843" s="185"/>
      <c r="AC843" s="185"/>
      <c r="AD843" s="607"/>
    </row>
    <row r="844" spans="7:30" s="1" customFormat="1" x14ac:dyDescent="0.2">
      <c r="G844" s="185"/>
      <c r="O844" s="416"/>
      <c r="X844" s="185"/>
      <c r="Y844" s="185"/>
      <c r="Z844" s="185"/>
      <c r="AA844" s="185"/>
      <c r="AB844" s="185"/>
      <c r="AC844" s="185"/>
      <c r="AD844" s="607"/>
    </row>
    <row r="845" spans="7:30" s="1" customFormat="1" x14ac:dyDescent="0.2">
      <c r="G845" s="185"/>
      <c r="O845" s="416"/>
      <c r="X845" s="185"/>
      <c r="Y845" s="185"/>
      <c r="Z845" s="185"/>
      <c r="AA845" s="185"/>
      <c r="AB845" s="185"/>
      <c r="AC845" s="185"/>
      <c r="AD845" s="607"/>
    </row>
    <row r="846" spans="7:30" s="1" customFormat="1" x14ac:dyDescent="0.2">
      <c r="G846" s="185"/>
      <c r="O846" s="416"/>
      <c r="X846" s="185"/>
      <c r="Y846" s="185"/>
      <c r="Z846" s="185"/>
      <c r="AA846" s="185"/>
      <c r="AB846" s="185"/>
      <c r="AC846" s="185"/>
      <c r="AD846" s="607"/>
    </row>
    <row r="847" spans="7:30" s="1" customFormat="1" x14ac:dyDescent="0.2">
      <c r="G847" s="185"/>
      <c r="O847" s="416"/>
      <c r="X847" s="185"/>
      <c r="Y847" s="185"/>
      <c r="Z847" s="185"/>
      <c r="AA847" s="185"/>
      <c r="AB847" s="185"/>
      <c r="AC847" s="185"/>
      <c r="AD847" s="607"/>
    </row>
    <row r="848" spans="7:30" s="1" customFormat="1" x14ac:dyDescent="0.2">
      <c r="G848" s="185"/>
      <c r="O848" s="416"/>
      <c r="X848" s="185"/>
      <c r="Y848" s="185"/>
      <c r="Z848" s="185"/>
      <c r="AA848" s="185"/>
      <c r="AB848" s="185"/>
      <c r="AC848" s="185"/>
      <c r="AD848" s="607"/>
    </row>
    <row r="849" spans="7:30" s="1" customFormat="1" x14ac:dyDescent="0.2">
      <c r="G849" s="185"/>
      <c r="O849" s="416"/>
      <c r="X849" s="185"/>
      <c r="Y849" s="185"/>
      <c r="Z849" s="185"/>
      <c r="AA849" s="185"/>
      <c r="AB849" s="185"/>
      <c r="AC849" s="185"/>
      <c r="AD849" s="607"/>
    </row>
    <row r="850" spans="7:30" s="1" customFormat="1" x14ac:dyDescent="0.2">
      <c r="G850" s="185"/>
      <c r="O850" s="416"/>
      <c r="X850" s="185"/>
      <c r="Y850" s="185"/>
      <c r="Z850" s="185"/>
      <c r="AA850" s="185"/>
      <c r="AB850" s="185"/>
      <c r="AC850" s="185"/>
      <c r="AD850" s="607"/>
    </row>
    <row r="851" spans="7:30" s="1" customFormat="1" x14ac:dyDescent="0.2">
      <c r="G851" s="185"/>
      <c r="O851" s="416"/>
      <c r="X851" s="185"/>
      <c r="Y851" s="185"/>
      <c r="Z851" s="185"/>
      <c r="AA851" s="185"/>
      <c r="AB851" s="185"/>
      <c r="AC851" s="185"/>
      <c r="AD851" s="607"/>
    </row>
    <row r="852" spans="7:30" s="1" customFormat="1" x14ac:dyDescent="0.2">
      <c r="G852" s="185"/>
      <c r="O852" s="416"/>
      <c r="X852" s="185"/>
      <c r="Y852" s="185"/>
      <c r="Z852" s="185"/>
      <c r="AA852" s="185"/>
      <c r="AB852" s="185"/>
      <c r="AC852" s="185"/>
      <c r="AD852" s="607"/>
    </row>
    <row r="853" spans="7:30" s="1" customFormat="1" x14ac:dyDescent="0.2">
      <c r="G853" s="185"/>
      <c r="O853" s="416"/>
      <c r="X853" s="185"/>
      <c r="Y853" s="185"/>
      <c r="Z853" s="185"/>
      <c r="AA853" s="185"/>
      <c r="AB853" s="185"/>
      <c r="AC853" s="185"/>
      <c r="AD853" s="607"/>
    </row>
    <row r="854" spans="7:30" s="1" customFormat="1" x14ac:dyDescent="0.2">
      <c r="G854" s="185"/>
      <c r="O854" s="416"/>
      <c r="X854" s="185"/>
      <c r="Y854" s="185"/>
      <c r="Z854" s="185"/>
      <c r="AA854" s="185"/>
      <c r="AB854" s="185"/>
      <c r="AC854" s="185"/>
      <c r="AD854" s="607"/>
    </row>
    <row r="855" spans="7:30" s="1" customFormat="1" x14ac:dyDescent="0.2">
      <c r="G855" s="185"/>
      <c r="O855" s="416"/>
      <c r="X855" s="185"/>
      <c r="Y855" s="185"/>
      <c r="Z855" s="185"/>
      <c r="AA855" s="185"/>
      <c r="AB855" s="185"/>
      <c r="AC855" s="185"/>
      <c r="AD855" s="607"/>
    </row>
    <row r="856" spans="7:30" s="1" customFormat="1" x14ac:dyDescent="0.2">
      <c r="G856" s="185"/>
      <c r="O856" s="416"/>
      <c r="X856" s="185"/>
      <c r="Y856" s="185"/>
      <c r="Z856" s="185"/>
      <c r="AA856" s="185"/>
      <c r="AB856" s="185"/>
      <c r="AC856" s="185"/>
      <c r="AD856" s="607"/>
    </row>
    <row r="857" spans="7:30" s="1" customFormat="1" x14ac:dyDescent="0.2">
      <c r="G857" s="185"/>
      <c r="O857" s="416"/>
      <c r="X857" s="185"/>
      <c r="Y857" s="185"/>
      <c r="Z857" s="185"/>
      <c r="AA857" s="185"/>
      <c r="AB857" s="185"/>
      <c r="AC857" s="185"/>
      <c r="AD857" s="607"/>
    </row>
    <row r="858" spans="7:30" s="1" customFormat="1" x14ac:dyDescent="0.2">
      <c r="G858" s="185"/>
      <c r="O858" s="416"/>
      <c r="X858" s="185"/>
      <c r="Y858" s="185"/>
      <c r="Z858" s="185"/>
      <c r="AA858" s="185"/>
      <c r="AB858" s="185"/>
      <c r="AC858" s="185"/>
      <c r="AD858" s="607"/>
    </row>
    <row r="859" spans="7:30" s="1" customFormat="1" x14ac:dyDescent="0.2">
      <c r="G859" s="185"/>
      <c r="O859" s="416"/>
      <c r="X859" s="185"/>
      <c r="Y859" s="185"/>
      <c r="Z859" s="185"/>
      <c r="AA859" s="185"/>
      <c r="AB859" s="185"/>
      <c r="AC859" s="185"/>
      <c r="AD859" s="607"/>
    </row>
    <row r="860" spans="7:30" s="1" customFormat="1" x14ac:dyDescent="0.2">
      <c r="G860" s="185"/>
      <c r="O860" s="416"/>
      <c r="X860" s="185"/>
      <c r="Y860" s="185"/>
      <c r="Z860" s="185"/>
      <c r="AA860" s="185"/>
      <c r="AB860" s="185"/>
      <c r="AC860" s="185"/>
      <c r="AD860" s="607"/>
    </row>
    <row r="861" spans="7:30" s="1" customFormat="1" x14ac:dyDescent="0.2">
      <c r="G861" s="185"/>
      <c r="O861" s="416"/>
      <c r="X861" s="185"/>
      <c r="Y861" s="185"/>
      <c r="Z861" s="185"/>
      <c r="AA861" s="185"/>
      <c r="AB861" s="185"/>
      <c r="AC861" s="185"/>
      <c r="AD861" s="607"/>
    </row>
    <row r="862" spans="7:30" s="1" customFormat="1" x14ac:dyDescent="0.2">
      <c r="G862" s="185"/>
      <c r="O862" s="416"/>
      <c r="X862" s="185"/>
      <c r="Y862" s="185"/>
      <c r="Z862" s="185"/>
      <c r="AA862" s="185"/>
      <c r="AB862" s="185"/>
      <c r="AC862" s="185"/>
      <c r="AD862" s="607"/>
    </row>
    <row r="863" spans="7:30" s="1" customFormat="1" x14ac:dyDescent="0.2">
      <c r="G863" s="185"/>
      <c r="O863" s="416"/>
      <c r="X863" s="185"/>
      <c r="Y863" s="185"/>
      <c r="Z863" s="185"/>
      <c r="AA863" s="185"/>
      <c r="AB863" s="185"/>
      <c r="AC863" s="185"/>
      <c r="AD863" s="607"/>
    </row>
    <row r="864" spans="7:30" s="1" customFormat="1" x14ac:dyDescent="0.2">
      <c r="G864" s="185"/>
      <c r="O864" s="416"/>
      <c r="X864" s="185"/>
      <c r="Y864" s="185"/>
      <c r="Z864" s="185"/>
      <c r="AA864" s="185"/>
      <c r="AB864" s="185"/>
      <c r="AC864" s="185"/>
      <c r="AD864" s="607"/>
    </row>
    <row r="865" spans="7:30" s="1" customFormat="1" x14ac:dyDescent="0.2">
      <c r="G865" s="185"/>
      <c r="O865" s="416"/>
      <c r="X865" s="185"/>
      <c r="Y865" s="185"/>
      <c r="Z865" s="185"/>
      <c r="AA865" s="185"/>
      <c r="AB865" s="185"/>
      <c r="AC865" s="185"/>
      <c r="AD865" s="607"/>
    </row>
    <row r="866" spans="7:30" s="1" customFormat="1" x14ac:dyDescent="0.2">
      <c r="G866" s="185"/>
      <c r="O866" s="416"/>
      <c r="X866" s="185"/>
      <c r="Y866" s="185"/>
      <c r="Z866" s="185"/>
      <c r="AA866" s="185"/>
      <c r="AB866" s="185"/>
      <c r="AC866" s="185"/>
      <c r="AD866" s="607"/>
    </row>
    <row r="867" spans="7:30" s="1" customFormat="1" x14ac:dyDescent="0.2">
      <c r="G867" s="185"/>
      <c r="O867" s="416"/>
      <c r="X867" s="185"/>
      <c r="Y867" s="185"/>
      <c r="Z867" s="185"/>
      <c r="AA867" s="185"/>
      <c r="AB867" s="185"/>
      <c r="AC867" s="185"/>
      <c r="AD867" s="607"/>
    </row>
    <row r="868" spans="7:30" s="1" customFormat="1" x14ac:dyDescent="0.2">
      <c r="G868" s="185"/>
      <c r="O868" s="416"/>
      <c r="X868" s="185"/>
      <c r="Y868" s="185"/>
      <c r="Z868" s="185"/>
      <c r="AA868" s="185"/>
      <c r="AB868" s="185"/>
      <c r="AC868" s="185"/>
      <c r="AD868" s="607"/>
    </row>
    <row r="869" spans="7:30" s="1" customFormat="1" x14ac:dyDescent="0.2">
      <c r="G869" s="185"/>
      <c r="O869" s="416"/>
      <c r="X869" s="185"/>
      <c r="Y869" s="185"/>
      <c r="Z869" s="185"/>
      <c r="AA869" s="185"/>
      <c r="AB869" s="185"/>
      <c r="AC869" s="185"/>
      <c r="AD869" s="607"/>
    </row>
    <row r="870" spans="7:30" s="1" customFormat="1" x14ac:dyDescent="0.2">
      <c r="G870" s="185"/>
      <c r="O870" s="416"/>
      <c r="X870" s="185"/>
      <c r="Y870" s="185"/>
      <c r="Z870" s="185"/>
      <c r="AA870" s="185"/>
      <c r="AB870" s="185"/>
      <c r="AC870" s="185"/>
      <c r="AD870" s="607"/>
    </row>
    <row r="871" spans="7:30" s="1" customFormat="1" x14ac:dyDescent="0.2">
      <c r="G871" s="185"/>
      <c r="O871" s="416"/>
      <c r="X871" s="185"/>
      <c r="Y871" s="185"/>
      <c r="Z871" s="185"/>
      <c r="AA871" s="185"/>
      <c r="AB871" s="185"/>
      <c r="AC871" s="185"/>
      <c r="AD871" s="607"/>
    </row>
    <row r="872" spans="7:30" s="1" customFormat="1" x14ac:dyDescent="0.2">
      <c r="G872" s="185"/>
      <c r="O872" s="416"/>
      <c r="X872" s="185"/>
      <c r="Y872" s="185"/>
      <c r="Z872" s="185"/>
      <c r="AA872" s="185"/>
      <c r="AB872" s="185"/>
      <c r="AC872" s="185"/>
      <c r="AD872" s="607"/>
    </row>
    <row r="873" spans="7:30" s="1" customFormat="1" x14ac:dyDescent="0.2">
      <c r="G873" s="185"/>
      <c r="O873" s="416"/>
      <c r="X873" s="185"/>
      <c r="Y873" s="185"/>
      <c r="Z873" s="185"/>
      <c r="AA873" s="185"/>
      <c r="AB873" s="185"/>
      <c r="AC873" s="185"/>
      <c r="AD873" s="607"/>
    </row>
    <row r="874" spans="7:30" s="1" customFormat="1" x14ac:dyDescent="0.2">
      <c r="G874" s="185"/>
      <c r="O874" s="416"/>
      <c r="X874" s="185"/>
      <c r="Y874" s="185"/>
      <c r="Z874" s="185"/>
      <c r="AA874" s="185"/>
      <c r="AB874" s="185"/>
      <c r="AC874" s="185"/>
      <c r="AD874" s="607"/>
    </row>
    <row r="875" spans="7:30" s="1" customFormat="1" x14ac:dyDescent="0.2">
      <c r="G875" s="185"/>
      <c r="O875" s="416"/>
      <c r="X875" s="185"/>
      <c r="Y875" s="185"/>
      <c r="Z875" s="185"/>
      <c r="AA875" s="185"/>
      <c r="AB875" s="185"/>
      <c r="AC875" s="185"/>
      <c r="AD875" s="607"/>
    </row>
    <row r="876" spans="7:30" s="1" customFormat="1" x14ac:dyDescent="0.2">
      <c r="G876" s="185"/>
      <c r="O876" s="416"/>
      <c r="X876" s="185"/>
      <c r="Y876" s="185"/>
      <c r="Z876" s="185"/>
      <c r="AA876" s="185"/>
      <c r="AB876" s="185"/>
      <c r="AC876" s="185"/>
      <c r="AD876" s="607"/>
    </row>
    <row r="877" spans="7:30" s="1" customFormat="1" x14ac:dyDescent="0.2">
      <c r="G877" s="185"/>
      <c r="O877" s="416"/>
      <c r="X877" s="185"/>
      <c r="Y877" s="185"/>
      <c r="Z877" s="185"/>
      <c r="AA877" s="185"/>
      <c r="AB877" s="185"/>
      <c r="AC877" s="185"/>
      <c r="AD877" s="607"/>
    </row>
    <row r="878" spans="7:30" s="1" customFormat="1" x14ac:dyDescent="0.2">
      <c r="G878" s="185"/>
      <c r="O878" s="416"/>
      <c r="X878" s="185"/>
      <c r="Y878" s="185"/>
      <c r="Z878" s="185"/>
      <c r="AA878" s="185"/>
      <c r="AB878" s="185"/>
      <c r="AC878" s="185"/>
      <c r="AD878" s="607"/>
    </row>
    <row r="879" spans="7:30" s="1" customFormat="1" x14ac:dyDescent="0.2">
      <c r="G879" s="185"/>
      <c r="O879" s="416"/>
      <c r="X879" s="185"/>
      <c r="Y879" s="185"/>
      <c r="Z879" s="185"/>
      <c r="AA879" s="185"/>
      <c r="AB879" s="185"/>
      <c r="AC879" s="185"/>
      <c r="AD879" s="607"/>
    </row>
    <row r="880" spans="7:30" s="1" customFormat="1" x14ac:dyDescent="0.2">
      <c r="G880" s="185"/>
      <c r="O880" s="416"/>
      <c r="X880" s="185"/>
      <c r="Y880" s="185"/>
      <c r="Z880" s="185"/>
      <c r="AA880" s="185"/>
      <c r="AB880" s="185"/>
      <c r="AC880" s="185"/>
      <c r="AD880" s="607"/>
    </row>
    <row r="881" spans="7:30" s="1" customFormat="1" x14ac:dyDescent="0.2">
      <c r="G881" s="185"/>
      <c r="O881" s="416"/>
      <c r="X881" s="185"/>
      <c r="Y881" s="185"/>
      <c r="Z881" s="185"/>
      <c r="AA881" s="185"/>
      <c r="AB881" s="185"/>
      <c r="AC881" s="185"/>
      <c r="AD881" s="607"/>
    </row>
    <row r="882" spans="7:30" s="1" customFormat="1" x14ac:dyDescent="0.2">
      <c r="G882" s="185"/>
      <c r="O882" s="416"/>
      <c r="X882" s="185"/>
      <c r="Y882" s="185"/>
      <c r="Z882" s="185"/>
      <c r="AA882" s="185"/>
      <c r="AB882" s="185"/>
      <c r="AC882" s="185"/>
      <c r="AD882" s="607"/>
    </row>
    <row r="883" spans="7:30" s="1" customFormat="1" x14ac:dyDescent="0.2">
      <c r="G883" s="185"/>
      <c r="O883" s="416"/>
      <c r="X883" s="185"/>
      <c r="Y883" s="185"/>
      <c r="Z883" s="185"/>
      <c r="AA883" s="185"/>
      <c r="AB883" s="185"/>
      <c r="AC883" s="185"/>
      <c r="AD883" s="607"/>
    </row>
    <row r="884" spans="7:30" s="1" customFormat="1" x14ac:dyDescent="0.2">
      <c r="G884" s="185"/>
      <c r="O884" s="416"/>
      <c r="X884" s="185"/>
      <c r="Y884" s="185"/>
      <c r="Z884" s="185"/>
      <c r="AA884" s="185"/>
      <c r="AB884" s="185"/>
      <c r="AC884" s="185"/>
      <c r="AD884" s="607"/>
    </row>
    <row r="885" spans="7:30" s="1" customFormat="1" x14ac:dyDescent="0.2">
      <c r="G885" s="185"/>
      <c r="O885" s="416"/>
      <c r="X885" s="185"/>
      <c r="Y885" s="185"/>
      <c r="Z885" s="185"/>
      <c r="AA885" s="185"/>
      <c r="AB885" s="185"/>
      <c r="AC885" s="185"/>
      <c r="AD885" s="607"/>
    </row>
    <row r="886" spans="7:30" s="1" customFormat="1" x14ac:dyDescent="0.2">
      <c r="G886" s="185"/>
      <c r="O886" s="416"/>
      <c r="X886" s="185"/>
      <c r="Y886" s="185"/>
      <c r="Z886" s="185"/>
      <c r="AA886" s="185"/>
      <c r="AB886" s="185"/>
      <c r="AC886" s="185"/>
      <c r="AD886" s="607"/>
    </row>
    <row r="887" spans="7:30" s="1" customFormat="1" x14ac:dyDescent="0.2">
      <c r="G887" s="185"/>
      <c r="O887" s="416"/>
      <c r="X887" s="185"/>
      <c r="Y887" s="185"/>
      <c r="Z887" s="185"/>
      <c r="AA887" s="185"/>
      <c r="AB887" s="185"/>
      <c r="AC887" s="185"/>
      <c r="AD887" s="607"/>
    </row>
    <row r="888" spans="7:30" s="1" customFormat="1" x14ac:dyDescent="0.2">
      <c r="G888" s="185"/>
      <c r="O888" s="416"/>
      <c r="X888" s="185"/>
      <c r="Y888" s="185"/>
      <c r="Z888" s="185"/>
      <c r="AA888" s="185"/>
      <c r="AB888" s="185"/>
      <c r="AC888" s="185"/>
      <c r="AD888" s="607"/>
    </row>
    <row r="889" spans="7:30" s="1" customFormat="1" x14ac:dyDescent="0.2">
      <c r="G889" s="185"/>
      <c r="O889" s="416"/>
      <c r="X889" s="185"/>
      <c r="Y889" s="185"/>
      <c r="Z889" s="185"/>
      <c r="AA889" s="185"/>
      <c r="AB889" s="185"/>
      <c r="AC889" s="185"/>
      <c r="AD889" s="607"/>
    </row>
    <row r="890" spans="7:30" s="1" customFormat="1" x14ac:dyDescent="0.2">
      <c r="G890" s="185"/>
      <c r="O890" s="416"/>
      <c r="X890" s="185"/>
      <c r="Y890" s="185"/>
      <c r="Z890" s="185"/>
      <c r="AA890" s="185"/>
      <c r="AB890" s="185"/>
      <c r="AC890" s="185"/>
      <c r="AD890" s="607"/>
    </row>
    <row r="891" spans="7:30" s="1" customFormat="1" x14ac:dyDescent="0.2">
      <c r="G891" s="185"/>
      <c r="O891" s="416"/>
      <c r="X891" s="185"/>
      <c r="Y891" s="185"/>
      <c r="Z891" s="185"/>
      <c r="AA891" s="185"/>
      <c r="AB891" s="185"/>
      <c r="AC891" s="185"/>
      <c r="AD891" s="607"/>
    </row>
    <row r="892" spans="7:30" s="1" customFormat="1" x14ac:dyDescent="0.2">
      <c r="G892" s="185"/>
      <c r="O892" s="416"/>
      <c r="X892" s="185"/>
      <c r="Y892" s="185"/>
      <c r="Z892" s="185"/>
      <c r="AA892" s="185"/>
      <c r="AB892" s="185"/>
      <c r="AC892" s="185"/>
      <c r="AD892" s="607"/>
    </row>
    <row r="893" spans="7:30" s="1" customFormat="1" x14ac:dyDescent="0.2">
      <c r="G893" s="185"/>
      <c r="O893" s="416"/>
      <c r="X893" s="185"/>
      <c r="Y893" s="185"/>
      <c r="Z893" s="185"/>
      <c r="AA893" s="185"/>
      <c r="AB893" s="185"/>
      <c r="AC893" s="185"/>
      <c r="AD893" s="607"/>
    </row>
    <row r="894" spans="7:30" s="1" customFormat="1" x14ac:dyDescent="0.2">
      <c r="G894" s="185"/>
      <c r="O894" s="416"/>
      <c r="X894" s="185"/>
      <c r="Y894" s="185"/>
      <c r="Z894" s="185"/>
      <c r="AA894" s="185"/>
      <c r="AB894" s="185"/>
      <c r="AC894" s="185"/>
      <c r="AD894" s="607"/>
    </row>
    <row r="895" spans="7:30" s="1" customFormat="1" x14ac:dyDescent="0.2">
      <c r="G895" s="185"/>
      <c r="O895" s="416"/>
      <c r="X895" s="185"/>
      <c r="Y895" s="185"/>
      <c r="Z895" s="185"/>
      <c r="AA895" s="185"/>
      <c r="AB895" s="185"/>
      <c r="AC895" s="185"/>
      <c r="AD895" s="607"/>
    </row>
    <row r="896" spans="7:30" s="1" customFormat="1" x14ac:dyDescent="0.2">
      <c r="G896" s="185"/>
      <c r="O896" s="416"/>
      <c r="X896" s="185"/>
      <c r="Y896" s="185"/>
      <c r="Z896" s="185"/>
      <c r="AA896" s="185"/>
      <c r="AB896" s="185"/>
      <c r="AC896" s="185"/>
      <c r="AD896" s="607"/>
    </row>
    <row r="897" spans="7:30" s="1" customFormat="1" x14ac:dyDescent="0.2">
      <c r="G897" s="185"/>
      <c r="O897" s="416"/>
      <c r="X897" s="185"/>
      <c r="Y897" s="185"/>
      <c r="Z897" s="185"/>
      <c r="AA897" s="185"/>
      <c r="AB897" s="185"/>
      <c r="AC897" s="185"/>
      <c r="AD897" s="607"/>
    </row>
    <row r="898" spans="7:30" s="1" customFormat="1" x14ac:dyDescent="0.2">
      <c r="G898" s="185"/>
      <c r="O898" s="416"/>
      <c r="X898" s="185"/>
      <c r="Y898" s="185"/>
      <c r="Z898" s="185"/>
      <c r="AA898" s="185"/>
      <c r="AB898" s="185"/>
      <c r="AC898" s="185"/>
      <c r="AD898" s="607"/>
    </row>
    <row r="899" spans="7:30" s="1" customFormat="1" x14ac:dyDescent="0.2">
      <c r="G899" s="185"/>
      <c r="O899" s="416"/>
      <c r="X899" s="185"/>
      <c r="Y899" s="185"/>
      <c r="Z899" s="185"/>
      <c r="AA899" s="185"/>
      <c r="AB899" s="185"/>
      <c r="AC899" s="185"/>
      <c r="AD899" s="607"/>
    </row>
    <row r="900" spans="7:30" s="1" customFormat="1" x14ac:dyDescent="0.2">
      <c r="G900" s="185"/>
      <c r="O900" s="416"/>
      <c r="X900" s="185"/>
      <c r="Y900" s="185"/>
      <c r="Z900" s="185"/>
      <c r="AA900" s="185"/>
      <c r="AB900" s="185"/>
      <c r="AC900" s="185"/>
      <c r="AD900" s="607"/>
    </row>
    <row r="901" spans="7:30" s="1" customFormat="1" x14ac:dyDescent="0.2">
      <c r="G901" s="185"/>
      <c r="O901" s="416"/>
      <c r="X901" s="185"/>
      <c r="Y901" s="185"/>
      <c r="Z901" s="185"/>
      <c r="AA901" s="185"/>
      <c r="AB901" s="185"/>
      <c r="AC901" s="185"/>
      <c r="AD901" s="607"/>
    </row>
    <row r="902" spans="7:30" s="1" customFormat="1" x14ac:dyDescent="0.2">
      <c r="G902" s="185"/>
      <c r="O902" s="416"/>
      <c r="X902" s="185"/>
      <c r="Y902" s="185"/>
      <c r="Z902" s="185"/>
      <c r="AA902" s="185"/>
      <c r="AB902" s="185"/>
      <c r="AC902" s="185"/>
      <c r="AD902" s="607"/>
    </row>
    <row r="903" spans="7:30" s="1" customFormat="1" x14ac:dyDescent="0.2">
      <c r="G903" s="185"/>
      <c r="O903" s="416"/>
      <c r="X903" s="185"/>
      <c r="Y903" s="185"/>
      <c r="Z903" s="185"/>
      <c r="AA903" s="185"/>
      <c r="AB903" s="185"/>
      <c r="AC903" s="185"/>
      <c r="AD903" s="607"/>
    </row>
    <row r="904" spans="7:30" s="1" customFormat="1" x14ac:dyDescent="0.2">
      <c r="G904" s="185"/>
      <c r="O904" s="416"/>
      <c r="X904" s="185"/>
      <c r="Y904" s="185"/>
      <c r="Z904" s="185"/>
      <c r="AA904" s="185"/>
      <c r="AB904" s="185"/>
      <c r="AC904" s="185"/>
      <c r="AD904" s="607"/>
    </row>
    <row r="905" spans="7:30" s="1" customFormat="1" x14ac:dyDescent="0.2">
      <c r="G905" s="185"/>
      <c r="O905" s="416"/>
      <c r="X905" s="185"/>
      <c r="Y905" s="185"/>
      <c r="Z905" s="185"/>
      <c r="AA905" s="185"/>
      <c r="AB905" s="185"/>
      <c r="AC905" s="185"/>
      <c r="AD905" s="607"/>
    </row>
    <row r="906" spans="7:30" s="1" customFormat="1" x14ac:dyDescent="0.2">
      <c r="G906" s="185"/>
      <c r="O906" s="416"/>
      <c r="X906" s="185"/>
      <c r="Y906" s="185"/>
      <c r="Z906" s="185"/>
      <c r="AA906" s="185"/>
      <c r="AB906" s="185"/>
      <c r="AC906" s="185"/>
      <c r="AD906" s="607"/>
    </row>
    <row r="907" spans="7:30" s="1" customFormat="1" x14ac:dyDescent="0.2">
      <c r="G907" s="185"/>
      <c r="O907" s="416"/>
      <c r="X907" s="185"/>
      <c r="Y907" s="185"/>
      <c r="Z907" s="185"/>
      <c r="AA907" s="185"/>
      <c r="AB907" s="185"/>
      <c r="AC907" s="185"/>
      <c r="AD907" s="607"/>
    </row>
    <row r="908" spans="7:30" s="1" customFormat="1" x14ac:dyDescent="0.2">
      <c r="G908" s="185"/>
      <c r="O908" s="416"/>
      <c r="X908" s="185"/>
      <c r="Y908" s="185"/>
      <c r="Z908" s="185"/>
      <c r="AA908" s="185"/>
      <c r="AB908" s="185"/>
      <c r="AC908" s="185"/>
      <c r="AD908" s="607"/>
    </row>
    <row r="909" spans="7:30" s="1" customFormat="1" x14ac:dyDescent="0.2">
      <c r="G909" s="185"/>
      <c r="O909" s="416"/>
      <c r="X909" s="185"/>
      <c r="Y909" s="185"/>
      <c r="Z909" s="185"/>
      <c r="AA909" s="185"/>
      <c r="AB909" s="185"/>
      <c r="AC909" s="185"/>
      <c r="AD909" s="607"/>
    </row>
    <row r="910" spans="7:30" s="1" customFormat="1" x14ac:dyDescent="0.2">
      <c r="G910" s="185"/>
      <c r="O910" s="416"/>
      <c r="X910" s="185"/>
      <c r="Y910" s="185"/>
      <c r="Z910" s="185"/>
      <c r="AA910" s="185"/>
      <c r="AB910" s="185"/>
      <c r="AC910" s="185"/>
      <c r="AD910" s="607"/>
    </row>
    <row r="911" spans="7:30" s="1" customFormat="1" x14ac:dyDescent="0.2">
      <c r="G911" s="185"/>
      <c r="O911" s="416"/>
      <c r="X911" s="185"/>
      <c r="Y911" s="185"/>
      <c r="Z911" s="185"/>
      <c r="AA911" s="185"/>
      <c r="AB911" s="185"/>
      <c r="AC911" s="185"/>
      <c r="AD911" s="607"/>
    </row>
    <row r="912" spans="7:30" s="1" customFormat="1" x14ac:dyDescent="0.2">
      <c r="G912" s="185"/>
      <c r="O912" s="416"/>
      <c r="X912" s="185"/>
      <c r="Y912" s="185"/>
      <c r="Z912" s="185"/>
      <c r="AA912" s="185"/>
      <c r="AB912" s="185"/>
      <c r="AC912" s="185"/>
      <c r="AD912" s="607"/>
    </row>
    <row r="913" spans="7:30" s="1" customFormat="1" x14ac:dyDescent="0.2">
      <c r="G913" s="185"/>
      <c r="O913" s="416"/>
      <c r="X913" s="185"/>
      <c r="Y913" s="185"/>
      <c r="Z913" s="185"/>
      <c r="AA913" s="185"/>
      <c r="AB913" s="185"/>
      <c r="AC913" s="185"/>
      <c r="AD913" s="607"/>
    </row>
    <row r="914" spans="7:30" s="1" customFormat="1" x14ac:dyDescent="0.2">
      <c r="G914" s="185"/>
      <c r="O914" s="416"/>
      <c r="X914" s="185"/>
      <c r="Y914" s="185"/>
      <c r="Z914" s="185"/>
      <c r="AA914" s="185"/>
      <c r="AB914" s="185"/>
      <c r="AC914" s="185"/>
      <c r="AD914" s="607"/>
    </row>
    <row r="915" spans="7:30" s="1" customFormat="1" x14ac:dyDescent="0.2">
      <c r="G915" s="185"/>
      <c r="O915" s="416"/>
      <c r="X915" s="185"/>
      <c r="Y915" s="185"/>
      <c r="Z915" s="185"/>
      <c r="AA915" s="185"/>
      <c r="AB915" s="185"/>
      <c r="AC915" s="185"/>
      <c r="AD915" s="607"/>
    </row>
    <row r="916" spans="7:30" s="1" customFormat="1" x14ac:dyDescent="0.2">
      <c r="G916" s="185"/>
      <c r="O916" s="416"/>
      <c r="X916" s="185"/>
      <c r="Y916" s="185"/>
      <c r="Z916" s="185"/>
      <c r="AA916" s="185"/>
      <c r="AB916" s="185"/>
      <c r="AC916" s="185"/>
      <c r="AD916" s="607"/>
    </row>
    <row r="917" spans="7:30" s="1" customFormat="1" x14ac:dyDescent="0.2">
      <c r="G917" s="185"/>
      <c r="O917" s="416"/>
      <c r="X917" s="185"/>
      <c r="Y917" s="185"/>
      <c r="Z917" s="185"/>
      <c r="AA917" s="185"/>
      <c r="AB917" s="185"/>
      <c r="AC917" s="185"/>
      <c r="AD917" s="607"/>
    </row>
    <row r="918" spans="7:30" s="1" customFormat="1" x14ac:dyDescent="0.2">
      <c r="G918" s="185"/>
      <c r="O918" s="416"/>
      <c r="X918" s="185"/>
      <c r="Y918" s="185"/>
      <c r="Z918" s="185"/>
      <c r="AA918" s="185"/>
      <c r="AB918" s="185"/>
      <c r="AC918" s="185"/>
      <c r="AD918" s="607"/>
    </row>
    <row r="919" spans="7:30" s="1" customFormat="1" x14ac:dyDescent="0.2">
      <c r="G919" s="185"/>
      <c r="O919" s="416"/>
      <c r="X919" s="185"/>
      <c r="Y919" s="185"/>
      <c r="Z919" s="185"/>
      <c r="AA919" s="185"/>
      <c r="AB919" s="185"/>
      <c r="AC919" s="185"/>
      <c r="AD919" s="607"/>
    </row>
    <row r="920" spans="7:30" s="1" customFormat="1" x14ac:dyDescent="0.2">
      <c r="G920" s="185"/>
      <c r="O920" s="416"/>
      <c r="X920" s="185"/>
      <c r="Y920" s="185"/>
      <c r="Z920" s="185"/>
      <c r="AA920" s="185"/>
      <c r="AB920" s="185"/>
      <c r="AC920" s="185"/>
      <c r="AD920" s="607"/>
    </row>
    <row r="921" spans="7:30" s="1" customFormat="1" x14ac:dyDescent="0.2">
      <c r="G921" s="185"/>
      <c r="O921" s="416"/>
      <c r="X921" s="185"/>
      <c r="Y921" s="185"/>
      <c r="Z921" s="185"/>
      <c r="AA921" s="185"/>
      <c r="AB921" s="185"/>
      <c r="AC921" s="185"/>
      <c r="AD921" s="607"/>
    </row>
    <row r="922" spans="7:30" s="1" customFormat="1" x14ac:dyDescent="0.2">
      <c r="G922" s="185"/>
      <c r="O922" s="416"/>
      <c r="X922" s="185"/>
      <c r="Y922" s="185"/>
      <c r="Z922" s="185"/>
      <c r="AA922" s="185"/>
      <c r="AB922" s="185"/>
      <c r="AC922" s="185"/>
      <c r="AD922" s="607"/>
    </row>
    <row r="923" spans="7:30" s="1" customFormat="1" x14ac:dyDescent="0.2">
      <c r="G923" s="185"/>
      <c r="O923" s="416"/>
      <c r="X923" s="185"/>
      <c r="Y923" s="185"/>
      <c r="Z923" s="185"/>
      <c r="AA923" s="185"/>
      <c r="AB923" s="185"/>
      <c r="AC923" s="185"/>
      <c r="AD923" s="607"/>
    </row>
    <row r="924" spans="7:30" s="1" customFormat="1" x14ac:dyDescent="0.2">
      <c r="G924" s="185"/>
      <c r="O924" s="416"/>
      <c r="X924" s="185"/>
      <c r="Y924" s="185"/>
      <c r="Z924" s="185"/>
      <c r="AA924" s="185"/>
      <c r="AB924" s="185"/>
      <c r="AC924" s="185"/>
      <c r="AD924" s="607"/>
    </row>
    <row r="925" spans="7:30" s="1" customFormat="1" x14ac:dyDescent="0.2">
      <c r="G925" s="185"/>
      <c r="O925" s="416"/>
      <c r="X925" s="185"/>
      <c r="Y925" s="185"/>
      <c r="Z925" s="185"/>
      <c r="AA925" s="185"/>
      <c r="AB925" s="185"/>
      <c r="AC925" s="185"/>
      <c r="AD925" s="607"/>
    </row>
    <row r="926" spans="7:30" s="1" customFormat="1" x14ac:dyDescent="0.2">
      <c r="G926" s="185"/>
      <c r="O926" s="416"/>
      <c r="X926" s="185"/>
      <c r="Y926" s="185"/>
      <c r="Z926" s="185"/>
      <c r="AA926" s="185"/>
      <c r="AB926" s="185"/>
      <c r="AC926" s="185"/>
      <c r="AD926" s="607"/>
    </row>
    <row r="927" spans="7:30" s="1" customFormat="1" x14ac:dyDescent="0.2">
      <c r="G927" s="185"/>
      <c r="O927" s="416"/>
      <c r="X927" s="185"/>
      <c r="Y927" s="185"/>
      <c r="Z927" s="185"/>
      <c r="AA927" s="185"/>
      <c r="AB927" s="185"/>
      <c r="AC927" s="185"/>
      <c r="AD927" s="607"/>
    </row>
    <row r="928" spans="7:30" s="1" customFormat="1" x14ac:dyDescent="0.2">
      <c r="G928" s="185"/>
      <c r="O928" s="416"/>
      <c r="X928" s="185"/>
      <c r="Y928" s="185"/>
      <c r="Z928" s="185"/>
      <c r="AA928" s="185"/>
      <c r="AB928" s="185"/>
      <c r="AC928" s="185"/>
      <c r="AD928" s="607"/>
    </row>
    <row r="929" spans="7:30" s="1" customFormat="1" x14ac:dyDescent="0.2">
      <c r="G929" s="185"/>
      <c r="O929" s="416"/>
      <c r="X929" s="185"/>
      <c r="Y929" s="185"/>
      <c r="Z929" s="185"/>
      <c r="AA929" s="185"/>
      <c r="AB929" s="185"/>
      <c r="AC929" s="185"/>
      <c r="AD929" s="607"/>
    </row>
    <row r="930" spans="7:30" s="1" customFormat="1" x14ac:dyDescent="0.2">
      <c r="G930" s="185"/>
      <c r="O930" s="416"/>
      <c r="X930" s="185"/>
      <c r="Y930" s="185"/>
      <c r="Z930" s="185"/>
      <c r="AA930" s="185"/>
      <c r="AB930" s="185"/>
      <c r="AC930" s="185"/>
      <c r="AD930" s="607"/>
    </row>
    <row r="931" spans="7:30" s="1" customFormat="1" x14ac:dyDescent="0.2">
      <c r="G931" s="185"/>
      <c r="O931" s="416"/>
      <c r="X931" s="185"/>
      <c r="Y931" s="185"/>
      <c r="Z931" s="185"/>
      <c r="AA931" s="185"/>
      <c r="AB931" s="185"/>
      <c r="AC931" s="185"/>
      <c r="AD931" s="607"/>
    </row>
    <row r="932" spans="7:30" s="1" customFormat="1" x14ac:dyDescent="0.2">
      <c r="G932" s="185"/>
      <c r="O932" s="416"/>
      <c r="X932" s="185"/>
      <c r="Y932" s="185"/>
      <c r="Z932" s="185"/>
      <c r="AA932" s="185"/>
      <c r="AB932" s="185"/>
      <c r="AC932" s="185"/>
      <c r="AD932" s="607"/>
    </row>
    <row r="933" spans="7:30" s="1" customFormat="1" x14ac:dyDescent="0.2">
      <c r="G933" s="185"/>
      <c r="O933" s="416"/>
      <c r="X933" s="185"/>
      <c r="Y933" s="185"/>
      <c r="Z933" s="185"/>
      <c r="AA933" s="185"/>
      <c r="AB933" s="185"/>
      <c r="AC933" s="185"/>
      <c r="AD933" s="607"/>
    </row>
    <row r="934" spans="7:30" s="1" customFormat="1" x14ac:dyDescent="0.2">
      <c r="G934" s="185"/>
      <c r="O934" s="416"/>
      <c r="X934" s="185"/>
      <c r="Y934" s="185"/>
      <c r="Z934" s="185"/>
      <c r="AA934" s="185"/>
      <c r="AB934" s="185"/>
      <c r="AC934" s="185"/>
      <c r="AD934" s="607"/>
    </row>
    <row r="935" spans="7:30" s="1" customFormat="1" x14ac:dyDescent="0.2">
      <c r="G935" s="185"/>
      <c r="O935" s="416"/>
      <c r="X935" s="185"/>
      <c r="Y935" s="185"/>
      <c r="Z935" s="185"/>
      <c r="AA935" s="185"/>
      <c r="AB935" s="185"/>
      <c r="AC935" s="185"/>
      <c r="AD935" s="607"/>
    </row>
    <row r="936" spans="7:30" s="1" customFormat="1" x14ac:dyDescent="0.2">
      <c r="G936" s="185"/>
      <c r="O936" s="416"/>
      <c r="X936" s="185"/>
      <c r="Y936" s="185"/>
      <c r="Z936" s="185"/>
      <c r="AA936" s="185"/>
      <c r="AB936" s="185"/>
      <c r="AC936" s="185"/>
      <c r="AD936" s="607"/>
    </row>
    <row r="937" spans="7:30" s="1" customFormat="1" x14ac:dyDescent="0.2">
      <c r="G937" s="185"/>
      <c r="O937" s="416"/>
      <c r="X937" s="185"/>
      <c r="Y937" s="185"/>
      <c r="Z937" s="185"/>
      <c r="AA937" s="185"/>
      <c r="AB937" s="185"/>
      <c r="AC937" s="185"/>
      <c r="AD937" s="607"/>
    </row>
    <row r="938" spans="7:30" s="1" customFormat="1" x14ac:dyDescent="0.2">
      <c r="G938" s="185"/>
      <c r="O938" s="416"/>
      <c r="X938" s="185"/>
      <c r="Y938" s="185"/>
      <c r="Z938" s="185"/>
      <c r="AA938" s="185"/>
      <c r="AB938" s="185"/>
      <c r="AC938" s="185"/>
      <c r="AD938" s="607"/>
    </row>
    <row r="939" spans="7:30" s="1" customFormat="1" x14ac:dyDescent="0.2">
      <c r="G939" s="185"/>
      <c r="O939" s="416"/>
      <c r="X939" s="185"/>
      <c r="Y939" s="185"/>
      <c r="Z939" s="185"/>
      <c r="AA939" s="185"/>
      <c r="AB939" s="185"/>
      <c r="AC939" s="185"/>
      <c r="AD939" s="607"/>
    </row>
    <row r="940" spans="7:30" s="1" customFormat="1" x14ac:dyDescent="0.2">
      <c r="G940" s="185"/>
      <c r="O940" s="416"/>
      <c r="X940" s="185"/>
      <c r="Y940" s="185"/>
      <c r="Z940" s="185"/>
      <c r="AA940" s="185"/>
      <c r="AB940" s="185"/>
      <c r="AC940" s="185"/>
      <c r="AD940" s="607"/>
    </row>
    <row r="941" spans="7:30" s="1" customFormat="1" x14ac:dyDescent="0.2">
      <c r="G941" s="185"/>
      <c r="O941" s="416"/>
      <c r="X941" s="185"/>
      <c r="Y941" s="185"/>
      <c r="Z941" s="185"/>
      <c r="AA941" s="185"/>
      <c r="AB941" s="185"/>
      <c r="AC941" s="185"/>
      <c r="AD941" s="607"/>
    </row>
    <row r="942" spans="7:30" s="1" customFormat="1" x14ac:dyDescent="0.2">
      <c r="G942" s="185"/>
      <c r="O942" s="416"/>
      <c r="X942" s="185"/>
      <c r="Y942" s="185"/>
      <c r="Z942" s="185"/>
      <c r="AA942" s="185"/>
      <c r="AB942" s="185"/>
      <c r="AC942" s="185"/>
      <c r="AD942" s="607"/>
    </row>
    <row r="943" spans="7:30" s="1" customFormat="1" x14ac:dyDescent="0.2">
      <c r="G943" s="185"/>
      <c r="O943" s="416"/>
      <c r="X943" s="185"/>
      <c r="Y943" s="185"/>
      <c r="Z943" s="185"/>
      <c r="AA943" s="185"/>
      <c r="AB943" s="185"/>
      <c r="AC943" s="185"/>
      <c r="AD943" s="607"/>
    </row>
    <row r="944" spans="7:30" s="1" customFormat="1" x14ac:dyDescent="0.2">
      <c r="G944" s="185"/>
      <c r="O944" s="416"/>
      <c r="X944" s="185"/>
      <c r="Y944" s="185"/>
      <c r="Z944" s="185"/>
      <c r="AA944" s="185"/>
      <c r="AB944" s="185"/>
      <c r="AC944" s="185"/>
      <c r="AD944" s="607"/>
    </row>
    <row r="945" spans="7:30" s="1" customFormat="1" x14ac:dyDescent="0.2">
      <c r="G945" s="185"/>
      <c r="O945" s="416"/>
      <c r="X945" s="185"/>
      <c r="Y945" s="185"/>
      <c r="Z945" s="185"/>
      <c r="AA945" s="185"/>
      <c r="AB945" s="185"/>
      <c r="AC945" s="185"/>
      <c r="AD945" s="607"/>
    </row>
    <row r="946" spans="7:30" s="1" customFormat="1" x14ac:dyDescent="0.2">
      <c r="G946" s="185"/>
      <c r="O946" s="416"/>
      <c r="X946" s="185"/>
      <c r="Y946" s="185"/>
      <c r="Z946" s="185"/>
      <c r="AA946" s="185"/>
      <c r="AB946" s="185"/>
      <c r="AC946" s="185"/>
      <c r="AD946" s="607"/>
    </row>
    <row r="947" spans="7:30" s="1" customFormat="1" x14ac:dyDescent="0.2">
      <c r="G947" s="185"/>
      <c r="O947" s="416"/>
      <c r="X947" s="185"/>
      <c r="Y947" s="185"/>
      <c r="Z947" s="185"/>
      <c r="AA947" s="185"/>
      <c r="AB947" s="185"/>
      <c r="AC947" s="185"/>
      <c r="AD947" s="607"/>
    </row>
    <row r="948" spans="7:30" s="1" customFormat="1" x14ac:dyDescent="0.2">
      <c r="G948" s="185"/>
      <c r="O948" s="416"/>
      <c r="X948" s="185"/>
      <c r="Y948" s="185"/>
      <c r="Z948" s="185"/>
      <c r="AA948" s="185"/>
      <c r="AB948" s="185"/>
      <c r="AC948" s="185"/>
      <c r="AD948" s="607"/>
    </row>
    <row r="949" spans="7:30" s="1" customFormat="1" x14ac:dyDescent="0.2">
      <c r="G949" s="185"/>
      <c r="O949" s="416"/>
      <c r="X949" s="185"/>
      <c r="Y949" s="185"/>
      <c r="Z949" s="185"/>
      <c r="AA949" s="185"/>
      <c r="AB949" s="185"/>
      <c r="AC949" s="185"/>
      <c r="AD949" s="607"/>
    </row>
    <row r="950" spans="7:30" s="1" customFormat="1" x14ac:dyDescent="0.2">
      <c r="G950" s="185"/>
      <c r="O950" s="416"/>
      <c r="X950" s="185"/>
      <c r="Y950" s="185"/>
      <c r="Z950" s="185"/>
      <c r="AA950" s="185"/>
      <c r="AB950" s="185"/>
      <c r="AC950" s="185"/>
      <c r="AD950" s="607"/>
    </row>
    <row r="951" spans="7:30" s="1" customFormat="1" x14ac:dyDescent="0.2">
      <c r="G951" s="185"/>
      <c r="O951" s="416"/>
      <c r="X951" s="185"/>
      <c r="Y951" s="185"/>
      <c r="Z951" s="185"/>
      <c r="AA951" s="185"/>
      <c r="AB951" s="185"/>
      <c r="AC951" s="185"/>
      <c r="AD951" s="607"/>
    </row>
    <row r="952" spans="7:30" s="1" customFormat="1" x14ac:dyDescent="0.2">
      <c r="G952" s="185"/>
      <c r="O952" s="416"/>
      <c r="X952" s="185"/>
      <c r="Y952" s="185"/>
      <c r="Z952" s="185"/>
      <c r="AA952" s="185"/>
      <c r="AB952" s="185"/>
      <c r="AC952" s="185"/>
      <c r="AD952" s="607"/>
    </row>
    <row r="953" spans="7:30" s="1" customFormat="1" x14ac:dyDescent="0.2">
      <c r="G953" s="185"/>
      <c r="O953" s="416"/>
      <c r="X953" s="185"/>
      <c r="Y953" s="185"/>
      <c r="Z953" s="185"/>
      <c r="AA953" s="185"/>
      <c r="AB953" s="185"/>
      <c r="AC953" s="185"/>
      <c r="AD953" s="607"/>
    </row>
    <row r="954" spans="7:30" s="1" customFormat="1" x14ac:dyDescent="0.2">
      <c r="G954" s="185"/>
      <c r="O954" s="416"/>
      <c r="X954" s="185"/>
      <c r="Y954" s="185"/>
      <c r="Z954" s="185"/>
      <c r="AA954" s="185"/>
      <c r="AB954" s="185"/>
      <c r="AC954" s="185"/>
      <c r="AD954" s="607"/>
    </row>
    <row r="955" spans="7:30" s="1" customFormat="1" x14ac:dyDescent="0.2">
      <c r="G955" s="185"/>
      <c r="O955" s="416"/>
      <c r="X955" s="185"/>
      <c r="Y955" s="185"/>
      <c r="Z955" s="185"/>
      <c r="AA955" s="185"/>
      <c r="AB955" s="185"/>
      <c r="AC955" s="185"/>
      <c r="AD955" s="607"/>
    </row>
    <row r="956" spans="7:30" s="1" customFormat="1" x14ac:dyDescent="0.2">
      <c r="G956" s="185"/>
      <c r="O956" s="416"/>
      <c r="X956" s="185"/>
      <c r="Y956" s="185"/>
      <c r="Z956" s="185"/>
      <c r="AA956" s="185"/>
      <c r="AB956" s="185"/>
      <c r="AC956" s="185"/>
      <c r="AD956" s="607"/>
    </row>
    <row r="957" spans="7:30" s="1" customFormat="1" x14ac:dyDescent="0.2">
      <c r="G957" s="185"/>
      <c r="O957" s="416"/>
      <c r="X957" s="185"/>
      <c r="Y957" s="185"/>
      <c r="Z957" s="185"/>
      <c r="AA957" s="185"/>
      <c r="AB957" s="185"/>
      <c r="AC957" s="185"/>
      <c r="AD957" s="607"/>
    </row>
    <row r="958" spans="7:30" s="1" customFormat="1" x14ac:dyDescent="0.2">
      <c r="G958" s="185"/>
      <c r="O958" s="416"/>
      <c r="X958" s="185"/>
      <c r="Y958" s="185"/>
      <c r="Z958" s="185"/>
      <c r="AA958" s="185"/>
      <c r="AB958" s="185"/>
      <c r="AC958" s="185"/>
      <c r="AD958" s="607"/>
    </row>
    <row r="959" spans="7:30" s="1" customFormat="1" x14ac:dyDescent="0.2">
      <c r="G959" s="185"/>
      <c r="O959" s="416"/>
      <c r="X959" s="185"/>
      <c r="Y959" s="185"/>
      <c r="Z959" s="185"/>
      <c r="AA959" s="185"/>
      <c r="AB959" s="185"/>
      <c r="AC959" s="185"/>
      <c r="AD959" s="607"/>
    </row>
    <row r="960" spans="7:30" s="1" customFormat="1" x14ac:dyDescent="0.2">
      <c r="G960" s="185"/>
      <c r="O960" s="416"/>
      <c r="X960" s="185"/>
      <c r="Y960" s="185"/>
      <c r="Z960" s="185"/>
      <c r="AA960" s="185"/>
      <c r="AB960" s="185"/>
      <c r="AC960" s="185"/>
      <c r="AD960" s="607"/>
    </row>
    <row r="961" spans="7:30" s="1" customFormat="1" x14ac:dyDescent="0.2">
      <c r="G961" s="185"/>
      <c r="O961" s="416"/>
      <c r="X961" s="185"/>
      <c r="Y961" s="185"/>
      <c r="Z961" s="185"/>
      <c r="AA961" s="185"/>
      <c r="AB961" s="185"/>
      <c r="AC961" s="185"/>
      <c r="AD961" s="607"/>
    </row>
    <row r="962" spans="7:30" s="1" customFormat="1" x14ac:dyDescent="0.2">
      <c r="G962" s="185"/>
      <c r="O962" s="416"/>
      <c r="X962" s="185"/>
      <c r="Y962" s="185"/>
      <c r="Z962" s="185"/>
      <c r="AA962" s="185"/>
      <c r="AB962" s="185"/>
      <c r="AC962" s="185"/>
      <c r="AD962" s="607"/>
    </row>
    <row r="963" spans="7:30" s="1" customFormat="1" x14ac:dyDescent="0.2">
      <c r="G963" s="185"/>
      <c r="O963" s="416"/>
      <c r="X963" s="185"/>
      <c r="Y963" s="185"/>
      <c r="Z963" s="185"/>
      <c r="AA963" s="185"/>
      <c r="AB963" s="185"/>
      <c r="AC963" s="185"/>
      <c r="AD963" s="607"/>
    </row>
    <row r="964" spans="7:30" s="1" customFormat="1" x14ac:dyDescent="0.2">
      <c r="G964" s="185"/>
      <c r="O964" s="416"/>
      <c r="X964" s="185"/>
      <c r="Y964" s="185"/>
      <c r="Z964" s="185"/>
      <c r="AA964" s="185"/>
      <c r="AB964" s="185"/>
      <c r="AC964" s="185"/>
      <c r="AD964" s="607"/>
    </row>
    <row r="965" spans="7:30" s="1" customFormat="1" x14ac:dyDescent="0.2">
      <c r="G965" s="185"/>
      <c r="O965" s="416"/>
      <c r="X965" s="185"/>
      <c r="Y965" s="185"/>
      <c r="Z965" s="185"/>
      <c r="AA965" s="185"/>
      <c r="AB965" s="185"/>
      <c r="AC965" s="185"/>
      <c r="AD965" s="607"/>
    </row>
    <row r="966" spans="7:30" s="1" customFormat="1" x14ac:dyDescent="0.2">
      <c r="G966" s="185"/>
      <c r="O966" s="416"/>
      <c r="X966" s="185"/>
      <c r="Y966" s="185"/>
      <c r="Z966" s="185"/>
      <c r="AA966" s="185"/>
      <c r="AB966" s="185"/>
      <c r="AC966" s="185"/>
      <c r="AD966" s="607"/>
    </row>
    <row r="967" spans="7:30" s="1" customFormat="1" x14ac:dyDescent="0.2">
      <c r="G967" s="185"/>
      <c r="O967" s="416"/>
      <c r="X967" s="185"/>
      <c r="Y967" s="185"/>
      <c r="Z967" s="185"/>
      <c r="AA967" s="185"/>
      <c r="AB967" s="185"/>
      <c r="AC967" s="185"/>
      <c r="AD967" s="607"/>
    </row>
    <row r="968" spans="7:30" s="1" customFormat="1" x14ac:dyDescent="0.2">
      <c r="G968" s="185"/>
      <c r="O968" s="416"/>
      <c r="X968" s="185"/>
      <c r="Y968" s="185"/>
      <c r="Z968" s="185"/>
      <c r="AA968" s="185"/>
      <c r="AB968" s="185"/>
      <c r="AC968" s="185"/>
      <c r="AD968" s="607"/>
    </row>
    <row r="969" spans="7:30" s="1" customFormat="1" x14ac:dyDescent="0.2">
      <c r="G969" s="185"/>
      <c r="O969" s="416"/>
      <c r="X969" s="185"/>
      <c r="Y969" s="185"/>
      <c r="Z969" s="185"/>
      <c r="AA969" s="185"/>
      <c r="AB969" s="185"/>
      <c r="AC969" s="185"/>
      <c r="AD969" s="607"/>
    </row>
    <row r="970" spans="7:30" s="1" customFormat="1" x14ac:dyDescent="0.2">
      <c r="G970" s="185"/>
      <c r="O970" s="416"/>
      <c r="X970" s="185"/>
      <c r="Y970" s="185"/>
      <c r="Z970" s="185"/>
      <c r="AA970" s="185"/>
      <c r="AB970" s="185"/>
      <c r="AC970" s="185"/>
      <c r="AD970" s="607"/>
    </row>
    <row r="971" spans="7:30" s="1" customFormat="1" x14ac:dyDescent="0.2">
      <c r="G971" s="185"/>
      <c r="O971" s="416"/>
      <c r="X971" s="185"/>
      <c r="Y971" s="185"/>
      <c r="Z971" s="185"/>
      <c r="AA971" s="185"/>
      <c r="AB971" s="185"/>
      <c r="AC971" s="185"/>
      <c r="AD971" s="607"/>
    </row>
    <row r="972" spans="7:30" s="1" customFormat="1" x14ac:dyDescent="0.2">
      <c r="G972" s="185"/>
      <c r="O972" s="416"/>
      <c r="X972" s="185"/>
      <c r="Y972" s="185"/>
      <c r="Z972" s="185"/>
      <c r="AA972" s="185"/>
      <c r="AB972" s="185"/>
      <c r="AC972" s="185"/>
      <c r="AD972" s="607"/>
    </row>
    <row r="973" spans="7:30" s="1" customFormat="1" x14ac:dyDescent="0.2">
      <c r="G973" s="185"/>
      <c r="O973" s="416"/>
      <c r="X973" s="185"/>
      <c r="Y973" s="185"/>
      <c r="Z973" s="185"/>
      <c r="AA973" s="185"/>
      <c r="AB973" s="185"/>
      <c r="AC973" s="185"/>
      <c r="AD973" s="607"/>
    </row>
    <row r="974" spans="7:30" s="1" customFormat="1" x14ac:dyDescent="0.2">
      <c r="G974" s="185"/>
      <c r="O974" s="416"/>
      <c r="X974" s="185"/>
      <c r="Y974" s="185"/>
      <c r="Z974" s="185"/>
      <c r="AA974" s="185"/>
      <c r="AB974" s="185"/>
      <c r="AC974" s="185"/>
      <c r="AD974" s="607"/>
    </row>
    <row r="975" spans="7:30" s="1" customFormat="1" x14ac:dyDescent="0.2">
      <c r="G975" s="185"/>
      <c r="O975" s="416"/>
      <c r="X975" s="185"/>
      <c r="Y975" s="185"/>
      <c r="Z975" s="185"/>
      <c r="AA975" s="185"/>
      <c r="AB975" s="185"/>
      <c r="AC975" s="185"/>
      <c r="AD975" s="607"/>
    </row>
    <row r="976" spans="7:30" s="1" customFormat="1" x14ac:dyDescent="0.2">
      <c r="G976" s="185"/>
      <c r="O976" s="416"/>
      <c r="X976" s="185"/>
      <c r="Y976" s="185"/>
      <c r="Z976" s="185"/>
      <c r="AA976" s="185"/>
      <c r="AB976" s="185"/>
      <c r="AC976" s="185"/>
      <c r="AD976" s="607"/>
    </row>
    <row r="977" spans="7:30" s="1" customFormat="1" x14ac:dyDescent="0.2">
      <c r="G977" s="185"/>
      <c r="O977" s="416"/>
      <c r="X977" s="185"/>
      <c r="Y977" s="185"/>
      <c r="Z977" s="185"/>
      <c r="AA977" s="185"/>
      <c r="AB977" s="185"/>
      <c r="AC977" s="185"/>
      <c r="AD977" s="607"/>
    </row>
    <row r="978" spans="7:30" s="1" customFormat="1" x14ac:dyDescent="0.2">
      <c r="G978" s="185"/>
      <c r="O978" s="416"/>
      <c r="X978" s="185"/>
      <c r="Y978" s="185"/>
      <c r="Z978" s="185"/>
      <c r="AA978" s="185"/>
      <c r="AB978" s="185"/>
      <c r="AC978" s="185"/>
      <c r="AD978" s="607"/>
    </row>
    <row r="979" spans="7:30" s="1" customFormat="1" x14ac:dyDescent="0.2">
      <c r="G979" s="185"/>
      <c r="O979" s="416"/>
      <c r="X979" s="185"/>
      <c r="Y979" s="185"/>
      <c r="Z979" s="185"/>
      <c r="AA979" s="185"/>
      <c r="AB979" s="185"/>
      <c r="AC979" s="185"/>
      <c r="AD979" s="607"/>
    </row>
    <row r="980" spans="7:30" s="1" customFormat="1" x14ac:dyDescent="0.2">
      <c r="G980" s="185"/>
      <c r="O980" s="416"/>
      <c r="X980" s="185"/>
      <c r="Y980" s="185"/>
      <c r="Z980" s="185"/>
      <c r="AA980" s="185"/>
      <c r="AB980" s="185"/>
      <c r="AC980" s="185"/>
      <c r="AD980" s="607"/>
    </row>
    <row r="981" spans="7:30" s="1" customFormat="1" x14ac:dyDescent="0.2">
      <c r="G981" s="185"/>
      <c r="O981" s="416"/>
      <c r="X981" s="185"/>
      <c r="Y981" s="185"/>
      <c r="Z981" s="185"/>
      <c r="AA981" s="185"/>
      <c r="AB981" s="185"/>
      <c r="AC981" s="185"/>
      <c r="AD981" s="607"/>
    </row>
    <row r="982" spans="7:30" s="1" customFormat="1" x14ac:dyDescent="0.2">
      <c r="G982" s="185"/>
      <c r="O982" s="416"/>
      <c r="X982" s="185"/>
      <c r="Y982" s="185"/>
      <c r="Z982" s="185"/>
      <c r="AA982" s="185"/>
      <c r="AB982" s="185"/>
      <c r="AC982" s="185"/>
      <c r="AD982" s="607"/>
    </row>
    <row r="983" spans="7:30" s="1" customFormat="1" x14ac:dyDescent="0.2">
      <c r="G983" s="185"/>
      <c r="O983" s="416"/>
      <c r="X983" s="185"/>
      <c r="Y983" s="185"/>
      <c r="Z983" s="185"/>
      <c r="AA983" s="185"/>
      <c r="AB983" s="185"/>
      <c r="AC983" s="185"/>
      <c r="AD983" s="607"/>
    </row>
    <row r="984" spans="7:30" s="1" customFormat="1" x14ac:dyDescent="0.2">
      <c r="G984" s="185"/>
      <c r="O984" s="416"/>
      <c r="X984" s="185"/>
      <c r="Y984" s="185"/>
      <c r="Z984" s="185"/>
      <c r="AA984" s="185"/>
      <c r="AB984" s="185"/>
      <c r="AC984" s="185"/>
      <c r="AD984" s="607"/>
    </row>
    <row r="985" spans="7:30" s="1" customFormat="1" x14ac:dyDescent="0.2">
      <c r="G985" s="185"/>
      <c r="O985" s="416"/>
      <c r="X985" s="185"/>
      <c r="Y985" s="185"/>
      <c r="Z985" s="185"/>
      <c r="AA985" s="185"/>
      <c r="AB985" s="185"/>
      <c r="AC985" s="185"/>
      <c r="AD985" s="607"/>
    </row>
    <row r="986" spans="7:30" s="1" customFormat="1" x14ac:dyDescent="0.2">
      <c r="G986" s="185"/>
      <c r="O986" s="416"/>
      <c r="X986" s="185"/>
      <c r="Y986" s="185"/>
      <c r="Z986" s="185"/>
      <c r="AA986" s="185"/>
      <c r="AB986" s="185"/>
      <c r="AC986" s="185"/>
      <c r="AD986" s="607"/>
    </row>
    <row r="987" spans="7:30" s="1" customFormat="1" x14ac:dyDescent="0.2">
      <c r="G987" s="185"/>
      <c r="O987" s="416"/>
      <c r="X987" s="185"/>
      <c r="Y987" s="185"/>
      <c r="Z987" s="185"/>
      <c r="AA987" s="185"/>
      <c r="AB987" s="185"/>
      <c r="AC987" s="185"/>
      <c r="AD987" s="607"/>
    </row>
    <row r="988" spans="7:30" s="1" customFormat="1" x14ac:dyDescent="0.2">
      <c r="G988" s="185"/>
      <c r="O988" s="416"/>
      <c r="X988" s="185"/>
      <c r="Y988" s="185"/>
      <c r="Z988" s="185"/>
      <c r="AA988" s="185"/>
      <c r="AB988" s="185"/>
      <c r="AC988" s="185"/>
      <c r="AD988" s="607"/>
    </row>
    <row r="989" spans="7:30" s="1" customFormat="1" x14ac:dyDescent="0.2">
      <c r="G989" s="185"/>
      <c r="O989" s="416"/>
      <c r="X989" s="185"/>
      <c r="Y989" s="185"/>
      <c r="Z989" s="185"/>
      <c r="AA989" s="185"/>
      <c r="AB989" s="185"/>
      <c r="AC989" s="185"/>
      <c r="AD989" s="607"/>
    </row>
    <row r="990" spans="7:30" s="1" customFormat="1" x14ac:dyDescent="0.2">
      <c r="G990" s="185"/>
      <c r="O990" s="416"/>
      <c r="X990" s="185"/>
      <c r="Y990" s="185"/>
      <c r="Z990" s="185"/>
      <c r="AA990" s="185"/>
      <c r="AB990" s="185"/>
      <c r="AC990" s="185"/>
      <c r="AD990" s="607"/>
    </row>
    <row r="991" spans="7:30" s="1" customFormat="1" x14ac:dyDescent="0.2">
      <c r="G991" s="185"/>
      <c r="O991" s="416"/>
      <c r="X991" s="185"/>
      <c r="Y991" s="185"/>
      <c r="Z991" s="185"/>
      <c r="AA991" s="185"/>
      <c r="AB991" s="185"/>
      <c r="AC991" s="185"/>
      <c r="AD991" s="607"/>
    </row>
    <row r="992" spans="7:30" s="1" customFormat="1" x14ac:dyDescent="0.2">
      <c r="G992" s="185"/>
      <c r="O992" s="416"/>
      <c r="X992" s="185"/>
      <c r="Y992" s="185"/>
      <c r="Z992" s="185"/>
      <c r="AA992" s="185"/>
      <c r="AB992" s="185"/>
      <c r="AC992" s="185"/>
      <c r="AD992" s="607"/>
    </row>
    <row r="993" spans="7:30" s="1" customFormat="1" x14ac:dyDescent="0.2">
      <c r="G993" s="185"/>
      <c r="O993" s="416"/>
      <c r="X993" s="185"/>
      <c r="Y993" s="185"/>
      <c r="Z993" s="185"/>
      <c r="AA993" s="185"/>
      <c r="AB993" s="185"/>
      <c r="AC993" s="185"/>
      <c r="AD993" s="607"/>
    </row>
    <row r="994" spans="7:30" s="1" customFormat="1" x14ac:dyDescent="0.2">
      <c r="G994" s="185"/>
      <c r="O994" s="416"/>
      <c r="X994" s="185"/>
      <c r="Y994" s="185"/>
      <c r="Z994" s="185"/>
      <c r="AA994" s="185"/>
      <c r="AB994" s="185"/>
      <c r="AC994" s="185"/>
      <c r="AD994" s="607"/>
    </row>
    <row r="995" spans="7:30" s="1" customFormat="1" x14ac:dyDescent="0.2">
      <c r="G995" s="185"/>
      <c r="O995" s="416"/>
      <c r="X995" s="185"/>
      <c r="Y995" s="185"/>
      <c r="Z995" s="185"/>
      <c r="AA995" s="185"/>
      <c r="AB995" s="185"/>
      <c r="AC995" s="185"/>
      <c r="AD995" s="607"/>
    </row>
    <row r="996" spans="7:30" s="1" customFormat="1" x14ac:dyDescent="0.2">
      <c r="G996" s="185"/>
      <c r="O996" s="416"/>
      <c r="X996" s="185"/>
      <c r="Y996" s="185"/>
      <c r="Z996" s="185"/>
      <c r="AA996" s="185"/>
      <c r="AB996" s="185"/>
      <c r="AC996" s="185"/>
      <c r="AD996" s="607"/>
    </row>
    <row r="997" spans="7:30" s="1" customFormat="1" x14ac:dyDescent="0.2">
      <c r="G997" s="185"/>
      <c r="O997" s="416"/>
      <c r="X997" s="185"/>
      <c r="Y997" s="185"/>
      <c r="Z997" s="185"/>
      <c r="AA997" s="185"/>
      <c r="AB997" s="185"/>
      <c r="AC997" s="185"/>
      <c r="AD997" s="607"/>
    </row>
    <row r="998" spans="7:30" s="1" customFormat="1" x14ac:dyDescent="0.2">
      <c r="G998" s="185"/>
      <c r="O998" s="416"/>
      <c r="X998" s="185"/>
      <c r="Y998" s="185"/>
      <c r="Z998" s="185"/>
      <c r="AA998" s="185"/>
      <c r="AB998" s="185"/>
      <c r="AC998" s="185"/>
      <c r="AD998" s="607"/>
    </row>
    <row r="999" spans="7:30" s="1" customFormat="1" x14ac:dyDescent="0.2">
      <c r="G999" s="185"/>
      <c r="O999" s="416"/>
      <c r="X999" s="185"/>
      <c r="Y999" s="185"/>
      <c r="Z999" s="185"/>
      <c r="AA999" s="185"/>
      <c r="AB999" s="185"/>
      <c r="AC999" s="185"/>
      <c r="AD999" s="607"/>
    </row>
    <row r="1000" spans="7:30" s="1" customFormat="1" x14ac:dyDescent="0.2">
      <c r="G1000" s="185"/>
      <c r="O1000" s="416"/>
      <c r="X1000" s="185"/>
      <c r="Y1000" s="185"/>
      <c r="Z1000" s="185"/>
      <c r="AA1000" s="185"/>
      <c r="AB1000" s="185"/>
      <c r="AC1000" s="185"/>
      <c r="AD1000" s="607"/>
    </row>
    <row r="1001" spans="7:30" s="1" customFormat="1" x14ac:dyDescent="0.2">
      <c r="G1001" s="185"/>
      <c r="O1001" s="416"/>
      <c r="X1001" s="185"/>
      <c r="Y1001" s="185"/>
      <c r="Z1001" s="185"/>
      <c r="AA1001" s="185"/>
      <c r="AB1001" s="185"/>
      <c r="AC1001" s="185"/>
      <c r="AD1001" s="607"/>
    </row>
    <row r="1002" spans="7:30" s="1" customFormat="1" x14ac:dyDescent="0.2">
      <c r="G1002" s="185"/>
      <c r="O1002" s="416"/>
      <c r="X1002" s="185"/>
      <c r="Y1002" s="185"/>
      <c r="Z1002" s="185"/>
      <c r="AA1002" s="185"/>
      <c r="AB1002" s="185"/>
      <c r="AC1002" s="185"/>
      <c r="AD1002" s="607"/>
    </row>
    <row r="1003" spans="7:30" s="1" customFormat="1" x14ac:dyDescent="0.2">
      <c r="G1003" s="185"/>
      <c r="O1003" s="416"/>
      <c r="X1003" s="185"/>
      <c r="Y1003" s="185"/>
      <c r="Z1003" s="185"/>
      <c r="AA1003" s="185"/>
      <c r="AB1003" s="185"/>
      <c r="AC1003" s="185"/>
      <c r="AD1003" s="607"/>
    </row>
    <row r="1004" spans="7:30" s="1" customFormat="1" x14ac:dyDescent="0.2">
      <c r="G1004" s="185"/>
      <c r="O1004" s="416"/>
      <c r="X1004" s="185"/>
      <c r="Y1004" s="185"/>
      <c r="Z1004" s="185"/>
      <c r="AA1004" s="185"/>
      <c r="AB1004" s="185"/>
      <c r="AC1004" s="185"/>
      <c r="AD1004" s="607"/>
    </row>
    <row r="1005" spans="7:30" s="1" customFormat="1" x14ac:dyDescent="0.2">
      <c r="G1005" s="185"/>
      <c r="O1005" s="416"/>
      <c r="X1005" s="185"/>
      <c r="Y1005" s="185"/>
      <c r="Z1005" s="185"/>
      <c r="AA1005" s="185"/>
      <c r="AB1005" s="185"/>
      <c r="AC1005" s="185"/>
      <c r="AD1005" s="607"/>
    </row>
    <row r="1006" spans="7:30" s="1" customFormat="1" x14ac:dyDescent="0.2">
      <c r="G1006" s="185"/>
      <c r="O1006" s="416"/>
      <c r="X1006" s="185"/>
      <c r="Y1006" s="185"/>
      <c r="Z1006" s="185"/>
      <c r="AA1006" s="185"/>
      <c r="AB1006" s="185"/>
      <c r="AC1006" s="185"/>
      <c r="AD1006" s="607"/>
    </row>
    <row r="1007" spans="7:30" s="1" customFormat="1" x14ac:dyDescent="0.2">
      <c r="G1007" s="185"/>
      <c r="O1007" s="416"/>
      <c r="X1007" s="185"/>
      <c r="Y1007" s="185"/>
      <c r="Z1007" s="185"/>
      <c r="AA1007" s="185"/>
      <c r="AB1007" s="185"/>
      <c r="AC1007" s="185"/>
      <c r="AD1007" s="607"/>
    </row>
    <row r="1008" spans="7:30" s="1" customFormat="1" x14ac:dyDescent="0.2">
      <c r="G1008" s="185"/>
      <c r="O1008" s="416"/>
      <c r="X1008" s="185"/>
      <c r="Y1008" s="185"/>
      <c r="Z1008" s="185"/>
      <c r="AA1008" s="185"/>
      <c r="AB1008" s="185"/>
      <c r="AC1008" s="185"/>
      <c r="AD1008" s="607"/>
    </row>
    <row r="1009" spans="7:30" s="1" customFormat="1" x14ac:dyDescent="0.2">
      <c r="G1009" s="185"/>
      <c r="O1009" s="416"/>
      <c r="X1009" s="185"/>
      <c r="Y1009" s="185"/>
      <c r="Z1009" s="185"/>
      <c r="AA1009" s="185"/>
      <c r="AB1009" s="185"/>
      <c r="AC1009" s="185"/>
      <c r="AD1009" s="607"/>
    </row>
    <row r="1010" spans="7:30" s="1" customFormat="1" x14ac:dyDescent="0.2">
      <c r="G1010" s="185"/>
      <c r="O1010" s="416"/>
      <c r="X1010" s="185"/>
      <c r="Y1010" s="185"/>
      <c r="Z1010" s="185"/>
      <c r="AA1010" s="185"/>
      <c r="AB1010" s="185"/>
      <c r="AC1010" s="185"/>
      <c r="AD1010" s="607"/>
    </row>
    <row r="1011" spans="7:30" s="1" customFormat="1" x14ac:dyDescent="0.2">
      <c r="G1011" s="185"/>
      <c r="O1011" s="416"/>
      <c r="X1011" s="185"/>
      <c r="Y1011" s="185"/>
      <c r="Z1011" s="185"/>
      <c r="AA1011" s="185"/>
      <c r="AB1011" s="185"/>
      <c r="AC1011" s="185"/>
      <c r="AD1011" s="607"/>
    </row>
    <row r="1012" spans="7:30" s="1" customFormat="1" x14ac:dyDescent="0.2">
      <c r="G1012" s="185"/>
      <c r="O1012" s="416"/>
      <c r="X1012" s="185"/>
      <c r="Y1012" s="185"/>
      <c r="Z1012" s="185"/>
      <c r="AA1012" s="185"/>
      <c r="AB1012" s="185"/>
      <c r="AC1012" s="185"/>
      <c r="AD1012" s="607"/>
    </row>
    <row r="1013" spans="7:30" s="1" customFormat="1" x14ac:dyDescent="0.2">
      <c r="G1013" s="185"/>
      <c r="O1013" s="416"/>
      <c r="X1013" s="185"/>
      <c r="Y1013" s="185"/>
      <c r="Z1013" s="185"/>
      <c r="AA1013" s="185"/>
      <c r="AB1013" s="185"/>
      <c r="AC1013" s="185"/>
      <c r="AD1013" s="607"/>
    </row>
    <row r="1014" spans="7:30" s="1" customFormat="1" x14ac:dyDescent="0.2">
      <c r="G1014" s="185"/>
      <c r="O1014" s="416"/>
      <c r="X1014" s="185"/>
      <c r="Y1014" s="185"/>
      <c r="Z1014" s="185"/>
      <c r="AA1014" s="185"/>
      <c r="AB1014" s="185"/>
      <c r="AC1014" s="185"/>
      <c r="AD1014" s="607"/>
    </row>
    <row r="1015" spans="7:30" s="1" customFormat="1" x14ac:dyDescent="0.2">
      <c r="G1015" s="185"/>
      <c r="O1015" s="416"/>
      <c r="X1015" s="185"/>
      <c r="Y1015" s="185"/>
      <c r="Z1015" s="185"/>
      <c r="AA1015" s="185"/>
      <c r="AB1015" s="185"/>
      <c r="AC1015" s="185"/>
      <c r="AD1015" s="607"/>
    </row>
    <row r="1016" spans="7:30" s="1" customFormat="1" x14ac:dyDescent="0.2">
      <c r="G1016" s="185"/>
      <c r="O1016" s="416"/>
      <c r="X1016" s="185"/>
      <c r="Y1016" s="185"/>
      <c r="Z1016" s="185"/>
      <c r="AA1016" s="185"/>
      <c r="AB1016" s="185"/>
      <c r="AC1016" s="185"/>
      <c r="AD1016" s="607"/>
    </row>
    <row r="1017" spans="7:30" s="1" customFormat="1" x14ac:dyDescent="0.2">
      <c r="G1017" s="185"/>
      <c r="O1017" s="416"/>
      <c r="X1017" s="185"/>
      <c r="Y1017" s="185"/>
      <c r="Z1017" s="185"/>
      <c r="AA1017" s="185"/>
      <c r="AB1017" s="185"/>
      <c r="AC1017" s="185"/>
      <c r="AD1017" s="607"/>
    </row>
    <row r="1018" spans="7:30" s="1" customFormat="1" x14ac:dyDescent="0.2">
      <c r="G1018" s="185"/>
      <c r="O1018" s="416"/>
      <c r="X1018" s="185"/>
      <c r="Y1018" s="185"/>
      <c r="Z1018" s="185"/>
      <c r="AA1018" s="185"/>
      <c r="AB1018" s="185"/>
      <c r="AC1018" s="185"/>
      <c r="AD1018" s="607"/>
    </row>
    <row r="1019" spans="7:30" s="1" customFormat="1" x14ac:dyDescent="0.2">
      <c r="G1019" s="185"/>
      <c r="O1019" s="416"/>
      <c r="X1019" s="185"/>
      <c r="Y1019" s="185"/>
      <c r="Z1019" s="185"/>
      <c r="AA1019" s="185"/>
      <c r="AB1019" s="185"/>
      <c r="AC1019" s="185"/>
      <c r="AD1019" s="607"/>
    </row>
    <row r="1020" spans="7:30" s="1" customFormat="1" x14ac:dyDescent="0.2">
      <c r="G1020" s="185"/>
      <c r="O1020" s="416"/>
      <c r="X1020" s="185"/>
      <c r="Y1020" s="185"/>
      <c r="Z1020" s="185"/>
      <c r="AA1020" s="185"/>
      <c r="AB1020" s="185"/>
      <c r="AC1020" s="185"/>
      <c r="AD1020" s="607"/>
    </row>
    <row r="1021" spans="7:30" x14ac:dyDescent="0.2">
      <c r="N1021" s="1"/>
    </row>
    <row r="1022" spans="7:30" x14ac:dyDescent="0.2">
      <c r="N1022" s="1"/>
    </row>
  </sheetData>
  <customSheetViews>
    <customSheetView guid="{21F2E024-704F-4E93-AC63-213755ECFFE0}" scale="70" showPageBreaks="1" showGridLines="0" printArea="1" view="pageBreakPreview" topLeftCell="C1">
      <pane ySplit="7" topLeftCell="A32" activePane="bottomLeft" state="frozen"/>
      <selection pane="bottomLeft" activeCell="L81" sqref="L81"/>
      <pageMargins left="0.70866141732283472" right="0.70866141732283472" top="0.74803149606299213" bottom="0.74803149606299213" header="0.31496062992125984" footer="0.31496062992125984"/>
      <pageSetup paperSize="9" scale="5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4">
    <mergeCell ref="A5:M5"/>
    <mergeCell ref="K2:M2"/>
    <mergeCell ref="K3:M3"/>
    <mergeCell ref="AC29:AC32"/>
  </mergeCells>
  <pageMargins left="0.25" right="0.25" top="0.75" bottom="0.75" header="0.3" footer="0.3"/>
  <pageSetup paperSize="9" scale="70" fitToHeight="0" orientation="portrait" r:id="rId2"/>
  <headerFooter alignWithMargins="0">
    <oddHeader>&amp;C&amp;"Arial,Regular" Commerce Commission Information Disclosure Template</oddHeader>
    <oddFooter>&amp;L&amp;"Arial,Regular" &amp;P&amp;C&amp;"Arial,Regular" &amp;F&amp;R&amp;"Arial,Regular" &amp;A</oddFooter>
  </headerFooter>
  <rowBreaks count="1" manualBreakCount="1">
    <brk id="54"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9CCFF"/>
  </sheetPr>
  <dimension ref="A1:BC742"/>
  <sheetViews>
    <sheetView showGridLines="0" zoomScale="85" zoomScaleNormal="85" zoomScaleSheetLayoutView="65" workbookViewId="0">
      <selection activeCell="X25" sqref="X25"/>
    </sheetView>
  </sheetViews>
  <sheetFormatPr defaultRowHeight="12.75" x14ac:dyDescent="0.2"/>
  <cols>
    <col min="1" max="1" width="4.28515625" style="38" customWidth="1"/>
    <col min="2" max="2" width="3.140625" style="38" customWidth="1"/>
    <col min="3" max="3" width="5.140625" style="38" customWidth="1"/>
    <col min="4" max="4" width="2.28515625" style="38" customWidth="1"/>
    <col min="5" max="5" width="1.5703125" style="405" customWidth="1"/>
    <col min="6" max="6" width="15.5703125" style="38" customWidth="1"/>
    <col min="7" max="7" width="13.42578125" style="38" customWidth="1"/>
    <col min="8" max="8" width="11.85546875" style="48" customWidth="1"/>
    <col min="9" max="9" width="19.5703125" style="48" customWidth="1"/>
    <col min="10" max="16" width="3.140625" style="48" customWidth="1"/>
    <col min="17" max="17" width="2.5703125" style="38" customWidth="1"/>
    <col min="18" max="20" width="16.140625" style="38" customWidth="1"/>
    <col min="21" max="21" width="2.7109375" style="38" customWidth="1"/>
    <col min="22" max="22" width="17.28515625" style="416" customWidth="1"/>
    <col min="23" max="23" width="10.140625" style="1" customWidth="1"/>
    <col min="24" max="24" width="10.5703125" style="1" customWidth="1"/>
    <col min="25" max="25" width="12.5703125" style="1" customWidth="1"/>
    <col min="26" max="26" width="2.5703125" style="38" customWidth="1"/>
    <col min="27" max="27" width="2.7109375" style="38" customWidth="1"/>
    <col min="28" max="29" width="9.140625" style="38"/>
    <col min="30" max="50" width="9.140625" style="710"/>
    <col min="51" max="16384" width="9.140625" style="38"/>
  </cols>
  <sheetData>
    <row r="1" spans="1:55" s="19" customFormat="1" ht="15" customHeight="1" x14ac:dyDescent="0.2">
      <c r="A1" s="74"/>
      <c r="B1" s="75"/>
      <c r="C1" s="75"/>
      <c r="D1" s="75"/>
      <c r="E1" s="75"/>
      <c r="F1" s="75"/>
      <c r="G1" s="105"/>
      <c r="H1" s="105"/>
      <c r="I1" s="105"/>
      <c r="J1" s="105"/>
      <c r="K1" s="105"/>
      <c r="L1" s="105"/>
      <c r="M1" s="105"/>
      <c r="N1" s="105"/>
      <c r="O1" s="105"/>
      <c r="P1" s="105"/>
      <c r="Q1" s="105"/>
      <c r="R1" s="105"/>
      <c r="S1" s="75"/>
      <c r="T1" s="75"/>
      <c r="U1" s="106"/>
      <c r="V1" s="416"/>
      <c r="W1" s="1"/>
      <c r="X1" s="1"/>
      <c r="Y1" s="1"/>
      <c r="Z1"/>
      <c r="AA1"/>
      <c r="AB1"/>
      <c r="AC1"/>
      <c r="AD1" s="710"/>
      <c r="AE1" s="710"/>
      <c r="AF1" s="710"/>
      <c r="AG1" s="710"/>
      <c r="AH1" s="710"/>
      <c r="AI1" s="710"/>
      <c r="AJ1" s="710"/>
      <c r="AK1" s="710"/>
      <c r="AL1" s="710"/>
      <c r="AM1" s="710"/>
      <c r="AN1" s="710"/>
      <c r="AO1" s="710"/>
      <c r="AP1" s="710"/>
      <c r="AQ1" s="710"/>
      <c r="AR1" s="711"/>
      <c r="AS1" s="711"/>
      <c r="AT1" s="711"/>
      <c r="AU1" s="711"/>
      <c r="AV1" s="711"/>
      <c r="AW1" s="711"/>
      <c r="AX1" s="711"/>
    </row>
    <row r="2" spans="1:55" s="19" customFormat="1" ht="18" customHeight="1" x14ac:dyDescent="0.3">
      <c r="A2" s="77"/>
      <c r="B2" s="78"/>
      <c r="C2" s="78"/>
      <c r="D2" s="78"/>
      <c r="E2" s="78"/>
      <c r="F2" s="78"/>
      <c r="G2" s="78"/>
      <c r="H2" s="78"/>
      <c r="I2" s="78"/>
      <c r="J2" s="78"/>
      <c r="K2" s="78"/>
      <c r="L2" s="78"/>
      <c r="M2" s="78"/>
      <c r="N2" s="78"/>
      <c r="O2" s="78"/>
      <c r="P2" s="78"/>
      <c r="Q2" s="140" t="s">
        <v>9</v>
      </c>
      <c r="R2" s="719" t="str">
        <f>IF(NOT(ISBLANK(CoverSheet!$C$8)),CoverSheet!$C$8,"")</f>
        <v/>
      </c>
      <c r="S2" s="720"/>
      <c r="T2" s="721"/>
      <c r="U2" s="107"/>
      <c r="V2" s="416"/>
      <c r="W2" s="185"/>
      <c r="X2" s="185"/>
      <c r="Y2" s="185"/>
      <c r="Z2"/>
      <c r="AA2"/>
      <c r="AB2"/>
      <c r="AC2"/>
      <c r="AD2" s="710"/>
      <c r="AE2" s="710"/>
      <c r="AF2" s="710"/>
      <c r="AG2" s="710"/>
      <c r="AH2" s="710"/>
      <c r="AI2" s="710"/>
      <c r="AJ2" s="710"/>
      <c r="AK2" s="710"/>
      <c r="AL2" s="710"/>
      <c r="AM2" s="710"/>
      <c r="AN2" s="710"/>
      <c r="AO2" s="710"/>
      <c r="AP2" s="710"/>
      <c r="AQ2" s="710"/>
      <c r="AR2" s="711"/>
      <c r="AS2" s="711"/>
      <c r="AT2" s="711"/>
      <c r="AU2" s="711"/>
      <c r="AV2" s="711"/>
      <c r="AW2" s="711"/>
      <c r="AX2" s="711"/>
    </row>
    <row r="3" spans="1:55" s="19" customFormat="1" ht="18" customHeight="1" x14ac:dyDescent="0.25">
      <c r="A3" s="77"/>
      <c r="B3" s="78"/>
      <c r="C3" s="78"/>
      <c r="D3" s="78"/>
      <c r="E3" s="78"/>
      <c r="F3" s="78"/>
      <c r="G3" s="78"/>
      <c r="H3" s="78"/>
      <c r="I3" s="78"/>
      <c r="J3" s="78"/>
      <c r="K3" s="78"/>
      <c r="L3" s="78"/>
      <c r="M3" s="78"/>
      <c r="N3" s="78"/>
      <c r="O3" s="78"/>
      <c r="P3" s="78"/>
      <c r="Q3" s="140" t="s">
        <v>436</v>
      </c>
      <c r="R3" s="728" t="str">
        <f>IF(ISNUMBER(CoverSheet!$C$12),CoverSheet!$C$12,"")</f>
        <v/>
      </c>
      <c r="S3" s="729"/>
      <c r="T3" s="730"/>
      <c r="U3" s="107"/>
      <c r="V3" s="416"/>
      <c r="W3" s="1"/>
      <c r="X3" s="1"/>
      <c r="Y3" s="1"/>
      <c r="Z3"/>
      <c r="AA3"/>
      <c r="AB3"/>
      <c r="AC3"/>
      <c r="AD3" s="710"/>
      <c r="AE3" s="710"/>
      <c r="AF3" s="710"/>
      <c r="AG3" s="710"/>
      <c r="AH3" s="710"/>
      <c r="AI3" s="710"/>
      <c r="AJ3" s="710"/>
      <c r="AK3" s="710"/>
      <c r="AL3" s="710"/>
      <c r="AM3" s="710"/>
      <c r="AN3" s="710"/>
      <c r="AO3" s="710"/>
      <c r="AP3" s="710"/>
      <c r="AQ3" s="710"/>
      <c r="AR3" s="711"/>
      <c r="AS3" s="711"/>
      <c r="AT3" s="711"/>
      <c r="AU3" s="711"/>
      <c r="AV3" s="711"/>
      <c r="AW3" s="711"/>
      <c r="AX3" s="711"/>
    </row>
    <row r="4" spans="1:55" s="19" customFormat="1" ht="20.25" customHeight="1" x14ac:dyDescent="0.35">
      <c r="A4" s="344" t="s">
        <v>574</v>
      </c>
      <c r="B4" s="93"/>
      <c r="C4" s="78"/>
      <c r="D4" s="78"/>
      <c r="E4" s="78"/>
      <c r="F4" s="78"/>
      <c r="G4" s="108"/>
      <c r="H4" s="108"/>
      <c r="I4" s="108"/>
      <c r="J4" s="108"/>
      <c r="K4" s="108"/>
      <c r="L4" s="108"/>
      <c r="M4" s="108"/>
      <c r="N4" s="108"/>
      <c r="O4" s="108"/>
      <c r="P4" s="108"/>
      <c r="Q4" s="173"/>
      <c r="R4" s="108"/>
      <c r="S4" s="78"/>
      <c r="T4" s="78"/>
      <c r="U4" s="107"/>
      <c r="V4" s="416"/>
      <c r="W4" s="1"/>
      <c r="X4" s="1"/>
      <c r="Y4" s="1"/>
      <c r="Z4"/>
      <c r="AA4"/>
      <c r="AB4"/>
      <c r="AC4"/>
      <c r="AD4" s="710"/>
      <c r="AE4" s="710"/>
      <c r="AF4" s="710"/>
      <c r="AG4" s="710"/>
      <c r="AH4" s="710"/>
      <c r="AI4" s="710"/>
      <c r="AJ4" s="710"/>
      <c r="AK4" s="710"/>
      <c r="AL4" s="710"/>
      <c r="AM4" s="710"/>
      <c r="AN4" s="710"/>
      <c r="AO4" s="710"/>
      <c r="AP4" s="710"/>
      <c r="AQ4" s="710"/>
      <c r="AR4" s="711"/>
      <c r="AS4" s="711"/>
      <c r="AT4" s="711"/>
      <c r="AU4" s="711"/>
      <c r="AV4" s="711"/>
      <c r="AW4" s="711"/>
      <c r="AX4" s="711"/>
    </row>
    <row r="5" spans="1:55" s="686" customFormat="1" ht="42.75" customHeight="1" x14ac:dyDescent="0.2">
      <c r="A5" s="725" t="s">
        <v>859</v>
      </c>
      <c r="B5" s="726"/>
      <c r="C5" s="726"/>
      <c r="D5" s="726"/>
      <c r="E5" s="726"/>
      <c r="F5" s="726"/>
      <c r="G5" s="726"/>
      <c r="H5" s="726"/>
      <c r="I5" s="726"/>
      <c r="J5" s="726"/>
      <c r="K5" s="726"/>
      <c r="L5" s="726"/>
      <c r="M5" s="726"/>
      <c r="N5" s="726"/>
      <c r="O5" s="726"/>
      <c r="P5" s="726"/>
      <c r="Q5" s="726"/>
      <c r="R5" s="726"/>
      <c r="S5" s="726"/>
      <c r="T5" s="726"/>
      <c r="U5" s="107"/>
      <c r="V5" s="690"/>
      <c r="W5" s="691"/>
      <c r="X5" s="691"/>
      <c r="Y5" s="691"/>
      <c r="AD5" s="710"/>
      <c r="AE5" s="710"/>
      <c r="AF5" s="710"/>
      <c r="AG5" s="710"/>
      <c r="AH5" s="710"/>
      <c r="AI5" s="710"/>
      <c r="AJ5" s="710"/>
      <c r="AK5" s="710"/>
      <c r="AL5" s="710"/>
      <c r="AM5" s="710"/>
      <c r="AN5" s="710"/>
      <c r="AO5" s="710"/>
      <c r="AP5" s="710"/>
      <c r="AQ5" s="710"/>
      <c r="AR5" s="710"/>
      <c r="AS5" s="710"/>
      <c r="AT5" s="710"/>
      <c r="AU5" s="710"/>
      <c r="AV5" s="710"/>
      <c r="AW5" s="710"/>
      <c r="AX5" s="710"/>
    </row>
    <row r="6" spans="1:55" s="692" customFormat="1" ht="15" customHeight="1" x14ac:dyDescent="0.2">
      <c r="A6" s="129" t="s">
        <v>680</v>
      </c>
      <c r="B6" s="173"/>
      <c r="C6" s="85"/>
      <c r="D6" s="78"/>
      <c r="E6" s="78"/>
      <c r="F6" s="78"/>
      <c r="G6" s="108"/>
      <c r="H6" s="108"/>
      <c r="I6" s="108"/>
      <c r="J6" s="108"/>
      <c r="K6" s="108"/>
      <c r="L6" s="108"/>
      <c r="M6" s="108"/>
      <c r="N6" s="108"/>
      <c r="O6" s="108"/>
      <c r="P6" s="108"/>
      <c r="Q6" s="108"/>
      <c r="R6" s="108"/>
      <c r="S6" s="78"/>
      <c r="T6" s="78"/>
      <c r="U6" s="107"/>
      <c r="V6" s="687"/>
      <c r="W6" s="686"/>
      <c r="X6" s="686"/>
      <c r="Y6" s="686"/>
      <c r="Z6" s="686"/>
      <c r="AA6" s="686"/>
      <c r="AB6" s="686"/>
      <c r="AC6" s="686"/>
      <c r="AD6" s="710"/>
      <c r="AE6" s="710"/>
      <c r="AF6" s="710"/>
      <c r="AG6" s="710"/>
      <c r="AH6" s="710"/>
      <c r="AI6" s="710"/>
      <c r="AJ6" s="710"/>
      <c r="AK6" s="710"/>
      <c r="AL6" s="710"/>
      <c r="AM6" s="710"/>
      <c r="AN6" s="710"/>
      <c r="AO6" s="710"/>
      <c r="AP6" s="710"/>
      <c r="AQ6" s="710"/>
      <c r="AR6" s="711"/>
      <c r="AS6" s="711"/>
      <c r="AT6" s="711"/>
      <c r="AU6" s="711"/>
      <c r="AV6" s="711"/>
      <c r="AW6" s="711"/>
      <c r="AX6" s="711"/>
    </row>
    <row r="7" spans="1:55" ht="24.95" customHeight="1" x14ac:dyDescent="0.3">
      <c r="A7" s="187">
        <v>7</v>
      </c>
      <c r="B7" s="345"/>
      <c r="C7" s="251" t="s">
        <v>575</v>
      </c>
      <c r="D7" s="335"/>
      <c r="E7" s="403"/>
      <c r="F7" s="335"/>
      <c r="G7" s="335"/>
      <c r="H7" s="335"/>
      <c r="I7" s="335"/>
      <c r="J7" s="335"/>
      <c r="K7" s="335"/>
      <c r="L7" s="335"/>
      <c r="M7" s="335"/>
      <c r="N7" s="335"/>
      <c r="O7" s="335"/>
      <c r="P7" s="335"/>
      <c r="Q7" s="335"/>
      <c r="R7" s="335"/>
      <c r="S7" s="335"/>
      <c r="T7" s="268" t="s">
        <v>130</v>
      </c>
      <c r="U7" s="59"/>
      <c r="V7" s="414"/>
      <c r="Z7"/>
      <c r="AA7"/>
      <c r="AB7"/>
      <c r="AC7"/>
      <c r="AY7" s="686"/>
      <c r="AZ7" s="686"/>
      <c r="BA7" s="686"/>
      <c r="BB7" s="686"/>
      <c r="BC7" s="686"/>
    </row>
    <row r="8" spans="1:55" ht="15" customHeight="1" x14ac:dyDescent="0.2">
      <c r="A8" s="187">
        <v>8</v>
      </c>
      <c r="B8" s="345"/>
      <c r="C8" s="340"/>
      <c r="D8" s="257"/>
      <c r="E8" s="257" t="s">
        <v>162</v>
      </c>
      <c r="F8" s="340"/>
      <c r="G8" s="262"/>
      <c r="H8" s="262"/>
      <c r="I8" s="262"/>
      <c r="J8" s="262"/>
      <c r="K8" s="262"/>
      <c r="L8" s="262"/>
      <c r="M8" s="262"/>
      <c r="N8" s="262"/>
      <c r="O8" s="262"/>
      <c r="P8" s="262"/>
      <c r="Q8" s="262"/>
      <c r="R8" s="262"/>
      <c r="S8" s="264"/>
      <c r="T8" s="264"/>
      <c r="U8" s="59"/>
      <c r="V8" s="414"/>
      <c r="Z8"/>
      <c r="AA8"/>
      <c r="AB8"/>
      <c r="AC8"/>
      <c r="AY8" s="686"/>
      <c r="AZ8" s="686"/>
      <c r="BA8" s="686"/>
      <c r="BB8" s="686"/>
      <c r="BC8" s="686"/>
    </row>
    <row r="9" spans="1:55" ht="15" customHeight="1" x14ac:dyDescent="0.2">
      <c r="A9" s="187">
        <v>9</v>
      </c>
      <c r="B9" s="345"/>
      <c r="C9" s="346"/>
      <c r="D9" s="257"/>
      <c r="E9" s="257"/>
      <c r="F9" s="346" t="s">
        <v>356</v>
      </c>
      <c r="G9" s="346"/>
      <c r="H9" s="262"/>
      <c r="I9" s="262"/>
      <c r="J9" s="262"/>
      <c r="K9" s="262"/>
      <c r="L9" s="262"/>
      <c r="M9" s="262"/>
      <c r="N9" s="262"/>
      <c r="O9" s="262"/>
      <c r="P9" s="262"/>
      <c r="Q9" s="262"/>
      <c r="R9" s="262"/>
      <c r="S9" s="262"/>
      <c r="T9" s="567">
        <f>'S8.Billed Quantities+Revenues'!G50</f>
        <v>0</v>
      </c>
      <c r="U9" s="59"/>
      <c r="V9" s="413" t="s">
        <v>630</v>
      </c>
      <c r="Z9"/>
      <c r="AA9"/>
      <c r="AB9"/>
      <c r="AC9"/>
      <c r="AY9" s="686"/>
      <c r="AZ9" s="686"/>
      <c r="BA9" s="686"/>
      <c r="BB9" s="686"/>
      <c r="BC9" s="686"/>
    </row>
    <row r="10" spans="1:55" ht="15" customHeight="1" x14ac:dyDescent="0.2">
      <c r="A10" s="187">
        <v>10</v>
      </c>
      <c r="B10" s="345"/>
      <c r="C10" s="346"/>
      <c r="D10" s="266" t="s">
        <v>7</v>
      </c>
      <c r="E10" s="266"/>
      <c r="F10" s="346" t="s">
        <v>559</v>
      </c>
      <c r="G10" s="346"/>
      <c r="H10" s="262"/>
      <c r="I10" s="262"/>
      <c r="J10" s="262"/>
      <c r="K10" s="262"/>
      <c r="L10" s="262"/>
      <c r="M10" s="262"/>
      <c r="N10" s="262"/>
      <c r="O10" s="262"/>
      <c r="P10" s="262"/>
      <c r="Q10" s="262"/>
      <c r="R10" s="262"/>
      <c r="S10" s="262"/>
      <c r="T10" s="364"/>
      <c r="U10" s="59"/>
      <c r="V10" s="413"/>
      <c r="Z10"/>
      <c r="AA10"/>
      <c r="AB10"/>
      <c r="AC10"/>
    </row>
    <row r="11" spans="1:55" s="39" customFormat="1" ht="15" customHeight="1" x14ac:dyDescent="0.2">
      <c r="A11" s="187">
        <v>11</v>
      </c>
      <c r="B11" s="345"/>
      <c r="C11" s="346"/>
      <c r="D11" s="266" t="s">
        <v>7</v>
      </c>
      <c r="E11" s="266"/>
      <c r="F11" s="346" t="s">
        <v>560</v>
      </c>
      <c r="G11" s="346"/>
      <c r="H11" s="262"/>
      <c r="I11" s="262"/>
      <c r="J11" s="262"/>
      <c r="K11" s="262"/>
      <c r="L11" s="262"/>
      <c r="M11" s="262"/>
      <c r="N11" s="262"/>
      <c r="O11" s="262"/>
      <c r="P11" s="262"/>
      <c r="Q11" s="262"/>
      <c r="R11" s="262"/>
      <c r="S11" s="262"/>
      <c r="T11" s="364"/>
      <c r="U11" s="59"/>
      <c r="V11" s="413"/>
      <c r="W11" s="1"/>
      <c r="X11" s="1"/>
      <c r="Y11" s="1"/>
      <c r="Z11"/>
      <c r="AA11"/>
      <c r="AB11"/>
      <c r="AC11"/>
      <c r="AD11" s="710"/>
      <c r="AE11" s="710"/>
      <c r="AF11" s="710"/>
      <c r="AG11" s="710"/>
      <c r="AH11" s="710"/>
      <c r="AI11" s="710"/>
      <c r="AJ11" s="710"/>
      <c r="AK11" s="710"/>
      <c r="AL11" s="710"/>
      <c r="AM11" s="710"/>
      <c r="AN11" s="710"/>
      <c r="AO11" s="710"/>
      <c r="AP11" s="710"/>
      <c r="AQ11" s="710"/>
      <c r="AR11" s="712"/>
      <c r="AS11" s="712"/>
      <c r="AT11" s="712"/>
      <c r="AU11" s="712"/>
      <c r="AV11" s="712"/>
      <c r="AW11" s="712"/>
      <c r="AX11" s="712"/>
    </row>
    <row r="12" spans="1:55" s="39" customFormat="1" ht="15" customHeight="1" thickBot="1" x14ac:dyDescent="0.25">
      <c r="A12" s="187">
        <v>12</v>
      </c>
      <c r="B12" s="345"/>
      <c r="C12" s="346"/>
      <c r="D12" s="257"/>
      <c r="E12" s="257"/>
      <c r="F12" s="346"/>
      <c r="G12" s="346"/>
      <c r="H12" s="262"/>
      <c r="I12" s="262"/>
      <c r="J12" s="262"/>
      <c r="K12" s="262"/>
      <c r="L12" s="262"/>
      <c r="M12" s="262"/>
      <c r="N12" s="262"/>
      <c r="O12" s="262"/>
      <c r="P12" s="262"/>
      <c r="Q12" s="262"/>
      <c r="R12" s="262"/>
      <c r="S12" s="262"/>
      <c r="T12" s="299"/>
      <c r="U12" s="59"/>
      <c r="V12" s="413"/>
      <c r="W12" s="1"/>
      <c r="X12" s="1"/>
      <c r="Y12" s="1"/>
      <c r="Z12"/>
      <c r="AA12"/>
      <c r="AB12"/>
      <c r="AC12"/>
      <c r="AD12" s="710"/>
      <c r="AE12" s="710"/>
      <c r="AF12" s="710"/>
      <c r="AG12" s="710"/>
      <c r="AH12" s="710"/>
      <c r="AI12" s="710"/>
      <c r="AJ12" s="710"/>
      <c r="AK12" s="710"/>
      <c r="AL12" s="710"/>
      <c r="AM12" s="710"/>
      <c r="AN12" s="710"/>
      <c r="AO12" s="710"/>
      <c r="AP12" s="710"/>
      <c r="AQ12" s="710"/>
      <c r="AR12" s="712"/>
      <c r="AS12" s="712"/>
      <c r="AT12" s="712"/>
      <c r="AU12" s="712"/>
      <c r="AV12" s="712"/>
      <c r="AW12" s="712"/>
      <c r="AX12" s="712"/>
    </row>
    <row r="13" spans="1:55" ht="15" customHeight="1" thickBot="1" x14ac:dyDescent="0.25">
      <c r="A13" s="187">
        <v>13</v>
      </c>
      <c r="B13" s="345"/>
      <c r="C13" s="346"/>
      <c r="D13" s="192"/>
      <c r="E13" s="192" t="s">
        <v>163</v>
      </c>
      <c r="F13" s="346"/>
      <c r="G13" s="346"/>
      <c r="H13" s="262"/>
      <c r="I13" s="262"/>
      <c r="J13" s="262"/>
      <c r="K13" s="262"/>
      <c r="L13" s="262"/>
      <c r="M13" s="262"/>
      <c r="N13" s="262"/>
      <c r="O13" s="262"/>
      <c r="P13" s="262"/>
      <c r="Q13" s="262"/>
      <c r="R13" s="262"/>
      <c r="S13" s="258"/>
      <c r="T13" s="365">
        <f>T9+T10+T11</f>
        <v>0</v>
      </c>
      <c r="U13" s="59"/>
      <c r="V13" s="413"/>
      <c r="Z13"/>
      <c r="AA13"/>
      <c r="AB13"/>
      <c r="AC13"/>
    </row>
    <row r="14" spans="1:55" ht="20.100000000000001" customHeight="1" thickBot="1" x14ac:dyDescent="0.25">
      <c r="A14" s="187">
        <v>14</v>
      </c>
      <c r="B14" s="345"/>
      <c r="C14" s="346"/>
      <c r="D14" s="257"/>
      <c r="E14" s="257" t="s">
        <v>146</v>
      </c>
      <c r="F14" s="346"/>
      <c r="G14" s="346"/>
      <c r="H14" s="262"/>
      <c r="I14" s="262"/>
      <c r="J14" s="262"/>
      <c r="K14" s="262"/>
      <c r="L14" s="262"/>
      <c r="M14" s="262"/>
      <c r="N14" s="262"/>
      <c r="O14" s="262"/>
      <c r="P14" s="262"/>
      <c r="Q14" s="262"/>
      <c r="R14" s="262"/>
      <c r="S14" s="258"/>
      <c r="T14" s="299"/>
      <c r="U14" s="59"/>
      <c r="V14" s="413"/>
      <c r="Z14"/>
      <c r="AA14"/>
      <c r="AB14"/>
      <c r="AC14"/>
      <c r="AD14" s="724"/>
      <c r="AE14" s="724"/>
      <c r="AF14" s="724"/>
      <c r="AG14" s="724"/>
      <c r="AH14" s="724"/>
      <c r="AI14" s="724"/>
      <c r="AJ14" s="724"/>
      <c r="AK14" s="724"/>
      <c r="AL14" s="724"/>
      <c r="AM14" s="724"/>
      <c r="AN14" s="724"/>
      <c r="AO14" s="724"/>
      <c r="AP14" s="724"/>
      <c r="AQ14" s="724"/>
      <c r="AR14" s="724"/>
      <c r="AS14" s="724"/>
      <c r="AT14" s="724"/>
      <c r="AU14" s="724"/>
      <c r="AV14" s="724"/>
      <c r="AW14" s="724"/>
    </row>
    <row r="15" spans="1:55" ht="15" customHeight="1" thickBot="1" x14ac:dyDescent="0.25">
      <c r="A15" s="187">
        <v>15</v>
      </c>
      <c r="B15" s="345"/>
      <c r="C15" s="346"/>
      <c r="D15" s="261" t="s">
        <v>6</v>
      </c>
      <c r="E15" s="261"/>
      <c r="F15" s="346" t="s">
        <v>118</v>
      </c>
      <c r="G15" s="346"/>
      <c r="H15" s="262"/>
      <c r="I15" s="262"/>
      <c r="J15" s="262"/>
      <c r="K15" s="262"/>
      <c r="L15" s="262"/>
      <c r="M15" s="262"/>
      <c r="N15" s="262"/>
      <c r="O15" s="262"/>
      <c r="P15" s="262"/>
      <c r="Q15" s="262"/>
      <c r="R15" s="262"/>
      <c r="S15" s="262"/>
      <c r="T15" s="365">
        <f>'S6b.Actual Expenditure Opex'!S17</f>
        <v>0</v>
      </c>
      <c r="U15" s="59"/>
      <c r="V15" s="413" t="s">
        <v>631</v>
      </c>
      <c r="Z15"/>
      <c r="AA15"/>
      <c r="AB15"/>
      <c r="AC15"/>
      <c r="AD15" s="713"/>
      <c r="AE15" s="706"/>
      <c r="AF15" s="707"/>
      <c r="AG15" s="708"/>
      <c r="AH15" s="708"/>
      <c r="AI15" s="708"/>
      <c r="AJ15" s="709"/>
      <c r="AK15" s="709"/>
      <c r="AL15" s="709"/>
      <c r="AM15" s="709"/>
      <c r="AN15" s="709"/>
      <c r="AO15" s="709"/>
      <c r="AP15" s="709"/>
      <c r="AQ15" s="709"/>
      <c r="AR15" s="709"/>
      <c r="AS15" s="709"/>
      <c r="AT15" s="709"/>
      <c r="AU15" s="709"/>
      <c r="AV15" s="708"/>
      <c r="AW15" s="708"/>
    </row>
    <row r="16" spans="1:55" ht="15" customHeight="1" thickBot="1" x14ac:dyDescent="0.25">
      <c r="A16" s="187">
        <v>16</v>
      </c>
      <c r="B16" s="345"/>
      <c r="C16" s="346"/>
      <c r="D16" s="261"/>
      <c r="E16" s="261"/>
      <c r="F16" s="346"/>
      <c r="G16" s="346"/>
      <c r="H16" s="262"/>
      <c r="I16" s="262"/>
      <c r="J16" s="262"/>
      <c r="K16" s="262"/>
      <c r="L16" s="262"/>
      <c r="M16" s="262"/>
      <c r="N16" s="262"/>
      <c r="O16" s="262"/>
      <c r="P16" s="262"/>
      <c r="Q16" s="262"/>
      <c r="R16" s="262"/>
      <c r="S16" s="262"/>
      <c r="T16" s="299"/>
      <c r="U16" s="59"/>
      <c r="V16" s="413"/>
      <c r="Z16"/>
      <c r="AA16"/>
      <c r="AB16"/>
      <c r="AC16"/>
    </row>
    <row r="17" spans="1:50" ht="15" customHeight="1" thickBot="1" x14ac:dyDescent="0.25">
      <c r="A17" s="187">
        <v>17</v>
      </c>
      <c r="B17" s="345"/>
      <c r="C17" s="346"/>
      <c r="D17" s="261" t="s">
        <v>6</v>
      </c>
      <c r="E17" s="261"/>
      <c r="F17" s="542" t="s">
        <v>853</v>
      </c>
      <c r="G17" s="542"/>
      <c r="H17" s="560"/>
      <c r="I17" s="560"/>
      <c r="J17" s="262"/>
      <c r="K17" s="262"/>
      <c r="L17" s="262"/>
      <c r="M17" s="262"/>
      <c r="N17" s="262"/>
      <c r="O17" s="262"/>
      <c r="P17" s="262"/>
      <c r="Q17" s="262"/>
      <c r="R17" s="262"/>
      <c r="S17" s="262"/>
      <c r="T17" s="365">
        <f>T45</f>
        <v>0</v>
      </c>
      <c r="U17" s="59"/>
      <c r="V17" s="413" t="s">
        <v>892</v>
      </c>
      <c r="Z17"/>
      <c r="AA17"/>
      <c r="AB17"/>
      <c r="AC17"/>
    </row>
    <row r="18" spans="1:50" ht="15" customHeight="1" thickBot="1" x14ac:dyDescent="0.25">
      <c r="A18" s="187">
        <v>18</v>
      </c>
      <c r="B18" s="345"/>
      <c r="C18" s="346"/>
      <c r="D18" s="257"/>
      <c r="E18" s="257"/>
      <c r="F18" s="346"/>
      <c r="G18" s="346"/>
      <c r="H18" s="262"/>
      <c r="I18" s="262"/>
      <c r="J18" s="262"/>
      <c r="K18" s="262"/>
      <c r="L18" s="262"/>
      <c r="M18" s="262"/>
      <c r="N18" s="262"/>
      <c r="O18" s="262"/>
      <c r="P18" s="262"/>
      <c r="Q18" s="262"/>
      <c r="R18" s="262"/>
      <c r="S18" s="262"/>
      <c r="T18" s="299"/>
      <c r="U18" s="59"/>
      <c r="V18" s="413"/>
      <c r="Z18"/>
      <c r="AA18"/>
      <c r="AB18"/>
      <c r="AC18"/>
    </row>
    <row r="19" spans="1:50" ht="15" customHeight="1" thickBot="1" x14ac:dyDescent="0.25">
      <c r="A19" s="187">
        <v>19</v>
      </c>
      <c r="B19" s="345"/>
      <c r="C19" s="346"/>
      <c r="D19" s="257"/>
      <c r="E19" s="257" t="s">
        <v>134</v>
      </c>
      <c r="F19" s="346"/>
      <c r="G19" s="346"/>
      <c r="H19" s="262"/>
      <c r="I19" s="262"/>
      <c r="J19" s="262"/>
      <c r="K19" s="262"/>
      <c r="L19" s="262"/>
      <c r="M19" s="262"/>
      <c r="N19" s="262"/>
      <c r="O19" s="262"/>
      <c r="P19" s="262"/>
      <c r="Q19" s="262"/>
      <c r="R19" s="262"/>
      <c r="S19" s="258"/>
      <c r="T19" s="365">
        <f>T13-T15-T17</f>
        <v>0</v>
      </c>
      <c r="U19" s="59"/>
      <c r="V19" s="413"/>
      <c r="Z19"/>
      <c r="AA19"/>
      <c r="AB19"/>
      <c r="AC19"/>
    </row>
    <row r="20" spans="1:50" ht="15" customHeight="1" x14ac:dyDescent="0.2">
      <c r="A20" s="187">
        <v>20</v>
      </c>
      <c r="B20" s="345"/>
      <c r="C20" s="346"/>
      <c r="D20" s="257"/>
      <c r="E20" s="257"/>
      <c r="F20" s="346"/>
      <c r="G20" s="346"/>
      <c r="H20" s="262"/>
      <c r="I20" s="262"/>
      <c r="J20" s="262"/>
      <c r="K20" s="262"/>
      <c r="L20" s="262"/>
      <c r="M20" s="262"/>
      <c r="N20" s="262"/>
      <c r="O20" s="262"/>
      <c r="P20" s="262"/>
      <c r="Q20" s="262"/>
      <c r="R20" s="262"/>
      <c r="S20" s="258"/>
      <c r="T20" s="299"/>
      <c r="U20" s="59"/>
      <c r="V20" s="413"/>
      <c r="Z20"/>
      <c r="AA20"/>
      <c r="AB20"/>
      <c r="AC20"/>
    </row>
    <row r="21" spans="1:50" ht="15" customHeight="1" x14ac:dyDescent="0.2">
      <c r="A21" s="187">
        <v>21</v>
      </c>
      <c r="B21" s="345"/>
      <c r="C21" s="265"/>
      <c r="D21" s="261" t="s">
        <v>6</v>
      </c>
      <c r="E21" s="261"/>
      <c r="F21" s="346" t="s">
        <v>164</v>
      </c>
      <c r="G21" s="346"/>
      <c r="H21" s="262"/>
      <c r="I21" s="262"/>
      <c r="J21" s="262"/>
      <c r="K21" s="262"/>
      <c r="L21" s="262"/>
      <c r="M21" s="262"/>
      <c r="N21" s="262"/>
      <c r="O21" s="262"/>
      <c r="P21" s="262"/>
      <c r="Q21" s="262"/>
      <c r="R21" s="262"/>
      <c r="S21" s="258"/>
      <c r="T21" s="360">
        <f>'S4.RAB Value (Rolled Forward)'!P83</f>
        <v>0</v>
      </c>
      <c r="U21" s="59"/>
      <c r="V21" s="413" t="s">
        <v>627</v>
      </c>
      <c r="Z21"/>
      <c r="AA21"/>
      <c r="AB21"/>
      <c r="AC21"/>
    </row>
    <row r="22" spans="1:50" ht="15" customHeight="1" x14ac:dyDescent="0.2">
      <c r="A22" s="187">
        <v>22</v>
      </c>
      <c r="B22" s="345"/>
      <c r="C22" s="346"/>
      <c r="D22" s="257"/>
      <c r="E22" s="257"/>
      <c r="F22" s="346"/>
      <c r="G22" s="346"/>
      <c r="H22" s="262"/>
      <c r="I22" s="262"/>
      <c r="J22" s="262"/>
      <c r="K22" s="262"/>
      <c r="L22" s="262"/>
      <c r="M22" s="262"/>
      <c r="N22" s="262"/>
      <c r="O22" s="262"/>
      <c r="P22" s="262"/>
      <c r="Q22" s="262"/>
      <c r="R22" s="262"/>
      <c r="S22" s="258"/>
      <c r="T22" s="299"/>
      <c r="U22" s="59"/>
      <c r="V22" s="413"/>
      <c r="Z22"/>
      <c r="AA22"/>
      <c r="AB22"/>
      <c r="AC22"/>
    </row>
    <row r="23" spans="1:50" ht="15" customHeight="1" x14ac:dyDescent="0.2">
      <c r="A23" s="187">
        <v>23</v>
      </c>
      <c r="B23" s="345"/>
      <c r="C23" s="346"/>
      <c r="D23" s="266" t="s">
        <v>7</v>
      </c>
      <c r="E23" s="266"/>
      <c r="F23" s="346" t="s">
        <v>430</v>
      </c>
      <c r="G23" s="346"/>
      <c r="H23" s="262"/>
      <c r="I23" s="262"/>
      <c r="J23" s="262"/>
      <c r="K23" s="262"/>
      <c r="L23" s="262"/>
      <c r="M23" s="262"/>
      <c r="N23" s="262"/>
      <c r="O23" s="262"/>
      <c r="P23" s="262"/>
      <c r="Q23" s="262"/>
      <c r="R23" s="262"/>
      <c r="S23" s="258"/>
      <c r="T23" s="360">
        <f>'S4.RAB Value (Rolled Forward)'!P64</f>
        <v>0</v>
      </c>
      <c r="U23" s="59"/>
      <c r="V23" s="413" t="s">
        <v>627</v>
      </c>
      <c r="Z23"/>
      <c r="AA23"/>
      <c r="AB23"/>
      <c r="AC23"/>
    </row>
    <row r="24" spans="1:50" s="50" customFormat="1" ht="15" customHeight="1" thickBot="1" x14ac:dyDescent="0.25">
      <c r="A24" s="187">
        <v>24</v>
      </c>
      <c r="B24" s="345"/>
      <c r="C24" s="346"/>
      <c r="D24" s="257"/>
      <c r="E24" s="257"/>
      <c r="F24" s="346"/>
      <c r="G24" s="346"/>
      <c r="H24" s="262"/>
      <c r="I24" s="262"/>
      <c r="J24" s="262"/>
      <c r="K24" s="262"/>
      <c r="L24" s="262"/>
      <c r="M24" s="262"/>
      <c r="N24" s="262"/>
      <c r="O24" s="262"/>
      <c r="P24" s="262"/>
      <c r="Q24" s="262"/>
      <c r="R24" s="262"/>
      <c r="S24" s="258"/>
      <c r="T24" s="322"/>
      <c r="U24" s="59"/>
      <c r="V24" s="413"/>
      <c r="W24" s="1"/>
      <c r="X24" s="1"/>
      <c r="Y24" s="1"/>
      <c r="AD24" s="710"/>
      <c r="AE24" s="710"/>
      <c r="AF24" s="710"/>
      <c r="AG24" s="710"/>
      <c r="AH24" s="710"/>
      <c r="AI24" s="710"/>
      <c r="AJ24" s="710"/>
      <c r="AK24" s="710"/>
      <c r="AL24" s="710"/>
      <c r="AM24" s="710"/>
      <c r="AN24" s="710"/>
      <c r="AO24" s="710"/>
      <c r="AP24" s="710"/>
      <c r="AQ24" s="710"/>
      <c r="AR24" s="710"/>
      <c r="AS24" s="710"/>
      <c r="AT24" s="710"/>
      <c r="AU24" s="710"/>
      <c r="AV24" s="710"/>
      <c r="AW24" s="710"/>
      <c r="AX24" s="710"/>
    </row>
    <row r="25" spans="1:50" s="50" customFormat="1" ht="15" customHeight="1" thickBot="1" x14ac:dyDescent="0.25">
      <c r="A25" s="187">
        <v>25</v>
      </c>
      <c r="B25" s="345"/>
      <c r="C25" s="346"/>
      <c r="D25" s="257"/>
      <c r="E25" s="554" t="s">
        <v>165</v>
      </c>
      <c r="F25" s="542"/>
      <c r="G25" s="542"/>
      <c r="H25" s="560"/>
      <c r="I25" s="262"/>
      <c r="J25" s="262"/>
      <c r="K25" s="262"/>
      <c r="L25" s="262"/>
      <c r="M25" s="262"/>
      <c r="N25" s="262"/>
      <c r="O25" s="262"/>
      <c r="P25" s="262"/>
      <c r="Q25" s="262"/>
      <c r="R25" s="262"/>
      <c r="S25" s="258"/>
      <c r="T25" s="365">
        <f>T19-T21+T23</f>
        <v>0</v>
      </c>
      <c r="U25" s="59"/>
      <c r="V25" s="413" t="s">
        <v>668</v>
      </c>
      <c r="W25" s="1"/>
      <c r="X25" s="1"/>
      <c r="Y25" s="1"/>
      <c r="AD25" s="710"/>
      <c r="AE25" s="710"/>
      <c r="AF25" s="710"/>
      <c r="AG25" s="710"/>
      <c r="AH25" s="710"/>
      <c r="AI25" s="710"/>
      <c r="AJ25" s="710"/>
      <c r="AK25" s="710"/>
      <c r="AL25" s="710"/>
      <c r="AM25" s="710"/>
      <c r="AN25" s="710"/>
      <c r="AO25" s="710"/>
      <c r="AP25" s="710"/>
      <c r="AQ25" s="710"/>
      <c r="AR25" s="710"/>
      <c r="AS25" s="710"/>
      <c r="AT25" s="710"/>
      <c r="AU25" s="710"/>
      <c r="AV25" s="710"/>
      <c r="AW25" s="710"/>
      <c r="AX25" s="710"/>
    </row>
    <row r="26" spans="1:50" s="50" customFormat="1" ht="15" customHeight="1" x14ac:dyDescent="0.2">
      <c r="A26" s="187">
        <v>26</v>
      </c>
      <c r="B26" s="345"/>
      <c r="C26" s="346"/>
      <c r="D26" s="257"/>
      <c r="E26" s="257"/>
      <c r="F26" s="346"/>
      <c r="G26" s="346"/>
      <c r="H26" s="262"/>
      <c r="I26" s="262"/>
      <c r="J26" s="262"/>
      <c r="K26" s="262"/>
      <c r="L26" s="262"/>
      <c r="M26" s="262"/>
      <c r="N26" s="262"/>
      <c r="O26" s="262"/>
      <c r="P26" s="262"/>
      <c r="Q26" s="262"/>
      <c r="R26" s="262"/>
      <c r="S26" s="258"/>
      <c r="T26" s="322"/>
      <c r="U26" s="59"/>
      <c r="V26" s="413"/>
      <c r="W26" s="1"/>
      <c r="X26" s="1"/>
      <c r="Y26" s="1"/>
      <c r="AD26" s="710"/>
      <c r="AE26" s="710"/>
      <c r="AF26" s="710"/>
      <c r="AG26" s="710"/>
      <c r="AH26" s="710"/>
      <c r="AI26" s="710"/>
      <c r="AJ26" s="710"/>
      <c r="AK26" s="710"/>
      <c r="AL26" s="710"/>
      <c r="AM26" s="710"/>
      <c r="AN26" s="710"/>
      <c r="AO26" s="710"/>
      <c r="AP26" s="710"/>
      <c r="AQ26" s="710"/>
      <c r="AR26" s="710"/>
      <c r="AS26" s="710"/>
      <c r="AT26" s="710"/>
      <c r="AU26" s="710"/>
      <c r="AV26" s="710"/>
      <c r="AW26" s="710"/>
      <c r="AX26" s="710"/>
    </row>
    <row r="27" spans="1:50" s="50" customFormat="1" ht="15" customHeight="1" x14ac:dyDescent="0.2">
      <c r="A27" s="187">
        <v>27</v>
      </c>
      <c r="B27" s="345"/>
      <c r="C27" s="346"/>
      <c r="D27" s="261" t="s">
        <v>6</v>
      </c>
      <c r="E27" s="261"/>
      <c r="F27" s="267" t="s">
        <v>161</v>
      </c>
      <c r="G27" s="346"/>
      <c r="H27" s="262"/>
      <c r="I27" s="262"/>
      <c r="J27" s="262"/>
      <c r="K27" s="262"/>
      <c r="L27" s="262"/>
      <c r="M27" s="262"/>
      <c r="N27" s="262"/>
      <c r="O27" s="262"/>
      <c r="P27" s="262"/>
      <c r="Q27" s="262"/>
      <c r="R27" s="262"/>
      <c r="S27" s="258"/>
      <c r="T27" s="360">
        <f>'S5c.TCSD Allowance '!I27</f>
        <v>0</v>
      </c>
      <c r="U27" s="59"/>
      <c r="V27" s="413" t="s">
        <v>633</v>
      </c>
      <c r="X27" s="1"/>
      <c r="Y27" s="1"/>
      <c r="AD27" s="710"/>
      <c r="AE27" s="710"/>
      <c r="AF27" s="710"/>
      <c r="AG27" s="710"/>
      <c r="AH27" s="710"/>
      <c r="AI27" s="710"/>
      <c r="AJ27" s="710"/>
      <c r="AK27" s="710"/>
      <c r="AL27" s="710"/>
      <c r="AM27" s="710"/>
      <c r="AN27" s="710"/>
      <c r="AO27" s="710"/>
      <c r="AP27" s="710"/>
      <c r="AQ27" s="710"/>
      <c r="AR27" s="710"/>
      <c r="AS27" s="710"/>
      <c r="AT27" s="710"/>
      <c r="AU27" s="710"/>
      <c r="AV27" s="710"/>
      <c r="AW27" s="710"/>
      <c r="AX27" s="710"/>
    </row>
    <row r="28" spans="1:50" ht="15" customHeight="1" x14ac:dyDescent="0.2">
      <c r="A28" s="187">
        <v>28</v>
      </c>
      <c r="B28" s="345"/>
      <c r="C28" s="346"/>
      <c r="D28" s="257"/>
      <c r="E28" s="257"/>
      <c r="F28" s="346"/>
      <c r="G28" s="346"/>
      <c r="H28" s="262"/>
      <c r="I28" s="262"/>
      <c r="J28" s="262"/>
      <c r="K28" s="262"/>
      <c r="L28" s="262"/>
      <c r="M28" s="262"/>
      <c r="N28" s="262"/>
      <c r="O28" s="262"/>
      <c r="P28" s="262"/>
      <c r="Q28" s="262"/>
      <c r="R28" s="262"/>
      <c r="S28" s="258"/>
      <c r="T28" s="299"/>
      <c r="U28" s="59"/>
      <c r="V28" s="413"/>
      <c r="X28" s="686"/>
      <c r="Z28"/>
      <c r="AA28"/>
      <c r="AB28"/>
      <c r="AC28"/>
    </row>
    <row r="29" spans="1:50" ht="15" customHeight="1" x14ac:dyDescent="0.2">
      <c r="A29" s="187">
        <v>29</v>
      </c>
      <c r="B29" s="345"/>
      <c r="C29" s="346"/>
      <c r="D29" s="261" t="s">
        <v>6</v>
      </c>
      <c r="E29" s="261"/>
      <c r="F29" s="346" t="s">
        <v>135</v>
      </c>
      <c r="G29" s="346"/>
      <c r="H29" s="262"/>
      <c r="I29" s="262"/>
      <c r="J29" s="262"/>
      <c r="K29" s="262"/>
      <c r="L29" s="262"/>
      <c r="M29" s="262"/>
      <c r="N29" s="262"/>
      <c r="O29" s="262"/>
      <c r="P29" s="262"/>
      <c r="Q29" s="262"/>
      <c r="R29" s="262"/>
      <c r="S29" s="258"/>
      <c r="T29" s="360">
        <f>'S5a.Regulatory Tax Allowance '!J29</f>
        <v>0</v>
      </c>
      <c r="U29" s="59"/>
      <c r="V29" s="413" t="s">
        <v>663</v>
      </c>
      <c r="W29" s="685"/>
      <c r="X29" s="686"/>
      <c r="Y29" s="686"/>
      <c r="Z29" s="686"/>
      <c r="AA29" s="686"/>
      <c r="AB29" s="686"/>
      <c r="AC29"/>
    </row>
    <row r="30" spans="1:50" ht="15" customHeight="1" thickBot="1" x14ac:dyDescent="0.25">
      <c r="A30" s="187">
        <v>30</v>
      </c>
      <c r="B30" s="345"/>
      <c r="C30" s="346"/>
      <c r="D30" s="257"/>
      <c r="E30" s="257"/>
      <c r="F30" s="346"/>
      <c r="G30" s="346"/>
      <c r="H30" s="262"/>
      <c r="I30" s="262"/>
      <c r="J30" s="262"/>
      <c r="K30" s="262"/>
      <c r="L30" s="262"/>
      <c r="M30" s="262"/>
      <c r="N30" s="262"/>
      <c r="O30" s="262"/>
      <c r="P30" s="262"/>
      <c r="Q30" s="262"/>
      <c r="R30" s="262"/>
      <c r="S30" s="258"/>
      <c r="T30" s="299"/>
      <c r="U30" s="59"/>
      <c r="V30" s="413"/>
      <c r="Z30"/>
      <c r="AA30"/>
      <c r="AB30"/>
      <c r="AC30"/>
    </row>
    <row r="31" spans="1:50" ht="15" customHeight="1" thickBot="1" x14ac:dyDescent="0.25">
      <c r="A31" s="187">
        <v>31</v>
      </c>
      <c r="B31" s="345"/>
      <c r="C31" s="346"/>
      <c r="D31" s="257"/>
      <c r="E31" s="257" t="s">
        <v>166</v>
      </c>
      <c r="F31" s="346"/>
      <c r="G31" s="346"/>
      <c r="H31" s="262"/>
      <c r="I31" s="262"/>
      <c r="J31" s="262"/>
      <c r="K31" s="262"/>
      <c r="L31" s="262"/>
      <c r="M31" s="262"/>
      <c r="N31" s="262"/>
      <c r="O31" s="262"/>
      <c r="P31" s="262"/>
      <c r="Q31" s="262"/>
      <c r="R31" s="262"/>
      <c r="S31" s="258"/>
      <c r="T31" s="586">
        <f>T25-T27-T29</f>
        <v>0</v>
      </c>
      <c r="U31" s="59"/>
      <c r="V31" s="413"/>
      <c r="Z31"/>
      <c r="AA31"/>
      <c r="AB31"/>
      <c r="AC31"/>
    </row>
    <row r="32" spans="1:50" x14ac:dyDescent="0.2">
      <c r="A32" s="187">
        <v>32</v>
      </c>
      <c r="B32" s="345"/>
      <c r="C32" s="346"/>
      <c r="D32" s="346"/>
      <c r="E32" s="406"/>
      <c r="F32" s="346"/>
      <c r="G32" s="346"/>
      <c r="H32" s="262"/>
      <c r="I32" s="262"/>
      <c r="J32" s="262"/>
      <c r="K32" s="262"/>
      <c r="L32" s="262"/>
      <c r="M32" s="262"/>
      <c r="N32" s="262"/>
      <c r="O32" s="262"/>
      <c r="P32" s="262"/>
      <c r="Q32" s="262"/>
      <c r="R32" s="262"/>
      <c r="S32" s="262"/>
      <c r="T32" s="262"/>
      <c r="U32" s="59"/>
      <c r="V32" s="413"/>
      <c r="Z32"/>
      <c r="AA32"/>
      <c r="AB32"/>
      <c r="AC32"/>
    </row>
    <row r="33" spans="1:50" s="50" customFormat="1" ht="24.95" customHeight="1" x14ac:dyDescent="0.3">
      <c r="A33" s="187">
        <v>33</v>
      </c>
      <c r="B33" s="345"/>
      <c r="C33" s="637" t="s">
        <v>854</v>
      </c>
      <c r="D33" s="560"/>
      <c r="E33" s="560"/>
      <c r="F33" s="560"/>
      <c r="G33" s="560"/>
      <c r="H33" s="560"/>
      <c r="I33" s="560"/>
      <c r="J33" s="560"/>
      <c r="K33" s="560"/>
      <c r="L33" s="560"/>
      <c r="M33" s="560"/>
      <c r="N33" s="560"/>
      <c r="O33" s="560"/>
      <c r="P33" s="560"/>
      <c r="Q33" s="560"/>
      <c r="R33" s="262"/>
      <c r="S33" s="262"/>
      <c r="T33" s="268" t="s">
        <v>130</v>
      </c>
      <c r="U33" s="59"/>
      <c r="V33" s="414"/>
      <c r="W33" s="1"/>
      <c r="X33" s="1"/>
      <c r="Y33" s="1"/>
      <c r="AD33" s="710"/>
      <c r="AE33" s="710"/>
      <c r="AF33" s="710"/>
      <c r="AG33" s="710"/>
      <c r="AH33" s="710"/>
      <c r="AI33" s="710"/>
      <c r="AJ33" s="710"/>
      <c r="AK33" s="710"/>
      <c r="AL33" s="710"/>
      <c r="AM33" s="710"/>
      <c r="AN33" s="710"/>
      <c r="AO33" s="710"/>
      <c r="AP33" s="710"/>
      <c r="AQ33" s="710"/>
      <c r="AR33" s="710"/>
      <c r="AS33" s="710"/>
      <c r="AT33" s="710"/>
      <c r="AU33" s="710"/>
      <c r="AV33" s="710"/>
      <c r="AW33" s="710"/>
      <c r="AX33" s="710"/>
    </row>
    <row r="34" spans="1:50" s="19" customFormat="1" ht="15" customHeight="1" x14ac:dyDescent="0.2">
      <c r="A34" s="187">
        <v>34</v>
      </c>
      <c r="B34" s="337"/>
      <c r="C34" s="346"/>
      <c r="D34" s="192"/>
      <c r="E34" s="570" t="s">
        <v>855</v>
      </c>
      <c r="F34" s="570"/>
      <c r="G34" s="346"/>
      <c r="H34" s="346"/>
      <c r="I34" s="262"/>
      <c r="J34" s="262"/>
      <c r="K34" s="262"/>
      <c r="L34" s="262"/>
      <c r="M34" s="262"/>
      <c r="N34" s="262"/>
      <c r="O34" s="262"/>
      <c r="P34" s="262"/>
      <c r="Q34" s="262"/>
      <c r="R34" s="262"/>
      <c r="S34" s="258"/>
      <c r="T34" s="258"/>
      <c r="U34" s="59"/>
      <c r="V34" s="413"/>
      <c r="W34" s="1"/>
      <c r="X34" s="1"/>
      <c r="Y34" s="1"/>
      <c r="Z34"/>
      <c r="AA34"/>
      <c r="AB34"/>
      <c r="AC34"/>
      <c r="AD34" s="710"/>
      <c r="AE34" s="710"/>
      <c r="AF34" s="710"/>
      <c r="AG34" s="710"/>
      <c r="AH34" s="710"/>
      <c r="AI34" s="710"/>
      <c r="AJ34" s="710"/>
      <c r="AK34" s="710"/>
      <c r="AL34" s="710"/>
      <c r="AM34" s="710"/>
      <c r="AN34" s="710"/>
      <c r="AO34" s="710"/>
      <c r="AP34" s="710"/>
      <c r="AQ34" s="710"/>
      <c r="AR34" s="711"/>
      <c r="AS34" s="711"/>
      <c r="AT34" s="711"/>
      <c r="AU34" s="711"/>
      <c r="AV34" s="711"/>
      <c r="AW34" s="711"/>
      <c r="AX34" s="711"/>
    </row>
    <row r="35" spans="1:50" s="19" customFormat="1" ht="15" customHeight="1" x14ac:dyDescent="0.2">
      <c r="A35" s="187">
        <v>35</v>
      </c>
      <c r="B35" s="337"/>
      <c r="C35" s="346"/>
      <c r="D35" s="346"/>
      <c r="E35" s="406"/>
      <c r="F35" s="262" t="s">
        <v>167</v>
      </c>
      <c r="G35" s="262"/>
      <c r="H35" s="346"/>
      <c r="I35" s="262"/>
      <c r="J35" s="262"/>
      <c r="K35" s="262"/>
      <c r="L35" s="262"/>
      <c r="M35" s="262"/>
      <c r="N35" s="262"/>
      <c r="O35" s="262"/>
      <c r="P35" s="262"/>
      <c r="Q35" s="262"/>
      <c r="R35" s="262"/>
      <c r="S35" s="364"/>
      <c r="T35" s="258"/>
      <c r="U35" s="59"/>
      <c r="V35" s="413"/>
      <c r="W35" s="1"/>
      <c r="X35" s="1"/>
      <c r="Y35" s="1"/>
      <c r="Z35"/>
      <c r="AA35"/>
      <c r="AB35"/>
      <c r="AC35"/>
      <c r="AD35" s="710"/>
      <c r="AE35" s="710"/>
      <c r="AF35" s="710"/>
      <c r="AG35" s="710"/>
      <c r="AH35" s="710"/>
      <c r="AI35" s="710"/>
      <c r="AJ35" s="710"/>
      <c r="AK35" s="710"/>
      <c r="AL35" s="710"/>
      <c r="AM35" s="710"/>
      <c r="AN35" s="710"/>
      <c r="AO35" s="710"/>
      <c r="AP35" s="710"/>
      <c r="AQ35" s="710"/>
      <c r="AR35" s="711"/>
      <c r="AS35" s="711"/>
      <c r="AT35" s="711"/>
      <c r="AU35" s="711"/>
      <c r="AV35" s="711"/>
      <c r="AW35" s="711"/>
      <c r="AX35" s="711"/>
    </row>
    <row r="36" spans="1:50" s="19" customFormat="1" ht="15" customHeight="1" x14ac:dyDescent="0.2">
      <c r="A36" s="187">
        <v>36</v>
      </c>
      <c r="B36" s="337"/>
      <c r="C36" s="346"/>
      <c r="D36" s="346"/>
      <c r="E36" s="406"/>
      <c r="F36" s="262" t="s">
        <v>355</v>
      </c>
      <c r="G36" s="262"/>
      <c r="H36" s="346"/>
      <c r="I36" s="262"/>
      <c r="J36" s="262"/>
      <c r="K36" s="262"/>
      <c r="L36" s="262"/>
      <c r="M36" s="262"/>
      <c r="N36" s="262"/>
      <c r="O36" s="262"/>
      <c r="P36" s="262"/>
      <c r="Q36" s="262"/>
      <c r="R36" s="262"/>
      <c r="S36" s="364"/>
      <c r="T36" s="258"/>
      <c r="U36" s="59"/>
      <c r="V36" s="413"/>
      <c r="W36" s="1"/>
      <c r="X36" s="1"/>
      <c r="Y36" s="1"/>
      <c r="Z36"/>
      <c r="AA36"/>
      <c r="AB36"/>
      <c r="AC36"/>
      <c r="AD36" s="710"/>
      <c r="AE36" s="710"/>
      <c r="AF36" s="710"/>
      <c r="AG36" s="710"/>
      <c r="AH36" s="710"/>
      <c r="AI36" s="710"/>
      <c r="AJ36" s="710"/>
      <c r="AK36" s="710"/>
      <c r="AL36" s="710"/>
      <c r="AM36" s="710"/>
      <c r="AN36" s="710"/>
      <c r="AO36" s="710"/>
      <c r="AP36" s="710"/>
      <c r="AQ36" s="710"/>
      <c r="AR36" s="711"/>
      <c r="AS36" s="711"/>
      <c r="AT36" s="711"/>
      <c r="AU36" s="711"/>
      <c r="AV36" s="711"/>
      <c r="AW36" s="711"/>
      <c r="AX36" s="711"/>
    </row>
    <row r="37" spans="1:50" s="41" customFormat="1" ht="15" customHeight="1" x14ac:dyDescent="0.2">
      <c r="A37" s="187">
        <v>37</v>
      </c>
      <c r="B37" s="337"/>
      <c r="C37" s="346"/>
      <c r="D37" s="346"/>
      <c r="E37" s="406"/>
      <c r="F37" s="542" t="s">
        <v>842</v>
      </c>
      <c r="G37" s="542"/>
      <c r="H37" s="346"/>
      <c r="I37" s="262"/>
      <c r="J37" s="262"/>
      <c r="K37" s="262"/>
      <c r="L37" s="262"/>
      <c r="M37" s="262"/>
      <c r="N37" s="262"/>
      <c r="O37" s="262"/>
      <c r="P37" s="262"/>
      <c r="Q37" s="262"/>
      <c r="R37" s="262"/>
      <c r="S37" s="364"/>
      <c r="T37" s="258"/>
      <c r="U37" s="59"/>
      <c r="V37" s="413"/>
      <c r="W37" s="1"/>
      <c r="X37" s="1"/>
      <c r="Y37" s="1"/>
      <c r="Z37" s="50"/>
      <c r="AA37" s="50"/>
      <c r="AB37" s="50"/>
      <c r="AC37" s="50"/>
      <c r="AD37" s="710"/>
      <c r="AE37" s="710"/>
      <c r="AF37" s="710"/>
      <c r="AG37" s="710"/>
      <c r="AH37" s="710"/>
      <c r="AI37" s="710"/>
      <c r="AJ37" s="710"/>
      <c r="AK37" s="710"/>
      <c r="AL37" s="710"/>
      <c r="AM37" s="710"/>
      <c r="AN37" s="710"/>
      <c r="AO37" s="710"/>
      <c r="AP37" s="710"/>
      <c r="AQ37" s="710"/>
      <c r="AR37" s="711"/>
      <c r="AS37" s="711"/>
      <c r="AT37" s="711"/>
      <c r="AU37" s="711"/>
      <c r="AV37" s="711"/>
      <c r="AW37" s="711"/>
      <c r="AX37" s="711"/>
    </row>
    <row r="38" spans="1:50" s="19" customFormat="1" ht="15" customHeight="1" x14ac:dyDescent="0.2">
      <c r="A38" s="187">
        <v>38</v>
      </c>
      <c r="B38" s="337"/>
      <c r="C38" s="346"/>
      <c r="D38" s="346"/>
      <c r="E38" s="406"/>
      <c r="F38" s="542" t="s">
        <v>843</v>
      </c>
      <c r="G38" s="542"/>
      <c r="H38" s="346"/>
      <c r="I38" s="262"/>
      <c r="J38" s="262"/>
      <c r="K38" s="262"/>
      <c r="L38" s="262"/>
      <c r="M38" s="262"/>
      <c r="N38" s="262"/>
      <c r="O38" s="262"/>
      <c r="P38" s="262"/>
      <c r="Q38" s="262"/>
      <c r="R38" s="262"/>
      <c r="S38" s="364"/>
      <c r="T38" s="258"/>
      <c r="U38" s="59"/>
      <c r="V38" s="413"/>
      <c r="W38" s="1"/>
      <c r="X38" s="1"/>
      <c r="Y38" s="1"/>
      <c r="Z38"/>
      <c r="AA38"/>
      <c r="AB38"/>
      <c r="AC38"/>
      <c r="AD38" s="710"/>
      <c r="AE38" s="710"/>
      <c r="AF38" s="710"/>
      <c r="AG38" s="710"/>
      <c r="AH38" s="710"/>
      <c r="AI38" s="710"/>
      <c r="AJ38" s="710"/>
      <c r="AK38" s="710"/>
      <c r="AL38" s="710"/>
      <c r="AM38" s="710"/>
      <c r="AN38" s="710"/>
      <c r="AO38" s="710"/>
      <c r="AP38" s="710"/>
      <c r="AQ38" s="710"/>
      <c r="AR38" s="711"/>
      <c r="AS38" s="711"/>
      <c r="AT38" s="711"/>
      <c r="AU38" s="711"/>
      <c r="AV38" s="711"/>
      <c r="AW38" s="711"/>
      <c r="AX38" s="711"/>
    </row>
    <row r="39" spans="1:50" s="19" customFormat="1" ht="15" customHeight="1" x14ac:dyDescent="0.2">
      <c r="A39" s="187">
        <v>39</v>
      </c>
      <c r="B39" s="337"/>
      <c r="C39" s="346"/>
      <c r="D39" s="192"/>
      <c r="E39" s="570" t="s">
        <v>841</v>
      </c>
      <c r="F39" s="570"/>
      <c r="G39" s="542"/>
      <c r="H39" s="542"/>
      <c r="I39" s="560"/>
      <c r="J39" s="262"/>
      <c r="K39" s="262"/>
      <c r="L39" s="262"/>
      <c r="M39" s="262"/>
      <c r="N39" s="262"/>
      <c r="O39" s="262"/>
      <c r="P39" s="262"/>
      <c r="Q39" s="262"/>
      <c r="R39" s="262"/>
      <c r="S39" s="299"/>
      <c r="T39" s="258"/>
      <c r="U39" s="59"/>
      <c r="V39" s="413"/>
      <c r="W39" s="1"/>
      <c r="X39" s="1"/>
      <c r="Y39" s="1"/>
      <c r="Z39"/>
      <c r="AA39"/>
      <c r="AB39"/>
      <c r="AC39"/>
      <c r="AD39" s="710"/>
      <c r="AE39" s="710"/>
      <c r="AF39" s="710"/>
      <c r="AG39" s="710"/>
      <c r="AH39" s="710"/>
      <c r="AI39" s="710"/>
      <c r="AJ39" s="710"/>
      <c r="AK39" s="710"/>
      <c r="AL39" s="710"/>
      <c r="AM39" s="710"/>
      <c r="AN39" s="710"/>
      <c r="AO39" s="710"/>
      <c r="AP39" s="710"/>
      <c r="AQ39" s="710"/>
      <c r="AR39" s="711"/>
      <c r="AS39" s="711"/>
      <c r="AT39" s="711"/>
      <c r="AU39" s="711"/>
      <c r="AV39" s="711"/>
      <c r="AW39" s="711"/>
      <c r="AX39" s="711"/>
    </row>
    <row r="40" spans="1:50" s="19" customFormat="1" ht="15" customHeight="1" x14ac:dyDescent="0.2">
      <c r="A40" s="187">
        <v>40</v>
      </c>
      <c r="B40" s="337"/>
      <c r="C40" s="346"/>
      <c r="D40" s="346"/>
      <c r="E40" s="406"/>
      <c r="F40" s="560" t="s">
        <v>844</v>
      </c>
      <c r="G40" s="542"/>
      <c r="H40" s="542"/>
      <c r="I40" s="560"/>
      <c r="J40" s="262"/>
      <c r="K40" s="262"/>
      <c r="L40" s="262"/>
      <c r="M40" s="262"/>
      <c r="N40" s="262"/>
      <c r="O40" s="262"/>
      <c r="P40" s="262"/>
      <c r="Q40" s="262"/>
      <c r="R40" s="262"/>
      <c r="S40" s="364"/>
      <c r="T40" s="258"/>
      <c r="U40" s="59"/>
      <c r="V40" s="413"/>
      <c r="W40" s="1"/>
      <c r="X40" s="1"/>
      <c r="Y40" s="1"/>
      <c r="Z40"/>
      <c r="AA40"/>
      <c r="AB40"/>
      <c r="AC40"/>
      <c r="AD40" s="710"/>
      <c r="AE40" s="710"/>
      <c r="AF40" s="710"/>
      <c r="AG40" s="710"/>
      <c r="AH40" s="710"/>
      <c r="AI40" s="710"/>
      <c r="AJ40" s="710"/>
      <c r="AK40" s="710"/>
      <c r="AL40" s="710"/>
      <c r="AM40" s="710"/>
      <c r="AN40" s="710"/>
      <c r="AO40" s="710"/>
      <c r="AP40" s="710"/>
      <c r="AQ40" s="710"/>
      <c r="AR40" s="711"/>
      <c r="AS40" s="711"/>
      <c r="AT40" s="711"/>
      <c r="AU40" s="711"/>
      <c r="AV40" s="711"/>
      <c r="AW40" s="711"/>
      <c r="AX40" s="711"/>
    </row>
    <row r="41" spans="1:50" s="19" customFormat="1" ht="15" customHeight="1" x14ac:dyDescent="0.2">
      <c r="A41" s="187">
        <v>41</v>
      </c>
      <c r="B41" s="337"/>
      <c r="C41" s="346"/>
      <c r="D41" s="346"/>
      <c r="E41" s="406"/>
      <c r="F41" s="262" t="s">
        <v>169</v>
      </c>
      <c r="G41" s="346"/>
      <c r="H41" s="346"/>
      <c r="I41" s="262"/>
      <c r="J41" s="262"/>
      <c r="K41" s="262"/>
      <c r="L41" s="262"/>
      <c r="M41" s="262"/>
      <c r="N41" s="262"/>
      <c r="O41" s="262"/>
      <c r="P41" s="262"/>
      <c r="Q41" s="262"/>
      <c r="R41" s="262"/>
      <c r="S41" s="364"/>
      <c r="T41" s="258"/>
      <c r="U41" s="59"/>
      <c r="V41" s="413"/>
      <c r="W41" s="1"/>
      <c r="X41" s="1"/>
      <c r="Y41" s="1"/>
      <c r="Z41"/>
      <c r="AA41"/>
      <c r="AB41"/>
      <c r="AC41"/>
      <c r="AD41" s="710"/>
      <c r="AE41" s="710"/>
      <c r="AF41" s="710"/>
      <c r="AG41" s="710"/>
      <c r="AH41" s="710"/>
      <c r="AI41" s="710"/>
      <c r="AJ41" s="710"/>
      <c r="AK41" s="710"/>
      <c r="AL41" s="710"/>
      <c r="AM41" s="710"/>
      <c r="AN41" s="710"/>
      <c r="AO41" s="710"/>
      <c r="AP41" s="710"/>
      <c r="AQ41" s="710"/>
      <c r="AR41" s="711"/>
      <c r="AS41" s="711"/>
      <c r="AT41" s="711"/>
      <c r="AU41" s="711"/>
      <c r="AV41" s="711"/>
      <c r="AW41" s="711"/>
      <c r="AX41" s="711"/>
    </row>
    <row r="42" spans="1:50" s="19" customFormat="1" ht="15" customHeight="1" x14ac:dyDescent="0.2">
      <c r="A42" s="187">
        <v>42</v>
      </c>
      <c r="B42" s="337"/>
      <c r="C42" s="346"/>
      <c r="D42" s="346"/>
      <c r="E42" s="406"/>
      <c r="F42" s="262" t="s">
        <v>170</v>
      </c>
      <c r="G42" s="346"/>
      <c r="H42" s="346"/>
      <c r="I42" s="262"/>
      <c r="J42" s="262"/>
      <c r="K42" s="262"/>
      <c r="L42" s="262"/>
      <c r="M42" s="262"/>
      <c r="N42" s="262"/>
      <c r="O42" s="262"/>
      <c r="P42" s="262"/>
      <c r="Q42" s="262"/>
      <c r="R42" s="262"/>
      <c r="S42" s="364"/>
      <c r="T42" s="258"/>
      <c r="U42" s="59"/>
      <c r="V42" s="413"/>
      <c r="W42" s="1"/>
      <c r="X42" s="1"/>
      <c r="Y42" s="1"/>
      <c r="Z42"/>
      <c r="AA42"/>
      <c r="AB42"/>
      <c r="AC42"/>
      <c r="AD42" s="710"/>
      <c r="AE42" s="710"/>
      <c r="AF42" s="710"/>
      <c r="AG42" s="710"/>
      <c r="AH42" s="710"/>
      <c r="AI42" s="710"/>
      <c r="AJ42" s="710"/>
      <c r="AK42" s="710"/>
      <c r="AL42" s="710"/>
      <c r="AM42" s="710"/>
      <c r="AN42" s="710"/>
      <c r="AO42" s="710"/>
      <c r="AP42" s="710"/>
      <c r="AQ42" s="710"/>
      <c r="AR42" s="711"/>
      <c r="AS42" s="711"/>
      <c r="AT42" s="711"/>
      <c r="AU42" s="711"/>
      <c r="AV42" s="711"/>
      <c r="AW42" s="711"/>
      <c r="AX42" s="711"/>
    </row>
    <row r="43" spans="1:50" s="19" customFormat="1" ht="15" customHeight="1" x14ac:dyDescent="0.2">
      <c r="A43" s="187">
        <v>43</v>
      </c>
      <c r="B43" s="337"/>
      <c r="C43" s="346"/>
      <c r="D43" s="346"/>
      <c r="E43" s="406"/>
      <c r="F43" s="542" t="s">
        <v>848</v>
      </c>
      <c r="G43" s="542"/>
      <c r="H43" s="346"/>
      <c r="I43" s="262"/>
      <c r="J43" s="262"/>
      <c r="K43" s="262"/>
      <c r="L43" s="262"/>
      <c r="M43" s="262"/>
      <c r="N43" s="262"/>
      <c r="O43" s="262"/>
      <c r="P43" s="262"/>
      <c r="Q43" s="262"/>
      <c r="R43" s="262"/>
      <c r="S43" s="364"/>
      <c r="T43" s="258"/>
      <c r="U43" s="59"/>
      <c r="V43" s="413"/>
      <c r="W43" s="1"/>
      <c r="X43" s="1"/>
      <c r="Y43" s="1"/>
      <c r="Z43"/>
      <c r="AA43"/>
      <c r="AB43"/>
      <c r="AC43"/>
      <c r="AD43" s="710"/>
      <c r="AE43" s="710"/>
      <c r="AF43" s="710"/>
      <c r="AG43" s="710"/>
      <c r="AH43" s="710"/>
      <c r="AI43" s="710"/>
      <c r="AJ43" s="710"/>
      <c r="AK43" s="710"/>
      <c r="AL43" s="710"/>
      <c r="AM43" s="710"/>
      <c r="AN43" s="710"/>
      <c r="AO43" s="710"/>
      <c r="AP43" s="710"/>
      <c r="AQ43" s="710"/>
      <c r="AR43" s="711"/>
      <c r="AS43" s="711"/>
      <c r="AT43" s="711"/>
      <c r="AU43" s="711"/>
      <c r="AV43" s="711"/>
      <c r="AW43" s="711"/>
      <c r="AX43" s="711"/>
    </row>
    <row r="44" spans="1:50" s="593" customFormat="1" ht="15" customHeight="1" thickBot="1" x14ac:dyDescent="0.25">
      <c r="A44" s="681">
        <v>44</v>
      </c>
      <c r="B44" s="401"/>
      <c r="C44" s="431"/>
      <c r="D44" s="431"/>
      <c r="E44" s="431"/>
      <c r="F44" s="542" t="s">
        <v>863</v>
      </c>
      <c r="G44" s="542"/>
      <c r="H44" s="542"/>
      <c r="I44" s="560"/>
      <c r="J44" s="262"/>
      <c r="K44" s="262"/>
      <c r="L44" s="262"/>
      <c r="M44" s="262"/>
      <c r="N44" s="262"/>
      <c r="O44" s="262"/>
      <c r="P44" s="262"/>
      <c r="Q44" s="262"/>
      <c r="R44" s="262"/>
      <c r="S44" s="364"/>
      <c r="T44" s="258"/>
      <c r="U44" s="59"/>
      <c r="V44" s="413"/>
      <c r="W44" s="185"/>
      <c r="X44" s="185"/>
      <c r="Y44" s="185"/>
      <c r="Z44" s="592"/>
      <c r="AA44" s="592"/>
      <c r="AB44" s="592"/>
      <c r="AC44" s="592"/>
      <c r="AD44" s="710"/>
      <c r="AE44" s="710"/>
      <c r="AF44" s="710"/>
      <c r="AG44" s="710"/>
      <c r="AH44" s="710"/>
      <c r="AI44" s="710"/>
      <c r="AJ44" s="710"/>
      <c r="AK44" s="710"/>
      <c r="AL44" s="710"/>
      <c r="AM44" s="710"/>
      <c r="AN44" s="710"/>
      <c r="AO44" s="710"/>
      <c r="AP44" s="710"/>
      <c r="AQ44" s="710"/>
      <c r="AR44" s="711"/>
      <c r="AS44" s="711"/>
      <c r="AT44" s="711"/>
      <c r="AU44" s="711"/>
      <c r="AV44" s="711"/>
      <c r="AW44" s="711"/>
      <c r="AX44" s="711"/>
    </row>
    <row r="45" spans="1:50" s="19" customFormat="1" ht="15" customHeight="1" thickBot="1" x14ac:dyDescent="0.25">
      <c r="A45" s="681">
        <v>45</v>
      </c>
      <c r="B45" s="337"/>
      <c r="C45" s="346"/>
      <c r="D45" s="269"/>
      <c r="E45" s="638" t="s">
        <v>853</v>
      </c>
      <c r="F45" s="542"/>
      <c r="G45" s="542"/>
      <c r="H45" s="542"/>
      <c r="I45" s="560"/>
      <c r="J45" s="262"/>
      <c r="K45" s="262"/>
      <c r="L45" s="262"/>
      <c r="M45" s="262"/>
      <c r="N45" s="262"/>
      <c r="O45" s="262"/>
      <c r="P45" s="262"/>
      <c r="Q45" s="262"/>
      <c r="R45" s="262"/>
      <c r="S45" s="258"/>
      <c r="T45" s="586">
        <f>SUM(S35:S38,S40:S44)</f>
        <v>0</v>
      </c>
      <c r="U45" s="59"/>
      <c r="V45" s="413" t="s">
        <v>634</v>
      </c>
      <c r="W45" s="1"/>
      <c r="X45" s="1"/>
      <c r="Y45" s="1"/>
      <c r="Z45"/>
      <c r="AA45"/>
      <c r="AB45"/>
      <c r="AC45"/>
      <c r="AD45" s="710"/>
      <c r="AE45" s="710"/>
      <c r="AF45" s="710"/>
      <c r="AG45" s="710"/>
      <c r="AH45" s="710"/>
      <c r="AI45" s="710"/>
      <c r="AJ45" s="710"/>
      <c r="AK45" s="710"/>
      <c r="AL45" s="710"/>
      <c r="AM45" s="710"/>
      <c r="AN45" s="710"/>
      <c r="AO45" s="710"/>
      <c r="AP45" s="710"/>
      <c r="AQ45" s="710"/>
      <c r="AR45" s="711"/>
      <c r="AS45" s="711"/>
      <c r="AT45" s="711"/>
      <c r="AU45" s="711"/>
      <c r="AV45" s="711"/>
      <c r="AW45" s="711"/>
      <c r="AX45" s="711"/>
    </row>
    <row r="46" spans="1:50" s="55" customFormat="1" x14ac:dyDescent="0.2">
      <c r="A46" s="187"/>
      <c r="B46" s="337"/>
      <c r="C46" s="346"/>
      <c r="D46" s="269"/>
      <c r="E46" s="269"/>
      <c r="F46" s="346"/>
      <c r="G46" s="346"/>
      <c r="H46" s="346"/>
      <c r="I46" s="262"/>
      <c r="J46" s="262"/>
      <c r="K46" s="262"/>
      <c r="L46" s="262"/>
      <c r="M46" s="262"/>
      <c r="N46" s="262"/>
      <c r="O46" s="262"/>
      <c r="P46" s="262"/>
      <c r="Q46" s="262"/>
      <c r="R46" s="262"/>
      <c r="S46" s="258"/>
      <c r="T46" s="279"/>
      <c r="U46" s="59"/>
      <c r="V46" s="413"/>
      <c r="W46" s="185"/>
      <c r="X46" s="185"/>
      <c r="Y46" s="185"/>
      <c r="Z46" s="213"/>
      <c r="AA46" s="213"/>
      <c r="AB46" s="213"/>
      <c r="AC46" s="213"/>
      <c r="AD46" s="710"/>
      <c r="AE46" s="710"/>
      <c r="AF46" s="710"/>
      <c r="AG46" s="710"/>
      <c r="AH46" s="710"/>
      <c r="AI46" s="710"/>
      <c r="AJ46" s="710"/>
      <c r="AK46" s="710"/>
      <c r="AL46" s="710"/>
      <c r="AM46" s="710"/>
      <c r="AN46" s="710"/>
      <c r="AO46" s="710"/>
      <c r="AP46" s="710"/>
      <c r="AQ46" s="710"/>
      <c r="AR46" s="711"/>
      <c r="AS46" s="711"/>
      <c r="AT46" s="711"/>
      <c r="AU46" s="711"/>
      <c r="AV46" s="711"/>
      <c r="AW46" s="711"/>
      <c r="AX46" s="711"/>
    </row>
    <row r="47" spans="1:50" s="50" customFormat="1" ht="24.95" customHeight="1" x14ac:dyDescent="0.35">
      <c r="A47" s="681">
        <v>46</v>
      </c>
      <c r="B47" s="345"/>
      <c r="C47" s="249" t="s">
        <v>576</v>
      </c>
      <c r="D47" s="335"/>
      <c r="E47" s="403"/>
      <c r="F47" s="335"/>
      <c r="G47" s="335"/>
      <c r="H47" s="335"/>
      <c r="I47" s="335"/>
      <c r="J47" s="335"/>
      <c r="K47" s="335"/>
      <c r="L47" s="335"/>
      <c r="M47" s="335"/>
      <c r="N47" s="335"/>
      <c r="O47" s="335"/>
      <c r="P47" s="335"/>
      <c r="Q47" s="335"/>
      <c r="R47" s="335"/>
      <c r="S47" s="731" t="s">
        <v>130</v>
      </c>
      <c r="T47" s="731"/>
      <c r="U47" s="59"/>
      <c r="V47" s="414"/>
      <c r="W47" s="1"/>
      <c r="X47" s="1"/>
      <c r="Y47" s="1"/>
      <c r="AD47" s="710"/>
      <c r="AE47" s="710"/>
      <c r="AF47" s="710"/>
      <c r="AG47" s="710"/>
      <c r="AH47" s="710"/>
      <c r="AI47" s="710"/>
      <c r="AJ47" s="710"/>
      <c r="AK47" s="710"/>
      <c r="AL47" s="710"/>
      <c r="AM47" s="710"/>
      <c r="AN47" s="710"/>
      <c r="AO47" s="710"/>
      <c r="AP47" s="710"/>
      <c r="AQ47" s="710"/>
      <c r="AR47" s="710"/>
      <c r="AS47" s="710"/>
      <c r="AT47" s="710"/>
      <c r="AU47" s="710"/>
      <c r="AV47" s="710"/>
      <c r="AW47" s="710"/>
      <c r="AX47" s="710"/>
    </row>
    <row r="48" spans="1:50" s="19" customFormat="1" x14ac:dyDescent="0.2">
      <c r="A48" s="681">
        <v>47</v>
      </c>
      <c r="B48" s="337"/>
      <c r="C48" s="346"/>
      <c r="D48" s="346"/>
      <c r="E48" s="406"/>
      <c r="F48" s="346"/>
      <c r="G48" s="346"/>
      <c r="H48" s="262"/>
      <c r="I48" s="262"/>
      <c r="J48" s="262"/>
      <c r="K48" s="262"/>
      <c r="L48" s="262"/>
      <c r="M48" s="262"/>
      <c r="N48" s="262"/>
      <c r="O48" s="262"/>
      <c r="P48" s="262"/>
      <c r="Q48" s="262"/>
      <c r="R48" s="262"/>
      <c r="S48" s="268" t="s">
        <v>122</v>
      </c>
      <c r="T48" s="268" t="s">
        <v>171</v>
      </c>
      <c r="U48" s="59"/>
      <c r="V48" s="414"/>
      <c r="W48" s="1"/>
      <c r="X48" s="1"/>
      <c r="Y48" s="1"/>
      <c r="Z48"/>
      <c r="AA48"/>
      <c r="AB48"/>
      <c r="AC48"/>
      <c r="AD48" s="710"/>
      <c r="AE48" s="710"/>
      <c r="AF48" s="710"/>
      <c r="AG48" s="710"/>
      <c r="AH48" s="710"/>
      <c r="AI48" s="710"/>
      <c r="AJ48" s="710"/>
      <c r="AK48" s="710"/>
      <c r="AL48" s="710"/>
      <c r="AM48" s="710"/>
      <c r="AN48" s="710"/>
      <c r="AO48" s="710"/>
      <c r="AP48" s="710"/>
      <c r="AQ48" s="710"/>
      <c r="AR48" s="711"/>
      <c r="AS48" s="711"/>
      <c r="AT48" s="711"/>
      <c r="AU48" s="711"/>
      <c r="AV48" s="711"/>
      <c r="AW48" s="711"/>
      <c r="AX48" s="711"/>
    </row>
    <row r="49" spans="1:50" s="19" customFormat="1" x14ac:dyDescent="0.2">
      <c r="A49" s="681">
        <v>48</v>
      </c>
      <c r="B49" s="337"/>
      <c r="C49" s="346"/>
      <c r="D49" s="346"/>
      <c r="E49" s="406"/>
      <c r="F49" s="346"/>
      <c r="G49" s="346"/>
      <c r="H49" s="262"/>
      <c r="I49" s="262"/>
      <c r="J49" s="262"/>
      <c r="K49" s="262"/>
      <c r="L49" s="262"/>
      <c r="M49" s="262"/>
      <c r="N49" s="262"/>
      <c r="O49" s="262"/>
      <c r="P49" s="262"/>
      <c r="Q49" s="262"/>
      <c r="R49" s="262"/>
      <c r="S49" s="270" t="str">
        <f>IF(ISNUMBER(CoverSheet!$C$12),DATE(YEAR(CoverSheet!$C$12)-1,MONTH(CoverSheet!$C$12),DAY(CoverSheet!$C$12)),"")</f>
        <v/>
      </c>
      <c r="T49" s="271" t="str">
        <f>R3</f>
        <v/>
      </c>
      <c r="U49" s="59"/>
      <c r="V49" s="414"/>
      <c r="W49" s="1"/>
      <c r="X49" s="1"/>
      <c r="Y49" s="1"/>
      <c r="Z49"/>
      <c r="AA49"/>
      <c r="AB49"/>
      <c r="AC49"/>
      <c r="AD49" s="710"/>
      <c r="AE49" s="710"/>
      <c r="AF49" s="710"/>
      <c r="AG49" s="710"/>
      <c r="AH49" s="710"/>
      <c r="AI49" s="710"/>
      <c r="AJ49" s="710"/>
      <c r="AK49" s="710"/>
      <c r="AL49" s="710"/>
      <c r="AM49" s="710"/>
      <c r="AN49" s="710"/>
      <c r="AO49" s="710"/>
      <c r="AP49" s="710"/>
      <c r="AQ49" s="710"/>
      <c r="AR49" s="711"/>
      <c r="AS49" s="711"/>
      <c r="AT49" s="711"/>
      <c r="AU49" s="711"/>
      <c r="AV49" s="711"/>
      <c r="AW49" s="711"/>
      <c r="AX49" s="711"/>
    </row>
    <row r="50" spans="1:50" s="19" customFormat="1" ht="15" customHeight="1" x14ac:dyDescent="0.2">
      <c r="A50" s="681">
        <v>49</v>
      </c>
      <c r="B50" s="337"/>
      <c r="C50" s="346"/>
      <c r="D50" s="346"/>
      <c r="E50" s="406"/>
      <c r="F50" s="346" t="s">
        <v>172</v>
      </c>
      <c r="G50" s="346"/>
      <c r="H50" s="262"/>
      <c r="I50" s="262"/>
      <c r="J50" s="262"/>
      <c r="K50" s="262"/>
      <c r="L50" s="262"/>
      <c r="M50" s="262"/>
      <c r="N50" s="262"/>
      <c r="O50" s="262"/>
      <c r="P50" s="262"/>
      <c r="Q50" s="262"/>
      <c r="R50" s="262"/>
      <c r="S50" s="364"/>
      <c r="T50" s="364"/>
      <c r="U50" s="59"/>
      <c r="V50" s="413"/>
      <c r="W50" s="1"/>
      <c r="X50" s="1"/>
      <c r="Y50" s="1"/>
      <c r="Z50"/>
      <c r="AA50"/>
      <c r="AB50"/>
      <c r="AC50"/>
      <c r="AD50" s="710"/>
      <c r="AE50" s="710"/>
      <c r="AF50" s="710"/>
      <c r="AG50" s="710"/>
      <c r="AH50" s="710"/>
      <c r="AI50" s="710"/>
      <c r="AJ50" s="710"/>
      <c r="AK50" s="710"/>
      <c r="AL50" s="710"/>
      <c r="AM50" s="710"/>
      <c r="AN50" s="710"/>
      <c r="AO50" s="710"/>
      <c r="AP50" s="710"/>
      <c r="AQ50" s="710"/>
      <c r="AR50" s="711"/>
      <c r="AS50" s="711"/>
      <c r="AT50" s="711"/>
      <c r="AU50" s="711"/>
      <c r="AV50" s="711"/>
      <c r="AW50" s="711"/>
      <c r="AX50" s="711"/>
    </row>
    <row r="51" spans="1:50" s="19" customFormat="1" ht="15" customHeight="1" x14ac:dyDescent="0.2">
      <c r="A51" s="681">
        <v>50</v>
      </c>
      <c r="B51" s="337"/>
      <c r="C51" s="346"/>
      <c r="D51" s="346"/>
      <c r="E51" s="406"/>
      <c r="F51" s="346" t="s">
        <v>173</v>
      </c>
      <c r="G51" s="346"/>
      <c r="H51" s="262"/>
      <c r="I51" s="262"/>
      <c r="J51" s="262"/>
      <c r="K51" s="262"/>
      <c r="L51" s="262"/>
      <c r="M51" s="262"/>
      <c r="N51" s="262"/>
      <c r="O51" s="262"/>
      <c r="P51" s="262"/>
      <c r="Q51" s="262"/>
      <c r="R51" s="262"/>
      <c r="S51" s="446"/>
      <c r="T51" s="446"/>
      <c r="U51" s="59"/>
      <c r="V51" s="413"/>
      <c r="W51" s="1"/>
      <c r="X51" s="1"/>
      <c r="Y51" s="1"/>
      <c r="Z51"/>
      <c r="AA51"/>
      <c r="AB51"/>
      <c r="AC51"/>
      <c r="AD51" s="710"/>
      <c r="AE51" s="710"/>
      <c r="AF51" s="710"/>
      <c r="AG51" s="710"/>
      <c r="AH51" s="710"/>
      <c r="AI51" s="710"/>
      <c r="AJ51" s="710"/>
      <c r="AK51" s="710"/>
      <c r="AL51" s="710"/>
      <c r="AM51" s="710"/>
      <c r="AN51" s="710"/>
      <c r="AO51" s="710"/>
      <c r="AP51" s="710"/>
      <c r="AQ51" s="710"/>
      <c r="AR51" s="711"/>
      <c r="AS51" s="711"/>
      <c r="AT51" s="711"/>
      <c r="AU51" s="711"/>
      <c r="AV51" s="711"/>
      <c r="AW51" s="711"/>
      <c r="AX51" s="711"/>
    </row>
    <row r="52" spans="1:50" s="19" customFormat="1" ht="15" customHeight="1" x14ac:dyDescent="0.2">
      <c r="A52" s="681">
        <v>51</v>
      </c>
      <c r="B52" s="337"/>
      <c r="C52" s="346"/>
      <c r="D52" s="346"/>
      <c r="E52" s="406"/>
      <c r="F52" s="346"/>
      <c r="G52" s="346"/>
      <c r="H52" s="262"/>
      <c r="I52" s="262"/>
      <c r="J52" s="262"/>
      <c r="K52" s="262"/>
      <c r="L52" s="262"/>
      <c r="M52" s="262"/>
      <c r="N52" s="262"/>
      <c r="O52" s="262"/>
      <c r="P52" s="262"/>
      <c r="Q52" s="262"/>
      <c r="R52" s="262"/>
      <c r="S52" s="290"/>
      <c r="T52" s="290"/>
      <c r="U52" s="59"/>
      <c r="V52" s="413"/>
      <c r="W52" s="1"/>
      <c r="X52" s="1"/>
      <c r="Y52" s="1"/>
      <c r="Z52"/>
      <c r="AA52"/>
      <c r="AB52"/>
      <c r="AC52"/>
      <c r="AD52" s="710"/>
      <c r="AE52" s="710"/>
      <c r="AF52" s="710"/>
      <c r="AG52" s="710"/>
      <c r="AH52" s="710"/>
      <c r="AI52" s="710"/>
      <c r="AJ52" s="710"/>
      <c r="AK52" s="710"/>
      <c r="AL52" s="710"/>
      <c r="AM52" s="710"/>
      <c r="AN52" s="710"/>
      <c r="AO52" s="710"/>
      <c r="AP52" s="710"/>
      <c r="AQ52" s="710"/>
      <c r="AR52" s="711"/>
      <c r="AS52" s="711"/>
      <c r="AT52" s="711"/>
      <c r="AU52" s="711"/>
      <c r="AV52" s="711"/>
      <c r="AW52" s="711"/>
      <c r="AX52" s="711"/>
    </row>
    <row r="53" spans="1:50" s="19" customFormat="1" ht="15" customHeight="1" x14ac:dyDescent="0.2">
      <c r="A53" s="681">
        <v>52</v>
      </c>
      <c r="B53" s="337"/>
      <c r="C53" s="346"/>
      <c r="D53" s="346"/>
      <c r="E53" s="406"/>
      <c r="F53" s="346" t="s">
        <v>415</v>
      </c>
      <c r="G53" s="346"/>
      <c r="H53" s="262"/>
      <c r="I53" s="262"/>
      <c r="J53" s="262"/>
      <c r="K53" s="262"/>
      <c r="L53" s="262"/>
      <c r="M53" s="262"/>
      <c r="N53" s="262"/>
      <c r="O53" s="262"/>
      <c r="P53" s="262"/>
      <c r="Q53" s="262"/>
      <c r="R53" s="262"/>
      <c r="S53" s="290"/>
      <c r="T53" s="446"/>
      <c r="U53" s="59"/>
      <c r="V53" s="413"/>
      <c r="W53" s="1"/>
      <c r="X53" s="1"/>
      <c r="Y53" s="1"/>
      <c r="Z53"/>
      <c r="AA53"/>
      <c r="AB53"/>
      <c r="AC53"/>
      <c r="AD53" s="710"/>
      <c r="AE53" s="710"/>
      <c r="AF53" s="710"/>
      <c r="AG53" s="710"/>
      <c r="AH53" s="710"/>
      <c r="AI53" s="710"/>
      <c r="AJ53" s="710"/>
      <c r="AK53" s="710"/>
      <c r="AL53" s="710"/>
      <c r="AM53" s="710"/>
      <c r="AN53" s="710"/>
      <c r="AO53" s="710"/>
      <c r="AP53" s="710"/>
      <c r="AQ53" s="710"/>
      <c r="AR53" s="711"/>
      <c r="AS53" s="711"/>
      <c r="AT53" s="711"/>
      <c r="AU53" s="711"/>
      <c r="AV53" s="711"/>
      <c r="AW53" s="711"/>
      <c r="AX53" s="711"/>
    </row>
    <row r="54" spans="1:50" s="19" customFormat="1" x14ac:dyDescent="0.2">
      <c r="A54" s="681">
        <v>52</v>
      </c>
      <c r="B54" s="337"/>
      <c r="C54" s="346"/>
      <c r="D54" s="346"/>
      <c r="E54" s="406"/>
      <c r="F54" s="346"/>
      <c r="G54" s="346"/>
      <c r="H54" s="262"/>
      <c r="I54" s="262"/>
      <c r="J54" s="262"/>
      <c r="K54" s="262"/>
      <c r="L54" s="262"/>
      <c r="M54" s="262"/>
      <c r="N54" s="262"/>
      <c r="O54" s="262"/>
      <c r="P54" s="262"/>
      <c r="Q54" s="262"/>
      <c r="R54" s="262"/>
      <c r="S54" s="262"/>
      <c r="T54" s="262"/>
      <c r="U54" s="59"/>
      <c r="V54" s="413"/>
      <c r="W54" s="1"/>
      <c r="X54" s="1"/>
      <c r="Y54" s="1"/>
      <c r="Z54"/>
      <c r="AA54"/>
      <c r="AB54"/>
      <c r="AC54"/>
      <c r="AD54" s="710"/>
      <c r="AE54" s="710"/>
      <c r="AF54" s="710"/>
      <c r="AG54" s="710"/>
      <c r="AH54" s="710"/>
      <c r="AI54" s="710"/>
      <c r="AJ54" s="710"/>
      <c r="AK54" s="710"/>
      <c r="AL54" s="710"/>
      <c r="AM54" s="710"/>
      <c r="AN54" s="710"/>
      <c r="AO54" s="710"/>
      <c r="AP54" s="710"/>
      <c r="AQ54" s="710"/>
      <c r="AR54" s="711"/>
      <c r="AS54" s="711"/>
      <c r="AT54" s="711"/>
      <c r="AU54" s="711"/>
      <c r="AV54" s="711"/>
      <c r="AW54" s="711"/>
      <c r="AX54" s="711"/>
    </row>
    <row r="55" spans="1:50" s="19" customFormat="1" ht="56.25" customHeight="1" x14ac:dyDescent="0.2">
      <c r="A55" s="681">
        <v>53</v>
      </c>
      <c r="B55" s="337"/>
      <c r="C55" s="346"/>
      <c r="D55" s="346"/>
      <c r="E55" s="406"/>
      <c r="F55" s="346"/>
      <c r="G55" s="346"/>
      <c r="H55" s="262"/>
      <c r="I55" s="262"/>
      <c r="J55" s="262"/>
      <c r="K55" s="262"/>
      <c r="L55" s="262"/>
      <c r="M55" s="262"/>
      <c r="N55" s="262"/>
      <c r="O55" s="262"/>
      <c r="P55" s="262"/>
      <c r="Q55" s="262"/>
      <c r="R55" s="262"/>
      <c r="S55" s="332" t="s">
        <v>418</v>
      </c>
      <c r="T55" s="332" t="s">
        <v>419</v>
      </c>
      <c r="U55" s="59"/>
      <c r="V55" s="413"/>
      <c r="W55" s="1"/>
      <c r="X55" s="1"/>
      <c r="Y55" s="1"/>
      <c r="Z55"/>
      <c r="AA55"/>
      <c r="AB55"/>
      <c r="AC55"/>
      <c r="AD55" s="710"/>
      <c r="AE55" s="710"/>
      <c r="AF55" s="710"/>
      <c r="AG55" s="710"/>
      <c r="AH55" s="710"/>
      <c r="AI55" s="710"/>
      <c r="AJ55" s="710"/>
      <c r="AK55" s="710"/>
      <c r="AL55" s="710"/>
      <c r="AM55" s="710"/>
      <c r="AN55" s="710"/>
      <c r="AO55" s="710"/>
      <c r="AP55" s="710"/>
      <c r="AQ55" s="710"/>
      <c r="AR55" s="711"/>
      <c r="AS55" s="711"/>
      <c r="AT55" s="711"/>
      <c r="AU55" s="711"/>
      <c r="AV55" s="711"/>
      <c r="AW55" s="711"/>
      <c r="AX55" s="711"/>
    </row>
    <row r="56" spans="1:50" s="19" customFormat="1" ht="15" customHeight="1" x14ac:dyDescent="0.2">
      <c r="A56" s="681">
        <v>54</v>
      </c>
      <c r="B56" s="337"/>
      <c r="C56" s="346"/>
      <c r="D56" s="346"/>
      <c r="E56" s="406"/>
      <c r="F56" s="346" t="s">
        <v>174</v>
      </c>
      <c r="G56" s="272" t="str">
        <f>IF(ISNUMBER(CoverSheet!$C$12),DATE(YEAR(CoverSheet!$C$12)-5,MONTH(CoverSheet!$C$12),DAY(CoverSheet!$C$12)),"[year]")</f>
        <v>[year]</v>
      </c>
      <c r="H56" s="272"/>
      <c r="I56" s="262"/>
      <c r="J56" s="262"/>
      <c r="K56" s="262"/>
      <c r="L56" s="262"/>
      <c r="M56" s="262"/>
      <c r="N56" s="262"/>
      <c r="O56" s="262"/>
      <c r="P56" s="262"/>
      <c r="Q56" s="262"/>
      <c r="R56" s="262"/>
      <c r="S56" s="446"/>
      <c r="T56" s="446"/>
      <c r="U56" s="59"/>
      <c r="V56" s="413"/>
      <c r="W56" s="1"/>
      <c r="X56" s="1"/>
      <c r="Y56" s="1"/>
      <c r="Z56"/>
      <c r="AA56"/>
      <c r="AB56"/>
      <c r="AC56"/>
      <c r="AD56" s="710"/>
      <c r="AE56" s="710"/>
      <c r="AF56" s="710"/>
      <c r="AG56" s="710"/>
      <c r="AH56" s="710"/>
      <c r="AI56" s="710"/>
      <c r="AJ56" s="710"/>
      <c r="AK56" s="710"/>
      <c r="AL56" s="710"/>
      <c r="AM56" s="710"/>
      <c r="AN56" s="710"/>
      <c r="AO56" s="710"/>
      <c r="AP56" s="710"/>
      <c r="AQ56" s="710"/>
      <c r="AR56" s="711"/>
      <c r="AS56" s="711"/>
      <c r="AT56" s="711"/>
      <c r="AU56" s="711"/>
      <c r="AV56" s="711"/>
      <c r="AW56" s="711"/>
      <c r="AX56" s="711"/>
    </row>
    <row r="57" spans="1:50" s="19" customFormat="1" ht="15" customHeight="1" x14ac:dyDescent="0.2">
      <c r="A57" s="681">
        <v>55</v>
      </c>
      <c r="B57" s="337"/>
      <c r="C57" s="346"/>
      <c r="D57" s="346"/>
      <c r="E57" s="406"/>
      <c r="F57" s="346" t="s">
        <v>175</v>
      </c>
      <c r="G57" s="272" t="str">
        <f>IF(ISNUMBER(CoverSheet!$C$12),DATE(YEAR(CoverSheet!$C$12)-4,MONTH(CoverSheet!$C$12),DAY(CoverSheet!$C$12)),"[year]")</f>
        <v>[year]</v>
      </c>
      <c r="H57" s="272"/>
      <c r="I57" s="262"/>
      <c r="J57" s="262"/>
      <c r="K57" s="262"/>
      <c r="L57" s="262"/>
      <c r="M57" s="262"/>
      <c r="N57" s="262"/>
      <c r="O57" s="262"/>
      <c r="P57" s="262"/>
      <c r="Q57" s="262"/>
      <c r="R57" s="262"/>
      <c r="S57" s="446"/>
      <c r="T57" s="446"/>
      <c r="U57" s="59"/>
      <c r="V57" s="413"/>
      <c r="W57" s="1"/>
      <c r="X57" s="1"/>
      <c r="Y57" s="1"/>
      <c r="Z57"/>
      <c r="AA57"/>
      <c r="AB57"/>
      <c r="AC57"/>
      <c r="AD57" s="710"/>
      <c r="AE57" s="710"/>
      <c r="AF57" s="710"/>
      <c r="AG57" s="710"/>
      <c r="AH57" s="710"/>
      <c r="AI57" s="710"/>
      <c r="AJ57" s="710"/>
      <c r="AK57" s="710"/>
      <c r="AL57" s="710"/>
      <c r="AM57" s="710"/>
      <c r="AN57" s="710"/>
      <c r="AO57" s="710"/>
      <c r="AP57" s="710"/>
      <c r="AQ57" s="710"/>
      <c r="AR57" s="711"/>
      <c r="AS57" s="711"/>
      <c r="AT57" s="711"/>
      <c r="AU57" s="711"/>
      <c r="AV57" s="711"/>
      <c r="AW57" s="711"/>
      <c r="AX57" s="711"/>
    </row>
    <row r="58" spans="1:50" s="19" customFormat="1" ht="15" customHeight="1" x14ac:dyDescent="0.2">
      <c r="A58" s="681">
        <v>56</v>
      </c>
      <c r="B58" s="337"/>
      <c r="C58" s="346"/>
      <c r="D58" s="346"/>
      <c r="E58" s="406"/>
      <c r="F58" s="346" t="s">
        <v>176</v>
      </c>
      <c r="G58" s="272" t="str">
        <f>IF(ISNUMBER(CoverSheet!$C$12),DATE(YEAR(CoverSheet!$C$12)-3,MONTH(CoverSheet!$C$12),DAY(CoverSheet!$C$12)),"[year]")</f>
        <v>[year]</v>
      </c>
      <c r="H58" s="272"/>
      <c r="I58" s="262"/>
      <c r="J58" s="262"/>
      <c r="K58" s="262"/>
      <c r="L58" s="262"/>
      <c r="M58" s="262"/>
      <c r="N58" s="262"/>
      <c r="O58" s="262"/>
      <c r="P58" s="262"/>
      <c r="Q58" s="262"/>
      <c r="R58" s="262"/>
      <c r="S58" s="446"/>
      <c r="T58" s="446"/>
      <c r="U58" s="59"/>
      <c r="V58" s="413"/>
      <c r="W58" s="1"/>
      <c r="X58" s="1"/>
      <c r="Y58" s="1"/>
      <c r="Z58"/>
      <c r="AA58"/>
      <c r="AB58"/>
      <c r="AC58"/>
      <c r="AD58" s="710"/>
      <c r="AE58" s="710"/>
      <c r="AF58" s="710"/>
      <c r="AG58" s="710"/>
      <c r="AH58" s="710"/>
      <c r="AI58" s="710"/>
      <c r="AJ58" s="710"/>
      <c r="AK58" s="710"/>
      <c r="AL58" s="710"/>
      <c r="AM58" s="710"/>
      <c r="AN58" s="710"/>
      <c r="AO58" s="710"/>
      <c r="AP58" s="710"/>
      <c r="AQ58" s="710"/>
      <c r="AR58" s="711"/>
      <c r="AS58" s="711"/>
      <c r="AT58" s="711"/>
      <c r="AU58" s="711"/>
      <c r="AV58" s="711"/>
      <c r="AW58" s="711"/>
      <c r="AX58" s="711"/>
    </row>
    <row r="59" spans="1:50" s="19" customFormat="1" ht="15" customHeight="1" x14ac:dyDescent="0.2">
      <c r="A59" s="681">
        <v>57</v>
      </c>
      <c r="B59" s="337"/>
      <c r="C59" s="346"/>
      <c r="D59" s="346"/>
      <c r="E59" s="406"/>
      <c r="F59" s="346" t="s">
        <v>121</v>
      </c>
      <c r="G59" s="272" t="str">
        <f>IF(ISNUMBER(CoverSheet!$C$12),DATE(YEAR(CoverSheet!$C$12)-2,MONTH(CoverSheet!$C$12),DAY(CoverSheet!$C$12)),"[year]")</f>
        <v>[year]</v>
      </c>
      <c r="H59" s="272"/>
      <c r="I59" s="262"/>
      <c r="J59" s="262"/>
      <c r="K59" s="262"/>
      <c r="L59" s="262"/>
      <c r="M59" s="262"/>
      <c r="N59" s="262"/>
      <c r="O59" s="262"/>
      <c r="P59" s="262"/>
      <c r="Q59" s="262"/>
      <c r="R59" s="262"/>
      <c r="S59" s="446"/>
      <c r="T59" s="446"/>
      <c r="U59" s="59"/>
      <c r="V59" s="413"/>
      <c r="W59" s="1"/>
      <c r="X59" s="1"/>
      <c r="Y59" s="1"/>
      <c r="Z59"/>
      <c r="AA59"/>
      <c r="AB59"/>
      <c r="AC59"/>
      <c r="AD59" s="710"/>
      <c r="AE59" s="710"/>
      <c r="AF59" s="710"/>
      <c r="AG59" s="710"/>
      <c r="AH59" s="710"/>
      <c r="AI59" s="710"/>
      <c r="AJ59" s="710"/>
      <c r="AK59" s="710"/>
      <c r="AL59" s="710"/>
      <c r="AM59" s="710"/>
      <c r="AN59" s="710"/>
      <c r="AO59" s="710"/>
      <c r="AP59" s="710"/>
      <c r="AQ59" s="710"/>
      <c r="AR59" s="711"/>
      <c r="AS59" s="711"/>
      <c r="AT59" s="711"/>
      <c r="AU59" s="711"/>
      <c r="AV59" s="711"/>
      <c r="AW59" s="711"/>
      <c r="AX59" s="711"/>
    </row>
    <row r="60" spans="1:50" s="19" customFormat="1" ht="15" customHeight="1" thickBot="1" x14ac:dyDescent="0.25">
      <c r="A60" s="681">
        <v>58</v>
      </c>
      <c r="B60" s="337"/>
      <c r="C60" s="346"/>
      <c r="D60" s="346"/>
      <c r="E60" s="406"/>
      <c r="F60" s="346" t="s">
        <v>122</v>
      </c>
      <c r="G60" s="272" t="str">
        <f>IF(ISNUMBER(CoverSheet!$C$12),DATE(YEAR(CoverSheet!$C$12)-1,MONTH(CoverSheet!$C$12),DAY(CoverSheet!$C$12)),"[year]")</f>
        <v>[year]</v>
      </c>
      <c r="H60" s="272"/>
      <c r="I60" s="262"/>
      <c r="J60" s="262"/>
      <c r="K60" s="262"/>
      <c r="L60" s="262"/>
      <c r="M60" s="262"/>
      <c r="N60" s="262"/>
      <c r="O60" s="262"/>
      <c r="P60" s="262"/>
      <c r="Q60" s="262"/>
      <c r="R60" s="262"/>
      <c r="S60" s="446"/>
      <c r="T60" s="446"/>
      <c r="U60" s="59"/>
      <c r="V60" s="413"/>
      <c r="W60" s="1"/>
      <c r="X60" s="1"/>
      <c r="Y60" s="1"/>
      <c r="Z60"/>
      <c r="AA60"/>
      <c r="AB60"/>
      <c r="AC60"/>
      <c r="AD60" s="710"/>
      <c r="AE60" s="710"/>
      <c r="AF60" s="710"/>
      <c r="AG60" s="710"/>
      <c r="AH60" s="710"/>
      <c r="AI60" s="710"/>
      <c r="AJ60" s="710"/>
      <c r="AK60" s="710"/>
      <c r="AL60" s="710"/>
      <c r="AM60" s="710"/>
      <c r="AN60" s="710"/>
      <c r="AO60" s="710"/>
      <c r="AP60" s="710"/>
      <c r="AQ60" s="710"/>
      <c r="AR60" s="711"/>
      <c r="AS60" s="711"/>
      <c r="AT60" s="711"/>
      <c r="AU60" s="711"/>
      <c r="AV60" s="711"/>
      <c r="AW60" s="711"/>
      <c r="AX60" s="711"/>
    </row>
    <row r="61" spans="1:50" s="19" customFormat="1" ht="15" customHeight="1" thickBot="1" x14ac:dyDescent="0.25">
      <c r="A61" s="681">
        <v>59</v>
      </c>
      <c r="B61" s="337"/>
      <c r="C61" s="346"/>
      <c r="D61" s="192"/>
      <c r="E61" s="192" t="s">
        <v>177</v>
      </c>
      <c r="F61" s="192"/>
      <c r="G61" s="346"/>
      <c r="H61" s="346"/>
      <c r="I61" s="262"/>
      <c r="J61" s="262"/>
      <c r="K61" s="262"/>
      <c r="L61" s="262"/>
      <c r="M61" s="262"/>
      <c r="N61" s="262"/>
      <c r="O61" s="262"/>
      <c r="P61" s="262"/>
      <c r="Q61" s="262"/>
      <c r="R61" s="262"/>
      <c r="S61" s="290"/>
      <c r="T61" s="365">
        <f>SUM(T56:T60)</f>
        <v>0</v>
      </c>
      <c r="U61" s="59"/>
      <c r="V61" s="413"/>
      <c r="W61" s="1"/>
      <c r="X61" s="1"/>
      <c r="Y61" s="1"/>
      <c r="Z61"/>
      <c r="AA61"/>
      <c r="AB61"/>
      <c r="AC61"/>
      <c r="AD61" s="710"/>
      <c r="AE61" s="710"/>
      <c r="AF61" s="710"/>
      <c r="AG61" s="710"/>
      <c r="AH61" s="710"/>
      <c r="AI61" s="710"/>
      <c r="AJ61" s="710"/>
      <c r="AK61" s="710"/>
      <c r="AL61" s="710"/>
      <c r="AM61" s="710"/>
      <c r="AN61" s="710"/>
      <c r="AO61" s="710"/>
      <c r="AP61" s="710"/>
      <c r="AQ61" s="710"/>
      <c r="AR61" s="711"/>
      <c r="AS61" s="711"/>
      <c r="AT61" s="711"/>
      <c r="AU61" s="711"/>
      <c r="AV61" s="711"/>
      <c r="AW61" s="711"/>
      <c r="AX61" s="711"/>
    </row>
    <row r="62" spans="1:50" s="19" customFormat="1" ht="15" customHeight="1" thickBot="1" x14ac:dyDescent="0.25">
      <c r="A62" s="681">
        <v>60</v>
      </c>
      <c r="B62" s="337"/>
      <c r="C62" s="346"/>
      <c r="D62" s="346"/>
      <c r="E62" s="406"/>
      <c r="F62" s="346"/>
      <c r="G62" s="346"/>
      <c r="H62" s="346"/>
      <c r="I62" s="262"/>
      <c r="J62" s="262"/>
      <c r="K62" s="262"/>
      <c r="L62" s="262"/>
      <c r="M62" s="262"/>
      <c r="N62" s="262"/>
      <c r="O62" s="262"/>
      <c r="P62" s="262"/>
      <c r="Q62" s="262"/>
      <c r="R62" s="262"/>
      <c r="S62" s="290"/>
      <c r="T62" s="290"/>
      <c r="U62" s="59"/>
      <c r="V62" s="413"/>
      <c r="W62" s="1"/>
      <c r="X62" s="1"/>
      <c r="Y62" s="1"/>
      <c r="Z62"/>
      <c r="AA62"/>
      <c r="AB62"/>
      <c r="AC62"/>
      <c r="AD62" s="710"/>
      <c r="AE62" s="710"/>
      <c r="AF62" s="710"/>
      <c r="AG62" s="710"/>
      <c r="AH62" s="710"/>
      <c r="AI62" s="710"/>
      <c r="AJ62" s="710"/>
      <c r="AK62" s="710"/>
      <c r="AL62" s="710"/>
      <c r="AM62" s="710"/>
      <c r="AN62" s="710"/>
      <c r="AO62" s="710"/>
      <c r="AP62" s="710"/>
      <c r="AQ62" s="710"/>
      <c r="AR62" s="711"/>
      <c r="AS62" s="711"/>
      <c r="AT62" s="711"/>
      <c r="AU62" s="711"/>
      <c r="AV62" s="711"/>
      <c r="AW62" s="711"/>
      <c r="AX62" s="711"/>
    </row>
    <row r="63" spans="1:50" s="19" customFormat="1" ht="15" customHeight="1" thickBot="1" x14ac:dyDescent="0.25">
      <c r="A63" s="681">
        <v>61</v>
      </c>
      <c r="B63" s="337"/>
      <c r="C63" s="346"/>
      <c r="D63" s="192"/>
      <c r="E63" s="192" t="s">
        <v>168</v>
      </c>
      <c r="F63" s="192"/>
      <c r="G63" s="346"/>
      <c r="H63" s="346"/>
      <c r="I63" s="262"/>
      <c r="J63" s="262"/>
      <c r="K63" s="262"/>
      <c r="L63" s="262"/>
      <c r="M63" s="262"/>
      <c r="N63" s="262"/>
      <c r="O63" s="262"/>
      <c r="P63" s="262"/>
      <c r="Q63" s="262"/>
      <c r="R63" s="262"/>
      <c r="S63" s="290"/>
      <c r="T63" s="366">
        <f>IF(T61&gt;0,T61,0)</f>
        <v>0</v>
      </c>
      <c r="U63" s="59"/>
      <c r="V63" s="413"/>
      <c r="W63" s="1"/>
      <c r="X63" s="1"/>
      <c r="Y63" s="1"/>
      <c r="Z63"/>
      <c r="AA63"/>
      <c r="AB63"/>
      <c r="AC63"/>
      <c r="AD63" s="710"/>
      <c r="AE63" s="710"/>
      <c r="AF63" s="710"/>
      <c r="AG63" s="710"/>
      <c r="AH63" s="710"/>
      <c r="AI63" s="710"/>
      <c r="AJ63" s="710"/>
      <c r="AK63" s="710"/>
      <c r="AL63" s="710"/>
      <c r="AM63" s="710"/>
      <c r="AN63" s="710"/>
      <c r="AO63" s="710"/>
      <c r="AP63" s="710"/>
      <c r="AQ63" s="710"/>
      <c r="AR63" s="711"/>
      <c r="AS63" s="711"/>
      <c r="AT63" s="711"/>
      <c r="AU63" s="711"/>
      <c r="AV63" s="711"/>
      <c r="AW63" s="711"/>
      <c r="AX63" s="711"/>
    </row>
    <row r="64" spans="1:50" s="50" customFormat="1" ht="24.95" customHeight="1" x14ac:dyDescent="0.3">
      <c r="A64" s="681">
        <v>62</v>
      </c>
      <c r="B64" s="345"/>
      <c r="C64" s="251" t="s">
        <v>577</v>
      </c>
      <c r="D64" s="262"/>
      <c r="E64" s="262"/>
      <c r="F64" s="262"/>
      <c r="G64" s="262"/>
      <c r="H64" s="262"/>
      <c r="I64" s="262"/>
      <c r="J64" s="262"/>
      <c r="K64" s="262"/>
      <c r="L64" s="262"/>
      <c r="M64" s="262"/>
      <c r="N64" s="262"/>
      <c r="O64" s="262"/>
      <c r="P64" s="262"/>
      <c r="Q64" s="262"/>
      <c r="R64" s="262"/>
      <c r="S64" s="262"/>
      <c r="T64" s="273"/>
      <c r="U64" s="59"/>
      <c r="V64" s="414"/>
      <c r="W64" s="1"/>
      <c r="X64" s="1"/>
      <c r="Y64" s="1"/>
      <c r="AD64" s="710"/>
      <c r="AE64" s="710"/>
      <c r="AF64" s="710"/>
      <c r="AG64" s="710"/>
      <c r="AH64" s="710"/>
      <c r="AI64" s="710"/>
      <c r="AJ64" s="710"/>
      <c r="AK64" s="710"/>
      <c r="AL64" s="710"/>
      <c r="AM64" s="710"/>
      <c r="AN64" s="710"/>
      <c r="AO64" s="710"/>
      <c r="AP64" s="710"/>
      <c r="AQ64" s="710"/>
      <c r="AR64" s="710"/>
      <c r="AS64" s="710"/>
      <c r="AT64" s="710"/>
      <c r="AU64" s="710"/>
      <c r="AV64" s="710"/>
      <c r="AW64" s="710"/>
      <c r="AX64" s="710"/>
    </row>
    <row r="65" spans="1:50" s="19" customFormat="1" ht="15" customHeight="1" x14ac:dyDescent="0.2">
      <c r="A65" s="681">
        <v>63</v>
      </c>
      <c r="B65" s="345"/>
      <c r="C65" s="340"/>
      <c r="D65" s="340"/>
      <c r="E65" s="404"/>
      <c r="F65" s="544" t="s">
        <v>783</v>
      </c>
      <c r="G65" s="544"/>
      <c r="H65" s="560"/>
      <c r="I65" s="262"/>
      <c r="J65" s="262"/>
      <c r="K65" s="262"/>
      <c r="L65" s="262"/>
      <c r="M65" s="262"/>
      <c r="N65" s="262"/>
      <c r="O65" s="262"/>
      <c r="P65" s="262"/>
      <c r="Q65" s="262"/>
      <c r="R65" s="262"/>
      <c r="S65" s="262"/>
      <c r="T65" s="446"/>
      <c r="U65" s="59"/>
      <c r="V65" s="413"/>
      <c r="W65" s="1"/>
      <c r="X65" s="1"/>
      <c r="Y65" s="1"/>
      <c r="Z65"/>
      <c r="AA65"/>
      <c r="AB65"/>
      <c r="AC65"/>
      <c r="AD65" s="710"/>
      <c r="AE65" s="710"/>
      <c r="AF65" s="710"/>
      <c r="AG65" s="710"/>
      <c r="AH65" s="710"/>
      <c r="AI65" s="710"/>
      <c r="AJ65" s="710"/>
      <c r="AK65" s="710"/>
      <c r="AL65" s="710"/>
      <c r="AM65" s="710"/>
      <c r="AN65" s="710"/>
      <c r="AO65" s="710"/>
      <c r="AP65" s="710"/>
      <c r="AQ65" s="710"/>
      <c r="AR65" s="711"/>
      <c r="AS65" s="711"/>
      <c r="AT65" s="711"/>
      <c r="AU65" s="711"/>
      <c r="AV65" s="711"/>
      <c r="AW65" s="711"/>
      <c r="AX65" s="711"/>
    </row>
    <row r="66" spans="1:50" s="19" customFormat="1" ht="14.25" customHeight="1" x14ac:dyDescent="0.2">
      <c r="A66" s="681">
        <v>64</v>
      </c>
      <c r="B66" s="345"/>
      <c r="C66" s="340"/>
      <c r="D66" s="340"/>
      <c r="E66" s="404"/>
      <c r="F66" s="340"/>
      <c r="G66" s="340"/>
      <c r="H66" s="262"/>
      <c r="I66" s="262"/>
      <c r="J66" s="262"/>
      <c r="K66" s="262"/>
      <c r="L66" s="262"/>
      <c r="M66" s="262"/>
      <c r="N66" s="262"/>
      <c r="O66" s="262"/>
      <c r="P66" s="262"/>
      <c r="Q66" s="262"/>
      <c r="R66" s="262"/>
      <c r="S66" s="262"/>
      <c r="T66" s="262"/>
      <c r="U66" s="59"/>
      <c r="V66" s="413"/>
      <c r="W66" s="1"/>
      <c r="X66" s="1"/>
      <c r="Y66" s="1"/>
      <c r="Z66"/>
      <c r="AA66"/>
      <c r="AB66"/>
      <c r="AC66"/>
      <c r="AD66" s="710"/>
      <c r="AE66" s="710"/>
      <c r="AF66" s="710"/>
      <c r="AG66" s="710"/>
      <c r="AH66" s="710"/>
      <c r="AI66" s="710"/>
      <c r="AJ66" s="710"/>
      <c r="AK66" s="710"/>
      <c r="AL66" s="710"/>
      <c r="AM66" s="710"/>
      <c r="AN66" s="710"/>
      <c r="AO66" s="710"/>
      <c r="AP66" s="710"/>
      <c r="AQ66" s="710"/>
      <c r="AR66" s="711"/>
      <c r="AS66" s="711"/>
      <c r="AT66" s="711"/>
      <c r="AU66" s="711"/>
      <c r="AV66" s="711"/>
      <c r="AW66" s="711"/>
      <c r="AX66" s="711"/>
    </row>
    <row r="67" spans="1:50" s="51" customFormat="1" ht="27.75" customHeight="1" x14ac:dyDescent="0.2">
      <c r="A67" s="681">
        <v>65</v>
      </c>
      <c r="B67" s="345"/>
      <c r="C67" s="340"/>
      <c r="D67" s="348"/>
      <c r="E67" s="407"/>
      <c r="F67" s="727" t="s">
        <v>416</v>
      </c>
      <c r="G67" s="727"/>
      <c r="H67" s="727"/>
      <c r="I67" s="727"/>
      <c r="J67" s="727"/>
      <c r="K67" s="727"/>
      <c r="L67" s="727"/>
      <c r="M67" s="727"/>
      <c r="N67" s="727"/>
      <c r="O67" s="727"/>
      <c r="P67" s="727"/>
      <c r="Q67" s="727"/>
      <c r="R67" s="727"/>
      <c r="S67" s="727"/>
      <c r="T67" s="348"/>
      <c r="U67" s="59"/>
      <c r="V67" s="413"/>
      <c r="W67" s="177"/>
      <c r="X67" s="177"/>
      <c r="Y67" s="177"/>
      <c r="Z67" s="37"/>
      <c r="AA67" s="37"/>
      <c r="AB67" s="37"/>
      <c r="AC67" s="37"/>
      <c r="AD67" s="710"/>
      <c r="AE67" s="710"/>
      <c r="AF67" s="710"/>
      <c r="AG67" s="710"/>
      <c r="AH67" s="710"/>
      <c r="AI67" s="710"/>
      <c r="AJ67" s="710"/>
      <c r="AK67" s="710"/>
      <c r="AL67" s="710"/>
      <c r="AM67" s="710"/>
      <c r="AN67" s="710"/>
      <c r="AO67" s="710"/>
      <c r="AP67" s="710"/>
      <c r="AQ67" s="710"/>
      <c r="AR67" s="711"/>
      <c r="AS67" s="711"/>
      <c r="AT67" s="711"/>
      <c r="AU67" s="711"/>
      <c r="AV67" s="711"/>
      <c r="AW67" s="711"/>
      <c r="AX67" s="711"/>
    </row>
    <row r="68" spans="1:50" s="50" customFormat="1" ht="24.95" customHeight="1" x14ac:dyDescent="0.3">
      <c r="A68" s="681">
        <v>66</v>
      </c>
      <c r="B68" s="345"/>
      <c r="C68" s="251" t="s">
        <v>578</v>
      </c>
      <c r="D68" s="262"/>
      <c r="E68" s="262"/>
      <c r="F68" s="262"/>
      <c r="G68" s="262"/>
      <c r="H68" s="262"/>
      <c r="I68" s="262"/>
      <c r="J68" s="262"/>
      <c r="K68" s="262"/>
      <c r="L68" s="262"/>
      <c r="M68" s="262"/>
      <c r="N68" s="262"/>
      <c r="O68" s="262"/>
      <c r="P68" s="262"/>
      <c r="Q68" s="262"/>
      <c r="R68" s="262"/>
      <c r="S68" s="262"/>
      <c r="T68" s="273"/>
      <c r="U68" s="59"/>
      <c r="V68" s="414"/>
      <c r="W68" s="1"/>
      <c r="X68" s="1"/>
      <c r="Y68" s="1"/>
      <c r="AD68" s="710"/>
      <c r="AE68" s="710"/>
      <c r="AF68" s="710"/>
      <c r="AG68" s="710"/>
      <c r="AH68" s="710"/>
      <c r="AI68" s="710"/>
      <c r="AJ68" s="710"/>
      <c r="AK68" s="710"/>
      <c r="AL68" s="710"/>
      <c r="AM68" s="710"/>
      <c r="AN68" s="710"/>
      <c r="AO68" s="710"/>
      <c r="AP68" s="710"/>
      <c r="AQ68" s="710"/>
      <c r="AR68" s="710"/>
      <c r="AS68" s="710"/>
      <c r="AT68" s="710"/>
      <c r="AU68" s="710"/>
      <c r="AV68" s="710"/>
      <c r="AW68" s="710"/>
      <c r="AX68" s="710"/>
    </row>
    <row r="69" spans="1:50" s="19" customFormat="1" ht="15" customHeight="1" x14ac:dyDescent="0.2">
      <c r="A69" s="681">
        <v>67</v>
      </c>
      <c r="B69" s="345"/>
      <c r="C69" s="340"/>
      <c r="D69" s="340"/>
      <c r="E69" s="404"/>
      <c r="F69" s="340" t="s">
        <v>178</v>
      </c>
      <c r="G69" s="340"/>
      <c r="H69" s="274"/>
      <c r="I69" s="262"/>
      <c r="J69" s="262"/>
      <c r="K69" s="262"/>
      <c r="L69" s="262"/>
      <c r="M69" s="262"/>
      <c r="N69" s="262"/>
      <c r="O69" s="262"/>
      <c r="P69" s="262"/>
      <c r="Q69" s="262"/>
      <c r="R69" s="262"/>
      <c r="S69" s="446"/>
      <c r="T69" s="262"/>
      <c r="U69" s="59"/>
      <c r="V69" s="413"/>
      <c r="W69" s="1"/>
      <c r="X69" s="1"/>
      <c r="Y69" s="1"/>
      <c r="Z69"/>
      <c r="AA69"/>
      <c r="AB69"/>
      <c r="AC69"/>
      <c r="AD69" s="710"/>
      <c r="AE69" s="710"/>
      <c r="AF69" s="710"/>
      <c r="AG69" s="710"/>
      <c r="AH69" s="710"/>
      <c r="AI69" s="710"/>
      <c r="AJ69" s="710"/>
      <c r="AK69" s="710"/>
      <c r="AL69" s="710"/>
      <c r="AM69" s="710"/>
      <c r="AN69" s="710"/>
      <c r="AO69" s="710"/>
      <c r="AP69" s="710"/>
      <c r="AQ69" s="710"/>
      <c r="AR69" s="711"/>
      <c r="AS69" s="711"/>
      <c r="AT69" s="711"/>
      <c r="AU69" s="711"/>
      <c r="AV69" s="711"/>
      <c r="AW69" s="711"/>
      <c r="AX69" s="711"/>
    </row>
    <row r="70" spans="1:50" s="1" customFormat="1" ht="15" customHeight="1" x14ac:dyDescent="0.2">
      <c r="A70" s="64"/>
      <c r="B70" s="65"/>
      <c r="C70" s="110"/>
      <c r="D70" s="65"/>
      <c r="E70" s="65"/>
      <c r="F70" s="66"/>
      <c r="G70" s="66"/>
      <c r="H70" s="66"/>
      <c r="I70" s="66"/>
      <c r="J70" s="66"/>
      <c r="K70" s="66"/>
      <c r="L70" s="66"/>
      <c r="M70" s="66"/>
      <c r="N70" s="66"/>
      <c r="O70" s="66"/>
      <c r="P70" s="66"/>
      <c r="Q70" s="66"/>
      <c r="R70" s="66"/>
      <c r="S70" s="65"/>
      <c r="T70" s="66"/>
      <c r="U70" s="73"/>
      <c r="V70" s="413"/>
      <c r="Z70"/>
      <c r="AA70"/>
      <c r="AB70"/>
      <c r="AC70"/>
      <c r="AD70" s="710"/>
      <c r="AE70" s="710"/>
      <c r="AF70" s="710"/>
      <c r="AG70" s="710"/>
      <c r="AH70" s="710"/>
      <c r="AI70" s="710"/>
      <c r="AJ70" s="710"/>
      <c r="AK70" s="710"/>
      <c r="AL70" s="710"/>
      <c r="AM70" s="710"/>
      <c r="AN70" s="710"/>
      <c r="AO70" s="710"/>
      <c r="AP70" s="710"/>
      <c r="AQ70" s="710"/>
      <c r="AR70" s="710"/>
      <c r="AS70" s="710"/>
      <c r="AT70" s="710"/>
      <c r="AU70" s="710"/>
      <c r="AV70" s="710"/>
      <c r="AW70" s="710"/>
      <c r="AX70" s="710"/>
    </row>
    <row r="71" spans="1:50" s="1" customFormat="1" x14ac:dyDescent="0.2">
      <c r="A71" s="162"/>
      <c r="B71" s="162"/>
      <c r="C71" s="162"/>
      <c r="D71" s="162"/>
      <c r="E71" s="162"/>
      <c r="F71" s="162"/>
      <c r="G71" s="162"/>
      <c r="H71" s="162"/>
      <c r="I71" s="162"/>
      <c r="J71" s="162"/>
      <c r="K71" s="162"/>
      <c r="L71" s="162"/>
      <c r="M71" s="162"/>
      <c r="N71" s="162"/>
      <c r="O71" s="162"/>
      <c r="P71" s="162"/>
      <c r="Q71" s="162"/>
      <c r="R71" s="162"/>
      <c r="S71" s="162"/>
      <c r="T71" s="162"/>
      <c r="U71" s="162"/>
      <c r="V71" s="416"/>
      <c r="AD71" s="710"/>
      <c r="AE71" s="710"/>
      <c r="AF71" s="710"/>
      <c r="AG71" s="710"/>
      <c r="AH71" s="710"/>
      <c r="AI71" s="710"/>
      <c r="AJ71" s="710"/>
      <c r="AK71" s="710"/>
      <c r="AL71" s="710"/>
      <c r="AM71" s="710"/>
      <c r="AN71" s="710"/>
      <c r="AO71" s="710"/>
      <c r="AP71" s="710"/>
      <c r="AQ71" s="710"/>
      <c r="AR71" s="710"/>
      <c r="AS71" s="710"/>
      <c r="AT71" s="710"/>
      <c r="AU71" s="710"/>
      <c r="AV71" s="710"/>
      <c r="AW71" s="710"/>
      <c r="AX71" s="710"/>
    </row>
    <row r="72" spans="1:50" s="1" customFormat="1" x14ac:dyDescent="0.2">
      <c r="A72" s="162"/>
      <c r="B72" s="162"/>
      <c r="C72" s="162"/>
      <c r="D72" s="162"/>
      <c r="E72" s="162"/>
      <c r="F72" s="162"/>
      <c r="G72" s="162"/>
      <c r="H72" s="162"/>
      <c r="I72" s="162"/>
      <c r="J72" s="162"/>
      <c r="K72" s="162"/>
      <c r="L72" s="162"/>
      <c r="M72" s="162"/>
      <c r="N72" s="162"/>
      <c r="O72" s="162"/>
      <c r="P72" s="162"/>
      <c r="Q72" s="162"/>
      <c r="R72" s="162"/>
      <c r="S72" s="162"/>
      <c r="T72" s="162"/>
      <c r="U72" s="162"/>
      <c r="V72" s="416"/>
      <c r="AD72" s="710"/>
      <c r="AE72" s="710"/>
      <c r="AF72" s="710"/>
      <c r="AG72" s="710"/>
      <c r="AH72" s="710"/>
      <c r="AI72" s="710"/>
      <c r="AJ72" s="710"/>
      <c r="AK72" s="710"/>
      <c r="AL72" s="710"/>
      <c r="AM72" s="710"/>
      <c r="AN72" s="710"/>
      <c r="AO72" s="710"/>
      <c r="AP72" s="710"/>
      <c r="AQ72" s="710"/>
      <c r="AR72" s="710"/>
      <c r="AS72" s="710"/>
      <c r="AT72" s="710"/>
      <c r="AU72" s="710"/>
      <c r="AV72" s="710"/>
      <c r="AW72" s="710"/>
      <c r="AX72" s="710"/>
    </row>
    <row r="73" spans="1:50" s="1" customFormat="1" x14ac:dyDescent="0.2">
      <c r="A73" s="162"/>
      <c r="B73" s="162"/>
      <c r="C73" s="162"/>
      <c r="D73" s="162"/>
      <c r="E73" s="162"/>
      <c r="F73" s="162"/>
      <c r="G73" s="162"/>
      <c r="H73" s="162"/>
      <c r="I73" s="162"/>
      <c r="J73" s="162"/>
      <c r="K73" s="162"/>
      <c r="L73" s="162"/>
      <c r="M73" s="162"/>
      <c r="N73" s="162"/>
      <c r="O73" s="162"/>
      <c r="P73" s="162"/>
      <c r="Q73" s="162"/>
      <c r="R73" s="162"/>
      <c r="S73" s="162"/>
      <c r="T73" s="162"/>
      <c r="U73" s="162"/>
      <c r="V73" s="416"/>
      <c r="AD73" s="710"/>
      <c r="AE73" s="710"/>
      <c r="AF73" s="710"/>
      <c r="AG73" s="710"/>
      <c r="AH73" s="710"/>
      <c r="AI73" s="710"/>
      <c r="AJ73" s="710"/>
      <c r="AK73" s="710"/>
      <c r="AL73" s="710"/>
      <c r="AM73" s="710"/>
      <c r="AN73" s="710"/>
      <c r="AO73" s="710"/>
      <c r="AP73" s="710"/>
      <c r="AQ73" s="710"/>
      <c r="AR73" s="710"/>
      <c r="AS73" s="710"/>
      <c r="AT73" s="710"/>
      <c r="AU73" s="710"/>
      <c r="AV73" s="710"/>
      <c r="AW73" s="710"/>
      <c r="AX73" s="710"/>
    </row>
    <row r="74" spans="1:50" s="1" customFormat="1" x14ac:dyDescent="0.2">
      <c r="A74" s="162"/>
      <c r="B74" s="162"/>
      <c r="C74" s="162"/>
      <c r="D74" s="162"/>
      <c r="E74" s="162"/>
      <c r="F74" s="162"/>
      <c r="G74" s="162"/>
      <c r="H74" s="162"/>
      <c r="I74" s="162"/>
      <c r="J74" s="162"/>
      <c r="K74" s="162"/>
      <c r="L74" s="162"/>
      <c r="M74" s="162"/>
      <c r="N74" s="162"/>
      <c r="O74" s="162"/>
      <c r="P74" s="162"/>
      <c r="Q74" s="162"/>
      <c r="R74" s="162"/>
      <c r="S74" s="162"/>
      <c r="T74" s="162"/>
      <c r="U74" s="162"/>
      <c r="V74" s="416"/>
      <c r="AD74" s="710"/>
      <c r="AE74" s="710"/>
      <c r="AF74" s="710"/>
      <c r="AG74" s="710"/>
      <c r="AH74" s="710"/>
      <c r="AI74" s="710"/>
      <c r="AJ74" s="710"/>
      <c r="AK74" s="710"/>
      <c r="AL74" s="710"/>
      <c r="AM74" s="710"/>
      <c r="AN74" s="710"/>
      <c r="AO74" s="710"/>
      <c r="AP74" s="710"/>
      <c r="AQ74" s="710"/>
      <c r="AR74" s="710"/>
      <c r="AS74" s="710"/>
      <c r="AT74" s="710"/>
      <c r="AU74" s="710"/>
      <c r="AV74" s="710"/>
      <c r="AW74" s="710"/>
      <c r="AX74" s="710"/>
    </row>
    <row r="75" spans="1:50" s="1" customFormat="1" x14ac:dyDescent="0.2">
      <c r="A75" s="162"/>
      <c r="B75" s="162"/>
      <c r="C75" s="162"/>
      <c r="D75" s="162"/>
      <c r="E75" s="162"/>
      <c r="F75" s="162"/>
      <c r="G75" s="162"/>
      <c r="H75" s="162"/>
      <c r="I75" s="162"/>
      <c r="J75" s="162"/>
      <c r="K75" s="162"/>
      <c r="L75" s="162"/>
      <c r="M75" s="162"/>
      <c r="N75" s="162"/>
      <c r="O75" s="162"/>
      <c r="P75" s="162"/>
      <c r="Q75" s="162"/>
      <c r="R75" s="162"/>
      <c r="S75" s="162"/>
      <c r="T75" s="162"/>
      <c r="U75" s="162"/>
      <c r="V75" s="416"/>
      <c r="AD75" s="710"/>
      <c r="AE75" s="710"/>
      <c r="AF75" s="710"/>
      <c r="AG75" s="710"/>
      <c r="AH75" s="710"/>
      <c r="AI75" s="710"/>
      <c r="AJ75" s="710"/>
      <c r="AK75" s="710"/>
      <c r="AL75" s="710"/>
      <c r="AM75" s="710"/>
      <c r="AN75" s="710"/>
      <c r="AO75" s="710"/>
      <c r="AP75" s="710"/>
      <c r="AQ75" s="710"/>
      <c r="AR75" s="710"/>
      <c r="AS75" s="710"/>
      <c r="AT75" s="710"/>
      <c r="AU75" s="710"/>
      <c r="AV75" s="710"/>
      <c r="AW75" s="710"/>
      <c r="AX75" s="710"/>
    </row>
    <row r="76" spans="1:50" s="1" customFormat="1" x14ac:dyDescent="0.2">
      <c r="A76" s="162"/>
      <c r="B76" s="162"/>
      <c r="C76" s="162"/>
      <c r="D76" s="162"/>
      <c r="E76" s="162"/>
      <c r="F76" s="162"/>
      <c r="G76" s="162"/>
      <c r="H76" s="162"/>
      <c r="I76" s="162"/>
      <c r="J76" s="162"/>
      <c r="K76" s="162"/>
      <c r="L76" s="162"/>
      <c r="M76" s="162"/>
      <c r="N76" s="162"/>
      <c r="O76" s="162"/>
      <c r="P76" s="162"/>
      <c r="Q76" s="162"/>
      <c r="R76" s="162"/>
      <c r="S76" s="162"/>
      <c r="T76" s="162"/>
      <c r="U76" s="162"/>
      <c r="V76" s="416"/>
      <c r="AD76" s="710"/>
      <c r="AE76" s="710"/>
      <c r="AF76" s="710"/>
      <c r="AG76" s="710"/>
      <c r="AH76" s="710"/>
      <c r="AI76" s="710"/>
      <c r="AJ76" s="710"/>
      <c r="AK76" s="710"/>
      <c r="AL76" s="710"/>
      <c r="AM76" s="710"/>
      <c r="AN76" s="710"/>
      <c r="AO76" s="710"/>
      <c r="AP76" s="710"/>
      <c r="AQ76" s="710"/>
      <c r="AR76" s="710"/>
      <c r="AS76" s="710"/>
      <c r="AT76" s="710"/>
      <c r="AU76" s="710"/>
      <c r="AV76" s="710"/>
      <c r="AW76" s="710"/>
      <c r="AX76" s="710"/>
    </row>
    <row r="77" spans="1:50" s="1" customFormat="1" x14ac:dyDescent="0.2">
      <c r="A77" s="162"/>
      <c r="B77" s="162"/>
      <c r="C77" s="162"/>
      <c r="D77" s="162"/>
      <c r="E77" s="162"/>
      <c r="F77" s="162"/>
      <c r="G77" s="162"/>
      <c r="H77" s="162"/>
      <c r="I77" s="162"/>
      <c r="J77" s="162"/>
      <c r="K77" s="162"/>
      <c r="L77" s="162"/>
      <c r="M77" s="162"/>
      <c r="N77" s="162"/>
      <c r="O77" s="162"/>
      <c r="P77" s="162"/>
      <c r="Q77" s="162"/>
      <c r="R77" s="162"/>
      <c r="S77" s="162"/>
      <c r="T77" s="162"/>
      <c r="U77" s="162"/>
      <c r="V77" s="416"/>
      <c r="AD77" s="710"/>
      <c r="AE77" s="710"/>
      <c r="AF77" s="710"/>
      <c r="AG77" s="710"/>
      <c r="AH77" s="710"/>
      <c r="AI77" s="710"/>
      <c r="AJ77" s="710"/>
      <c r="AK77" s="710"/>
      <c r="AL77" s="710"/>
      <c r="AM77" s="710"/>
      <c r="AN77" s="710"/>
      <c r="AO77" s="710"/>
      <c r="AP77" s="710"/>
      <c r="AQ77" s="710"/>
      <c r="AR77" s="710"/>
      <c r="AS77" s="710"/>
      <c r="AT77" s="710"/>
      <c r="AU77" s="710"/>
      <c r="AV77" s="710"/>
      <c r="AW77" s="710"/>
      <c r="AX77" s="710"/>
    </row>
    <row r="78" spans="1:50" s="1" customFormat="1" x14ac:dyDescent="0.2">
      <c r="A78" s="162"/>
      <c r="B78" s="162"/>
      <c r="C78" s="162"/>
      <c r="D78" s="162"/>
      <c r="E78" s="162"/>
      <c r="F78" s="162"/>
      <c r="G78" s="162"/>
      <c r="H78" s="162"/>
      <c r="I78" s="162"/>
      <c r="J78" s="162"/>
      <c r="K78" s="162"/>
      <c r="L78" s="162"/>
      <c r="M78" s="162"/>
      <c r="N78" s="162"/>
      <c r="O78" s="162"/>
      <c r="P78" s="162"/>
      <c r="Q78" s="162"/>
      <c r="R78" s="162"/>
      <c r="S78" s="162"/>
      <c r="T78" s="162"/>
      <c r="U78" s="162"/>
      <c r="V78" s="416"/>
      <c r="AD78" s="710"/>
      <c r="AE78" s="710"/>
      <c r="AF78" s="710"/>
      <c r="AG78" s="710"/>
      <c r="AH78" s="710"/>
      <c r="AI78" s="710"/>
      <c r="AJ78" s="710"/>
      <c r="AK78" s="710"/>
      <c r="AL78" s="710"/>
      <c r="AM78" s="710"/>
      <c r="AN78" s="710"/>
      <c r="AO78" s="710"/>
      <c r="AP78" s="710"/>
      <c r="AQ78" s="710"/>
      <c r="AR78" s="710"/>
      <c r="AS78" s="710"/>
      <c r="AT78" s="710"/>
      <c r="AU78" s="710"/>
      <c r="AV78" s="710"/>
      <c r="AW78" s="710"/>
      <c r="AX78" s="710"/>
    </row>
    <row r="79" spans="1:50" s="1" customFormat="1" x14ac:dyDescent="0.2">
      <c r="A79" s="162"/>
      <c r="B79" s="162"/>
      <c r="C79" s="162"/>
      <c r="D79" s="162"/>
      <c r="E79" s="162"/>
      <c r="F79" s="162"/>
      <c r="G79" s="162"/>
      <c r="H79" s="162"/>
      <c r="I79" s="162"/>
      <c r="J79" s="162"/>
      <c r="K79" s="162"/>
      <c r="L79" s="162"/>
      <c r="M79" s="162"/>
      <c r="N79" s="162"/>
      <c r="O79" s="162"/>
      <c r="P79" s="162"/>
      <c r="Q79" s="162"/>
      <c r="R79" s="162"/>
      <c r="S79" s="162"/>
      <c r="T79" s="162"/>
      <c r="U79" s="162"/>
      <c r="V79" s="416"/>
      <c r="AD79" s="710"/>
      <c r="AE79" s="710"/>
      <c r="AF79" s="710"/>
      <c r="AG79" s="710"/>
      <c r="AH79" s="710"/>
      <c r="AI79" s="710"/>
      <c r="AJ79" s="710"/>
      <c r="AK79" s="710"/>
      <c r="AL79" s="710"/>
      <c r="AM79" s="710"/>
      <c r="AN79" s="710"/>
      <c r="AO79" s="710"/>
      <c r="AP79" s="710"/>
      <c r="AQ79" s="710"/>
      <c r="AR79" s="710"/>
      <c r="AS79" s="710"/>
      <c r="AT79" s="710"/>
      <c r="AU79" s="710"/>
      <c r="AV79" s="710"/>
      <c r="AW79" s="710"/>
      <c r="AX79" s="710"/>
    </row>
    <row r="80" spans="1:50" s="1" customFormat="1" x14ac:dyDescent="0.2">
      <c r="A80" s="162"/>
      <c r="B80" s="162"/>
      <c r="C80" s="162"/>
      <c r="D80" s="162"/>
      <c r="E80" s="162"/>
      <c r="F80" s="162"/>
      <c r="G80" s="162"/>
      <c r="H80" s="162"/>
      <c r="I80" s="162"/>
      <c r="J80" s="162"/>
      <c r="K80" s="162"/>
      <c r="L80" s="162"/>
      <c r="M80" s="162"/>
      <c r="N80" s="162"/>
      <c r="O80" s="162"/>
      <c r="P80" s="162"/>
      <c r="Q80" s="162"/>
      <c r="R80" s="162"/>
      <c r="S80" s="162"/>
      <c r="T80" s="162"/>
      <c r="U80" s="162"/>
      <c r="V80" s="416"/>
      <c r="AD80" s="710"/>
      <c r="AE80" s="710"/>
      <c r="AF80" s="710"/>
      <c r="AG80" s="710"/>
      <c r="AH80" s="710"/>
      <c r="AI80" s="710"/>
      <c r="AJ80" s="710"/>
      <c r="AK80" s="710"/>
      <c r="AL80" s="710"/>
      <c r="AM80" s="710"/>
      <c r="AN80" s="710"/>
      <c r="AO80" s="710"/>
      <c r="AP80" s="710"/>
      <c r="AQ80" s="710"/>
      <c r="AR80" s="710"/>
      <c r="AS80" s="710"/>
      <c r="AT80" s="710"/>
      <c r="AU80" s="710"/>
      <c r="AV80" s="710"/>
      <c r="AW80" s="710"/>
      <c r="AX80" s="710"/>
    </row>
    <row r="81" spans="1:50" s="1" customFormat="1" x14ac:dyDescent="0.2">
      <c r="A81" s="162"/>
      <c r="B81" s="162"/>
      <c r="C81" s="162"/>
      <c r="D81" s="162"/>
      <c r="E81" s="162"/>
      <c r="F81" s="162"/>
      <c r="G81" s="162"/>
      <c r="H81" s="162"/>
      <c r="I81" s="162"/>
      <c r="J81" s="162"/>
      <c r="K81" s="162"/>
      <c r="L81" s="162"/>
      <c r="M81" s="162"/>
      <c r="N81" s="162"/>
      <c r="O81" s="162"/>
      <c r="P81" s="162"/>
      <c r="Q81" s="162"/>
      <c r="R81" s="162"/>
      <c r="S81" s="162"/>
      <c r="T81" s="162"/>
      <c r="U81" s="162"/>
      <c r="V81" s="416"/>
      <c r="AD81" s="710"/>
      <c r="AE81" s="710"/>
      <c r="AF81" s="710"/>
      <c r="AG81" s="710"/>
      <c r="AH81" s="710"/>
      <c r="AI81" s="710"/>
      <c r="AJ81" s="710"/>
      <c r="AK81" s="710"/>
      <c r="AL81" s="710"/>
      <c r="AM81" s="710"/>
      <c r="AN81" s="710"/>
      <c r="AO81" s="710"/>
      <c r="AP81" s="710"/>
      <c r="AQ81" s="710"/>
      <c r="AR81" s="710"/>
      <c r="AS81" s="710"/>
      <c r="AT81" s="710"/>
      <c r="AU81" s="710"/>
      <c r="AV81" s="710"/>
      <c r="AW81" s="710"/>
      <c r="AX81" s="710"/>
    </row>
    <row r="82" spans="1:50" s="1" customFormat="1" x14ac:dyDescent="0.2">
      <c r="A82" s="162"/>
      <c r="B82" s="162"/>
      <c r="C82" s="162"/>
      <c r="D82" s="162"/>
      <c r="E82" s="162"/>
      <c r="F82" s="162"/>
      <c r="G82" s="162"/>
      <c r="H82" s="162"/>
      <c r="I82" s="162"/>
      <c r="J82" s="162"/>
      <c r="K82" s="162"/>
      <c r="L82" s="162"/>
      <c r="M82" s="162"/>
      <c r="N82" s="162"/>
      <c r="O82" s="162"/>
      <c r="P82" s="162"/>
      <c r="Q82" s="162"/>
      <c r="R82" s="162"/>
      <c r="S82" s="162"/>
      <c r="T82" s="162"/>
      <c r="U82" s="162"/>
      <c r="V82" s="416"/>
      <c r="AD82" s="710"/>
      <c r="AE82" s="710"/>
      <c r="AF82" s="710"/>
      <c r="AG82" s="710"/>
      <c r="AH82" s="710"/>
      <c r="AI82" s="710"/>
      <c r="AJ82" s="710"/>
      <c r="AK82" s="710"/>
      <c r="AL82" s="710"/>
      <c r="AM82" s="710"/>
      <c r="AN82" s="710"/>
      <c r="AO82" s="710"/>
      <c r="AP82" s="710"/>
      <c r="AQ82" s="710"/>
      <c r="AR82" s="710"/>
      <c r="AS82" s="710"/>
      <c r="AT82" s="710"/>
      <c r="AU82" s="710"/>
      <c r="AV82" s="710"/>
      <c r="AW82" s="710"/>
      <c r="AX82" s="710"/>
    </row>
    <row r="83" spans="1:50" s="1" customFormat="1" x14ac:dyDescent="0.2">
      <c r="A83" s="162"/>
      <c r="B83" s="162"/>
      <c r="C83" s="162"/>
      <c r="D83" s="162"/>
      <c r="E83" s="162"/>
      <c r="F83" s="162"/>
      <c r="G83" s="162"/>
      <c r="H83" s="162"/>
      <c r="I83" s="162"/>
      <c r="J83" s="162"/>
      <c r="K83" s="162"/>
      <c r="L83" s="162"/>
      <c r="M83" s="162"/>
      <c r="N83" s="162"/>
      <c r="O83" s="162"/>
      <c r="P83" s="162"/>
      <c r="Q83" s="162"/>
      <c r="R83" s="162"/>
      <c r="S83" s="162"/>
      <c r="T83" s="162"/>
      <c r="U83" s="162"/>
      <c r="V83" s="416"/>
      <c r="AD83" s="710"/>
      <c r="AE83" s="710"/>
      <c r="AF83" s="710"/>
      <c r="AG83" s="710"/>
      <c r="AH83" s="710"/>
      <c r="AI83" s="710"/>
      <c r="AJ83" s="710"/>
      <c r="AK83" s="710"/>
      <c r="AL83" s="710"/>
      <c r="AM83" s="710"/>
      <c r="AN83" s="710"/>
      <c r="AO83" s="710"/>
      <c r="AP83" s="710"/>
      <c r="AQ83" s="710"/>
      <c r="AR83" s="710"/>
      <c r="AS83" s="710"/>
      <c r="AT83" s="710"/>
      <c r="AU83" s="710"/>
      <c r="AV83" s="710"/>
      <c r="AW83" s="710"/>
      <c r="AX83" s="710"/>
    </row>
    <row r="84" spans="1:50" s="1" customFormat="1" x14ac:dyDescent="0.2">
      <c r="A84" s="162"/>
      <c r="B84" s="162"/>
      <c r="C84" s="162"/>
      <c r="D84" s="162"/>
      <c r="E84" s="162"/>
      <c r="F84" s="162"/>
      <c r="G84" s="162"/>
      <c r="H84" s="162"/>
      <c r="I84" s="162"/>
      <c r="J84" s="162"/>
      <c r="K84" s="162"/>
      <c r="L84" s="162"/>
      <c r="M84" s="162"/>
      <c r="N84" s="162"/>
      <c r="O84" s="162"/>
      <c r="P84" s="162"/>
      <c r="Q84" s="162"/>
      <c r="R84" s="162"/>
      <c r="S84" s="162"/>
      <c r="T84" s="162"/>
      <c r="U84" s="162"/>
      <c r="V84" s="416"/>
      <c r="AD84" s="710"/>
      <c r="AE84" s="710"/>
      <c r="AF84" s="710"/>
      <c r="AG84" s="710"/>
      <c r="AH84" s="710"/>
      <c r="AI84" s="710"/>
      <c r="AJ84" s="710"/>
      <c r="AK84" s="710"/>
      <c r="AL84" s="710"/>
      <c r="AM84" s="710"/>
      <c r="AN84" s="710"/>
      <c r="AO84" s="710"/>
      <c r="AP84" s="710"/>
      <c r="AQ84" s="710"/>
      <c r="AR84" s="710"/>
      <c r="AS84" s="710"/>
      <c r="AT84" s="710"/>
      <c r="AU84" s="710"/>
      <c r="AV84" s="710"/>
      <c r="AW84" s="710"/>
      <c r="AX84" s="710"/>
    </row>
    <row r="85" spans="1:50" s="1" customFormat="1" x14ac:dyDescent="0.2">
      <c r="A85" s="162"/>
      <c r="B85" s="162"/>
      <c r="C85" s="162"/>
      <c r="D85" s="162"/>
      <c r="E85" s="162"/>
      <c r="F85" s="162"/>
      <c r="G85" s="162"/>
      <c r="H85" s="162"/>
      <c r="I85" s="162"/>
      <c r="J85" s="162"/>
      <c r="K85" s="162"/>
      <c r="L85" s="162"/>
      <c r="M85" s="162"/>
      <c r="N85" s="162"/>
      <c r="O85" s="162"/>
      <c r="P85" s="162"/>
      <c r="Q85" s="162"/>
      <c r="R85" s="162"/>
      <c r="S85" s="162"/>
      <c r="T85" s="162"/>
      <c r="U85" s="162"/>
      <c r="V85" s="416"/>
      <c r="AD85" s="710"/>
      <c r="AE85" s="710"/>
      <c r="AF85" s="710"/>
      <c r="AG85" s="710"/>
      <c r="AH85" s="710"/>
      <c r="AI85" s="710"/>
      <c r="AJ85" s="710"/>
      <c r="AK85" s="710"/>
      <c r="AL85" s="710"/>
      <c r="AM85" s="710"/>
      <c r="AN85" s="710"/>
      <c r="AO85" s="710"/>
      <c r="AP85" s="710"/>
      <c r="AQ85" s="710"/>
      <c r="AR85" s="710"/>
      <c r="AS85" s="710"/>
      <c r="AT85" s="710"/>
      <c r="AU85" s="710"/>
      <c r="AV85" s="710"/>
      <c r="AW85" s="710"/>
      <c r="AX85" s="710"/>
    </row>
    <row r="86" spans="1:50" s="1" customFormat="1" x14ac:dyDescent="0.2">
      <c r="A86" s="162"/>
      <c r="B86" s="162"/>
      <c r="C86" s="162"/>
      <c r="D86" s="162"/>
      <c r="E86" s="162"/>
      <c r="F86" s="162"/>
      <c r="G86" s="162"/>
      <c r="H86" s="162"/>
      <c r="I86" s="162"/>
      <c r="J86" s="162"/>
      <c r="K86" s="162"/>
      <c r="L86" s="162"/>
      <c r="M86" s="162"/>
      <c r="N86" s="162"/>
      <c r="O86" s="162"/>
      <c r="P86" s="162"/>
      <c r="Q86" s="162"/>
      <c r="R86" s="162"/>
      <c r="S86" s="162"/>
      <c r="T86" s="162"/>
      <c r="U86" s="162"/>
      <c r="V86" s="416"/>
      <c r="AD86" s="710"/>
      <c r="AE86" s="710"/>
      <c r="AF86" s="710"/>
      <c r="AG86" s="710"/>
      <c r="AH86" s="710"/>
      <c r="AI86" s="710"/>
      <c r="AJ86" s="710"/>
      <c r="AK86" s="710"/>
      <c r="AL86" s="710"/>
      <c r="AM86" s="710"/>
      <c r="AN86" s="710"/>
      <c r="AO86" s="710"/>
      <c r="AP86" s="710"/>
      <c r="AQ86" s="710"/>
      <c r="AR86" s="710"/>
      <c r="AS86" s="710"/>
      <c r="AT86" s="710"/>
      <c r="AU86" s="710"/>
      <c r="AV86" s="710"/>
      <c r="AW86" s="710"/>
      <c r="AX86" s="710"/>
    </row>
    <row r="87" spans="1:50" s="1" customFormat="1" x14ac:dyDescent="0.2">
      <c r="A87" s="162"/>
      <c r="B87" s="162"/>
      <c r="C87" s="162"/>
      <c r="D87" s="162"/>
      <c r="E87" s="162"/>
      <c r="F87" s="162"/>
      <c r="G87" s="162"/>
      <c r="H87" s="162"/>
      <c r="I87" s="162"/>
      <c r="J87" s="162"/>
      <c r="K87" s="162"/>
      <c r="L87" s="162"/>
      <c r="M87" s="162"/>
      <c r="N87" s="162"/>
      <c r="O87" s="162"/>
      <c r="P87" s="162"/>
      <c r="Q87" s="162"/>
      <c r="R87" s="162"/>
      <c r="S87" s="162"/>
      <c r="T87" s="162"/>
      <c r="U87" s="162"/>
      <c r="V87" s="416"/>
      <c r="AD87" s="710"/>
      <c r="AE87" s="710"/>
      <c r="AF87" s="710"/>
      <c r="AG87" s="710"/>
      <c r="AH87" s="710"/>
      <c r="AI87" s="710"/>
      <c r="AJ87" s="710"/>
      <c r="AK87" s="710"/>
      <c r="AL87" s="710"/>
      <c r="AM87" s="710"/>
      <c r="AN87" s="710"/>
      <c r="AO87" s="710"/>
      <c r="AP87" s="710"/>
      <c r="AQ87" s="710"/>
      <c r="AR87" s="710"/>
      <c r="AS87" s="710"/>
      <c r="AT87" s="710"/>
      <c r="AU87" s="710"/>
      <c r="AV87" s="710"/>
      <c r="AW87" s="710"/>
      <c r="AX87" s="710"/>
    </row>
    <row r="88" spans="1:50" s="1" customFormat="1" x14ac:dyDescent="0.2">
      <c r="A88" s="162"/>
      <c r="B88" s="162"/>
      <c r="C88" s="162"/>
      <c r="D88" s="162"/>
      <c r="E88" s="162"/>
      <c r="F88" s="162"/>
      <c r="G88" s="162"/>
      <c r="H88" s="162"/>
      <c r="I88" s="162"/>
      <c r="J88" s="162"/>
      <c r="K88" s="162"/>
      <c r="L88" s="162"/>
      <c r="M88" s="162"/>
      <c r="N88" s="162"/>
      <c r="O88" s="162"/>
      <c r="P88" s="162"/>
      <c r="Q88" s="162"/>
      <c r="R88" s="162"/>
      <c r="S88" s="162"/>
      <c r="T88" s="162"/>
      <c r="U88" s="162"/>
      <c r="V88" s="416"/>
      <c r="AD88" s="710"/>
      <c r="AE88" s="710"/>
      <c r="AF88" s="710"/>
      <c r="AG88" s="710"/>
      <c r="AH88" s="710"/>
      <c r="AI88" s="710"/>
      <c r="AJ88" s="710"/>
      <c r="AK88" s="710"/>
      <c r="AL88" s="710"/>
      <c r="AM88" s="710"/>
      <c r="AN88" s="710"/>
      <c r="AO88" s="710"/>
      <c r="AP88" s="710"/>
      <c r="AQ88" s="710"/>
      <c r="AR88" s="710"/>
      <c r="AS88" s="710"/>
      <c r="AT88" s="710"/>
      <c r="AU88" s="710"/>
      <c r="AV88" s="710"/>
      <c r="AW88" s="710"/>
      <c r="AX88" s="710"/>
    </row>
    <row r="89" spans="1:50" s="1" customFormat="1" x14ac:dyDescent="0.2">
      <c r="A89" s="162"/>
      <c r="B89" s="162"/>
      <c r="C89" s="162"/>
      <c r="D89" s="162"/>
      <c r="E89" s="162"/>
      <c r="F89" s="162"/>
      <c r="G89" s="162"/>
      <c r="H89" s="162"/>
      <c r="I89" s="162"/>
      <c r="J89" s="162"/>
      <c r="K89" s="162"/>
      <c r="L89" s="162"/>
      <c r="M89" s="162"/>
      <c r="N89" s="162"/>
      <c r="O89" s="162"/>
      <c r="P89" s="162"/>
      <c r="Q89" s="162"/>
      <c r="R89" s="162"/>
      <c r="S89" s="162"/>
      <c r="T89" s="162"/>
      <c r="U89" s="162"/>
      <c r="V89" s="416"/>
      <c r="AD89" s="710"/>
      <c r="AE89" s="710"/>
      <c r="AF89" s="710"/>
      <c r="AG89" s="710"/>
      <c r="AH89" s="710"/>
      <c r="AI89" s="710"/>
      <c r="AJ89" s="710"/>
      <c r="AK89" s="710"/>
      <c r="AL89" s="710"/>
      <c r="AM89" s="710"/>
      <c r="AN89" s="710"/>
      <c r="AO89" s="710"/>
      <c r="AP89" s="710"/>
      <c r="AQ89" s="710"/>
      <c r="AR89" s="710"/>
      <c r="AS89" s="710"/>
      <c r="AT89" s="710"/>
      <c r="AU89" s="710"/>
      <c r="AV89" s="710"/>
      <c r="AW89" s="710"/>
      <c r="AX89" s="710"/>
    </row>
    <row r="90" spans="1:50" s="1" customFormat="1" x14ac:dyDescent="0.2">
      <c r="A90" s="162"/>
      <c r="B90" s="162"/>
      <c r="C90" s="162"/>
      <c r="D90" s="162"/>
      <c r="E90" s="162"/>
      <c r="F90" s="162"/>
      <c r="G90" s="162"/>
      <c r="H90" s="162"/>
      <c r="I90" s="162"/>
      <c r="J90" s="162"/>
      <c r="K90" s="162"/>
      <c r="L90" s="162"/>
      <c r="M90" s="162"/>
      <c r="N90" s="162"/>
      <c r="O90" s="162"/>
      <c r="P90" s="162"/>
      <c r="Q90" s="162"/>
      <c r="R90" s="162"/>
      <c r="S90" s="162"/>
      <c r="T90" s="162"/>
      <c r="U90" s="162"/>
      <c r="V90" s="416"/>
      <c r="AD90" s="710"/>
      <c r="AE90" s="710"/>
      <c r="AF90" s="710"/>
      <c r="AG90" s="710"/>
      <c r="AH90" s="710"/>
      <c r="AI90" s="710"/>
      <c r="AJ90" s="710"/>
      <c r="AK90" s="710"/>
      <c r="AL90" s="710"/>
      <c r="AM90" s="710"/>
      <c r="AN90" s="710"/>
      <c r="AO90" s="710"/>
      <c r="AP90" s="710"/>
      <c r="AQ90" s="710"/>
      <c r="AR90" s="710"/>
      <c r="AS90" s="710"/>
      <c r="AT90" s="710"/>
      <c r="AU90" s="710"/>
      <c r="AV90" s="710"/>
      <c r="AW90" s="710"/>
      <c r="AX90" s="710"/>
    </row>
    <row r="91" spans="1:50" s="1" customFormat="1" x14ac:dyDescent="0.2">
      <c r="A91" s="162"/>
      <c r="B91" s="162"/>
      <c r="C91" s="162"/>
      <c r="D91" s="162"/>
      <c r="E91" s="162"/>
      <c r="F91" s="162"/>
      <c r="G91" s="162"/>
      <c r="H91" s="162"/>
      <c r="I91" s="162"/>
      <c r="J91" s="162"/>
      <c r="K91" s="162"/>
      <c r="L91" s="162"/>
      <c r="M91" s="162"/>
      <c r="N91" s="162"/>
      <c r="O91" s="162"/>
      <c r="P91" s="162"/>
      <c r="Q91" s="162"/>
      <c r="R91" s="162"/>
      <c r="S91" s="162"/>
      <c r="T91" s="162"/>
      <c r="U91" s="162"/>
      <c r="V91" s="416"/>
      <c r="AD91" s="710"/>
      <c r="AE91" s="710"/>
      <c r="AF91" s="710"/>
      <c r="AG91" s="710"/>
      <c r="AH91" s="710"/>
      <c r="AI91" s="710"/>
      <c r="AJ91" s="710"/>
      <c r="AK91" s="710"/>
      <c r="AL91" s="710"/>
      <c r="AM91" s="710"/>
      <c r="AN91" s="710"/>
      <c r="AO91" s="710"/>
      <c r="AP91" s="710"/>
      <c r="AQ91" s="710"/>
      <c r="AR91" s="710"/>
      <c r="AS91" s="710"/>
      <c r="AT91" s="710"/>
      <c r="AU91" s="710"/>
      <c r="AV91" s="710"/>
      <c r="AW91" s="710"/>
      <c r="AX91" s="710"/>
    </row>
    <row r="92" spans="1:50" s="1" customFormat="1" x14ac:dyDescent="0.2">
      <c r="A92" s="162"/>
      <c r="B92" s="162"/>
      <c r="C92" s="162"/>
      <c r="D92" s="162"/>
      <c r="E92" s="162"/>
      <c r="F92" s="162"/>
      <c r="G92" s="162"/>
      <c r="H92" s="162"/>
      <c r="I92" s="162"/>
      <c r="J92" s="162"/>
      <c r="K92" s="162"/>
      <c r="L92" s="162"/>
      <c r="M92" s="162"/>
      <c r="N92" s="162"/>
      <c r="O92" s="162"/>
      <c r="P92" s="162"/>
      <c r="Q92" s="162"/>
      <c r="R92" s="162"/>
      <c r="S92" s="162"/>
      <c r="T92" s="162"/>
      <c r="U92" s="162"/>
      <c r="V92" s="416"/>
      <c r="AD92" s="710"/>
      <c r="AE92" s="710"/>
      <c r="AF92" s="710"/>
      <c r="AG92" s="710"/>
      <c r="AH92" s="710"/>
      <c r="AI92" s="710"/>
      <c r="AJ92" s="710"/>
      <c r="AK92" s="710"/>
      <c r="AL92" s="710"/>
      <c r="AM92" s="710"/>
      <c r="AN92" s="710"/>
      <c r="AO92" s="710"/>
      <c r="AP92" s="710"/>
      <c r="AQ92" s="710"/>
      <c r="AR92" s="710"/>
      <c r="AS92" s="710"/>
      <c r="AT92" s="710"/>
      <c r="AU92" s="710"/>
      <c r="AV92" s="710"/>
      <c r="AW92" s="710"/>
      <c r="AX92" s="710"/>
    </row>
    <row r="93" spans="1:50" s="1" customFormat="1" x14ac:dyDescent="0.2">
      <c r="A93" s="162"/>
      <c r="B93" s="162"/>
      <c r="C93" s="162"/>
      <c r="D93" s="162"/>
      <c r="E93" s="162"/>
      <c r="F93" s="162"/>
      <c r="G93" s="162"/>
      <c r="H93" s="162"/>
      <c r="I93" s="162"/>
      <c r="J93" s="162"/>
      <c r="K93" s="162"/>
      <c r="L93" s="162"/>
      <c r="M93" s="162"/>
      <c r="N93" s="162"/>
      <c r="O93" s="162"/>
      <c r="P93" s="162"/>
      <c r="Q93" s="162"/>
      <c r="R93" s="162"/>
      <c r="S93" s="162"/>
      <c r="T93" s="162"/>
      <c r="U93" s="162"/>
      <c r="V93" s="416"/>
      <c r="AD93" s="710"/>
      <c r="AE93" s="710"/>
      <c r="AF93" s="710"/>
      <c r="AG93" s="710"/>
      <c r="AH93" s="710"/>
      <c r="AI93" s="710"/>
      <c r="AJ93" s="710"/>
      <c r="AK93" s="710"/>
      <c r="AL93" s="710"/>
      <c r="AM93" s="710"/>
      <c r="AN93" s="710"/>
      <c r="AO93" s="710"/>
      <c r="AP93" s="710"/>
      <c r="AQ93" s="710"/>
      <c r="AR93" s="710"/>
      <c r="AS93" s="710"/>
      <c r="AT93" s="710"/>
      <c r="AU93" s="710"/>
      <c r="AV93" s="710"/>
      <c r="AW93" s="710"/>
      <c r="AX93" s="710"/>
    </row>
    <row r="94" spans="1:50" s="1" customFormat="1" x14ac:dyDescent="0.2">
      <c r="A94" s="162"/>
      <c r="B94" s="162"/>
      <c r="C94" s="162"/>
      <c r="D94" s="162"/>
      <c r="E94" s="162"/>
      <c r="F94" s="162"/>
      <c r="G94" s="162"/>
      <c r="H94" s="162"/>
      <c r="I94" s="162"/>
      <c r="J94" s="162"/>
      <c r="K94" s="162"/>
      <c r="L94" s="162"/>
      <c r="M94" s="162"/>
      <c r="N94" s="162"/>
      <c r="O94" s="162"/>
      <c r="P94" s="162"/>
      <c r="Q94" s="162"/>
      <c r="R94" s="162"/>
      <c r="S94" s="162"/>
      <c r="T94" s="162"/>
      <c r="U94" s="162"/>
      <c r="V94" s="416"/>
      <c r="AD94" s="710"/>
      <c r="AE94" s="710"/>
      <c r="AF94" s="710"/>
      <c r="AG94" s="710"/>
      <c r="AH94" s="710"/>
      <c r="AI94" s="710"/>
      <c r="AJ94" s="710"/>
      <c r="AK94" s="710"/>
      <c r="AL94" s="710"/>
      <c r="AM94" s="710"/>
      <c r="AN94" s="710"/>
      <c r="AO94" s="710"/>
      <c r="AP94" s="710"/>
      <c r="AQ94" s="710"/>
      <c r="AR94" s="710"/>
      <c r="AS94" s="710"/>
      <c r="AT94" s="710"/>
      <c r="AU94" s="710"/>
      <c r="AV94" s="710"/>
      <c r="AW94" s="710"/>
      <c r="AX94" s="710"/>
    </row>
    <row r="95" spans="1:50" s="1" customFormat="1" x14ac:dyDescent="0.2">
      <c r="A95" s="162"/>
      <c r="B95" s="162"/>
      <c r="C95" s="162"/>
      <c r="D95" s="162"/>
      <c r="E95" s="162"/>
      <c r="F95" s="162"/>
      <c r="G95" s="162"/>
      <c r="H95" s="162"/>
      <c r="I95" s="162"/>
      <c r="J95" s="162"/>
      <c r="K95" s="162"/>
      <c r="L95" s="162"/>
      <c r="M95" s="162"/>
      <c r="N95" s="162"/>
      <c r="O95" s="162"/>
      <c r="P95" s="162"/>
      <c r="Q95" s="162"/>
      <c r="R95" s="162"/>
      <c r="S95" s="162"/>
      <c r="T95" s="162"/>
      <c r="U95" s="162"/>
      <c r="V95" s="416"/>
      <c r="AD95" s="710"/>
      <c r="AE95" s="710"/>
      <c r="AF95" s="710"/>
      <c r="AG95" s="710"/>
      <c r="AH95" s="710"/>
      <c r="AI95" s="710"/>
      <c r="AJ95" s="710"/>
      <c r="AK95" s="710"/>
      <c r="AL95" s="710"/>
      <c r="AM95" s="710"/>
      <c r="AN95" s="710"/>
      <c r="AO95" s="710"/>
      <c r="AP95" s="710"/>
      <c r="AQ95" s="710"/>
      <c r="AR95" s="710"/>
      <c r="AS95" s="710"/>
      <c r="AT95" s="710"/>
      <c r="AU95" s="710"/>
      <c r="AV95" s="710"/>
      <c r="AW95" s="710"/>
      <c r="AX95" s="710"/>
    </row>
    <row r="96" spans="1:50" s="1" customFormat="1" x14ac:dyDescent="0.2">
      <c r="A96" s="162"/>
      <c r="B96" s="162"/>
      <c r="C96" s="162"/>
      <c r="D96" s="162"/>
      <c r="E96" s="162"/>
      <c r="F96" s="162"/>
      <c r="G96" s="162"/>
      <c r="H96" s="162"/>
      <c r="I96" s="162"/>
      <c r="J96" s="162"/>
      <c r="K96" s="162"/>
      <c r="L96" s="162"/>
      <c r="M96" s="162"/>
      <c r="N96" s="162"/>
      <c r="O96" s="162"/>
      <c r="P96" s="162"/>
      <c r="Q96" s="162"/>
      <c r="R96" s="162"/>
      <c r="S96" s="162"/>
      <c r="T96" s="162"/>
      <c r="U96" s="162"/>
      <c r="V96" s="416"/>
      <c r="AD96" s="710"/>
      <c r="AE96" s="710"/>
      <c r="AF96" s="710"/>
      <c r="AG96" s="710"/>
      <c r="AH96" s="710"/>
      <c r="AI96" s="710"/>
      <c r="AJ96" s="710"/>
      <c r="AK96" s="710"/>
      <c r="AL96" s="710"/>
      <c r="AM96" s="710"/>
      <c r="AN96" s="710"/>
      <c r="AO96" s="710"/>
      <c r="AP96" s="710"/>
      <c r="AQ96" s="710"/>
      <c r="AR96" s="710"/>
      <c r="AS96" s="710"/>
      <c r="AT96" s="710"/>
      <c r="AU96" s="710"/>
      <c r="AV96" s="710"/>
      <c r="AW96" s="710"/>
      <c r="AX96" s="710"/>
    </row>
    <row r="97" spans="1:50" s="1" customFormat="1" x14ac:dyDescent="0.2">
      <c r="A97" s="162"/>
      <c r="B97" s="162"/>
      <c r="C97" s="162"/>
      <c r="D97" s="162"/>
      <c r="E97" s="162"/>
      <c r="F97" s="162"/>
      <c r="G97" s="162"/>
      <c r="H97" s="162"/>
      <c r="I97" s="162"/>
      <c r="J97" s="162"/>
      <c r="K97" s="162"/>
      <c r="L97" s="162"/>
      <c r="M97" s="162"/>
      <c r="N97" s="162"/>
      <c r="O97" s="162"/>
      <c r="P97" s="162"/>
      <c r="Q97" s="162"/>
      <c r="R97" s="162"/>
      <c r="S97" s="162"/>
      <c r="T97" s="162"/>
      <c r="U97" s="162"/>
      <c r="V97" s="416"/>
      <c r="AD97" s="710"/>
      <c r="AE97" s="710"/>
      <c r="AF97" s="710"/>
      <c r="AG97" s="710"/>
      <c r="AH97" s="710"/>
      <c r="AI97" s="710"/>
      <c r="AJ97" s="710"/>
      <c r="AK97" s="710"/>
      <c r="AL97" s="710"/>
      <c r="AM97" s="710"/>
      <c r="AN97" s="710"/>
      <c r="AO97" s="710"/>
      <c r="AP97" s="710"/>
      <c r="AQ97" s="710"/>
      <c r="AR97" s="710"/>
      <c r="AS97" s="710"/>
      <c r="AT97" s="710"/>
      <c r="AU97" s="710"/>
      <c r="AV97" s="710"/>
      <c r="AW97" s="710"/>
      <c r="AX97" s="710"/>
    </row>
    <row r="98" spans="1:50" s="1" customFormat="1" x14ac:dyDescent="0.2">
      <c r="A98" s="162"/>
      <c r="B98" s="162"/>
      <c r="C98" s="162"/>
      <c r="D98" s="162"/>
      <c r="E98" s="162"/>
      <c r="F98" s="162"/>
      <c r="G98" s="162"/>
      <c r="H98" s="162"/>
      <c r="I98" s="162"/>
      <c r="J98" s="162"/>
      <c r="K98" s="162"/>
      <c r="L98" s="162"/>
      <c r="M98" s="162"/>
      <c r="N98" s="162"/>
      <c r="O98" s="162"/>
      <c r="P98" s="162"/>
      <c r="Q98" s="162"/>
      <c r="R98" s="162"/>
      <c r="S98" s="162"/>
      <c r="T98" s="162"/>
      <c r="U98" s="162"/>
      <c r="V98" s="416"/>
      <c r="AD98" s="710"/>
      <c r="AE98" s="710"/>
      <c r="AF98" s="710"/>
      <c r="AG98" s="710"/>
      <c r="AH98" s="710"/>
      <c r="AI98" s="710"/>
      <c r="AJ98" s="710"/>
      <c r="AK98" s="710"/>
      <c r="AL98" s="710"/>
      <c r="AM98" s="710"/>
      <c r="AN98" s="710"/>
      <c r="AO98" s="710"/>
      <c r="AP98" s="710"/>
      <c r="AQ98" s="710"/>
      <c r="AR98" s="710"/>
      <c r="AS98" s="710"/>
      <c r="AT98" s="710"/>
      <c r="AU98" s="710"/>
      <c r="AV98" s="710"/>
      <c r="AW98" s="710"/>
      <c r="AX98" s="710"/>
    </row>
    <row r="99" spans="1:50" s="1" customFormat="1" x14ac:dyDescent="0.2">
      <c r="A99" s="162"/>
      <c r="B99" s="162"/>
      <c r="C99" s="162"/>
      <c r="D99" s="162"/>
      <c r="E99" s="162"/>
      <c r="F99" s="162"/>
      <c r="G99" s="162"/>
      <c r="H99" s="162"/>
      <c r="I99" s="162"/>
      <c r="J99" s="162"/>
      <c r="K99" s="162"/>
      <c r="L99" s="162"/>
      <c r="M99" s="162"/>
      <c r="N99" s="162"/>
      <c r="O99" s="162"/>
      <c r="P99" s="162"/>
      <c r="Q99" s="162"/>
      <c r="R99" s="162"/>
      <c r="S99" s="162"/>
      <c r="T99" s="162"/>
      <c r="U99" s="162"/>
      <c r="V99" s="416"/>
      <c r="AD99" s="710"/>
      <c r="AE99" s="710"/>
      <c r="AF99" s="710"/>
      <c r="AG99" s="710"/>
      <c r="AH99" s="710"/>
      <c r="AI99" s="710"/>
      <c r="AJ99" s="710"/>
      <c r="AK99" s="710"/>
      <c r="AL99" s="710"/>
      <c r="AM99" s="710"/>
      <c r="AN99" s="710"/>
      <c r="AO99" s="710"/>
      <c r="AP99" s="710"/>
      <c r="AQ99" s="710"/>
      <c r="AR99" s="710"/>
      <c r="AS99" s="710"/>
      <c r="AT99" s="710"/>
      <c r="AU99" s="710"/>
      <c r="AV99" s="710"/>
      <c r="AW99" s="710"/>
      <c r="AX99" s="710"/>
    </row>
    <row r="100" spans="1:50" s="1" customFormat="1" x14ac:dyDescent="0.2">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416"/>
      <c r="AD100" s="710"/>
      <c r="AE100" s="710"/>
      <c r="AF100" s="710"/>
      <c r="AG100" s="710"/>
      <c r="AH100" s="710"/>
      <c r="AI100" s="710"/>
      <c r="AJ100" s="710"/>
      <c r="AK100" s="710"/>
      <c r="AL100" s="710"/>
      <c r="AM100" s="710"/>
      <c r="AN100" s="710"/>
      <c r="AO100" s="710"/>
      <c r="AP100" s="710"/>
      <c r="AQ100" s="710"/>
      <c r="AR100" s="710"/>
      <c r="AS100" s="710"/>
      <c r="AT100" s="710"/>
      <c r="AU100" s="710"/>
      <c r="AV100" s="710"/>
      <c r="AW100" s="710"/>
      <c r="AX100" s="710"/>
    </row>
    <row r="101" spans="1:50" s="1" customFormat="1" x14ac:dyDescent="0.2">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416"/>
      <c r="AD101" s="710"/>
      <c r="AE101" s="710"/>
      <c r="AF101" s="710"/>
      <c r="AG101" s="710"/>
      <c r="AH101" s="710"/>
      <c r="AI101" s="710"/>
      <c r="AJ101" s="710"/>
      <c r="AK101" s="710"/>
      <c r="AL101" s="710"/>
      <c r="AM101" s="710"/>
      <c r="AN101" s="710"/>
      <c r="AO101" s="710"/>
      <c r="AP101" s="710"/>
      <c r="AQ101" s="710"/>
      <c r="AR101" s="710"/>
      <c r="AS101" s="710"/>
      <c r="AT101" s="710"/>
      <c r="AU101" s="710"/>
      <c r="AV101" s="710"/>
      <c r="AW101" s="710"/>
      <c r="AX101" s="710"/>
    </row>
    <row r="102" spans="1:50" s="1" customFormat="1" x14ac:dyDescent="0.2">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416"/>
      <c r="AD102" s="710"/>
      <c r="AE102" s="710"/>
      <c r="AF102" s="710"/>
      <c r="AG102" s="710"/>
      <c r="AH102" s="710"/>
      <c r="AI102" s="710"/>
      <c r="AJ102" s="710"/>
      <c r="AK102" s="710"/>
      <c r="AL102" s="710"/>
      <c r="AM102" s="710"/>
      <c r="AN102" s="710"/>
      <c r="AO102" s="710"/>
      <c r="AP102" s="710"/>
      <c r="AQ102" s="710"/>
      <c r="AR102" s="710"/>
      <c r="AS102" s="710"/>
      <c r="AT102" s="710"/>
      <c r="AU102" s="710"/>
      <c r="AV102" s="710"/>
      <c r="AW102" s="710"/>
      <c r="AX102" s="710"/>
    </row>
    <row r="103" spans="1:50" s="1" customFormat="1" x14ac:dyDescent="0.2">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416"/>
      <c r="AD103" s="710"/>
      <c r="AE103" s="710"/>
      <c r="AF103" s="710"/>
      <c r="AG103" s="710"/>
      <c r="AH103" s="710"/>
      <c r="AI103" s="710"/>
      <c r="AJ103" s="710"/>
      <c r="AK103" s="710"/>
      <c r="AL103" s="710"/>
      <c r="AM103" s="710"/>
      <c r="AN103" s="710"/>
      <c r="AO103" s="710"/>
      <c r="AP103" s="710"/>
      <c r="AQ103" s="710"/>
      <c r="AR103" s="710"/>
      <c r="AS103" s="710"/>
      <c r="AT103" s="710"/>
      <c r="AU103" s="710"/>
      <c r="AV103" s="710"/>
      <c r="AW103" s="710"/>
      <c r="AX103" s="710"/>
    </row>
    <row r="104" spans="1:50" s="1" customFormat="1" x14ac:dyDescent="0.2">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416"/>
      <c r="AD104" s="710"/>
      <c r="AE104" s="710"/>
      <c r="AF104" s="710"/>
      <c r="AG104" s="710"/>
      <c r="AH104" s="710"/>
      <c r="AI104" s="710"/>
      <c r="AJ104" s="710"/>
      <c r="AK104" s="710"/>
      <c r="AL104" s="710"/>
      <c r="AM104" s="710"/>
      <c r="AN104" s="710"/>
      <c r="AO104" s="710"/>
      <c r="AP104" s="710"/>
      <c r="AQ104" s="710"/>
      <c r="AR104" s="710"/>
      <c r="AS104" s="710"/>
      <c r="AT104" s="710"/>
      <c r="AU104" s="710"/>
      <c r="AV104" s="710"/>
      <c r="AW104" s="710"/>
      <c r="AX104" s="710"/>
    </row>
    <row r="105" spans="1:50" s="1" customFormat="1" x14ac:dyDescent="0.2">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416"/>
      <c r="AD105" s="710"/>
      <c r="AE105" s="710"/>
      <c r="AF105" s="710"/>
      <c r="AG105" s="710"/>
      <c r="AH105" s="710"/>
      <c r="AI105" s="710"/>
      <c r="AJ105" s="710"/>
      <c r="AK105" s="710"/>
      <c r="AL105" s="710"/>
      <c r="AM105" s="710"/>
      <c r="AN105" s="710"/>
      <c r="AO105" s="710"/>
      <c r="AP105" s="710"/>
      <c r="AQ105" s="710"/>
      <c r="AR105" s="710"/>
      <c r="AS105" s="710"/>
      <c r="AT105" s="710"/>
      <c r="AU105" s="710"/>
      <c r="AV105" s="710"/>
      <c r="AW105" s="710"/>
      <c r="AX105" s="710"/>
    </row>
    <row r="106" spans="1:50" s="1" customFormat="1" x14ac:dyDescent="0.2">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416"/>
      <c r="AD106" s="710"/>
      <c r="AE106" s="710"/>
      <c r="AF106" s="710"/>
      <c r="AG106" s="710"/>
      <c r="AH106" s="710"/>
      <c r="AI106" s="710"/>
      <c r="AJ106" s="710"/>
      <c r="AK106" s="710"/>
      <c r="AL106" s="710"/>
      <c r="AM106" s="710"/>
      <c r="AN106" s="710"/>
      <c r="AO106" s="710"/>
      <c r="AP106" s="710"/>
      <c r="AQ106" s="710"/>
      <c r="AR106" s="710"/>
      <c r="AS106" s="710"/>
      <c r="AT106" s="710"/>
      <c r="AU106" s="710"/>
      <c r="AV106" s="710"/>
      <c r="AW106" s="710"/>
      <c r="AX106" s="710"/>
    </row>
    <row r="107" spans="1:50" s="1" customFormat="1" x14ac:dyDescent="0.2">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416"/>
      <c r="AD107" s="710"/>
      <c r="AE107" s="710"/>
      <c r="AF107" s="710"/>
      <c r="AG107" s="710"/>
      <c r="AH107" s="710"/>
      <c r="AI107" s="710"/>
      <c r="AJ107" s="710"/>
      <c r="AK107" s="710"/>
      <c r="AL107" s="710"/>
      <c r="AM107" s="710"/>
      <c r="AN107" s="710"/>
      <c r="AO107" s="710"/>
      <c r="AP107" s="710"/>
      <c r="AQ107" s="710"/>
      <c r="AR107" s="710"/>
      <c r="AS107" s="710"/>
      <c r="AT107" s="710"/>
      <c r="AU107" s="710"/>
      <c r="AV107" s="710"/>
      <c r="AW107" s="710"/>
      <c r="AX107" s="710"/>
    </row>
    <row r="108" spans="1:50" s="1" customFormat="1" x14ac:dyDescent="0.2">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416"/>
      <c r="AD108" s="710"/>
      <c r="AE108" s="710"/>
      <c r="AF108" s="710"/>
      <c r="AG108" s="710"/>
      <c r="AH108" s="710"/>
      <c r="AI108" s="710"/>
      <c r="AJ108" s="710"/>
      <c r="AK108" s="710"/>
      <c r="AL108" s="710"/>
      <c r="AM108" s="710"/>
      <c r="AN108" s="710"/>
      <c r="AO108" s="710"/>
      <c r="AP108" s="710"/>
      <c r="AQ108" s="710"/>
      <c r="AR108" s="710"/>
      <c r="AS108" s="710"/>
      <c r="AT108" s="710"/>
      <c r="AU108" s="710"/>
      <c r="AV108" s="710"/>
      <c r="AW108" s="710"/>
      <c r="AX108" s="710"/>
    </row>
    <row r="109" spans="1:50" s="1" customFormat="1" x14ac:dyDescent="0.2">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416"/>
      <c r="AD109" s="710"/>
      <c r="AE109" s="710"/>
      <c r="AF109" s="710"/>
      <c r="AG109" s="710"/>
      <c r="AH109" s="710"/>
      <c r="AI109" s="710"/>
      <c r="AJ109" s="710"/>
      <c r="AK109" s="710"/>
      <c r="AL109" s="710"/>
      <c r="AM109" s="710"/>
      <c r="AN109" s="710"/>
      <c r="AO109" s="710"/>
      <c r="AP109" s="710"/>
      <c r="AQ109" s="710"/>
      <c r="AR109" s="710"/>
      <c r="AS109" s="710"/>
      <c r="AT109" s="710"/>
      <c r="AU109" s="710"/>
      <c r="AV109" s="710"/>
      <c r="AW109" s="710"/>
      <c r="AX109" s="710"/>
    </row>
    <row r="110" spans="1:50" s="1" customFormat="1" x14ac:dyDescent="0.2">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416"/>
      <c r="AD110" s="710"/>
      <c r="AE110" s="710"/>
      <c r="AF110" s="710"/>
      <c r="AG110" s="710"/>
      <c r="AH110" s="710"/>
      <c r="AI110" s="710"/>
      <c r="AJ110" s="710"/>
      <c r="AK110" s="710"/>
      <c r="AL110" s="710"/>
      <c r="AM110" s="710"/>
      <c r="AN110" s="710"/>
      <c r="AO110" s="710"/>
      <c r="AP110" s="710"/>
      <c r="AQ110" s="710"/>
      <c r="AR110" s="710"/>
      <c r="AS110" s="710"/>
      <c r="AT110" s="710"/>
      <c r="AU110" s="710"/>
      <c r="AV110" s="710"/>
      <c r="AW110" s="710"/>
      <c r="AX110" s="710"/>
    </row>
    <row r="111" spans="1:50" s="1" customFormat="1" x14ac:dyDescent="0.2">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416"/>
      <c r="AD111" s="710"/>
      <c r="AE111" s="710"/>
      <c r="AF111" s="710"/>
      <c r="AG111" s="710"/>
      <c r="AH111" s="710"/>
      <c r="AI111" s="710"/>
      <c r="AJ111" s="710"/>
      <c r="AK111" s="710"/>
      <c r="AL111" s="710"/>
      <c r="AM111" s="710"/>
      <c r="AN111" s="710"/>
      <c r="AO111" s="710"/>
      <c r="AP111" s="710"/>
      <c r="AQ111" s="710"/>
      <c r="AR111" s="710"/>
      <c r="AS111" s="710"/>
      <c r="AT111" s="710"/>
      <c r="AU111" s="710"/>
      <c r="AV111" s="710"/>
      <c r="AW111" s="710"/>
      <c r="AX111" s="710"/>
    </row>
    <row r="112" spans="1:50" s="1" customFormat="1" x14ac:dyDescent="0.2">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416"/>
      <c r="AD112" s="710"/>
      <c r="AE112" s="710"/>
      <c r="AF112" s="710"/>
      <c r="AG112" s="710"/>
      <c r="AH112" s="710"/>
      <c r="AI112" s="710"/>
      <c r="AJ112" s="710"/>
      <c r="AK112" s="710"/>
      <c r="AL112" s="710"/>
      <c r="AM112" s="710"/>
      <c r="AN112" s="710"/>
      <c r="AO112" s="710"/>
      <c r="AP112" s="710"/>
      <c r="AQ112" s="710"/>
      <c r="AR112" s="710"/>
      <c r="AS112" s="710"/>
      <c r="AT112" s="710"/>
      <c r="AU112" s="710"/>
      <c r="AV112" s="710"/>
      <c r="AW112" s="710"/>
      <c r="AX112" s="710"/>
    </row>
    <row r="113" spans="1:50" s="1" customFormat="1" x14ac:dyDescent="0.2">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416"/>
      <c r="AD113" s="710"/>
      <c r="AE113" s="710"/>
      <c r="AF113" s="710"/>
      <c r="AG113" s="710"/>
      <c r="AH113" s="710"/>
      <c r="AI113" s="710"/>
      <c r="AJ113" s="710"/>
      <c r="AK113" s="710"/>
      <c r="AL113" s="710"/>
      <c r="AM113" s="710"/>
      <c r="AN113" s="710"/>
      <c r="AO113" s="710"/>
      <c r="AP113" s="710"/>
      <c r="AQ113" s="710"/>
      <c r="AR113" s="710"/>
      <c r="AS113" s="710"/>
      <c r="AT113" s="710"/>
      <c r="AU113" s="710"/>
      <c r="AV113" s="710"/>
      <c r="AW113" s="710"/>
      <c r="AX113" s="710"/>
    </row>
    <row r="114" spans="1:50" s="1" customFormat="1" x14ac:dyDescent="0.2">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416"/>
      <c r="AD114" s="710"/>
      <c r="AE114" s="710"/>
      <c r="AF114" s="710"/>
      <c r="AG114" s="710"/>
      <c r="AH114" s="710"/>
      <c r="AI114" s="710"/>
      <c r="AJ114" s="710"/>
      <c r="AK114" s="710"/>
      <c r="AL114" s="710"/>
      <c r="AM114" s="710"/>
      <c r="AN114" s="710"/>
      <c r="AO114" s="710"/>
      <c r="AP114" s="710"/>
      <c r="AQ114" s="710"/>
      <c r="AR114" s="710"/>
      <c r="AS114" s="710"/>
      <c r="AT114" s="710"/>
      <c r="AU114" s="710"/>
      <c r="AV114" s="710"/>
      <c r="AW114" s="710"/>
      <c r="AX114" s="710"/>
    </row>
    <row r="115" spans="1:50" s="1" customFormat="1" x14ac:dyDescent="0.2">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416"/>
      <c r="AD115" s="710"/>
      <c r="AE115" s="710"/>
      <c r="AF115" s="710"/>
      <c r="AG115" s="710"/>
      <c r="AH115" s="710"/>
      <c r="AI115" s="710"/>
      <c r="AJ115" s="710"/>
      <c r="AK115" s="710"/>
      <c r="AL115" s="710"/>
      <c r="AM115" s="710"/>
      <c r="AN115" s="710"/>
      <c r="AO115" s="710"/>
      <c r="AP115" s="710"/>
      <c r="AQ115" s="710"/>
      <c r="AR115" s="710"/>
      <c r="AS115" s="710"/>
      <c r="AT115" s="710"/>
      <c r="AU115" s="710"/>
      <c r="AV115" s="710"/>
      <c r="AW115" s="710"/>
      <c r="AX115" s="710"/>
    </row>
    <row r="116" spans="1:50" s="1" customFormat="1" x14ac:dyDescent="0.2">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416"/>
      <c r="AD116" s="710"/>
      <c r="AE116" s="710"/>
      <c r="AF116" s="710"/>
      <c r="AG116" s="710"/>
      <c r="AH116" s="710"/>
      <c r="AI116" s="710"/>
      <c r="AJ116" s="710"/>
      <c r="AK116" s="710"/>
      <c r="AL116" s="710"/>
      <c r="AM116" s="710"/>
      <c r="AN116" s="710"/>
      <c r="AO116" s="710"/>
      <c r="AP116" s="710"/>
      <c r="AQ116" s="710"/>
      <c r="AR116" s="710"/>
      <c r="AS116" s="710"/>
      <c r="AT116" s="710"/>
      <c r="AU116" s="710"/>
      <c r="AV116" s="710"/>
      <c r="AW116" s="710"/>
      <c r="AX116" s="710"/>
    </row>
    <row r="117" spans="1:50" s="1" customFormat="1" x14ac:dyDescent="0.2">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416"/>
      <c r="AD117" s="710"/>
      <c r="AE117" s="710"/>
      <c r="AF117" s="710"/>
      <c r="AG117" s="710"/>
      <c r="AH117" s="710"/>
      <c r="AI117" s="710"/>
      <c r="AJ117" s="710"/>
      <c r="AK117" s="710"/>
      <c r="AL117" s="710"/>
      <c r="AM117" s="710"/>
      <c r="AN117" s="710"/>
      <c r="AO117" s="710"/>
      <c r="AP117" s="710"/>
      <c r="AQ117" s="710"/>
      <c r="AR117" s="710"/>
      <c r="AS117" s="710"/>
      <c r="AT117" s="710"/>
      <c r="AU117" s="710"/>
      <c r="AV117" s="710"/>
      <c r="AW117" s="710"/>
      <c r="AX117" s="710"/>
    </row>
    <row r="118" spans="1:50" s="1" customFormat="1" x14ac:dyDescent="0.2">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416"/>
      <c r="AD118" s="710"/>
      <c r="AE118" s="710"/>
      <c r="AF118" s="710"/>
      <c r="AG118" s="710"/>
      <c r="AH118" s="710"/>
      <c r="AI118" s="710"/>
      <c r="AJ118" s="710"/>
      <c r="AK118" s="710"/>
      <c r="AL118" s="710"/>
      <c r="AM118" s="710"/>
      <c r="AN118" s="710"/>
      <c r="AO118" s="710"/>
      <c r="AP118" s="710"/>
      <c r="AQ118" s="710"/>
      <c r="AR118" s="710"/>
      <c r="AS118" s="710"/>
      <c r="AT118" s="710"/>
      <c r="AU118" s="710"/>
      <c r="AV118" s="710"/>
      <c r="AW118" s="710"/>
      <c r="AX118" s="710"/>
    </row>
    <row r="119" spans="1:50" s="1" customFormat="1" x14ac:dyDescent="0.2">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416"/>
      <c r="AD119" s="710"/>
      <c r="AE119" s="710"/>
      <c r="AF119" s="710"/>
      <c r="AG119" s="710"/>
      <c r="AH119" s="710"/>
      <c r="AI119" s="710"/>
      <c r="AJ119" s="710"/>
      <c r="AK119" s="710"/>
      <c r="AL119" s="710"/>
      <c r="AM119" s="710"/>
      <c r="AN119" s="710"/>
      <c r="AO119" s="710"/>
      <c r="AP119" s="710"/>
      <c r="AQ119" s="710"/>
      <c r="AR119" s="710"/>
      <c r="AS119" s="710"/>
      <c r="AT119" s="710"/>
      <c r="AU119" s="710"/>
      <c r="AV119" s="710"/>
      <c r="AW119" s="710"/>
      <c r="AX119" s="710"/>
    </row>
    <row r="120" spans="1:50" s="1" customFormat="1" x14ac:dyDescent="0.2">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416"/>
      <c r="AD120" s="710"/>
      <c r="AE120" s="710"/>
      <c r="AF120" s="710"/>
      <c r="AG120" s="710"/>
      <c r="AH120" s="710"/>
      <c r="AI120" s="710"/>
      <c r="AJ120" s="710"/>
      <c r="AK120" s="710"/>
      <c r="AL120" s="710"/>
      <c r="AM120" s="710"/>
      <c r="AN120" s="710"/>
      <c r="AO120" s="710"/>
      <c r="AP120" s="710"/>
      <c r="AQ120" s="710"/>
      <c r="AR120" s="710"/>
      <c r="AS120" s="710"/>
      <c r="AT120" s="710"/>
      <c r="AU120" s="710"/>
      <c r="AV120" s="710"/>
      <c r="AW120" s="710"/>
      <c r="AX120" s="710"/>
    </row>
    <row r="121" spans="1:50" s="1" customFormat="1" x14ac:dyDescent="0.2">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416"/>
      <c r="AD121" s="710"/>
      <c r="AE121" s="710"/>
      <c r="AF121" s="710"/>
      <c r="AG121" s="710"/>
      <c r="AH121" s="710"/>
      <c r="AI121" s="710"/>
      <c r="AJ121" s="710"/>
      <c r="AK121" s="710"/>
      <c r="AL121" s="710"/>
      <c r="AM121" s="710"/>
      <c r="AN121" s="710"/>
      <c r="AO121" s="710"/>
      <c r="AP121" s="710"/>
      <c r="AQ121" s="710"/>
      <c r="AR121" s="710"/>
      <c r="AS121" s="710"/>
      <c r="AT121" s="710"/>
      <c r="AU121" s="710"/>
      <c r="AV121" s="710"/>
      <c r="AW121" s="710"/>
      <c r="AX121" s="710"/>
    </row>
    <row r="122" spans="1:50" s="1" customFormat="1" x14ac:dyDescent="0.2">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416"/>
      <c r="AD122" s="710"/>
      <c r="AE122" s="710"/>
      <c r="AF122" s="710"/>
      <c r="AG122" s="710"/>
      <c r="AH122" s="710"/>
      <c r="AI122" s="710"/>
      <c r="AJ122" s="710"/>
      <c r="AK122" s="710"/>
      <c r="AL122" s="710"/>
      <c r="AM122" s="710"/>
      <c r="AN122" s="710"/>
      <c r="AO122" s="710"/>
      <c r="AP122" s="710"/>
      <c r="AQ122" s="710"/>
      <c r="AR122" s="710"/>
      <c r="AS122" s="710"/>
      <c r="AT122" s="710"/>
      <c r="AU122" s="710"/>
      <c r="AV122" s="710"/>
      <c r="AW122" s="710"/>
      <c r="AX122" s="710"/>
    </row>
    <row r="123" spans="1:50" s="1" customFormat="1" x14ac:dyDescent="0.2">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416"/>
      <c r="AD123" s="710"/>
      <c r="AE123" s="710"/>
      <c r="AF123" s="710"/>
      <c r="AG123" s="710"/>
      <c r="AH123" s="710"/>
      <c r="AI123" s="710"/>
      <c r="AJ123" s="710"/>
      <c r="AK123" s="710"/>
      <c r="AL123" s="710"/>
      <c r="AM123" s="710"/>
      <c r="AN123" s="710"/>
      <c r="AO123" s="710"/>
      <c r="AP123" s="710"/>
      <c r="AQ123" s="710"/>
      <c r="AR123" s="710"/>
      <c r="AS123" s="710"/>
      <c r="AT123" s="710"/>
      <c r="AU123" s="710"/>
      <c r="AV123" s="710"/>
      <c r="AW123" s="710"/>
      <c r="AX123" s="710"/>
    </row>
    <row r="124" spans="1:50" s="1" customFormat="1" x14ac:dyDescent="0.2">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416"/>
      <c r="AD124" s="710"/>
      <c r="AE124" s="710"/>
      <c r="AF124" s="710"/>
      <c r="AG124" s="710"/>
      <c r="AH124" s="710"/>
      <c r="AI124" s="710"/>
      <c r="AJ124" s="710"/>
      <c r="AK124" s="710"/>
      <c r="AL124" s="710"/>
      <c r="AM124" s="710"/>
      <c r="AN124" s="710"/>
      <c r="AO124" s="710"/>
      <c r="AP124" s="710"/>
      <c r="AQ124" s="710"/>
      <c r="AR124" s="710"/>
      <c r="AS124" s="710"/>
      <c r="AT124" s="710"/>
      <c r="AU124" s="710"/>
      <c r="AV124" s="710"/>
      <c r="AW124" s="710"/>
      <c r="AX124" s="710"/>
    </row>
    <row r="125" spans="1:50" s="1" customFormat="1" x14ac:dyDescent="0.2">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416"/>
      <c r="AD125" s="710"/>
      <c r="AE125" s="710"/>
      <c r="AF125" s="710"/>
      <c r="AG125" s="710"/>
      <c r="AH125" s="710"/>
      <c r="AI125" s="710"/>
      <c r="AJ125" s="710"/>
      <c r="AK125" s="710"/>
      <c r="AL125" s="710"/>
      <c r="AM125" s="710"/>
      <c r="AN125" s="710"/>
      <c r="AO125" s="710"/>
      <c r="AP125" s="710"/>
      <c r="AQ125" s="710"/>
      <c r="AR125" s="710"/>
      <c r="AS125" s="710"/>
      <c r="AT125" s="710"/>
      <c r="AU125" s="710"/>
      <c r="AV125" s="710"/>
      <c r="AW125" s="710"/>
      <c r="AX125" s="710"/>
    </row>
    <row r="126" spans="1:50" s="1" customFormat="1" x14ac:dyDescent="0.2">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416"/>
      <c r="AD126" s="710"/>
      <c r="AE126" s="710"/>
      <c r="AF126" s="710"/>
      <c r="AG126" s="710"/>
      <c r="AH126" s="710"/>
      <c r="AI126" s="710"/>
      <c r="AJ126" s="710"/>
      <c r="AK126" s="710"/>
      <c r="AL126" s="710"/>
      <c r="AM126" s="710"/>
      <c r="AN126" s="710"/>
      <c r="AO126" s="710"/>
      <c r="AP126" s="710"/>
      <c r="AQ126" s="710"/>
      <c r="AR126" s="710"/>
      <c r="AS126" s="710"/>
      <c r="AT126" s="710"/>
      <c r="AU126" s="710"/>
      <c r="AV126" s="710"/>
      <c r="AW126" s="710"/>
      <c r="AX126" s="710"/>
    </row>
    <row r="127" spans="1:50" s="1" customFormat="1" x14ac:dyDescent="0.2">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416"/>
      <c r="AD127" s="710"/>
      <c r="AE127" s="710"/>
      <c r="AF127" s="710"/>
      <c r="AG127" s="710"/>
      <c r="AH127" s="710"/>
      <c r="AI127" s="710"/>
      <c r="AJ127" s="710"/>
      <c r="AK127" s="710"/>
      <c r="AL127" s="710"/>
      <c r="AM127" s="710"/>
      <c r="AN127" s="710"/>
      <c r="AO127" s="710"/>
      <c r="AP127" s="710"/>
      <c r="AQ127" s="710"/>
      <c r="AR127" s="710"/>
      <c r="AS127" s="710"/>
      <c r="AT127" s="710"/>
      <c r="AU127" s="710"/>
      <c r="AV127" s="710"/>
      <c r="AW127" s="710"/>
      <c r="AX127" s="710"/>
    </row>
    <row r="128" spans="1:50" s="1" customFormat="1" x14ac:dyDescent="0.2">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416"/>
      <c r="AD128" s="710"/>
      <c r="AE128" s="710"/>
      <c r="AF128" s="710"/>
      <c r="AG128" s="710"/>
      <c r="AH128" s="710"/>
      <c r="AI128" s="710"/>
      <c r="AJ128" s="710"/>
      <c r="AK128" s="710"/>
      <c r="AL128" s="710"/>
      <c r="AM128" s="710"/>
      <c r="AN128" s="710"/>
      <c r="AO128" s="710"/>
      <c r="AP128" s="710"/>
      <c r="AQ128" s="710"/>
      <c r="AR128" s="710"/>
      <c r="AS128" s="710"/>
      <c r="AT128" s="710"/>
      <c r="AU128" s="710"/>
      <c r="AV128" s="710"/>
      <c r="AW128" s="710"/>
      <c r="AX128" s="710"/>
    </row>
    <row r="129" spans="1:50" s="1" customFormat="1" x14ac:dyDescent="0.2">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416"/>
      <c r="AD129" s="710"/>
      <c r="AE129" s="710"/>
      <c r="AF129" s="710"/>
      <c r="AG129" s="710"/>
      <c r="AH129" s="710"/>
      <c r="AI129" s="710"/>
      <c r="AJ129" s="710"/>
      <c r="AK129" s="710"/>
      <c r="AL129" s="710"/>
      <c r="AM129" s="710"/>
      <c r="AN129" s="710"/>
      <c r="AO129" s="710"/>
      <c r="AP129" s="710"/>
      <c r="AQ129" s="710"/>
      <c r="AR129" s="710"/>
      <c r="AS129" s="710"/>
      <c r="AT129" s="710"/>
      <c r="AU129" s="710"/>
      <c r="AV129" s="710"/>
      <c r="AW129" s="710"/>
      <c r="AX129" s="710"/>
    </row>
    <row r="130" spans="1:50" s="1" customFormat="1" x14ac:dyDescent="0.2">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416"/>
      <c r="AD130" s="710"/>
      <c r="AE130" s="710"/>
      <c r="AF130" s="710"/>
      <c r="AG130" s="710"/>
      <c r="AH130" s="710"/>
      <c r="AI130" s="710"/>
      <c r="AJ130" s="710"/>
      <c r="AK130" s="710"/>
      <c r="AL130" s="710"/>
      <c r="AM130" s="710"/>
      <c r="AN130" s="710"/>
      <c r="AO130" s="710"/>
      <c r="AP130" s="710"/>
      <c r="AQ130" s="710"/>
      <c r="AR130" s="710"/>
      <c r="AS130" s="710"/>
      <c r="AT130" s="710"/>
      <c r="AU130" s="710"/>
      <c r="AV130" s="710"/>
      <c r="AW130" s="710"/>
      <c r="AX130" s="710"/>
    </row>
    <row r="131" spans="1:50" s="1" customFormat="1" x14ac:dyDescent="0.2">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416"/>
      <c r="AD131" s="710"/>
      <c r="AE131" s="710"/>
      <c r="AF131" s="710"/>
      <c r="AG131" s="710"/>
      <c r="AH131" s="710"/>
      <c r="AI131" s="710"/>
      <c r="AJ131" s="710"/>
      <c r="AK131" s="710"/>
      <c r="AL131" s="710"/>
      <c r="AM131" s="710"/>
      <c r="AN131" s="710"/>
      <c r="AO131" s="710"/>
      <c r="AP131" s="710"/>
      <c r="AQ131" s="710"/>
      <c r="AR131" s="710"/>
      <c r="AS131" s="710"/>
      <c r="AT131" s="710"/>
      <c r="AU131" s="710"/>
      <c r="AV131" s="710"/>
      <c r="AW131" s="710"/>
      <c r="AX131" s="710"/>
    </row>
    <row r="132" spans="1:50" s="1" customFormat="1" x14ac:dyDescent="0.2">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416"/>
      <c r="AD132" s="710"/>
      <c r="AE132" s="710"/>
      <c r="AF132" s="710"/>
      <c r="AG132" s="710"/>
      <c r="AH132" s="710"/>
      <c r="AI132" s="710"/>
      <c r="AJ132" s="710"/>
      <c r="AK132" s="710"/>
      <c r="AL132" s="710"/>
      <c r="AM132" s="710"/>
      <c r="AN132" s="710"/>
      <c r="AO132" s="710"/>
      <c r="AP132" s="710"/>
      <c r="AQ132" s="710"/>
      <c r="AR132" s="710"/>
      <c r="AS132" s="710"/>
      <c r="AT132" s="710"/>
      <c r="AU132" s="710"/>
      <c r="AV132" s="710"/>
      <c r="AW132" s="710"/>
      <c r="AX132" s="710"/>
    </row>
    <row r="133" spans="1:50" s="1" customFormat="1" x14ac:dyDescent="0.2">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416"/>
      <c r="AD133" s="710"/>
      <c r="AE133" s="710"/>
      <c r="AF133" s="710"/>
      <c r="AG133" s="710"/>
      <c r="AH133" s="710"/>
      <c r="AI133" s="710"/>
      <c r="AJ133" s="710"/>
      <c r="AK133" s="710"/>
      <c r="AL133" s="710"/>
      <c r="AM133" s="710"/>
      <c r="AN133" s="710"/>
      <c r="AO133" s="710"/>
      <c r="AP133" s="710"/>
      <c r="AQ133" s="710"/>
      <c r="AR133" s="710"/>
      <c r="AS133" s="710"/>
      <c r="AT133" s="710"/>
      <c r="AU133" s="710"/>
      <c r="AV133" s="710"/>
      <c r="AW133" s="710"/>
      <c r="AX133" s="710"/>
    </row>
    <row r="134" spans="1:50" s="1" customFormat="1" x14ac:dyDescent="0.2">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416"/>
      <c r="AD134" s="710"/>
      <c r="AE134" s="710"/>
      <c r="AF134" s="710"/>
      <c r="AG134" s="710"/>
      <c r="AH134" s="710"/>
      <c r="AI134" s="710"/>
      <c r="AJ134" s="710"/>
      <c r="AK134" s="710"/>
      <c r="AL134" s="710"/>
      <c r="AM134" s="710"/>
      <c r="AN134" s="710"/>
      <c r="AO134" s="710"/>
      <c r="AP134" s="710"/>
      <c r="AQ134" s="710"/>
      <c r="AR134" s="710"/>
      <c r="AS134" s="710"/>
      <c r="AT134" s="710"/>
      <c r="AU134" s="710"/>
      <c r="AV134" s="710"/>
      <c r="AW134" s="710"/>
      <c r="AX134" s="710"/>
    </row>
    <row r="135" spans="1:50" s="1" customFormat="1" x14ac:dyDescent="0.2">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416"/>
      <c r="AD135" s="710"/>
      <c r="AE135" s="710"/>
      <c r="AF135" s="710"/>
      <c r="AG135" s="710"/>
      <c r="AH135" s="710"/>
      <c r="AI135" s="710"/>
      <c r="AJ135" s="710"/>
      <c r="AK135" s="710"/>
      <c r="AL135" s="710"/>
      <c r="AM135" s="710"/>
      <c r="AN135" s="710"/>
      <c r="AO135" s="710"/>
      <c r="AP135" s="710"/>
      <c r="AQ135" s="710"/>
      <c r="AR135" s="710"/>
      <c r="AS135" s="710"/>
      <c r="AT135" s="710"/>
      <c r="AU135" s="710"/>
      <c r="AV135" s="710"/>
      <c r="AW135" s="710"/>
      <c r="AX135" s="710"/>
    </row>
    <row r="136" spans="1:50" s="1" customFormat="1" x14ac:dyDescent="0.2">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416"/>
      <c r="AD136" s="710"/>
      <c r="AE136" s="710"/>
      <c r="AF136" s="710"/>
      <c r="AG136" s="710"/>
      <c r="AH136" s="710"/>
      <c r="AI136" s="710"/>
      <c r="AJ136" s="710"/>
      <c r="AK136" s="710"/>
      <c r="AL136" s="710"/>
      <c r="AM136" s="710"/>
      <c r="AN136" s="710"/>
      <c r="AO136" s="710"/>
      <c r="AP136" s="710"/>
      <c r="AQ136" s="710"/>
      <c r="AR136" s="710"/>
      <c r="AS136" s="710"/>
      <c r="AT136" s="710"/>
      <c r="AU136" s="710"/>
      <c r="AV136" s="710"/>
      <c r="AW136" s="710"/>
      <c r="AX136" s="710"/>
    </row>
    <row r="137" spans="1:50" s="1" customFormat="1" x14ac:dyDescent="0.2">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416"/>
      <c r="AD137" s="710"/>
      <c r="AE137" s="710"/>
      <c r="AF137" s="710"/>
      <c r="AG137" s="710"/>
      <c r="AH137" s="710"/>
      <c r="AI137" s="710"/>
      <c r="AJ137" s="710"/>
      <c r="AK137" s="710"/>
      <c r="AL137" s="710"/>
      <c r="AM137" s="710"/>
      <c r="AN137" s="710"/>
      <c r="AO137" s="710"/>
      <c r="AP137" s="710"/>
      <c r="AQ137" s="710"/>
      <c r="AR137" s="710"/>
      <c r="AS137" s="710"/>
      <c r="AT137" s="710"/>
      <c r="AU137" s="710"/>
      <c r="AV137" s="710"/>
      <c r="AW137" s="710"/>
      <c r="AX137" s="710"/>
    </row>
    <row r="138" spans="1:50" s="1" customFormat="1" x14ac:dyDescent="0.2">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416"/>
      <c r="AD138" s="710"/>
      <c r="AE138" s="710"/>
      <c r="AF138" s="710"/>
      <c r="AG138" s="710"/>
      <c r="AH138" s="710"/>
      <c r="AI138" s="710"/>
      <c r="AJ138" s="710"/>
      <c r="AK138" s="710"/>
      <c r="AL138" s="710"/>
      <c r="AM138" s="710"/>
      <c r="AN138" s="710"/>
      <c r="AO138" s="710"/>
      <c r="AP138" s="710"/>
      <c r="AQ138" s="710"/>
      <c r="AR138" s="710"/>
      <c r="AS138" s="710"/>
      <c r="AT138" s="710"/>
      <c r="AU138" s="710"/>
      <c r="AV138" s="710"/>
      <c r="AW138" s="710"/>
      <c r="AX138" s="710"/>
    </row>
    <row r="139" spans="1:50" s="1" customFormat="1" x14ac:dyDescent="0.2">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416"/>
      <c r="AD139" s="710"/>
      <c r="AE139" s="710"/>
      <c r="AF139" s="710"/>
      <c r="AG139" s="710"/>
      <c r="AH139" s="710"/>
      <c r="AI139" s="710"/>
      <c r="AJ139" s="710"/>
      <c r="AK139" s="710"/>
      <c r="AL139" s="710"/>
      <c r="AM139" s="710"/>
      <c r="AN139" s="710"/>
      <c r="AO139" s="710"/>
      <c r="AP139" s="710"/>
      <c r="AQ139" s="710"/>
      <c r="AR139" s="710"/>
      <c r="AS139" s="710"/>
      <c r="AT139" s="710"/>
      <c r="AU139" s="710"/>
      <c r="AV139" s="710"/>
      <c r="AW139" s="710"/>
      <c r="AX139" s="710"/>
    </row>
    <row r="140" spans="1:50" s="1" customFormat="1" x14ac:dyDescent="0.2">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416"/>
      <c r="AD140" s="710"/>
      <c r="AE140" s="710"/>
      <c r="AF140" s="710"/>
      <c r="AG140" s="710"/>
      <c r="AH140" s="710"/>
      <c r="AI140" s="710"/>
      <c r="AJ140" s="710"/>
      <c r="AK140" s="710"/>
      <c r="AL140" s="710"/>
      <c r="AM140" s="710"/>
      <c r="AN140" s="710"/>
      <c r="AO140" s="710"/>
      <c r="AP140" s="710"/>
      <c r="AQ140" s="710"/>
      <c r="AR140" s="710"/>
      <c r="AS140" s="710"/>
      <c r="AT140" s="710"/>
      <c r="AU140" s="710"/>
      <c r="AV140" s="710"/>
      <c r="AW140" s="710"/>
      <c r="AX140" s="710"/>
    </row>
    <row r="141" spans="1:50" s="1" customFormat="1" x14ac:dyDescent="0.2">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416"/>
      <c r="AD141" s="710"/>
      <c r="AE141" s="710"/>
      <c r="AF141" s="710"/>
      <c r="AG141" s="710"/>
      <c r="AH141" s="710"/>
      <c r="AI141" s="710"/>
      <c r="AJ141" s="710"/>
      <c r="AK141" s="710"/>
      <c r="AL141" s="710"/>
      <c r="AM141" s="710"/>
      <c r="AN141" s="710"/>
      <c r="AO141" s="710"/>
      <c r="AP141" s="710"/>
      <c r="AQ141" s="710"/>
      <c r="AR141" s="710"/>
      <c r="AS141" s="710"/>
      <c r="AT141" s="710"/>
      <c r="AU141" s="710"/>
      <c r="AV141" s="710"/>
      <c r="AW141" s="710"/>
      <c r="AX141" s="710"/>
    </row>
    <row r="142" spans="1:50" s="1" customFormat="1" x14ac:dyDescent="0.2">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416"/>
      <c r="AD142" s="710"/>
      <c r="AE142" s="710"/>
      <c r="AF142" s="710"/>
      <c r="AG142" s="710"/>
      <c r="AH142" s="710"/>
      <c r="AI142" s="710"/>
      <c r="AJ142" s="710"/>
      <c r="AK142" s="710"/>
      <c r="AL142" s="710"/>
      <c r="AM142" s="710"/>
      <c r="AN142" s="710"/>
      <c r="AO142" s="710"/>
      <c r="AP142" s="710"/>
      <c r="AQ142" s="710"/>
      <c r="AR142" s="710"/>
      <c r="AS142" s="710"/>
      <c r="AT142" s="710"/>
      <c r="AU142" s="710"/>
      <c r="AV142" s="710"/>
      <c r="AW142" s="710"/>
      <c r="AX142" s="710"/>
    </row>
    <row r="143" spans="1:50" s="1" customFormat="1" x14ac:dyDescent="0.2">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416"/>
      <c r="AD143" s="710"/>
      <c r="AE143" s="710"/>
      <c r="AF143" s="710"/>
      <c r="AG143" s="710"/>
      <c r="AH143" s="710"/>
      <c r="AI143" s="710"/>
      <c r="AJ143" s="710"/>
      <c r="AK143" s="710"/>
      <c r="AL143" s="710"/>
      <c r="AM143" s="710"/>
      <c r="AN143" s="710"/>
      <c r="AO143" s="710"/>
      <c r="AP143" s="710"/>
      <c r="AQ143" s="710"/>
      <c r="AR143" s="710"/>
      <c r="AS143" s="710"/>
      <c r="AT143" s="710"/>
      <c r="AU143" s="710"/>
      <c r="AV143" s="710"/>
      <c r="AW143" s="710"/>
      <c r="AX143" s="710"/>
    </row>
    <row r="144" spans="1:50" s="1" customFormat="1" x14ac:dyDescent="0.2">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416"/>
      <c r="AD144" s="710"/>
      <c r="AE144" s="710"/>
      <c r="AF144" s="710"/>
      <c r="AG144" s="710"/>
      <c r="AH144" s="710"/>
      <c r="AI144" s="710"/>
      <c r="AJ144" s="710"/>
      <c r="AK144" s="710"/>
      <c r="AL144" s="710"/>
      <c r="AM144" s="710"/>
      <c r="AN144" s="710"/>
      <c r="AO144" s="710"/>
      <c r="AP144" s="710"/>
      <c r="AQ144" s="710"/>
      <c r="AR144" s="710"/>
      <c r="AS144" s="710"/>
      <c r="AT144" s="710"/>
      <c r="AU144" s="710"/>
      <c r="AV144" s="710"/>
      <c r="AW144" s="710"/>
      <c r="AX144" s="710"/>
    </row>
    <row r="145" spans="1:50" s="1" customFormat="1" x14ac:dyDescent="0.2">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416"/>
      <c r="AD145" s="710"/>
      <c r="AE145" s="710"/>
      <c r="AF145" s="710"/>
      <c r="AG145" s="710"/>
      <c r="AH145" s="710"/>
      <c r="AI145" s="710"/>
      <c r="AJ145" s="710"/>
      <c r="AK145" s="710"/>
      <c r="AL145" s="710"/>
      <c r="AM145" s="710"/>
      <c r="AN145" s="710"/>
      <c r="AO145" s="710"/>
      <c r="AP145" s="710"/>
      <c r="AQ145" s="710"/>
      <c r="AR145" s="710"/>
      <c r="AS145" s="710"/>
      <c r="AT145" s="710"/>
      <c r="AU145" s="710"/>
      <c r="AV145" s="710"/>
      <c r="AW145" s="710"/>
      <c r="AX145" s="710"/>
    </row>
    <row r="146" spans="1:50" s="1" customFormat="1" x14ac:dyDescent="0.2">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416"/>
      <c r="AD146" s="710"/>
      <c r="AE146" s="710"/>
      <c r="AF146" s="710"/>
      <c r="AG146" s="710"/>
      <c r="AH146" s="710"/>
      <c r="AI146" s="710"/>
      <c r="AJ146" s="710"/>
      <c r="AK146" s="710"/>
      <c r="AL146" s="710"/>
      <c r="AM146" s="710"/>
      <c r="AN146" s="710"/>
      <c r="AO146" s="710"/>
      <c r="AP146" s="710"/>
      <c r="AQ146" s="710"/>
      <c r="AR146" s="710"/>
      <c r="AS146" s="710"/>
      <c r="AT146" s="710"/>
      <c r="AU146" s="710"/>
      <c r="AV146" s="710"/>
      <c r="AW146" s="710"/>
      <c r="AX146" s="710"/>
    </row>
    <row r="147" spans="1:50" s="1" customFormat="1" x14ac:dyDescent="0.2">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416"/>
      <c r="AD147" s="710"/>
      <c r="AE147" s="710"/>
      <c r="AF147" s="710"/>
      <c r="AG147" s="710"/>
      <c r="AH147" s="710"/>
      <c r="AI147" s="710"/>
      <c r="AJ147" s="710"/>
      <c r="AK147" s="710"/>
      <c r="AL147" s="710"/>
      <c r="AM147" s="710"/>
      <c r="AN147" s="710"/>
      <c r="AO147" s="710"/>
      <c r="AP147" s="710"/>
      <c r="AQ147" s="710"/>
      <c r="AR147" s="710"/>
      <c r="AS147" s="710"/>
      <c r="AT147" s="710"/>
      <c r="AU147" s="710"/>
      <c r="AV147" s="710"/>
      <c r="AW147" s="710"/>
      <c r="AX147" s="710"/>
    </row>
    <row r="148" spans="1:50" s="1" customFormat="1" x14ac:dyDescent="0.2">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416"/>
      <c r="AD148" s="710"/>
      <c r="AE148" s="710"/>
      <c r="AF148" s="710"/>
      <c r="AG148" s="710"/>
      <c r="AH148" s="710"/>
      <c r="AI148" s="710"/>
      <c r="AJ148" s="710"/>
      <c r="AK148" s="710"/>
      <c r="AL148" s="710"/>
      <c r="AM148" s="710"/>
      <c r="AN148" s="710"/>
      <c r="AO148" s="710"/>
      <c r="AP148" s="710"/>
      <c r="AQ148" s="710"/>
      <c r="AR148" s="710"/>
      <c r="AS148" s="710"/>
      <c r="AT148" s="710"/>
      <c r="AU148" s="710"/>
      <c r="AV148" s="710"/>
      <c r="AW148" s="710"/>
      <c r="AX148" s="710"/>
    </row>
    <row r="149" spans="1:50" s="1" customFormat="1" x14ac:dyDescent="0.2">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416"/>
      <c r="AD149" s="710"/>
      <c r="AE149" s="710"/>
      <c r="AF149" s="710"/>
      <c r="AG149" s="710"/>
      <c r="AH149" s="710"/>
      <c r="AI149" s="710"/>
      <c r="AJ149" s="710"/>
      <c r="AK149" s="710"/>
      <c r="AL149" s="710"/>
      <c r="AM149" s="710"/>
      <c r="AN149" s="710"/>
      <c r="AO149" s="710"/>
      <c r="AP149" s="710"/>
      <c r="AQ149" s="710"/>
      <c r="AR149" s="710"/>
      <c r="AS149" s="710"/>
      <c r="AT149" s="710"/>
      <c r="AU149" s="710"/>
      <c r="AV149" s="710"/>
      <c r="AW149" s="710"/>
      <c r="AX149" s="710"/>
    </row>
    <row r="150" spans="1:50" s="1" customFormat="1" x14ac:dyDescent="0.2">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416"/>
      <c r="AD150" s="710"/>
      <c r="AE150" s="710"/>
      <c r="AF150" s="710"/>
      <c r="AG150" s="710"/>
      <c r="AH150" s="710"/>
      <c r="AI150" s="710"/>
      <c r="AJ150" s="710"/>
      <c r="AK150" s="710"/>
      <c r="AL150" s="710"/>
      <c r="AM150" s="710"/>
      <c r="AN150" s="710"/>
      <c r="AO150" s="710"/>
      <c r="AP150" s="710"/>
      <c r="AQ150" s="710"/>
      <c r="AR150" s="710"/>
      <c r="AS150" s="710"/>
      <c r="AT150" s="710"/>
      <c r="AU150" s="710"/>
      <c r="AV150" s="710"/>
      <c r="AW150" s="710"/>
      <c r="AX150" s="710"/>
    </row>
    <row r="151" spans="1:50" s="1" customFormat="1" x14ac:dyDescent="0.2">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416"/>
      <c r="AD151" s="710"/>
      <c r="AE151" s="710"/>
      <c r="AF151" s="710"/>
      <c r="AG151" s="710"/>
      <c r="AH151" s="710"/>
      <c r="AI151" s="710"/>
      <c r="AJ151" s="710"/>
      <c r="AK151" s="710"/>
      <c r="AL151" s="710"/>
      <c r="AM151" s="710"/>
      <c r="AN151" s="710"/>
      <c r="AO151" s="710"/>
      <c r="AP151" s="710"/>
      <c r="AQ151" s="710"/>
      <c r="AR151" s="710"/>
      <c r="AS151" s="710"/>
      <c r="AT151" s="710"/>
      <c r="AU151" s="710"/>
      <c r="AV151" s="710"/>
      <c r="AW151" s="710"/>
      <c r="AX151" s="710"/>
    </row>
    <row r="152" spans="1:50" s="1" customFormat="1" x14ac:dyDescent="0.2">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416"/>
      <c r="AD152" s="710"/>
      <c r="AE152" s="710"/>
      <c r="AF152" s="710"/>
      <c r="AG152" s="710"/>
      <c r="AH152" s="710"/>
      <c r="AI152" s="710"/>
      <c r="AJ152" s="710"/>
      <c r="AK152" s="710"/>
      <c r="AL152" s="710"/>
      <c r="AM152" s="710"/>
      <c r="AN152" s="710"/>
      <c r="AO152" s="710"/>
      <c r="AP152" s="710"/>
      <c r="AQ152" s="710"/>
      <c r="AR152" s="710"/>
      <c r="AS152" s="710"/>
      <c r="AT152" s="710"/>
      <c r="AU152" s="710"/>
      <c r="AV152" s="710"/>
      <c r="AW152" s="710"/>
      <c r="AX152" s="710"/>
    </row>
    <row r="153" spans="1:50" s="1" customFormat="1" x14ac:dyDescent="0.2">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416"/>
      <c r="AD153" s="710"/>
      <c r="AE153" s="710"/>
      <c r="AF153" s="710"/>
      <c r="AG153" s="710"/>
      <c r="AH153" s="710"/>
      <c r="AI153" s="710"/>
      <c r="AJ153" s="710"/>
      <c r="AK153" s="710"/>
      <c r="AL153" s="710"/>
      <c r="AM153" s="710"/>
      <c r="AN153" s="710"/>
      <c r="AO153" s="710"/>
      <c r="AP153" s="710"/>
      <c r="AQ153" s="710"/>
      <c r="AR153" s="710"/>
      <c r="AS153" s="710"/>
      <c r="AT153" s="710"/>
      <c r="AU153" s="710"/>
      <c r="AV153" s="710"/>
      <c r="AW153" s="710"/>
      <c r="AX153" s="710"/>
    </row>
    <row r="154" spans="1:50" s="1" customFormat="1" x14ac:dyDescent="0.2">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416"/>
      <c r="AD154" s="710"/>
      <c r="AE154" s="710"/>
      <c r="AF154" s="710"/>
      <c r="AG154" s="710"/>
      <c r="AH154" s="710"/>
      <c r="AI154" s="710"/>
      <c r="AJ154" s="710"/>
      <c r="AK154" s="710"/>
      <c r="AL154" s="710"/>
      <c r="AM154" s="710"/>
      <c r="AN154" s="710"/>
      <c r="AO154" s="710"/>
      <c r="AP154" s="710"/>
      <c r="AQ154" s="710"/>
      <c r="AR154" s="710"/>
      <c r="AS154" s="710"/>
      <c r="AT154" s="710"/>
      <c r="AU154" s="710"/>
      <c r="AV154" s="710"/>
      <c r="AW154" s="710"/>
      <c r="AX154" s="710"/>
    </row>
    <row r="155" spans="1:50" s="1" customFormat="1" x14ac:dyDescent="0.2">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416"/>
      <c r="AD155" s="710"/>
      <c r="AE155" s="710"/>
      <c r="AF155" s="710"/>
      <c r="AG155" s="710"/>
      <c r="AH155" s="710"/>
      <c r="AI155" s="710"/>
      <c r="AJ155" s="710"/>
      <c r="AK155" s="710"/>
      <c r="AL155" s="710"/>
      <c r="AM155" s="710"/>
      <c r="AN155" s="710"/>
      <c r="AO155" s="710"/>
      <c r="AP155" s="710"/>
      <c r="AQ155" s="710"/>
      <c r="AR155" s="710"/>
      <c r="AS155" s="710"/>
      <c r="AT155" s="710"/>
      <c r="AU155" s="710"/>
      <c r="AV155" s="710"/>
      <c r="AW155" s="710"/>
      <c r="AX155" s="710"/>
    </row>
    <row r="156" spans="1:50" s="1" customFormat="1" x14ac:dyDescent="0.2">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416"/>
      <c r="AD156" s="710"/>
      <c r="AE156" s="710"/>
      <c r="AF156" s="710"/>
      <c r="AG156" s="710"/>
      <c r="AH156" s="710"/>
      <c r="AI156" s="710"/>
      <c r="AJ156" s="710"/>
      <c r="AK156" s="710"/>
      <c r="AL156" s="710"/>
      <c r="AM156" s="710"/>
      <c r="AN156" s="710"/>
      <c r="AO156" s="710"/>
      <c r="AP156" s="710"/>
      <c r="AQ156" s="710"/>
      <c r="AR156" s="710"/>
      <c r="AS156" s="710"/>
      <c r="AT156" s="710"/>
      <c r="AU156" s="710"/>
      <c r="AV156" s="710"/>
      <c r="AW156" s="710"/>
      <c r="AX156" s="710"/>
    </row>
    <row r="157" spans="1:50" s="1" customFormat="1" x14ac:dyDescent="0.2">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416"/>
      <c r="AD157" s="710"/>
      <c r="AE157" s="710"/>
      <c r="AF157" s="710"/>
      <c r="AG157" s="710"/>
      <c r="AH157" s="710"/>
      <c r="AI157" s="710"/>
      <c r="AJ157" s="710"/>
      <c r="AK157" s="710"/>
      <c r="AL157" s="710"/>
      <c r="AM157" s="710"/>
      <c r="AN157" s="710"/>
      <c r="AO157" s="710"/>
      <c r="AP157" s="710"/>
      <c r="AQ157" s="710"/>
      <c r="AR157" s="710"/>
      <c r="AS157" s="710"/>
      <c r="AT157" s="710"/>
      <c r="AU157" s="710"/>
      <c r="AV157" s="710"/>
      <c r="AW157" s="710"/>
      <c r="AX157" s="710"/>
    </row>
    <row r="158" spans="1:50" s="1" customFormat="1" x14ac:dyDescent="0.2">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416"/>
      <c r="AD158" s="710"/>
      <c r="AE158" s="710"/>
      <c r="AF158" s="710"/>
      <c r="AG158" s="710"/>
      <c r="AH158" s="710"/>
      <c r="AI158" s="710"/>
      <c r="AJ158" s="710"/>
      <c r="AK158" s="710"/>
      <c r="AL158" s="710"/>
      <c r="AM158" s="710"/>
      <c r="AN158" s="710"/>
      <c r="AO158" s="710"/>
      <c r="AP158" s="710"/>
      <c r="AQ158" s="710"/>
      <c r="AR158" s="710"/>
      <c r="AS158" s="710"/>
      <c r="AT158" s="710"/>
      <c r="AU158" s="710"/>
      <c r="AV158" s="710"/>
      <c r="AW158" s="710"/>
      <c r="AX158" s="710"/>
    </row>
    <row r="159" spans="1:50" s="1" customFormat="1" x14ac:dyDescent="0.2">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416"/>
      <c r="AD159" s="710"/>
      <c r="AE159" s="710"/>
      <c r="AF159" s="710"/>
      <c r="AG159" s="710"/>
      <c r="AH159" s="710"/>
      <c r="AI159" s="710"/>
      <c r="AJ159" s="710"/>
      <c r="AK159" s="710"/>
      <c r="AL159" s="710"/>
      <c r="AM159" s="710"/>
      <c r="AN159" s="710"/>
      <c r="AO159" s="710"/>
      <c r="AP159" s="710"/>
      <c r="AQ159" s="710"/>
      <c r="AR159" s="710"/>
      <c r="AS159" s="710"/>
      <c r="AT159" s="710"/>
      <c r="AU159" s="710"/>
      <c r="AV159" s="710"/>
      <c r="AW159" s="710"/>
      <c r="AX159" s="710"/>
    </row>
    <row r="160" spans="1:50" s="1" customFormat="1" x14ac:dyDescent="0.2">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416"/>
      <c r="AD160" s="710"/>
      <c r="AE160" s="710"/>
      <c r="AF160" s="710"/>
      <c r="AG160" s="710"/>
      <c r="AH160" s="710"/>
      <c r="AI160" s="710"/>
      <c r="AJ160" s="710"/>
      <c r="AK160" s="710"/>
      <c r="AL160" s="710"/>
      <c r="AM160" s="710"/>
      <c r="AN160" s="710"/>
      <c r="AO160" s="710"/>
      <c r="AP160" s="710"/>
      <c r="AQ160" s="710"/>
      <c r="AR160" s="710"/>
      <c r="AS160" s="710"/>
      <c r="AT160" s="710"/>
      <c r="AU160" s="710"/>
      <c r="AV160" s="710"/>
      <c r="AW160" s="710"/>
      <c r="AX160" s="710"/>
    </row>
    <row r="161" spans="1:50" s="1" customFormat="1" x14ac:dyDescent="0.2">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416"/>
      <c r="AD161" s="710"/>
      <c r="AE161" s="710"/>
      <c r="AF161" s="710"/>
      <c r="AG161" s="710"/>
      <c r="AH161" s="710"/>
      <c r="AI161" s="710"/>
      <c r="AJ161" s="710"/>
      <c r="AK161" s="710"/>
      <c r="AL161" s="710"/>
      <c r="AM161" s="710"/>
      <c r="AN161" s="710"/>
      <c r="AO161" s="710"/>
      <c r="AP161" s="710"/>
      <c r="AQ161" s="710"/>
      <c r="AR161" s="710"/>
      <c r="AS161" s="710"/>
      <c r="AT161" s="710"/>
      <c r="AU161" s="710"/>
      <c r="AV161" s="710"/>
      <c r="AW161" s="710"/>
      <c r="AX161" s="710"/>
    </row>
    <row r="162" spans="1:50" s="1" customFormat="1" x14ac:dyDescent="0.2">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416"/>
      <c r="AD162" s="710"/>
      <c r="AE162" s="710"/>
      <c r="AF162" s="710"/>
      <c r="AG162" s="710"/>
      <c r="AH162" s="710"/>
      <c r="AI162" s="710"/>
      <c r="AJ162" s="710"/>
      <c r="AK162" s="710"/>
      <c r="AL162" s="710"/>
      <c r="AM162" s="710"/>
      <c r="AN162" s="710"/>
      <c r="AO162" s="710"/>
      <c r="AP162" s="710"/>
      <c r="AQ162" s="710"/>
      <c r="AR162" s="710"/>
      <c r="AS162" s="710"/>
      <c r="AT162" s="710"/>
      <c r="AU162" s="710"/>
      <c r="AV162" s="710"/>
      <c r="AW162" s="710"/>
      <c r="AX162" s="710"/>
    </row>
    <row r="163" spans="1:50" s="1" customFormat="1" x14ac:dyDescent="0.2">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416"/>
      <c r="AD163" s="710"/>
      <c r="AE163" s="710"/>
      <c r="AF163" s="710"/>
      <c r="AG163" s="710"/>
      <c r="AH163" s="710"/>
      <c r="AI163" s="710"/>
      <c r="AJ163" s="710"/>
      <c r="AK163" s="710"/>
      <c r="AL163" s="710"/>
      <c r="AM163" s="710"/>
      <c r="AN163" s="710"/>
      <c r="AO163" s="710"/>
      <c r="AP163" s="710"/>
      <c r="AQ163" s="710"/>
      <c r="AR163" s="710"/>
      <c r="AS163" s="710"/>
      <c r="AT163" s="710"/>
      <c r="AU163" s="710"/>
      <c r="AV163" s="710"/>
      <c r="AW163" s="710"/>
      <c r="AX163" s="710"/>
    </row>
    <row r="164" spans="1:50" s="1" customFormat="1" x14ac:dyDescent="0.2">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416"/>
      <c r="AD164" s="710"/>
      <c r="AE164" s="710"/>
      <c r="AF164" s="710"/>
      <c r="AG164" s="710"/>
      <c r="AH164" s="710"/>
      <c r="AI164" s="710"/>
      <c r="AJ164" s="710"/>
      <c r="AK164" s="710"/>
      <c r="AL164" s="710"/>
      <c r="AM164" s="710"/>
      <c r="AN164" s="710"/>
      <c r="AO164" s="710"/>
      <c r="AP164" s="710"/>
      <c r="AQ164" s="710"/>
      <c r="AR164" s="710"/>
      <c r="AS164" s="710"/>
      <c r="AT164" s="710"/>
      <c r="AU164" s="710"/>
      <c r="AV164" s="710"/>
      <c r="AW164" s="710"/>
      <c r="AX164" s="710"/>
    </row>
    <row r="165" spans="1:50" s="1" customFormat="1" x14ac:dyDescent="0.2">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416"/>
      <c r="AD165" s="710"/>
      <c r="AE165" s="710"/>
      <c r="AF165" s="710"/>
      <c r="AG165" s="710"/>
      <c r="AH165" s="710"/>
      <c r="AI165" s="710"/>
      <c r="AJ165" s="710"/>
      <c r="AK165" s="710"/>
      <c r="AL165" s="710"/>
      <c r="AM165" s="710"/>
      <c r="AN165" s="710"/>
      <c r="AO165" s="710"/>
      <c r="AP165" s="710"/>
      <c r="AQ165" s="710"/>
      <c r="AR165" s="710"/>
      <c r="AS165" s="710"/>
      <c r="AT165" s="710"/>
      <c r="AU165" s="710"/>
      <c r="AV165" s="710"/>
      <c r="AW165" s="710"/>
      <c r="AX165" s="710"/>
    </row>
    <row r="166" spans="1:50" s="1" customFormat="1" x14ac:dyDescent="0.2">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416"/>
      <c r="AD166" s="710"/>
      <c r="AE166" s="710"/>
      <c r="AF166" s="710"/>
      <c r="AG166" s="710"/>
      <c r="AH166" s="710"/>
      <c r="AI166" s="710"/>
      <c r="AJ166" s="710"/>
      <c r="AK166" s="710"/>
      <c r="AL166" s="710"/>
      <c r="AM166" s="710"/>
      <c r="AN166" s="710"/>
      <c r="AO166" s="710"/>
      <c r="AP166" s="710"/>
      <c r="AQ166" s="710"/>
      <c r="AR166" s="710"/>
      <c r="AS166" s="710"/>
      <c r="AT166" s="710"/>
      <c r="AU166" s="710"/>
      <c r="AV166" s="710"/>
      <c r="AW166" s="710"/>
      <c r="AX166" s="710"/>
    </row>
    <row r="167" spans="1:50" s="1" customFormat="1" x14ac:dyDescent="0.2">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416"/>
      <c r="AD167" s="710"/>
      <c r="AE167" s="710"/>
      <c r="AF167" s="710"/>
      <c r="AG167" s="710"/>
      <c r="AH167" s="710"/>
      <c r="AI167" s="710"/>
      <c r="AJ167" s="710"/>
      <c r="AK167" s="710"/>
      <c r="AL167" s="710"/>
      <c r="AM167" s="710"/>
      <c r="AN167" s="710"/>
      <c r="AO167" s="710"/>
      <c r="AP167" s="710"/>
      <c r="AQ167" s="710"/>
      <c r="AR167" s="710"/>
      <c r="AS167" s="710"/>
      <c r="AT167" s="710"/>
      <c r="AU167" s="710"/>
      <c r="AV167" s="710"/>
      <c r="AW167" s="710"/>
      <c r="AX167" s="710"/>
    </row>
    <row r="168" spans="1:50" s="1" customFormat="1" x14ac:dyDescent="0.2">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416"/>
      <c r="AD168" s="710"/>
      <c r="AE168" s="710"/>
      <c r="AF168" s="710"/>
      <c r="AG168" s="710"/>
      <c r="AH168" s="710"/>
      <c r="AI168" s="710"/>
      <c r="AJ168" s="710"/>
      <c r="AK168" s="710"/>
      <c r="AL168" s="710"/>
      <c r="AM168" s="710"/>
      <c r="AN168" s="710"/>
      <c r="AO168" s="710"/>
      <c r="AP168" s="710"/>
      <c r="AQ168" s="710"/>
      <c r="AR168" s="710"/>
      <c r="AS168" s="710"/>
      <c r="AT168" s="710"/>
      <c r="AU168" s="710"/>
      <c r="AV168" s="710"/>
      <c r="AW168" s="710"/>
      <c r="AX168" s="710"/>
    </row>
    <row r="169" spans="1:50" s="1" customFormat="1" x14ac:dyDescent="0.2">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416"/>
      <c r="AD169" s="710"/>
      <c r="AE169" s="710"/>
      <c r="AF169" s="710"/>
      <c r="AG169" s="710"/>
      <c r="AH169" s="710"/>
      <c r="AI169" s="710"/>
      <c r="AJ169" s="710"/>
      <c r="AK169" s="710"/>
      <c r="AL169" s="710"/>
      <c r="AM169" s="710"/>
      <c r="AN169" s="710"/>
      <c r="AO169" s="710"/>
      <c r="AP169" s="710"/>
      <c r="AQ169" s="710"/>
      <c r="AR169" s="710"/>
      <c r="AS169" s="710"/>
      <c r="AT169" s="710"/>
      <c r="AU169" s="710"/>
      <c r="AV169" s="710"/>
      <c r="AW169" s="710"/>
      <c r="AX169" s="710"/>
    </row>
    <row r="170" spans="1:50" s="1" customFormat="1" x14ac:dyDescent="0.2">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416"/>
      <c r="AD170" s="710"/>
      <c r="AE170" s="710"/>
      <c r="AF170" s="710"/>
      <c r="AG170" s="710"/>
      <c r="AH170" s="710"/>
      <c r="AI170" s="710"/>
      <c r="AJ170" s="710"/>
      <c r="AK170" s="710"/>
      <c r="AL170" s="710"/>
      <c r="AM170" s="710"/>
      <c r="AN170" s="710"/>
      <c r="AO170" s="710"/>
      <c r="AP170" s="710"/>
      <c r="AQ170" s="710"/>
      <c r="AR170" s="710"/>
      <c r="AS170" s="710"/>
      <c r="AT170" s="710"/>
      <c r="AU170" s="710"/>
      <c r="AV170" s="710"/>
      <c r="AW170" s="710"/>
      <c r="AX170" s="710"/>
    </row>
    <row r="171" spans="1:50" s="1" customFormat="1" x14ac:dyDescent="0.2">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416"/>
      <c r="AD171" s="710"/>
      <c r="AE171" s="710"/>
      <c r="AF171" s="710"/>
      <c r="AG171" s="710"/>
      <c r="AH171" s="710"/>
      <c r="AI171" s="710"/>
      <c r="AJ171" s="710"/>
      <c r="AK171" s="710"/>
      <c r="AL171" s="710"/>
      <c r="AM171" s="710"/>
      <c r="AN171" s="710"/>
      <c r="AO171" s="710"/>
      <c r="AP171" s="710"/>
      <c r="AQ171" s="710"/>
      <c r="AR171" s="710"/>
      <c r="AS171" s="710"/>
      <c r="AT171" s="710"/>
      <c r="AU171" s="710"/>
      <c r="AV171" s="710"/>
      <c r="AW171" s="710"/>
      <c r="AX171" s="710"/>
    </row>
    <row r="172" spans="1:50" s="1" customFormat="1" x14ac:dyDescent="0.2">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416"/>
      <c r="AD172" s="710"/>
      <c r="AE172" s="710"/>
      <c r="AF172" s="710"/>
      <c r="AG172" s="710"/>
      <c r="AH172" s="710"/>
      <c r="AI172" s="710"/>
      <c r="AJ172" s="710"/>
      <c r="AK172" s="710"/>
      <c r="AL172" s="710"/>
      <c r="AM172" s="710"/>
      <c r="AN172" s="710"/>
      <c r="AO172" s="710"/>
      <c r="AP172" s="710"/>
      <c r="AQ172" s="710"/>
      <c r="AR172" s="710"/>
      <c r="AS172" s="710"/>
      <c r="AT172" s="710"/>
      <c r="AU172" s="710"/>
      <c r="AV172" s="710"/>
      <c r="AW172" s="710"/>
      <c r="AX172" s="710"/>
    </row>
    <row r="173" spans="1:50" s="1" customFormat="1" x14ac:dyDescent="0.2">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416"/>
      <c r="AD173" s="710"/>
      <c r="AE173" s="710"/>
      <c r="AF173" s="710"/>
      <c r="AG173" s="710"/>
      <c r="AH173" s="710"/>
      <c r="AI173" s="710"/>
      <c r="AJ173" s="710"/>
      <c r="AK173" s="710"/>
      <c r="AL173" s="710"/>
      <c r="AM173" s="710"/>
      <c r="AN173" s="710"/>
      <c r="AO173" s="710"/>
      <c r="AP173" s="710"/>
      <c r="AQ173" s="710"/>
      <c r="AR173" s="710"/>
      <c r="AS173" s="710"/>
      <c r="AT173" s="710"/>
      <c r="AU173" s="710"/>
      <c r="AV173" s="710"/>
      <c r="AW173" s="710"/>
      <c r="AX173" s="710"/>
    </row>
    <row r="174" spans="1:50" s="1" customFormat="1" x14ac:dyDescent="0.2">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416"/>
      <c r="AD174" s="710"/>
      <c r="AE174" s="710"/>
      <c r="AF174" s="710"/>
      <c r="AG174" s="710"/>
      <c r="AH174" s="710"/>
      <c r="AI174" s="710"/>
      <c r="AJ174" s="710"/>
      <c r="AK174" s="710"/>
      <c r="AL174" s="710"/>
      <c r="AM174" s="710"/>
      <c r="AN174" s="710"/>
      <c r="AO174" s="710"/>
      <c r="AP174" s="710"/>
      <c r="AQ174" s="710"/>
      <c r="AR174" s="710"/>
      <c r="AS174" s="710"/>
      <c r="AT174" s="710"/>
      <c r="AU174" s="710"/>
      <c r="AV174" s="710"/>
      <c r="AW174" s="710"/>
      <c r="AX174" s="710"/>
    </row>
    <row r="175" spans="1:50" s="1" customFormat="1" x14ac:dyDescent="0.2">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416"/>
      <c r="AD175" s="710"/>
      <c r="AE175" s="710"/>
      <c r="AF175" s="710"/>
      <c r="AG175" s="710"/>
      <c r="AH175" s="710"/>
      <c r="AI175" s="710"/>
      <c r="AJ175" s="710"/>
      <c r="AK175" s="710"/>
      <c r="AL175" s="710"/>
      <c r="AM175" s="710"/>
      <c r="AN175" s="710"/>
      <c r="AO175" s="710"/>
      <c r="AP175" s="710"/>
      <c r="AQ175" s="710"/>
      <c r="AR175" s="710"/>
      <c r="AS175" s="710"/>
      <c r="AT175" s="710"/>
      <c r="AU175" s="710"/>
      <c r="AV175" s="710"/>
      <c r="AW175" s="710"/>
      <c r="AX175" s="710"/>
    </row>
    <row r="176" spans="1:50" s="1" customFormat="1" x14ac:dyDescent="0.2">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416"/>
      <c r="AD176" s="710"/>
      <c r="AE176" s="710"/>
      <c r="AF176" s="710"/>
      <c r="AG176" s="710"/>
      <c r="AH176" s="710"/>
      <c r="AI176" s="710"/>
      <c r="AJ176" s="710"/>
      <c r="AK176" s="710"/>
      <c r="AL176" s="710"/>
      <c r="AM176" s="710"/>
      <c r="AN176" s="710"/>
      <c r="AO176" s="710"/>
      <c r="AP176" s="710"/>
      <c r="AQ176" s="710"/>
      <c r="AR176" s="710"/>
      <c r="AS176" s="710"/>
      <c r="AT176" s="710"/>
      <c r="AU176" s="710"/>
      <c r="AV176" s="710"/>
      <c r="AW176" s="710"/>
      <c r="AX176" s="710"/>
    </row>
    <row r="177" spans="1:50" s="1" customFormat="1" x14ac:dyDescent="0.2">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416"/>
      <c r="AD177" s="710"/>
      <c r="AE177" s="710"/>
      <c r="AF177" s="710"/>
      <c r="AG177" s="710"/>
      <c r="AH177" s="710"/>
      <c r="AI177" s="710"/>
      <c r="AJ177" s="710"/>
      <c r="AK177" s="710"/>
      <c r="AL177" s="710"/>
      <c r="AM177" s="710"/>
      <c r="AN177" s="710"/>
      <c r="AO177" s="710"/>
      <c r="AP177" s="710"/>
      <c r="AQ177" s="710"/>
      <c r="AR177" s="710"/>
      <c r="AS177" s="710"/>
      <c r="AT177" s="710"/>
      <c r="AU177" s="710"/>
      <c r="AV177" s="710"/>
      <c r="AW177" s="710"/>
      <c r="AX177" s="710"/>
    </row>
    <row r="178" spans="1:50" s="1" customFormat="1" x14ac:dyDescent="0.2">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416"/>
      <c r="AD178" s="710"/>
      <c r="AE178" s="710"/>
      <c r="AF178" s="710"/>
      <c r="AG178" s="710"/>
      <c r="AH178" s="710"/>
      <c r="AI178" s="710"/>
      <c r="AJ178" s="710"/>
      <c r="AK178" s="710"/>
      <c r="AL178" s="710"/>
      <c r="AM178" s="710"/>
      <c r="AN178" s="710"/>
      <c r="AO178" s="710"/>
      <c r="AP178" s="710"/>
      <c r="AQ178" s="710"/>
      <c r="AR178" s="710"/>
      <c r="AS178" s="710"/>
      <c r="AT178" s="710"/>
      <c r="AU178" s="710"/>
      <c r="AV178" s="710"/>
      <c r="AW178" s="710"/>
      <c r="AX178" s="710"/>
    </row>
    <row r="179" spans="1:50" s="1" customFormat="1" x14ac:dyDescent="0.2">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416"/>
      <c r="AD179" s="710"/>
      <c r="AE179" s="710"/>
      <c r="AF179" s="710"/>
      <c r="AG179" s="710"/>
      <c r="AH179" s="710"/>
      <c r="AI179" s="710"/>
      <c r="AJ179" s="710"/>
      <c r="AK179" s="710"/>
      <c r="AL179" s="710"/>
      <c r="AM179" s="710"/>
      <c r="AN179" s="710"/>
      <c r="AO179" s="710"/>
      <c r="AP179" s="710"/>
      <c r="AQ179" s="710"/>
      <c r="AR179" s="710"/>
      <c r="AS179" s="710"/>
      <c r="AT179" s="710"/>
      <c r="AU179" s="710"/>
      <c r="AV179" s="710"/>
      <c r="AW179" s="710"/>
      <c r="AX179" s="710"/>
    </row>
    <row r="180" spans="1:50" s="1" customFormat="1" x14ac:dyDescent="0.2">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416"/>
      <c r="AD180" s="710"/>
      <c r="AE180" s="710"/>
      <c r="AF180" s="710"/>
      <c r="AG180" s="710"/>
      <c r="AH180" s="710"/>
      <c r="AI180" s="710"/>
      <c r="AJ180" s="710"/>
      <c r="AK180" s="710"/>
      <c r="AL180" s="710"/>
      <c r="AM180" s="710"/>
      <c r="AN180" s="710"/>
      <c r="AO180" s="710"/>
      <c r="AP180" s="710"/>
      <c r="AQ180" s="710"/>
      <c r="AR180" s="710"/>
      <c r="AS180" s="710"/>
      <c r="AT180" s="710"/>
      <c r="AU180" s="710"/>
      <c r="AV180" s="710"/>
      <c r="AW180" s="710"/>
      <c r="AX180" s="710"/>
    </row>
    <row r="181" spans="1:50" s="1" customFormat="1" x14ac:dyDescent="0.2">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416"/>
      <c r="AD181" s="710"/>
      <c r="AE181" s="710"/>
      <c r="AF181" s="710"/>
      <c r="AG181" s="710"/>
      <c r="AH181" s="710"/>
      <c r="AI181" s="710"/>
      <c r="AJ181" s="710"/>
      <c r="AK181" s="710"/>
      <c r="AL181" s="710"/>
      <c r="AM181" s="710"/>
      <c r="AN181" s="710"/>
      <c r="AO181" s="710"/>
      <c r="AP181" s="710"/>
      <c r="AQ181" s="710"/>
      <c r="AR181" s="710"/>
      <c r="AS181" s="710"/>
      <c r="AT181" s="710"/>
      <c r="AU181" s="710"/>
      <c r="AV181" s="710"/>
      <c r="AW181" s="710"/>
      <c r="AX181" s="710"/>
    </row>
    <row r="182" spans="1:50" s="1" customFormat="1" x14ac:dyDescent="0.2">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416"/>
      <c r="AD182" s="710"/>
      <c r="AE182" s="710"/>
      <c r="AF182" s="710"/>
      <c r="AG182" s="710"/>
      <c r="AH182" s="710"/>
      <c r="AI182" s="710"/>
      <c r="AJ182" s="710"/>
      <c r="AK182" s="710"/>
      <c r="AL182" s="710"/>
      <c r="AM182" s="710"/>
      <c r="AN182" s="710"/>
      <c r="AO182" s="710"/>
      <c r="AP182" s="710"/>
      <c r="AQ182" s="710"/>
      <c r="AR182" s="710"/>
      <c r="AS182" s="710"/>
      <c r="AT182" s="710"/>
      <c r="AU182" s="710"/>
      <c r="AV182" s="710"/>
      <c r="AW182" s="710"/>
      <c r="AX182" s="710"/>
    </row>
    <row r="183" spans="1:50" s="1" customFormat="1" x14ac:dyDescent="0.2">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416"/>
      <c r="AD183" s="710"/>
      <c r="AE183" s="710"/>
      <c r="AF183" s="710"/>
      <c r="AG183" s="710"/>
      <c r="AH183" s="710"/>
      <c r="AI183" s="710"/>
      <c r="AJ183" s="710"/>
      <c r="AK183" s="710"/>
      <c r="AL183" s="710"/>
      <c r="AM183" s="710"/>
      <c r="AN183" s="710"/>
      <c r="AO183" s="710"/>
      <c r="AP183" s="710"/>
      <c r="AQ183" s="710"/>
      <c r="AR183" s="710"/>
      <c r="AS183" s="710"/>
      <c r="AT183" s="710"/>
      <c r="AU183" s="710"/>
      <c r="AV183" s="710"/>
      <c r="AW183" s="710"/>
      <c r="AX183" s="710"/>
    </row>
    <row r="184" spans="1:50" s="1" customFormat="1" x14ac:dyDescent="0.2">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416"/>
      <c r="AD184" s="710"/>
      <c r="AE184" s="710"/>
      <c r="AF184" s="710"/>
      <c r="AG184" s="710"/>
      <c r="AH184" s="710"/>
      <c r="AI184" s="710"/>
      <c r="AJ184" s="710"/>
      <c r="AK184" s="710"/>
      <c r="AL184" s="710"/>
      <c r="AM184" s="710"/>
      <c r="AN184" s="710"/>
      <c r="AO184" s="710"/>
      <c r="AP184" s="710"/>
      <c r="AQ184" s="710"/>
      <c r="AR184" s="710"/>
      <c r="AS184" s="710"/>
      <c r="AT184" s="710"/>
      <c r="AU184" s="710"/>
      <c r="AV184" s="710"/>
      <c r="AW184" s="710"/>
      <c r="AX184" s="710"/>
    </row>
    <row r="185" spans="1:50" s="1" customFormat="1" x14ac:dyDescent="0.2">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416"/>
      <c r="AD185" s="710"/>
      <c r="AE185" s="710"/>
      <c r="AF185" s="710"/>
      <c r="AG185" s="710"/>
      <c r="AH185" s="710"/>
      <c r="AI185" s="710"/>
      <c r="AJ185" s="710"/>
      <c r="AK185" s="710"/>
      <c r="AL185" s="710"/>
      <c r="AM185" s="710"/>
      <c r="AN185" s="710"/>
      <c r="AO185" s="710"/>
      <c r="AP185" s="710"/>
      <c r="AQ185" s="710"/>
      <c r="AR185" s="710"/>
      <c r="AS185" s="710"/>
      <c r="AT185" s="710"/>
      <c r="AU185" s="710"/>
      <c r="AV185" s="710"/>
      <c r="AW185" s="710"/>
      <c r="AX185" s="710"/>
    </row>
    <row r="186" spans="1:50" s="1" customFormat="1" x14ac:dyDescent="0.2">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416"/>
      <c r="AD186" s="710"/>
      <c r="AE186" s="710"/>
      <c r="AF186" s="710"/>
      <c r="AG186" s="710"/>
      <c r="AH186" s="710"/>
      <c r="AI186" s="710"/>
      <c r="AJ186" s="710"/>
      <c r="AK186" s="710"/>
      <c r="AL186" s="710"/>
      <c r="AM186" s="710"/>
      <c r="AN186" s="710"/>
      <c r="AO186" s="710"/>
      <c r="AP186" s="710"/>
      <c r="AQ186" s="710"/>
      <c r="AR186" s="710"/>
      <c r="AS186" s="710"/>
      <c r="AT186" s="710"/>
      <c r="AU186" s="710"/>
      <c r="AV186" s="710"/>
      <c r="AW186" s="710"/>
      <c r="AX186" s="710"/>
    </row>
    <row r="187" spans="1:50" s="1" customFormat="1" x14ac:dyDescent="0.2">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416"/>
      <c r="AD187" s="710"/>
      <c r="AE187" s="710"/>
      <c r="AF187" s="710"/>
      <c r="AG187" s="710"/>
      <c r="AH187" s="710"/>
      <c r="AI187" s="710"/>
      <c r="AJ187" s="710"/>
      <c r="AK187" s="710"/>
      <c r="AL187" s="710"/>
      <c r="AM187" s="710"/>
      <c r="AN187" s="710"/>
      <c r="AO187" s="710"/>
      <c r="AP187" s="710"/>
      <c r="AQ187" s="710"/>
      <c r="AR187" s="710"/>
      <c r="AS187" s="710"/>
      <c r="AT187" s="710"/>
      <c r="AU187" s="710"/>
      <c r="AV187" s="710"/>
      <c r="AW187" s="710"/>
      <c r="AX187" s="710"/>
    </row>
    <row r="188" spans="1:50" s="1" customFormat="1" x14ac:dyDescent="0.2">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416"/>
      <c r="AD188" s="710"/>
      <c r="AE188" s="710"/>
      <c r="AF188" s="710"/>
      <c r="AG188" s="710"/>
      <c r="AH188" s="710"/>
      <c r="AI188" s="710"/>
      <c r="AJ188" s="710"/>
      <c r="AK188" s="710"/>
      <c r="AL188" s="710"/>
      <c r="AM188" s="710"/>
      <c r="AN188" s="710"/>
      <c r="AO188" s="710"/>
      <c r="AP188" s="710"/>
      <c r="AQ188" s="710"/>
      <c r="AR188" s="710"/>
      <c r="AS188" s="710"/>
      <c r="AT188" s="710"/>
      <c r="AU188" s="710"/>
      <c r="AV188" s="710"/>
      <c r="AW188" s="710"/>
      <c r="AX188" s="710"/>
    </row>
    <row r="189" spans="1:50" s="1" customFormat="1" x14ac:dyDescent="0.2">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416"/>
      <c r="AD189" s="710"/>
      <c r="AE189" s="710"/>
      <c r="AF189" s="710"/>
      <c r="AG189" s="710"/>
      <c r="AH189" s="710"/>
      <c r="AI189" s="710"/>
      <c r="AJ189" s="710"/>
      <c r="AK189" s="710"/>
      <c r="AL189" s="710"/>
      <c r="AM189" s="710"/>
      <c r="AN189" s="710"/>
      <c r="AO189" s="710"/>
      <c r="AP189" s="710"/>
      <c r="AQ189" s="710"/>
      <c r="AR189" s="710"/>
      <c r="AS189" s="710"/>
      <c r="AT189" s="710"/>
      <c r="AU189" s="710"/>
      <c r="AV189" s="710"/>
      <c r="AW189" s="710"/>
      <c r="AX189" s="710"/>
    </row>
    <row r="190" spans="1:50" s="1" customFormat="1" x14ac:dyDescent="0.2">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416"/>
      <c r="AD190" s="710"/>
      <c r="AE190" s="710"/>
      <c r="AF190" s="710"/>
      <c r="AG190" s="710"/>
      <c r="AH190" s="710"/>
      <c r="AI190" s="710"/>
      <c r="AJ190" s="710"/>
      <c r="AK190" s="710"/>
      <c r="AL190" s="710"/>
      <c r="AM190" s="710"/>
      <c r="AN190" s="710"/>
      <c r="AO190" s="710"/>
      <c r="AP190" s="710"/>
      <c r="AQ190" s="710"/>
      <c r="AR190" s="710"/>
      <c r="AS190" s="710"/>
      <c r="AT190" s="710"/>
      <c r="AU190" s="710"/>
      <c r="AV190" s="710"/>
      <c r="AW190" s="710"/>
      <c r="AX190" s="710"/>
    </row>
    <row r="191" spans="1:50" s="1" customFormat="1" x14ac:dyDescent="0.2">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416"/>
      <c r="AD191" s="710"/>
      <c r="AE191" s="710"/>
      <c r="AF191" s="710"/>
      <c r="AG191" s="710"/>
      <c r="AH191" s="710"/>
      <c r="AI191" s="710"/>
      <c r="AJ191" s="710"/>
      <c r="AK191" s="710"/>
      <c r="AL191" s="710"/>
      <c r="AM191" s="710"/>
      <c r="AN191" s="710"/>
      <c r="AO191" s="710"/>
      <c r="AP191" s="710"/>
      <c r="AQ191" s="710"/>
      <c r="AR191" s="710"/>
      <c r="AS191" s="710"/>
      <c r="AT191" s="710"/>
      <c r="AU191" s="710"/>
      <c r="AV191" s="710"/>
      <c r="AW191" s="710"/>
      <c r="AX191" s="710"/>
    </row>
    <row r="192" spans="1:50" s="1" customFormat="1" x14ac:dyDescent="0.2">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416"/>
      <c r="AD192" s="710"/>
      <c r="AE192" s="710"/>
      <c r="AF192" s="710"/>
      <c r="AG192" s="710"/>
      <c r="AH192" s="710"/>
      <c r="AI192" s="710"/>
      <c r="AJ192" s="710"/>
      <c r="AK192" s="710"/>
      <c r="AL192" s="710"/>
      <c r="AM192" s="710"/>
      <c r="AN192" s="710"/>
      <c r="AO192" s="710"/>
      <c r="AP192" s="710"/>
      <c r="AQ192" s="710"/>
      <c r="AR192" s="710"/>
      <c r="AS192" s="710"/>
      <c r="AT192" s="710"/>
      <c r="AU192" s="710"/>
      <c r="AV192" s="710"/>
      <c r="AW192" s="710"/>
      <c r="AX192" s="710"/>
    </row>
    <row r="193" spans="1:50" s="1" customFormat="1" x14ac:dyDescent="0.2">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416"/>
      <c r="AD193" s="710"/>
      <c r="AE193" s="710"/>
      <c r="AF193" s="710"/>
      <c r="AG193" s="710"/>
      <c r="AH193" s="710"/>
      <c r="AI193" s="710"/>
      <c r="AJ193" s="710"/>
      <c r="AK193" s="710"/>
      <c r="AL193" s="710"/>
      <c r="AM193" s="710"/>
      <c r="AN193" s="710"/>
      <c r="AO193" s="710"/>
      <c r="AP193" s="710"/>
      <c r="AQ193" s="710"/>
      <c r="AR193" s="710"/>
      <c r="AS193" s="710"/>
      <c r="AT193" s="710"/>
      <c r="AU193" s="710"/>
      <c r="AV193" s="710"/>
      <c r="AW193" s="710"/>
      <c r="AX193" s="710"/>
    </row>
    <row r="194" spans="1:50" s="1" customFormat="1" x14ac:dyDescent="0.2">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416"/>
      <c r="AD194" s="710"/>
      <c r="AE194" s="710"/>
      <c r="AF194" s="710"/>
      <c r="AG194" s="710"/>
      <c r="AH194" s="710"/>
      <c r="AI194" s="710"/>
      <c r="AJ194" s="710"/>
      <c r="AK194" s="710"/>
      <c r="AL194" s="710"/>
      <c r="AM194" s="710"/>
      <c r="AN194" s="710"/>
      <c r="AO194" s="710"/>
      <c r="AP194" s="710"/>
      <c r="AQ194" s="710"/>
      <c r="AR194" s="710"/>
      <c r="AS194" s="710"/>
      <c r="AT194" s="710"/>
      <c r="AU194" s="710"/>
      <c r="AV194" s="710"/>
      <c r="AW194" s="710"/>
      <c r="AX194" s="710"/>
    </row>
    <row r="195" spans="1:50" s="1" customFormat="1" x14ac:dyDescent="0.2">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416"/>
      <c r="AD195" s="710"/>
      <c r="AE195" s="710"/>
      <c r="AF195" s="710"/>
      <c r="AG195" s="710"/>
      <c r="AH195" s="710"/>
      <c r="AI195" s="710"/>
      <c r="AJ195" s="710"/>
      <c r="AK195" s="710"/>
      <c r="AL195" s="710"/>
      <c r="AM195" s="710"/>
      <c r="AN195" s="710"/>
      <c r="AO195" s="710"/>
      <c r="AP195" s="710"/>
      <c r="AQ195" s="710"/>
      <c r="AR195" s="710"/>
      <c r="AS195" s="710"/>
      <c r="AT195" s="710"/>
      <c r="AU195" s="710"/>
      <c r="AV195" s="710"/>
      <c r="AW195" s="710"/>
      <c r="AX195" s="710"/>
    </row>
    <row r="196" spans="1:50" s="1" customFormat="1" x14ac:dyDescent="0.2">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416"/>
      <c r="AD196" s="710"/>
      <c r="AE196" s="710"/>
      <c r="AF196" s="710"/>
      <c r="AG196" s="710"/>
      <c r="AH196" s="710"/>
      <c r="AI196" s="710"/>
      <c r="AJ196" s="710"/>
      <c r="AK196" s="710"/>
      <c r="AL196" s="710"/>
      <c r="AM196" s="710"/>
      <c r="AN196" s="710"/>
      <c r="AO196" s="710"/>
      <c r="AP196" s="710"/>
      <c r="AQ196" s="710"/>
      <c r="AR196" s="710"/>
      <c r="AS196" s="710"/>
      <c r="AT196" s="710"/>
      <c r="AU196" s="710"/>
      <c r="AV196" s="710"/>
      <c r="AW196" s="710"/>
      <c r="AX196" s="710"/>
    </row>
    <row r="197" spans="1:50" s="1" customFormat="1" x14ac:dyDescent="0.2">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416"/>
      <c r="AD197" s="710"/>
      <c r="AE197" s="710"/>
      <c r="AF197" s="710"/>
      <c r="AG197" s="710"/>
      <c r="AH197" s="710"/>
      <c r="AI197" s="710"/>
      <c r="AJ197" s="710"/>
      <c r="AK197" s="710"/>
      <c r="AL197" s="710"/>
      <c r="AM197" s="710"/>
      <c r="AN197" s="710"/>
      <c r="AO197" s="710"/>
      <c r="AP197" s="710"/>
      <c r="AQ197" s="710"/>
      <c r="AR197" s="710"/>
      <c r="AS197" s="710"/>
      <c r="AT197" s="710"/>
      <c r="AU197" s="710"/>
      <c r="AV197" s="710"/>
      <c r="AW197" s="710"/>
      <c r="AX197" s="710"/>
    </row>
    <row r="198" spans="1:50" s="1" customFormat="1" x14ac:dyDescent="0.2">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416"/>
      <c r="AD198" s="710"/>
      <c r="AE198" s="710"/>
      <c r="AF198" s="710"/>
      <c r="AG198" s="710"/>
      <c r="AH198" s="710"/>
      <c r="AI198" s="710"/>
      <c r="AJ198" s="710"/>
      <c r="AK198" s="710"/>
      <c r="AL198" s="710"/>
      <c r="AM198" s="710"/>
      <c r="AN198" s="710"/>
      <c r="AO198" s="710"/>
      <c r="AP198" s="710"/>
      <c r="AQ198" s="710"/>
      <c r="AR198" s="710"/>
      <c r="AS198" s="710"/>
      <c r="AT198" s="710"/>
      <c r="AU198" s="710"/>
      <c r="AV198" s="710"/>
      <c r="AW198" s="710"/>
      <c r="AX198" s="710"/>
    </row>
    <row r="199" spans="1:50" s="1" customFormat="1" x14ac:dyDescent="0.2">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416"/>
      <c r="AD199" s="710"/>
      <c r="AE199" s="710"/>
      <c r="AF199" s="710"/>
      <c r="AG199" s="710"/>
      <c r="AH199" s="710"/>
      <c r="AI199" s="710"/>
      <c r="AJ199" s="710"/>
      <c r="AK199" s="710"/>
      <c r="AL199" s="710"/>
      <c r="AM199" s="710"/>
      <c r="AN199" s="710"/>
      <c r="AO199" s="710"/>
      <c r="AP199" s="710"/>
      <c r="AQ199" s="710"/>
      <c r="AR199" s="710"/>
      <c r="AS199" s="710"/>
      <c r="AT199" s="710"/>
      <c r="AU199" s="710"/>
      <c r="AV199" s="710"/>
      <c r="AW199" s="710"/>
      <c r="AX199" s="710"/>
    </row>
    <row r="200" spans="1:50" s="1" customFormat="1" x14ac:dyDescent="0.2">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416"/>
      <c r="AD200" s="710"/>
      <c r="AE200" s="710"/>
      <c r="AF200" s="710"/>
      <c r="AG200" s="710"/>
      <c r="AH200" s="710"/>
      <c r="AI200" s="710"/>
      <c r="AJ200" s="710"/>
      <c r="AK200" s="710"/>
      <c r="AL200" s="710"/>
      <c r="AM200" s="710"/>
      <c r="AN200" s="710"/>
      <c r="AO200" s="710"/>
      <c r="AP200" s="710"/>
      <c r="AQ200" s="710"/>
      <c r="AR200" s="710"/>
      <c r="AS200" s="710"/>
      <c r="AT200" s="710"/>
      <c r="AU200" s="710"/>
      <c r="AV200" s="710"/>
      <c r="AW200" s="710"/>
      <c r="AX200" s="710"/>
    </row>
    <row r="201" spans="1:50" s="1" customFormat="1" x14ac:dyDescent="0.2">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416"/>
      <c r="AD201" s="710"/>
      <c r="AE201" s="710"/>
      <c r="AF201" s="710"/>
      <c r="AG201" s="710"/>
      <c r="AH201" s="710"/>
      <c r="AI201" s="710"/>
      <c r="AJ201" s="710"/>
      <c r="AK201" s="710"/>
      <c r="AL201" s="710"/>
      <c r="AM201" s="710"/>
      <c r="AN201" s="710"/>
      <c r="AO201" s="710"/>
      <c r="AP201" s="710"/>
      <c r="AQ201" s="710"/>
      <c r="AR201" s="710"/>
      <c r="AS201" s="710"/>
      <c r="AT201" s="710"/>
      <c r="AU201" s="710"/>
      <c r="AV201" s="710"/>
      <c r="AW201" s="710"/>
      <c r="AX201" s="710"/>
    </row>
    <row r="202" spans="1:50" s="1" customFormat="1" x14ac:dyDescent="0.2">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416"/>
      <c r="AD202" s="710"/>
      <c r="AE202" s="710"/>
      <c r="AF202" s="710"/>
      <c r="AG202" s="710"/>
      <c r="AH202" s="710"/>
      <c r="AI202" s="710"/>
      <c r="AJ202" s="710"/>
      <c r="AK202" s="710"/>
      <c r="AL202" s="710"/>
      <c r="AM202" s="710"/>
      <c r="AN202" s="710"/>
      <c r="AO202" s="710"/>
      <c r="AP202" s="710"/>
      <c r="AQ202" s="710"/>
      <c r="AR202" s="710"/>
      <c r="AS202" s="710"/>
      <c r="AT202" s="710"/>
      <c r="AU202" s="710"/>
      <c r="AV202" s="710"/>
      <c r="AW202" s="710"/>
      <c r="AX202" s="710"/>
    </row>
    <row r="203" spans="1:50" s="1" customFormat="1" x14ac:dyDescent="0.2">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416"/>
      <c r="AD203" s="710"/>
      <c r="AE203" s="710"/>
      <c r="AF203" s="710"/>
      <c r="AG203" s="710"/>
      <c r="AH203" s="710"/>
      <c r="AI203" s="710"/>
      <c r="AJ203" s="710"/>
      <c r="AK203" s="710"/>
      <c r="AL203" s="710"/>
      <c r="AM203" s="710"/>
      <c r="AN203" s="710"/>
      <c r="AO203" s="710"/>
      <c r="AP203" s="710"/>
      <c r="AQ203" s="710"/>
      <c r="AR203" s="710"/>
      <c r="AS203" s="710"/>
      <c r="AT203" s="710"/>
      <c r="AU203" s="710"/>
      <c r="AV203" s="710"/>
      <c r="AW203" s="710"/>
      <c r="AX203" s="710"/>
    </row>
    <row r="204" spans="1:50" s="1" customFormat="1" x14ac:dyDescent="0.2">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416"/>
      <c r="AD204" s="710"/>
      <c r="AE204" s="710"/>
      <c r="AF204" s="710"/>
      <c r="AG204" s="710"/>
      <c r="AH204" s="710"/>
      <c r="AI204" s="710"/>
      <c r="AJ204" s="710"/>
      <c r="AK204" s="710"/>
      <c r="AL204" s="710"/>
      <c r="AM204" s="710"/>
      <c r="AN204" s="710"/>
      <c r="AO204" s="710"/>
      <c r="AP204" s="710"/>
      <c r="AQ204" s="710"/>
      <c r="AR204" s="710"/>
      <c r="AS204" s="710"/>
      <c r="AT204" s="710"/>
      <c r="AU204" s="710"/>
      <c r="AV204" s="710"/>
      <c r="AW204" s="710"/>
      <c r="AX204" s="710"/>
    </row>
    <row r="205" spans="1:50" s="1" customFormat="1" x14ac:dyDescent="0.2">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416"/>
      <c r="AD205" s="710"/>
      <c r="AE205" s="710"/>
      <c r="AF205" s="710"/>
      <c r="AG205" s="710"/>
      <c r="AH205" s="710"/>
      <c r="AI205" s="710"/>
      <c r="AJ205" s="710"/>
      <c r="AK205" s="710"/>
      <c r="AL205" s="710"/>
      <c r="AM205" s="710"/>
      <c r="AN205" s="710"/>
      <c r="AO205" s="710"/>
      <c r="AP205" s="710"/>
      <c r="AQ205" s="710"/>
      <c r="AR205" s="710"/>
      <c r="AS205" s="710"/>
      <c r="AT205" s="710"/>
      <c r="AU205" s="710"/>
      <c r="AV205" s="710"/>
      <c r="AW205" s="710"/>
      <c r="AX205" s="710"/>
    </row>
    <row r="206" spans="1:50" s="1" customFormat="1" x14ac:dyDescent="0.2">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416"/>
      <c r="AD206" s="710"/>
      <c r="AE206" s="710"/>
      <c r="AF206" s="710"/>
      <c r="AG206" s="710"/>
      <c r="AH206" s="710"/>
      <c r="AI206" s="710"/>
      <c r="AJ206" s="710"/>
      <c r="AK206" s="710"/>
      <c r="AL206" s="710"/>
      <c r="AM206" s="710"/>
      <c r="AN206" s="710"/>
      <c r="AO206" s="710"/>
      <c r="AP206" s="710"/>
      <c r="AQ206" s="710"/>
      <c r="AR206" s="710"/>
      <c r="AS206" s="710"/>
      <c r="AT206" s="710"/>
      <c r="AU206" s="710"/>
      <c r="AV206" s="710"/>
      <c r="AW206" s="710"/>
      <c r="AX206" s="710"/>
    </row>
    <row r="207" spans="1:50" s="1" customFormat="1" x14ac:dyDescent="0.2">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416"/>
      <c r="AD207" s="710"/>
      <c r="AE207" s="710"/>
      <c r="AF207" s="710"/>
      <c r="AG207" s="710"/>
      <c r="AH207" s="710"/>
      <c r="AI207" s="710"/>
      <c r="AJ207" s="710"/>
      <c r="AK207" s="710"/>
      <c r="AL207" s="710"/>
      <c r="AM207" s="710"/>
      <c r="AN207" s="710"/>
      <c r="AO207" s="710"/>
      <c r="AP207" s="710"/>
      <c r="AQ207" s="710"/>
      <c r="AR207" s="710"/>
      <c r="AS207" s="710"/>
      <c r="AT207" s="710"/>
      <c r="AU207" s="710"/>
      <c r="AV207" s="710"/>
      <c r="AW207" s="710"/>
      <c r="AX207" s="710"/>
    </row>
    <row r="208" spans="1:50" s="1" customFormat="1" x14ac:dyDescent="0.2">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416"/>
      <c r="AD208" s="710"/>
      <c r="AE208" s="710"/>
      <c r="AF208" s="710"/>
      <c r="AG208" s="710"/>
      <c r="AH208" s="710"/>
      <c r="AI208" s="710"/>
      <c r="AJ208" s="710"/>
      <c r="AK208" s="710"/>
      <c r="AL208" s="710"/>
      <c r="AM208" s="710"/>
      <c r="AN208" s="710"/>
      <c r="AO208" s="710"/>
      <c r="AP208" s="710"/>
      <c r="AQ208" s="710"/>
      <c r="AR208" s="710"/>
      <c r="AS208" s="710"/>
      <c r="AT208" s="710"/>
      <c r="AU208" s="710"/>
      <c r="AV208" s="710"/>
      <c r="AW208" s="710"/>
      <c r="AX208" s="710"/>
    </row>
    <row r="209" spans="1:50" s="1" customFormat="1" x14ac:dyDescent="0.2">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416"/>
      <c r="AD209" s="710"/>
      <c r="AE209" s="710"/>
      <c r="AF209" s="710"/>
      <c r="AG209" s="710"/>
      <c r="AH209" s="710"/>
      <c r="AI209" s="710"/>
      <c r="AJ209" s="710"/>
      <c r="AK209" s="710"/>
      <c r="AL209" s="710"/>
      <c r="AM209" s="710"/>
      <c r="AN209" s="710"/>
      <c r="AO209" s="710"/>
      <c r="AP209" s="710"/>
      <c r="AQ209" s="710"/>
      <c r="AR209" s="710"/>
      <c r="AS209" s="710"/>
      <c r="AT209" s="710"/>
      <c r="AU209" s="710"/>
      <c r="AV209" s="710"/>
      <c r="AW209" s="710"/>
      <c r="AX209" s="710"/>
    </row>
    <row r="210" spans="1:50" s="1" customFormat="1" x14ac:dyDescent="0.2">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416"/>
      <c r="AD210" s="710"/>
      <c r="AE210" s="710"/>
      <c r="AF210" s="710"/>
      <c r="AG210" s="710"/>
      <c r="AH210" s="710"/>
      <c r="AI210" s="710"/>
      <c r="AJ210" s="710"/>
      <c r="AK210" s="710"/>
      <c r="AL210" s="710"/>
      <c r="AM210" s="710"/>
      <c r="AN210" s="710"/>
      <c r="AO210" s="710"/>
      <c r="AP210" s="710"/>
      <c r="AQ210" s="710"/>
      <c r="AR210" s="710"/>
      <c r="AS210" s="710"/>
      <c r="AT210" s="710"/>
      <c r="AU210" s="710"/>
      <c r="AV210" s="710"/>
      <c r="AW210" s="710"/>
      <c r="AX210" s="710"/>
    </row>
    <row r="211" spans="1:50" s="1" customFormat="1" x14ac:dyDescent="0.2">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416"/>
      <c r="AD211" s="710"/>
      <c r="AE211" s="710"/>
      <c r="AF211" s="710"/>
      <c r="AG211" s="710"/>
      <c r="AH211" s="710"/>
      <c r="AI211" s="710"/>
      <c r="AJ211" s="710"/>
      <c r="AK211" s="710"/>
      <c r="AL211" s="710"/>
      <c r="AM211" s="710"/>
      <c r="AN211" s="710"/>
      <c r="AO211" s="710"/>
      <c r="AP211" s="710"/>
      <c r="AQ211" s="710"/>
      <c r="AR211" s="710"/>
      <c r="AS211" s="710"/>
      <c r="AT211" s="710"/>
      <c r="AU211" s="710"/>
      <c r="AV211" s="710"/>
      <c r="AW211" s="710"/>
      <c r="AX211" s="710"/>
    </row>
    <row r="212" spans="1:50" s="1" customFormat="1" x14ac:dyDescent="0.2">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416"/>
      <c r="AD212" s="710"/>
      <c r="AE212" s="710"/>
      <c r="AF212" s="710"/>
      <c r="AG212" s="710"/>
      <c r="AH212" s="710"/>
      <c r="AI212" s="710"/>
      <c r="AJ212" s="710"/>
      <c r="AK212" s="710"/>
      <c r="AL212" s="710"/>
      <c r="AM212" s="710"/>
      <c r="AN212" s="710"/>
      <c r="AO212" s="710"/>
      <c r="AP212" s="710"/>
      <c r="AQ212" s="710"/>
      <c r="AR212" s="710"/>
      <c r="AS212" s="710"/>
      <c r="AT212" s="710"/>
      <c r="AU212" s="710"/>
      <c r="AV212" s="710"/>
      <c r="AW212" s="710"/>
      <c r="AX212" s="710"/>
    </row>
    <row r="213" spans="1:50" s="1" customFormat="1" x14ac:dyDescent="0.2">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416"/>
      <c r="AD213" s="710"/>
      <c r="AE213" s="710"/>
      <c r="AF213" s="710"/>
      <c r="AG213" s="710"/>
      <c r="AH213" s="710"/>
      <c r="AI213" s="710"/>
      <c r="AJ213" s="710"/>
      <c r="AK213" s="710"/>
      <c r="AL213" s="710"/>
      <c r="AM213" s="710"/>
      <c r="AN213" s="710"/>
      <c r="AO213" s="710"/>
      <c r="AP213" s="710"/>
      <c r="AQ213" s="710"/>
      <c r="AR213" s="710"/>
      <c r="AS213" s="710"/>
      <c r="AT213" s="710"/>
      <c r="AU213" s="710"/>
      <c r="AV213" s="710"/>
      <c r="AW213" s="710"/>
      <c r="AX213" s="710"/>
    </row>
    <row r="214" spans="1:50" s="1" customFormat="1" x14ac:dyDescent="0.2">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416"/>
      <c r="AD214" s="710"/>
      <c r="AE214" s="710"/>
      <c r="AF214" s="710"/>
      <c r="AG214" s="710"/>
      <c r="AH214" s="710"/>
      <c r="AI214" s="710"/>
      <c r="AJ214" s="710"/>
      <c r="AK214" s="710"/>
      <c r="AL214" s="710"/>
      <c r="AM214" s="710"/>
      <c r="AN214" s="710"/>
      <c r="AO214" s="710"/>
      <c r="AP214" s="710"/>
      <c r="AQ214" s="710"/>
      <c r="AR214" s="710"/>
      <c r="AS214" s="710"/>
      <c r="AT214" s="710"/>
      <c r="AU214" s="710"/>
      <c r="AV214" s="710"/>
      <c r="AW214" s="710"/>
      <c r="AX214" s="710"/>
    </row>
    <row r="215" spans="1:50" s="1" customFormat="1" x14ac:dyDescent="0.2">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416"/>
      <c r="AD215" s="710"/>
      <c r="AE215" s="710"/>
      <c r="AF215" s="710"/>
      <c r="AG215" s="710"/>
      <c r="AH215" s="710"/>
      <c r="AI215" s="710"/>
      <c r="AJ215" s="710"/>
      <c r="AK215" s="710"/>
      <c r="AL215" s="710"/>
      <c r="AM215" s="710"/>
      <c r="AN215" s="710"/>
      <c r="AO215" s="710"/>
      <c r="AP215" s="710"/>
      <c r="AQ215" s="710"/>
      <c r="AR215" s="710"/>
      <c r="AS215" s="710"/>
      <c r="AT215" s="710"/>
      <c r="AU215" s="710"/>
      <c r="AV215" s="710"/>
      <c r="AW215" s="710"/>
      <c r="AX215" s="710"/>
    </row>
    <row r="216" spans="1:50" s="1" customFormat="1" x14ac:dyDescent="0.2">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416"/>
      <c r="AD216" s="710"/>
      <c r="AE216" s="710"/>
      <c r="AF216" s="710"/>
      <c r="AG216" s="710"/>
      <c r="AH216" s="710"/>
      <c r="AI216" s="710"/>
      <c r="AJ216" s="710"/>
      <c r="AK216" s="710"/>
      <c r="AL216" s="710"/>
      <c r="AM216" s="710"/>
      <c r="AN216" s="710"/>
      <c r="AO216" s="710"/>
      <c r="AP216" s="710"/>
      <c r="AQ216" s="710"/>
      <c r="AR216" s="710"/>
      <c r="AS216" s="710"/>
      <c r="AT216" s="710"/>
      <c r="AU216" s="710"/>
      <c r="AV216" s="710"/>
      <c r="AW216" s="710"/>
      <c r="AX216" s="710"/>
    </row>
    <row r="217" spans="1:50" s="1" customFormat="1" x14ac:dyDescent="0.2">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416"/>
      <c r="AD217" s="710"/>
      <c r="AE217" s="710"/>
      <c r="AF217" s="710"/>
      <c r="AG217" s="710"/>
      <c r="AH217" s="710"/>
      <c r="AI217" s="710"/>
      <c r="AJ217" s="710"/>
      <c r="AK217" s="710"/>
      <c r="AL217" s="710"/>
      <c r="AM217" s="710"/>
      <c r="AN217" s="710"/>
      <c r="AO217" s="710"/>
      <c r="AP217" s="710"/>
      <c r="AQ217" s="710"/>
      <c r="AR217" s="710"/>
      <c r="AS217" s="710"/>
      <c r="AT217" s="710"/>
      <c r="AU217" s="710"/>
      <c r="AV217" s="710"/>
      <c r="AW217" s="710"/>
      <c r="AX217" s="710"/>
    </row>
    <row r="218" spans="1:50" s="1" customFormat="1" x14ac:dyDescent="0.2">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416"/>
      <c r="AD218" s="710"/>
      <c r="AE218" s="710"/>
      <c r="AF218" s="710"/>
      <c r="AG218" s="710"/>
      <c r="AH218" s="710"/>
      <c r="AI218" s="710"/>
      <c r="AJ218" s="710"/>
      <c r="AK218" s="710"/>
      <c r="AL218" s="710"/>
      <c r="AM218" s="710"/>
      <c r="AN218" s="710"/>
      <c r="AO218" s="710"/>
      <c r="AP218" s="710"/>
      <c r="AQ218" s="710"/>
      <c r="AR218" s="710"/>
      <c r="AS218" s="710"/>
      <c r="AT218" s="710"/>
      <c r="AU218" s="710"/>
      <c r="AV218" s="710"/>
      <c r="AW218" s="710"/>
      <c r="AX218" s="710"/>
    </row>
    <row r="219" spans="1:50" s="1" customFormat="1" x14ac:dyDescent="0.2">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416"/>
      <c r="AD219" s="710"/>
      <c r="AE219" s="710"/>
      <c r="AF219" s="710"/>
      <c r="AG219" s="710"/>
      <c r="AH219" s="710"/>
      <c r="AI219" s="710"/>
      <c r="AJ219" s="710"/>
      <c r="AK219" s="710"/>
      <c r="AL219" s="710"/>
      <c r="AM219" s="710"/>
      <c r="AN219" s="710"/>
      <c r="AO219" s="710"/>
      <c r="AP219" s="710"/>
      <c r="AQ219" s="710"/>
      <c r="AR219" s="710"/>
      <c r="AS219" s="710"/>
      <c r="AT219" s="710"/>
      <c r="AU219" s="710"/>
      <c r="AV219" s="710"/>
      <c r="AW219" s="710"/>
      <c r="AX219" s="710"/>
    </row>
    <row r="220" spans="1:50" s="1" customFormat="1" x14ac:dyDescent="0.2">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416"/>
      <c r="AD220" s="710"/>
      <c r="AE220" s="710"/>
      <c r="AF220" s="710"/>
      <c r="AG220" s="710"/>
      <c r="AH220" s="710"/>
      <c r="AI220" s="710"/>
      <c r="AJ220" s="710"/>
      <c r="AK220" s="710"/>
      <c r="AL220" s="710"/>
      <c r="AM220" s="710"/>
      <c r="AN220" s="710"/>
      <c r="AO220" s="710"/>
      <c r="AP220" s="710"/>
      <c r="AQ220" s="710"/>
      <c r="AR220" s="710"/>
      <c r="AS220" s="710"/>
      <c r="AT220" s="710"/>
      <c r="AU220" s="710"/>
      <c r="AV220" s="710"/>
      <c r="AW220" s="710"/>
      <c r="AX220" s="710"/>
    </row>
    <row r="221" spans="1:50" s="1" customFormat="1" x14ac:dyDescent="0.2">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416"/>
      <c r="AD221" s="710"/>
      <c r="AE221" s="710"/>
      <c r="AF221" s="710"/>
      <c r="AG221" s="710"/>
      <c r="AH221" s="710"/>
      <c r="AI221" s="710"/>
      <c r="AJ221" s="710"/>
      <c r="AK221" s="710"/>
      <c r="AL221" s="710"/>
      <c r="AM221" s="710"/>
      <c r="AN221" s="710"/>
      <c r="AO221" s="710"/>
      <c r="AP221" s="710"/>
      <c r="AQ221" s="710"/>
      <c r="AR221" s="710"/>
      <c r="AS221" s="710"/>
      <c r="AT221" s="710"/>
      <c r="AU221" s="710"/>
      <c r="AV221" s="710"/>
      <c r="AW221" s="710"/>
      <c r="AX221" s="710"/>
    </row>
    <row r="222" spans="1:50" s="1" customFormat="1" x14ac:dyDescent="0.2">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416"/>
      <c r="AD222" s="710"/>
      <c r="AE222" s="710"/>
      <c r="AF222" s="710"/>
      <c r="AG222" s="710"/>
      <c r="AH222" s="710"/>
      <c r="AI222" s="710"/>
      <c r="AJ222" s="710"/>
      <c r="AK222" s="710"/>
      <c r="AL222" s="710"/>
      <c r="AM222" s="710"/>
      <c r="AN222" s="710"/>
      <c r="AO222" s="710"/>
      <c r="AP222" s="710"/>
      <c r="AQ222" s="710"/>
      <c r="AR222" s="710"/>
      <c r="AS222" s="710"/>
      <c r="AT222" s="710"/>
      <c r="AU222" s="710"/>
      <c r="AV222" s="710"/>
      <c r="AW222" s="710"/>
      <c r="AX222" s="710"/>
    </row>
    <row r="223" spans="1:50" s="1" customFormat="1" x14ac:dyDescent="0.2">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416"/>
      <c r="AD223" s="710"/>
      <c r="AE223" s="710"/>
      <c r="AF223" s="710"/>
      <c r="AG223" s="710"/>
      <c r="AH223" s="710"/>
      <c r="AI223" s="710"/>
      <c r="AJ223" s="710"/>
      <c r="AK223" s="710"/>
      <c r="AL223" s="710"/>
      <c r="AM223" s="710"/>
      <c r="AN223" s="710"/>
      <c r="AO223" s="710"/>
      <c r="AP223" s="710"/>
      <c r="AQ223" s="710"/>
      <c r="AR223" s="710"/>
      <c r="AS223" s="710"/>
      <c r="AT223" s="710"/>
      <c r="AU223" s="710"/>
      <c r="AV223" s="710"/>
      <c r="AW223" s="710"/>
      <c r="AX223" s="710"/>
    </row>
    <row r="224" spans="1:50" s="1" customFormat="1" x14ac:dyDescent="0.2">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416"/>
      <c r="AD224" s="710"/>
      <c r="AE224" s="710"/>
      <c r="AF224" s="710"/>
      <c r="AG224" s="710"/>
      <c r="AH224" s="710"/>
      <c r="AI224" s="710"/>
      <c r="AJ224" s="710"/>
      <c r="AK224" s="710"/>
      <c r="AL224" s="710"/>
      <c r="AM224" s="710"/>
      <c r="AN224" s="710"/>
      <c r="AO224" s="710"/>
      <c r="AP224" s="710"/>
      <c r="AQ224" s="710"/>
      <c r="AR224" s="710"/>
      <c r="AS224" s="710"/>
      <c r="AT224" s="710"/>
      <c r="AU224" s="710"/>
      <c r="AV224" s="710"/>
      <c r="AW224" s="710"/>
      <c r="AX224" s="710"/>
    </row>
    <row r="225" spans="1:50" s="1" customFormat="1" x14ac:dyDescent="0.2">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416"/>
      <c r="AD225" s="710"/>
      <c r="AE225" s="710"/>
      <c r="AF225" s="710"/>
      <c r="AG225" s="710"/>
      <c r="AH225" s="710"/>
      <c r="AI225" s="710"/>
      <c r="AJ225" s="710"/>
      <c r="AK225" s="710"/>
      <c r="AL225" s="710"/>
      <c r="AM225" s="710"/>
      <c r="AN225" s="710"/>
      <c r="AO225" s="710"/>
      <c r="AP225" s="710"/>
      <c r="AQ225" s="710"/>
      <c r="AR225" s="710"/>
      <c r="AS225" s="710"/>
      <c r="AT225" s="710"/>
      <c r="AU225" s="710"/>
      <c r="AV225" s="710"/>
      <c r="AW225" s="710"/>
      <c r="AX225" s="710"/>
    </row>
    <row r="226" spans="1:50" s="1" customFormat="1" x14ac:dyDescent="0.2">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416"/>
      <c r="AD226" s="710"/>
      <c r="AE226" s="710"/>
      <c r="AF226" s="710"/>
      <c r="AG226" s="710"/>
      <c r="AH226" s="710"/>
      <c r="AI226" s="710"/>
      <c r="AJ226" s="710"/>
      <c r="AK226" s="710"/>
      <c r="AL226" s="710"/>
      <c r="AM226" s="710"/>
      <c r="AN226" s="710"/>
      <c r="AO226" s="710"/>
      <c r="AP226" s="710"/>
      <c r="AQ226" s="710"/>
      <c r="AR226" s="710"/>
      <c r="AS226" s="710"/>
      <c r="AT226" s="710"/>
      <c r="AU226" s="710"/>
      <c r="AV226" s="710"/>
      <c r="AW226" s="710"/>
      <c r="AX226" s="710"/>
    </row>
    <row r="227" spans="1:50" s="1" customFormat="1" x14ac:dyDescent="0.2">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416"/>
      <c r="AD227" s="710"/>
      <c r="AE227" s="710"/>
      <c r="AF227" s="710"/>
      <c r="AG227" s="710"/>
      <c r="AH227" s="710"/>
      <c r="AI227" s="710"/>
      <c r="AJ227" s="710"/>
      <c r="AK227" s="710"/>
      <c r="AL227" s="710"/>
      <c r="AM227" s="710"/>
      <c r="AN227" s="710"/>
      <c r="AO227" s="710"/>
      <c r="AP227" s="710"/>
      <c r="AQ227" s="710"/>
      <c r="AR227" s="710"/>
      <c r="AS227" s="710"/>
      <c r="AT227" s="710"/>
      <c r="AU227" s="710"/>
      <c r="AV227" s="710"/>
      <c r="AW227" s="710"/>
      <c r="AX227" s="710"/>
    </row>
    <row r="228" spans="1:50" s="1" customFormat="1" x14ac:dyDescent="0.2">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416"/>
      <c r="AD228" s="710"/>
      <c r="AE228" s="710"/>
      <c r="AF228" s="710"/>
      <c r="AG228" s="710"/>
      <c r="AH228" s="710"/>
      <c r="AI228" s="710"/>
      <c r="AJ228" s="710"/>
      <c r="AK228" s="710"/>
      <c r="AL228" s="710"/>
      <c r="AM228" s="710"/>
      <c r="AN228" s="710"/>
      <c r="AO228" s="710"/>
      <c r="AP228" s="710"/>
      <c r="AQ228" s="710"/>
      <c r="AR228" s="710"/>
      <c r="AS228" s="710"/>
      <c r="AT228" s="710"/>
      <c r="AU228" s="710"/>
      <c r="AV228" s="710"/>
      <c r="AW228" s="710"/>
      <c r="AX228" s="710"/>
    </row>
    <row r="229" spans="1:50" s="1" customFormat="1" x14ac:dyDescent="0.2">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416"/>
      <c r="AD229" s="710"/>
      <c r="AE229" s="710"/>
      <c r="AF229" s="710"/>
      <c r="AG229" s="710"/>
      <c r="AH229" s="710"/>
      <c r="AI229" s="710"/>
      <c r="AJ229" s="710"/>
      <c r="AK229" s="710"/>
      <c r="AL229" s="710"/>
      <c r="AM229" s="710"/>
      <c r="AN229" s="710"/>
      <c r="AO229" s="710"/>
      <c r="AP229" s="710"/>
      <c r="AQ229" s="710"/>
      <c r="AR229" s="710"/>
      <c r="AS229" s="710"/>
      <c r="AT229" s="710"/>
      <c r="AU229" s="710"/>
      <c r="AV229" s="710"/>
      <c r="AW229" s="710"/>
      <c r="AX229" s="710"/>
    </row>
    <row r="230" spans="1:50" s="1" customFormat="1" x14ac:dyDescent="0.2">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416"/>
      <c r="AD230" s="710"/>
      <c r="AE230" s="710"/>
      <c r="AF230" s="710"/>
      <c r="AG230" s="710"/>
      <c r="AH230" s="710"/>
      <c r="AI230" s="710"/>
      <c r="AJ230" s="710"/>
      <c r="AK230" s="710"/>
      <c r="AL230" s="710"/>
      <c r="AM230" s="710"/>
      <c r="AN230" s="710"/>
      <c r="AO230" s="710"/>
      <c r="AP230" s="710"/>
      <c r="AQ230" s="710"/>
      <c r="AR230" s="710"/>
      <c r="AS230" s="710"/>
      <c r="AT230" s="710"/>
      <c r="AU230" s="710"/>
      <c r="AV230" s="710"/>
      <c r="AW230" s="710"/>
      <c r="AX230" s="710"/>
    </row>
    <row r="231" spans="1:50" s="1" customFormat="1" x14ac:dyDescent="0.2">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416"/>
      <c r="AD231" s="710"/>
      <c r="AE231" s="710"/>
      <c r="AF231" s="710"/>
      <c r="AG231" s="710"/>
      <c r="AH231" s="710"/>
      <c r="AI231" s="710"/>
      <c r="AJ231" s="710"/>
      <c r="AK231" s="710"/>
      <c r="AL231" s="710"/>
      <c r="AM231" s="710"/>
      <c r="AN231" s="710"/>
      <c r="AO231" s="710"/>
      <c r="AP231" s="710"/>
      <c r="AQ231" s="710"/>
      <c r="AR231" s="710"/>
      <c r="AS231" s="710"/>
      <c r="AT231" s="710"/>
      <c r="AU231" s="710"/>
      <c r="AV231" s="710"/>
      <c r="AW231" s="710"/>
      <c r="AX231" s="710"/>
    </row>
    <row r="232" spans="1:50" s="1" customFormat="1" x14ac:dyDescent="0.2">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416"/>
      <c r="AD232" s="710"/>
      <c r="AE232" s="710"/>
      <c r="AF232" s="710"/>
      <c r="AG232" s="710"/>
      <c r="AH232" s="710"/>
      <c r="AI232" s="710"/>
      <c r="AJ232" s="710"/>
      <c r="AK232" s="710"/>
      <c r="AL232" s="710"/>
      <c r="AM232" s="710"/>
      <c r="AN232" s="710"/>
      <c r="AO232" s="710"/>
      <c r="AP232" s="710"/>
      <c r="AQ232" s="710"/>
      <c r="AR232" s="710"/>
      <c r="AS232" s="710"/>
      <c r="AT232" s="710"/>
      <c r="AU232" s="710"/>
      <c r="AV232" s="710"/>
      <c r="AW232" s="710"/>
      <c r="AX232" s="710"/>
    </row>
    <row r="233" spans="1:50" s="1" customFormat="1" x14ac:dyDescent="0.2">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416"/>
      <c r="AD233" s="710"/>
      <c r="AE233" s="710"/>
      <c r="AF233" s="710"/>
      <c r="AG233" s="710"/>
      <c r="AH233" s="710"/>
      <c r="AI233" s="710"/>
      <c r="AJ233" s="710"/>
      <c r="AK233" s="710"/>
      <c r="AL233" s="710"/>
      <c r="AM233" s="710"/>
      <c r="AN233" s="710"/>
      <c r="AO233" s="710"/>
      <c r="AP233" s="710"/>
      <c r="AQ233" s="710"/>
      <c r="AR233" s="710"/>
      <c r="AS233" s="710"/>
      <c r="AT233" s="710"/>
      <c r="AU233" s="710"/>
      <c r="AV233" s="710"/>
      <c r="AW233" s="710"/>
      <c r="AX233" s="710"/>
    </row>
    <row r="234" spans="1:50" s="1" customFormat="1" x14ac:dyDescent="0.2">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416"/>
      <c r="AD234" s="710"/>
      <c r="AE234" s="710"/>
      <c r="AF234" s="710"/>
      <c r="AG234" s="710"/>
      <c r="AH234" s="710"/>
      <c r="AI234" s="710"/>
      <c r="AJ234" s="710"/>
      <c r="AK234" s="710"/>
      <c r="AL234" s="710"/>
      <c r="AM234" s="710"/>
      <c r="AN234" s="710"/>
      <c r="AO234" s="710"/>
      <c r="AP234" s="710"/>
      <c r="AQ234" s="710"/>
      <c r="AR234" s="710"/>
      <c r="AS234" s="710"/>
      <c r="AT234" s="710"/>
      <c r="AU234" s="710"/>
      <c r="AV234" s="710"/>
      <c r="AW234" s="710"/>
      <c r="AX234" s="710"/>
    </row>
    <row r="235" spans="1:50" s="1" customFormat="1" x14ac:dyDescent="0.2">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416"/>
      <c r="AD235" s="710"/>
      <c r="AE235" s="710"/>
      <c r="AF235" s="710"/>
      <c r="AG235" s="710"/>
      <c r="AH235" s="710"/>
      <c r="AI235" s="710"/>
      <c r="AJ235" s="710"/>
      <c r="AK235" s="710"/>
      <c r="AL235" s="710"/>
      <c r="AM235" s="710"/>
      <c r="AN235" s="710"/>
      <c r="AO235" s="710"/>
      <c r="AP235" s="710"/>
      <c r="AQ235" s="710"/>
      <c r="AR235" s="710"/>
      <c r="AS235" s="710"/>
      <c r="AT235" s="710"/>
      <c r="AU235" s="710"/>
      <c r="AV235" s="710"/>
      <c r="AW235" s="710"/>
      <c r="AX235" s="710"/>
    </row>
    <row r="236" spans="1:50" s="1" customFormat="1" x14ac:dyDescent="0.2">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416"/>
      <c r="AD236" s="710"/>
      <c r="AE236" s="710"/>
      <c r="AF236" s="710"/>
      <c r="AG236" s="710"/>
      <c r="AH236" s="710"/>
      <c r="AI236" s="710"/>
      <c r="AJ236" s="710"/>
      <c r="AK236" s="710"/>
      <c r="AL236" s="710"/>
      <c r="AM236" s="710"/>
      <c r="AN236" s="710"/>
      <c r="AO236" s="710"/>
      <c r="AP236" s="710"/>
      <c r="AQ236" s="710"/>
      <c r="AR236" s="710"/>
      <c r="AS236" s="710"/>
      <c r="AT236" s="710"/>
      <c r="AU236" s="710"/>
      <c r="AV236" s="710"/>
      <c r="AW236" s="710"/>
      <c r="AX236" s="710"/>
    </row>
    <row r="237" spans="1:50" s="1" customFormat="1" x14ac:dyDescent="0.2">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416"/>
      <c r="AD237" s="710"/>
      <c r="AE237" s="710"/>
      <c r="AF237" s="710"/>
      <c r="AG237" s="710"/>
      <c r="AH237" s="710"/>
      <c r="AI237" s="710"/>
      <c r="AJ237" s="710"/>
      <c r="AK237" s="710"/>
      <c r="AL237" s="710"/>
      <c r="AM237" s="710"/>
      <c r="AN237" s="710"/>
      <c r="AO237" s="710"/>
      <c r="AP237" s="710"/>
      <c r="AQ237" s="710"/>
      <c r="AR237" s="710"/>
      <c r="AS237" s="710"/>
      <c r="AT237" s="710"/>
      <c r="AU237" s="710"/>
      <c r="AV237" s="710"/>
      <c r="AW237" s="710"/>
      <c r="AX237" s="710"/>
    </row>
    <row r="238" spans="1:50" s="1" customFormat="1" x14ac:dyDescent="0.2">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416"/>
      <c r="AD238" s="710"/>
      <c r="AE238" s="710"/>
      <c r="AF238" s="710"/>
      <c r="AG238" s="710"/>
      <c r="AH238" s="710"/>
      <c r="AI238" s="710"/>
      <c r="AJ238" s="710"/>
      <c r="AK238" s="710"/>
      <c r="AL238" s="710"/>
      <c r="AM238" s="710"/>
      <c r="AN238" s="710"/>
      <c r="AO238" s="710"/>
      <c r="AP238" s="710"/>
      <c r="AQ238" s="710"/>
      <c r="AR238" s="710"/>
      <c r="AS238" s="710"/>
      <c r="AT238" s="710"/>
      <c r="AU238" s="710"/>
      <c r="AV238" s="710"/>
      <c r="AW238" s="710"/>
      <c r="AX238" s="710"/>
    </row>
    <row r="239" spans="1:50" s="1" customFormat="1" x14ac:dyDescent="0.2">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416"/>
      <c r="AD239" s="710"/>
      <c r="AE239" s="710"/>
      <c r="AF239" s="710"/>
      <c r="AG239" s="710"/>
      <c r="AH239" s="710"/>
      <c r="AI239" s="710"/>
      <c r="AJ239" s="710"/>
      <c r="AK239" s="710"/>
      <c r="AL239" s="710"/>
      <c r="AM239" s="710"/>
      <c r="AN239" s="710"/>
      <c r="AO239" s="710"/>
      <c r="AP239" s="710"/>
      <c r="AQ239" s="710"/>
      <c r="AR239" s="710"/>
      <c r="AS239" s="710"/>
      <c r="AT239" s="710"/>
      <c r="AU239" s="710"/>
      <c r="AV239" s="710"/>
      <c r="AW239" s="710"/>
      <c r="AX239" s="710"/>
    </row>
    <row r="240" spans="1:50" s="1" customFormat="1" x14ac:dyDescent="0.2">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416"/>
      <c r="AD240" s="710"/>
      <c r="AE240" s="710"/>
      <c r="AF240" s="710"/>
      <c r="AG240" s="710"/>
      <c r="AH240" s="710"/>
      <c r="AI240" s="710"/>
      <c r="AJ240" s="710"/>
      <c r="AK240" s="710"/>
      <c r="AL240" s="710"/>
      <c r="AM240" s="710"/>
      <c r="AN240" s="710"/>
      <c r="AO240" s="710"/>
      <c r="AP240" s="710"/>
      <c r="AQ240" s="710"/>
      <c r="AR240" s="710"/>
      <c r="AS240" s="710"/>
      <c r="AT240" s="710"/>
      <c r="AU240" s="710"/>
      <c r="AV240" s="710"/>
      <c r="AW240" s="710"/>
      <c r="AX240" s="710"/>
    </row>
    <row r="241" spans="1:50" s="1" customFormat="1" x14ac:dyDescent="0.2">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416"/>
      <c r="AD241" s="710"/>
      <c r="AE241" s="710"/>
      <c r="AF241" s="710"/>
      <c r="AG241" s="710"/>
      <c r="AH241" s="710"/>
      <c r="AI241" s="710"/>
      <c r="AJ241" s="710"/>
      <c r="AK241" s="710"/>
      <c r="AL241" s="710"/>
      <c r="AM241" s="710"/>
      <c r="AN241" s="710"/>
      <c r="AO241" s="710"/>
      <c r="AP241" s="710"/>
      <c r="AQ241" s="710"/>
      <c r="AR241" s="710"/>
      <c r="AS241" s="710"/>
      <c r="AT241" s="710"/>
      <c r="AU241" s="710"/>
      <c r="AV241" s="710"/>
      <c r="AW241" s="710"/>
      <c r="AX241" s="710"/>
    </row>
    <row r="242" spans="1:50" s="1" customFormat="1" x14ac:dyDescent="0.2">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416"/>
      <c r="AD242" s="710"/>
      <c r="AE242" s="710"/>
      <c r="AF242" s="710"/>
      <c r="AG242" s="710"/>
      <c r="AH242" s="710"/>
      <c r="AI242" s="710"/>
      <c r="AJ242" s="710"/>
      <c r="AK242" s="710"/>
      <c r="AL242" s="710"/>
      <c r="AM242" s="710"/>
      <c r="AN242" s="710"/>
      <c r="AO242" s="710"/>
      <c r="AP242" s="710"/>
      <c r="AQ242" s="710"/>
      <c r="AR242" s="710"/>
      <c r="AS242" s="710"/>
      <c r="AT242" s="710"/>
      <c r="AU242" s="710"/>
      <c r="AV242" s="710"/>
      <c r="AW242" s="710"/>
      <c r="AX242" s="710"/>
    </row>
    <row r="243" spans="1:50" s="1" customFormat="1" x14ac:dyDescent="0.2">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416"/>
      <c r="AD243" s="710"/>
      <c r="AE243" s="710"/>
      <c r="AF243" s="710"/>
      <c r="AG243" s="710"/>
      <c r="AH243" s="710"/>
      <c r="AI243" s="710"/>
      <c r="AJ243" s="710"/>
      <c r="AK243" s="710"/>
      <c r="AL243" s="710"/>
      <c r="AM243" s="710"/>
      <c r="AN243" s="710"/>
      <c r="AO243" s="710"/>
      <c r="AP243" s="710"/>
      <c r="AQ243" s="710"/>
      <c r="AR243" s="710"/>
      <c r="AS243" s="710"/>
      <c r="AT243" s="710"/>
      <c r="AU243" s="710"/>
      <c r="AV243" s="710"/>
      <c r="AW243" s="710"/>
      <c r="AX243" s="710"/>
    </row>
    <row r="244" spans="1:50" s="1" customFormat="1" x14ac:dyDescent="0.2">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416"/>
      <c r="AD244" s="710"/>
      <c r="AE244" s="710"/>
      <c r="AF244" s="710"/>
      <c r="AG244" s="710"/>
      <c r="AH244" s="710"/>
      <c r="AI244" s="710"/>
      <c r="AJ244" s="710"/>
      <c r="AK244" s="710"/>
      <c r="AL244" s="710"/>
      <c r="AM244" s="710"/>
      <c r="AN244" s="710"/>
      <c r="AO244" s="710"/>
      <c r="AP244" s="710"/>
      <c r="AQ244" s="710"/>
      <c r="AR244" s="710"/>
      <c r="AS244" s="710"/>
      <c r="AT244" s="710"/>
      <c r="AU244" s="710"/>
      <c r="AV244" s="710"/>
      <c r="AW244" s="710"/>
      <c r="AX244" s="710"/>
    </row>
    <row r="245" spans="1:50" s="1" customFormat="1" x14ac:dyDescent="0.2">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416"/>
      <c r="AD245" s="710"/>
      <c r="AE245" s="710"/>
      <c r="AF245" s="710"/>
      <c r="AG245" s="710"/>
      <c r="AH245" s="710"/>
      <c r="AI245" s="710"/>
      <c r="AJ245" s="710"/>
      <c r="AK245" s="710"/>
      <c r="AL245" s="710"/>
      <c r="AM245" s="710"/>
      <c r="AN245" s="710"/>
      <c r="AO245" s="710"/>
      <c r="AP245" s="710"/>
      <c r="AQ245" s="710"/>
      <c r="AR245" s="710"/>
      <c r="AS245" s="710"/>
      <c r="AT245" s="710"/>
      <c r="AU245" s="710"/>
      <c r="AV245" s="710"/>
      <c r="AW245" s="710"/>
      <c r="AX245" s="710"/>
    </row>
    <row r="246" spans="1:50" s="1" customFormat="1" x14ac:dyDescent="0.2">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416"/>
      <c r="AD246" s="710"/>
      <c r="AE246" s="710"/>
      <c r="AF246" s="710"/>
      <c r="AG246" s="710"/>
      <c r="AH246" s="710"/>
      <c r="AI246" s="710"/>
      <c r="AJ246" s="710"/>
      <c r="AK246" s="710"/>
      <c r="AL246" s="710"/>
      <c r="AM246" s="710"/>
      <c r="AN246" s="710"/>
      <c r="AO246" s="710"/>
      <c r="AP246" s="710"/>
      <c r="AQ246" s="710"/>
      <c r="AR246" s="710"/>
      <c r="AS246" s="710"/>
      <c r="AT246" s="710"/>
      <c r="AU246" s="710"/>
      <c r="AV246" s="710"/>
      <c r="AW246" s="710"/>
      <c r="AX246" s="710"/>
    </row>
    <row r="247" spans="1:50" s="1" customFormat="1" x14ac:dyDescent="0.2">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416"/>
      <c r="AD247" s="710"/>
      <c r="AE247" s="710"/>
      <c r="AF247" s="710"/>
      <c r="AG247" s="710"/>
      <c r="AH247" s="710"/>
      <c r="AI247" s="710"/>
      <c r="AJ247" s="710"/>
      <c r="AK247" s="710"/>
      <c r="AL247" s="710"/>
      <c r="AM247" s="710"/>
      <c r="AN247" s="710"/>
      <c r="AO247" s="710"/>
      <c r="AP247" s="710"/>
      <c r="AQ247" s="710"/>
      <c r="AR247" s="710"/>
      <c r="AS247" s="710"/>
      <c r="AT247" s="710"/>
      <c r="AU247" s="710"/>
      <c r="AV247" s="710"/>
      <c r="AW247" s="710"/>
      <c r="AX247" s="710"/>
    </row>
    <row r="248" spans="1:50" s="1" customFormat="1" x14ac:dyDescent="0.2">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416"/>
      <c r="AD248" s="710"/>
      <c r="AE248" s="710"/>
      <c r="AF248" s="710"/>
      <c r="AG248" s="710"/>
      <c r="AH248" s="710"/>
      <c r="AI248" s="710"/>
      <c r="AJ248" s="710"/>
      <c r="AK248" s="710"/>
      <c r="AL248" s="710"/>
      <c r="AM248" s="710"/>
      <c r="AN248" s="710"/>
      <c r="AO248" s="710"/>
      <c r="AP248" s="710"/>
      <c r="AQ248" s="710"/>
      <c r="AR248" s="710"/>
      <c r="AS248" s="710"/>
      <c r="AT248" s="710"/>
      <c r="AU248" s="710"/>
      <c r="AV248" s="710"/>
      <c r="AW248" s="710"/>
      <c r="AX248" s="710"/>
    </row>
    <row r="249" spans="1:50" s="1" customFormat="1" x14ac:dyDescent="0.2">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416"/>
      <c r="AD249" s="710"/>
      <c r="AE249" s="710"/>
      <c r="AF249" s="710"/>
      <c r="AG249" s="710"/>
      <c r="AH249" s="710"/>
      <c r="AI249" s="710"/>
      <c r="AJ249" s="710"/>
      <c r="AK249" s="710"/>
      <c r="AL249" s="710"/>
      <c r="AM249" s="710"/>
      <c r="AN249" s="710"/>
      <c r="AO249" s="710"/>
      <c r="AP249" s="710"/>
      <c r="AQ249" s="710"/>
      <c r="AR249" s="710"/>
      <c r="AS249" s="710"/>
      <c r="AT249" s="710"/>
      <c r="AU249" s="710"/>
      <c r="AV249" s="710"/>
      <c r="AW249" s="710"/>
      <c r="AX249" s="710"/>
    </row>
    <row r="250" spans="1:50" s="1" customFormat="1" x14ac:dyDescent="0.2">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416"/>
      <c r="AD250" s="710"/>
      <c r="AE250" s="710"/>
      <c r="AF250" s="710"/>
      <c r="AG250" s="710"/>
      <c r="AH250" s="710"/>
      <c r="AI250" s="710"/>
      <c r="AJ250" s="710"/>
      <c r="AK250" s="710"/>
      <c r="AL250" s="710"/>
      <c r="AM250" s="710"/>
      <c r="AN250" s="710"/>
      <c r="AO250" s="710"/>
      <c r="AP250" s="710"/>
      <c r="AQ250" s="710"/>
      <c r="AR250" s="710"/>
      <c r="AS250" s="710"/>
      <c r="AT250" s="710"/>
      <c r="AU250" s="710"/>
      <c r="AV250" s="710"/>
      <c r="AW250" s="710"/>
      <c r="AX250" s="710"/>
    </row>
    <row r="251" spans="1:50" s="1" customFormat="1" x14ac:dyDescent="0.2">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416"/>
      <c r="AD251" s="710"/>
      <c r="AE251" s="710"/>
      <c r="AF251" s="710"/>
      <c r="AG251" s="710"/>
      <c r="AH251" s="710"/>
      <c r="AI251" s="710"/>
      <c r="AJ251" s="710"/>
      <c r="AK251" s="710"/>
      <c r="AL251" s="710"/>
      <c r="AM251" s="710"/>
      <c r="AN251" s="710"/>
      <c r="AO251" s="710"/>
      <c r="AP251" s="710"/>
      <c r="AQ251" s="710"/>
      <c r="AR251" s="710"/>
      <c r="AS251" s="710"/>
      <c r="AT251" s="710"/>
      <c r="AU251" s="710"/>
      <c r="AV251" s="710"/>
      <c r="AW251" s="710"/>
      <c r="AX251" s="710"/>
    </row>
    <row r="252" spans="1:50" s="1" customFormat="1" x14ac:dyDescent="0.2">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416"/>
      <c r="AD252" s="710"/>
      <c r="AE252" s="710"/>
      <c r="AF252" s="710"/>
      <c r="AG252" s="710"/>
      <c r="AH252" s="710"/>
      <c r="AI252" s="710"/>
      <c r="AJ252" s="710"/>
      <c r="AK252" s="710"/>
      <c r="AL252" s="710"/>
      <c r="AM252" s="710"/>
      <c r="AN252" s="710"/>
      <c r="AO252" s="710"/>
      <c r="AP252" s="710"/>
      <c r="AQ252" s="710"/>
      <c r="AR252" s="710"/>
      <c r="AS252" s="710"/>
      <c r="AT252" s="710"/>
      <c r="AU252" s="710"/>
      <c r="AV252" s="710"/>
      <c r="AW252" s="710"/>
      <c r="AX252" s="710"/>
    </row>
    <row r="253" spans="1:50" s="1" customFormat="1" x14ac:dyDescent="0.2">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416"/>
      <c r="AD253" s="710"/>
      <c r="AE253" s="710"/>
      <c r="AF253" s="710"/>
      <c r="AG253" s="710"/>
      <c r="AH253" s="710"/>
      <c r="AI253" s="710"/>
      <c r="AJ253" s="710"/>
      <c r="AK253" s="710"/>
      <c r="AL253" s="710"/>
      <c r="AM253" s="710"/>
      <c r="AN253" s="710"/>
      <c r="AO253" s="710"/>
      <c r="AP253" s="710"/>
      <c r="AQ253" s="710"/>
      <c r="AR253" s="710"/>
      <c r="AS253" s="710"/>
      <c r="AT253" s="710"/>
      <c r="AU253" s="710"/>
      <c r="AV253" s="710"/>
      <c r="AW253" s="710"/>
      <c r="AX253" s="710"/>
    </row>
    <row r="254" spans="1:50" s="1" customFormat="1" x14ac:dyDescent="0.2">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416"/>
      <c r="AD254" s="710"/>
      <c r="AE254" s="710"/>
      <c r="AF254" s="710"/>
      <c r="AG254" s="710"/>
      <c r="AH254" s="710"/>
      <c r="AI254" s="710"/>
      <c r="AJ254" s="710"/>
      <c r="AK254" s="710"/>
      <c r="AL254" s="710"/>
      <c r="AM254" s="710"/>
      <c r="AN254" s="710"/>
      <c r="AO254" s="710"/>
      <c r="AP254" s="710"/>
      <c r="AQ254" s="710"/>
      <c r="AR254" s="710"/>
      <c r="AS254" s="710"/>
      <c r="AT254" s="710"/>
      <c r="AU254" s="710"/>
      <c r="AV254" s="710"/>
      <c r="AW254" s="710"/>
      <c r="AX254" s="710"/>
    </row>
    <row r="255" spans="1:50" s="1" customFormat="1" x14ac:dyDescent="0.2">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416"/>
      <c r="AD255" s="710"/>
      <c r="AE255" s="710"/>
      <c r="AF255" s="710"/>
      <c r="AG255" s="710"/>
      <c r="AH255" s="710"/>
      <c r="AI255" s="710"/>
      <c r="AJ255" s="710"/>
      <c r="AK255" s="710"/>
      <c r="AL255" s="710"/>
      <c r="AM255" s="710"/>
      <c r="AN255" s="710"/>
      <c r="AO255" s="710"/>
      <c r="AP255" s="710"/>
      <c r="AQ255" s="710"/>
      <c r="AR255" s="710"/>
      <c r="AS255" s="710"/>
      <c r="AT255" s="710"/>
      <c r="AU255" s="710"/>
      <c r="AV255" s="710"/>
      <c r="AW255" s="710"/>
      <c r="AX255" s="710"/>
    </row>
    <row r="256" spans="1:50" s="1" customFormat="1" x14ac:dyDescent="0.2">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416"/>
      <c r="AD256" s="710"/>
      <c r="AE256" s="710"/>
      <c r="AF256" s="710"/>
      <c r="AG256" s="710"/>
      <c r="AH256" s="710"/>
      <c r="AI256" s="710"/>
      <c r="AJ256" s="710"/>
      <c r="AK256" s="710"/>
      <c r="AL256" s="710"/>
      <c r="AM256" s="710"/>
      <c r="AN256" s="710"/>
      <c r="AO256" s="710"/>
      <c r="AP256" s="710"/>
      <c r="AQ256" s="710"/>
      <c r="AR256" s="710"/>
      <c r="AS256" s="710"/>
      <c r="AT256" s="710"/>
      <c r="AU256" s="710"/>
      <c r="AV256" s="710"/>
      <c r="AW256" s="710"/>
      <c r="AX256" s="710"/>
    </row>
    <row r="257" spans="1:50" s="1" customFormat="1" x14ac:dyDescent="0.2">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416"/>
      <c r="AD257" s="710"/>
      <c r="AE257" s="710"/>
      <c r="AF257" s="710"/>
      <c r="AG257" s="710"/>
      <c r="AH257" s="710"/>
      <c r="AI257" s="710"/>
      <c r="AJ257" s="710"/>
      <c r="AK257" s="710"/>
      <c r="AL257" s="710"/>
      <c r="AM257" s="710"/>
      <c r="AN257" s="710"/>
      <c r="AO257" s="710"/>
      <c r="AP257" s="710"/>
      <c r="AQ257" s="710"/>
      <c r="AR257" s="710"/>
      <c r="AS257" s="710"/>
      <c r="AT257" s="710"/>
      <c r="AU257" s="710"/>
      <c r="AV257" s="710"/>
      <c r="AW257" s="710"/>
      <c r="AX257" s="710"/>
    </row>
    <row r="258" spans="1:50" s="1" customFormat="1" x14ac:dyDescent="0.2">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416"/>
      <c r="AD258" s="710"/>
      <c r="AE258" s="710"/>
      <c r="AF258" s="710"/>
      <c r="AG258" s="710"/>
      <c r="AH258" s="710"/>
      <c r="AI258" s="710"/>
      <c r="AJ258" s="710"/>
      <c r="AK258" s="710"/>
      <c r="AL258" s="710"/>
      <c r="AM258" s="710"/>
      <c r="AN258" s="710"/>
      <c r="AO258" s="710"/>
      <c r="AP258" s="710"/>
      <c r="AQ258" s="710"/>
      <c r="AR258" s="710"/>
      <c r="AS258" s="710"/>
      <c r="AT258" s="710"/>
      <c r="AU258" s="710"/>
      <c r="AV258" s="710"/>
      <c r="AW258" s="710"/>
      <c r="AX258" s="710"/>
    </row>
    <row r="259" spans="1:50" s="1" customFormat="1" x14ac:dyDescent="0.2">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416"/>
      <c r="AD259" s="710"/>
      <c r="AE259" s="710"/>
      <c r="AF259" s="710"/>
      <c r="AG259" s="710"/>
      <c r="AH259" s="710"/>
      <c r="AI259" s="710"/>
      <c r="AJ259" s="710"/>
      <c r="AK259" s="710"/>
      <c r="AL259" s="710"/>
      <c r="AM259" s="710"/>
      <c r="AN259" s="710"/>
      <c r="AO259" s="710"/>
      <c r="AP259" s="710"/>
      <c r="AQ259" s="710"/>
      <c r="AR259" s="710"/>
      <c r="AS259" s="710"/>
      <c r="AT259" s="710"/>
      <c r="AU259" s="710"/>
      <c r="AV259" s="710"/>
      <c r="AW259" s="710"/>
      <c r="AX259" s="710"/>
    </row>
    <row r="260" spans="1:50" s="1" customFormat="1" x14ac:dyDescent="0.2">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416"/>
      <c r="AD260" s="710"/>
      <c r="AE260" s="710"/>
      <c r="AF260" s="710"/>
      <c r="AG260" s="710"/>
      <c r="AH260" s="710"/>
      <c r="AI260" s="710"/>
      <c r="AJ260" s="710"/>
      <c r="AK260" s="710"/>
      <c r="AL260" s="710"/>
      <c r="AM260" s="710"/>
      <c r="AN260" s="710"/>
      <c r="AO260" s="710"/>
      <c r="AP260" s="710"/>
      <c r="AQ260" s="710"/>
      <c r="AR260" s="710"/>
      <c r="AS260" s="710"/>
      <c r="AT260" s="710"/>
      <c r="AU260" s="710"/>
      <c r="AV260" s="710"/>
      <c r="AW260" s="710"/>
      <c r="AX260" s="710"/>
    </row>
    <row r="261" spans="1:50" s="1" customFormat="1" x14ac:dyDescent="0.2">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416"/>
      <c r="AD261" s="710"/>
      <c r="AE261" s="710"/>
      <c r="AF261" s="710"/>
      <c r="AG261" s="710"/>
      <c r="AH261" s="710"/>
      <c r="AI261" s="710"/>
      <c r="AJ261" s="710"/>
      <c r="AK261" s="710"/>
      <c r="AL261" s="710"/>
      <c r="AM261" s="710"/>
      <c r="AN261" s="710"/>
      <c r="AO261" s="710"/>
      <c r="AP261" s="710"/>
      <c r="AQ261" s="710"/>
      <c r="AR261" s="710"/>
      <c r="AS261" s="710"/>
      <c r="AT261" s="710"/>
      <c r="AU261" s="710"/>
      <c r="AV261" s="710"/>
      <c r="AW261" s="710"/>
      <c r="AX261" s="710"/>
    </row>
    <row r="262" spans="1:50" s="1" customFormat="1" x14ac:dyDescent="0.2">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416"/>
      <c r="AD262" s="710"/>
      <c r="AE262" s="710"/>
      <c r="AF262" s="710"/>
      <c r="AG262" s="710"/>
      <c r="AH262" s="710"/>
      <c r="AI262" s="710"/>
      <c r="AJ262" s="710"/>
      <c r="AK262" s="710"/>
      <c r="AL262" s="710"/>
      <c r="AM262" s="710"/>
      <c r="AN262" s="710"/>
      <c r="AO262" s="710"/>
      <c r="AP262" s="710"/>
      <c r="AQ262" s="710"/>
      <c r="AR262" s="710"/>
      <c r="AS262" s="710"/>
      <c r="AT262" s="710"/>
      <c r="AU262" s="710"/>
      <c r="AV262" s="710"/>
      <c r="AW262" s="710"/>
      <c r="AX262" s="710"/>
    </row>
    <row r="263" spans="1:50" s="1" customFormat="1" x14ac:dyDescent="0.2">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416"/>
      <c r="AD263" s="710"/>
      <c r="AE263" s="710"/>
      <c r="AF263" s="710"/>
      <c r="AG263" s="710"/>
      <c r="AH263" s="710"/>
      <c r="AI263" s="710"/>
      <c r="AJ263" s="710"/>
      <c r="AK263" s="710"/>
      <c r="AL263" s="710"/>
      <c r="AM263" s="710"/>
      <c r="AN263" s="710"/>
      <c r="AO263" s="710"/>
      <c r="AP263" s="710"/>
      <c r="AQ263" s="710"/>
      <c r="AR263" s="710"/>
      <c r="AS263" s="710"/>
      <c r="AT263" s="710"/>
      <c r="AU263" s="710"/>
      <c r="AV263" s="710"/>
      <c r="AW263" s="710"/>
      <c r="AX263" s="710"/>
    </row>
    <row r="264" spans="1:50" s="1" customFormat="1" x14ac:dyDescent="0.2">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416"/>
      <c r="AD264" s="710"/>
      <c r="AE264" s="710"/>
      <c r="AF264" s="710"/>
      <c r="AG264" s="710"/>
      <c r="AH264" s="710"/>
      <c r="AI264" s="710"/>
      <c r="AJ264" s="710"/>
      <c r="AK264" s="710"/>
      <c r="AL264" s="710"/>
      <c r="AM264" s="710"/>
      <c r="AN264" s="710"/>
      <c r="AO264" s="710"/>
      <c r="AP264" s="710"/>
      <c r="AQ264" s="710"/>
      <c r="AR264" s="710"/>
      <c r="AS264" s="710"/>
      <c r="AT264" s="710"/>
      <c r="AU264" s="710"/>
      <c r="AV264" s="710"/>
      <c r="AW264" s="710"/>
      <c r="AX264" s="710"/>
    </row>
    <row r="265" spans="1:50" s="1" customFormat="1" x14ac:dyDescent="0.2">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416"/>
      <c r="AD265" s="710"/>
      <c r="AE265" s="710"/>
      <c r="AF265" s="710"/>
      <c r="AG265" s="710"/>
      <c r="AH265" s="710"/>
      <c r="AI265" s="710"/>
      <c r="AJ265" s="710"/>
      <c r="AK265" s="710"/>
      <c r="AL265" s="710"/>
      <c r="AM265" s="710"/>
      <c r="AN265" s="710"/>
      <c r="AO265" s="710"/>
      <c r="AP265" s="710"/>
      <c r="AQ265" s="710"/>
      <c r="AR265" s="710"/>
      <c r="AS265" s="710"/>
      <c r="AT265" s="710"/>
      <c r="AU265" s="710"/>
      <c r="AV265" s="710"/>
      <c r="AW265" s="710"/>
      <c r="AX265" s="710"/>
    </row>
    <row r="266" spans="1:50" s="1" customFormat="1" x14ac:dyDescent="0.2">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416"/>
      <c r="AD266" s="710"/>
      <c r="AE266" s="710"/>
      <c r="AF266" s="710"/>
      <c r="AG266" s="710"/>
      <c r="AH266" s="710"/>
      <c r="AI266" s="710"/>
      <c r="AJ266" s="710"/>
      <c r="AK266" s="710"/>
      <c r="AL266" s="710"/>
      <c r="AM266" s="710"/>
      <c r="AN266" s="710"/>
      <c r="AO266" s="710"/>
      <c r="AP266" s="710"/>
      <c r="AQ266" s="710"/>
      <c r="AR266" s="710"/>
      <c r="AS266" s="710"/>
      <c r="AT266" s="710"/>
      <c r="AU266" s="710"/>
      <c r="AV266" s="710"/>
      <c r="AW266" s="710"/>
      <c r="AX266" s="710"/>
    </row>
    <row r="267" spans="1:50" s="1" customFormat="1" x14ac:dyDescent="0.2">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416"/>
      <c r="AD267" s="710"/>
      <c r="AE267" s="710"/>
      <c r="AF267" s="710"/>
      <c r="AG267" s="710"/>
      <c r="AH267" s="710"/>
      <c r="AI267" s="710"/>
      <c r="AJ267" s="710"/>
      <c r="AK267" s="710"/>
      <c r="AL267" s="710"/>
      <c r="AM267" s="710"/>
      <c r="AN267" s="710"/>
      <c r="AO267" s="710"/>
      <c r="AP267" s="710"/>
      <c r="AQ267" s="710"/>
      <c r="AR267" s="710"/>
      <c r="AS267" s="710"/>
      <c r="AT267" s="710"/>
      <c r="AU267" s="710"/>
      <c r="AV267" s="710"/>
      <c r="AW267" s="710"/>
      <c r="AX267" s="710"/>
    </row>
    <row r="268" spans="1:50" s="1" customFormat="1" x14ac:dyDescent="0.2">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416"/>
      <c r="AD268" s="710"/>
      <c r="AE268" s="710"/>
      <c r="AF268" s="710"/>
      <c r="AG268" s="710"/>
      <c r="AH268" s="710"/>
      <c r="AI268" s="710"/>
      <c r="AJ268" s="710"/>
      <c r="AK268" s="710"/>
      <c r="AL268" s="710"/>
      <c r="AM268" s="710"/>
      <c r="AN268" s="710"/>
      <c r="AO268" s="710"/>
      <c r="AP268" s="710"/>
      <c r="AQ268" s="710"/>
      <c r="AR268" s="710"/>
      <c r="AS268" s="710"/>
      <c r="AT268" s="710"/>
      <c r="AU268" s="710"/>
      <c r="AV268" s="710"/>
      <c r="AW268" s="710"/>
      <c r="AX268" s="710"/>
    </row>
    <row r="269" spans="1:50" s="1" customFormat="1" x14ac:dyDescent="0.2">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416"/>
      <c r="AD269" s="710"/>
      <c r="AE269" s="710"/>
      <c r="AF269" s="710"/>
      <c r="AG269" s="710"/>
      <c r="AH269" s="710"/>
      <c r="AI269" s="710"/>
      <c r="AJ269" s="710"/>
      <c r="AK269" s="710"/>
      <c r="AL269" s="710"/>
      <c r="AM269" s="710"/>
      <c r="AN269" s="710"/>
      <c r="AO269" s="710"/>
      <c r="AP269" s="710"/>
      <c r="AQ269" s="710"/>
      <c r="AR269" s="710"/>
      <c r="AS269" s="710"/>
      <c r="AT269" s="710"/>
      <c r="AU269" s="710"/>
      <c r="AV269" s="710"/>
      <c r="AW269" s="710"/>
      <c r="AX269" s="710"/>
    </row>
    <row r="270" spans="1:50" s="1" customFormat="1" x14ac:dyDescent="0.2">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416"/>
      <c r="AD270" s="710"/>
      <c r="AE270" s="710"/>
      <c r="AF270" s="710"/>
      <c r="AG270" s="710"/>
      <c r="AH270" s="710"/>
      <c r="AI270" s="710"/>
      <c r="AJ270" s="710"/>
      <c r="AK270" s="710"/>
      <c r="AL270" s="710"/>
      <c r="AM270" s="710"/>
      <c r="AN270" s="710"/>
      <c r="AO270" s="710"/>
      <c r="AP270" s="710"/>
      <c r="AQ270" s="710"/>
      <c r="AR270" s="710"/>
      <c r="AS270" s="710"/>
      <c r="AT270" s="710"/>
      <c r="AU270" s="710"/>
      <c r="AV270" s="710"/>
      <c r="AW270" s="710"/>
      <c r="AX270" s="710"/>
    </row>
    <row r="271" spans="1:50" s="1" customFormat="1" x14ac:dyDescent="0.2">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416"/>
      <c r="AD271" s="710"/>
      <c r="AE271" s="710"/>
      <c r="AF271" s="710"/>
      <c r="AG271" s="710"/>
      <c r="AH271" s="710"/>
      <c r="AI271" s="710"/>
      <c r="AJ271" s="710"/>
      <c r="AK271" s="710"/>
      <c r="AL271" s="710"/>
      <c r="AM271" s="710"/>
      <c r="AN271" s="710"/>
      <c r="AO271" s="710"/>
      <c r="AP271" s="710"/>
      <c r="AQ271" s="710"/>
      <c r="AR271" s="710"/>
      <c r="AS271" s="710"/>
      <c r="AT271" s="710"/>
      <c r="AU271" s="710"/>
      <c r="AV271" s="710"/>
      <c r="AW271" s="710"/>
      <c r="AX271" s="710"/>
    </row>
    <row r="272" spans="1:50" s="1" customFormat="1" x14ac:dyDescent="0.2">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416"/>
      <c r="AD272" s="710"/>
      <c r="AE272" s="710"/>
      <c r="AF272" s="710"/>
      <c r="AG272" s="710"/>
      <c r="AH272" s="710"/>
      <c r="AI272" s="710"/>
      <c r="AJ272" s="710"/>
      <c r="AK272" s="710"/>
      <c r="AL272" s="710"/>
      <c r="AM272" s="710"/>
      <c r="AN272" s="710"/>
      <c r="AO272" s="710"/>
      <c r="AP272" s="710"/>
      <c r="AQ272" s="710"/>
      <c r="AR272" s="710"/>
      <c r="AS272" s="710"/>
      <c r="AT272" s="710"/>
      <c r="AU272" s="710"/>
      <c r="AV272" s="710"/>
      <c r="AW272" s="710"/>
      <c r="AX272" s="710"/>
    </row>
    <row r="273" spans="1:50" s="1" customFormat="1" x14ac:dyDescent="0.2">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416"/>
      <c r="AD273" s="710"/>
      <c r="AE273" s="710"/>
      <c r="AF273" s="710"/>
      <c r="AG273" s="710"/>
      <c r="AH273" s="710"/>
      <c r="AI273" s="710"/>
      <c r="AJ273" s="710"/>
      <c r="AK273" s="710"/>
      <c r="AL273" s="710"/>
      <c r="AM273" s="710"/>
      <c r="AN273" s="710"/>
      <c r="AO273" s="710"/>
      <c r="AP273" s="710"/>
      <c r="AQ273" s="710"/>
      <c r="AR273" s="710"/>
      <c r="AS273" s="710"/>
      <c r="AT273" s="710"/>
      <c r="AU273" s="710"/>
      <c r="AV273" s="710"/>
      <c r="AW273" s="710"/>
      <c r="AX273" s="710"/>
    </row>
    <row r="274" spans="1:50" s="1" customFormat="1" x14ac:dyDescent="0.2">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416"/>
      <c r="AD274" s="710"/>
      <c r="AE274" s="710"/>
      <c r="AF274" s="710"/>
      <c r="AG274" s="710"/>
      <c r="AH274" s="710"/>
      <c r="AI274" s="710"/>
      <c r="AJ274" s="710"/>
      <c r="AK274" s="710"/>
      <c r="AL274" s="710"/>
      <c r="AM274" s="710"/>
      <c r="AN274" s="710"/>
      <c r="AO274" s="710"/>
      <c r="AP274" s="710"/>
      <c r="AQ274" s="710"/>
      <c r="AR274" s="710"/>
      <c r="AS274" s="710"/>
      <c r="AT274" s="710"/>
      <c r="AU274" s="710"/>
      <c r="AV274" s="710"/>
      <c r="AW274" s="710"/>
      <c r="AX274" s="710"/>
    </row>
    <row r="275" spans="1:50" s="1" customFormat="1" x14ac:dyDescent="0.2">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416"/>
      <c r="AD275" s="710"/>
      <c r="AE275" s="710"/>
      <c r="AF275" s="710"/>
      <c r="AG275" s="710"/>
      <c r="AH275" s="710"/>
      <c r="AI275" s="710"/>
      <c r="AJ275" s="710"/>
      <c r="AK275" s="710"/>
      <c r="AL275" s="710"/>
      <c r="AM275" s="710"/>
      <c r="AN275" s="710"/>
      <c r="AO275" s="710"/>
      <c r="AP275" s="710"/>
      <c r="AQ275" s="710"/>
      <c r="AR275" s="710"/>
      <c r="AS275" s="710"/>
      <c r="AT275" s="710"/>
      <c r="AU275" s="710"/>
      <c r="AV275" s="710"/>
      <c r="AW275" s="710"/>
      <c r="AX275" s="710"/>
    </row>
    <row r="276" spans="1:50" s="1" customFormat="1" x14ac:dyDescent="0.2">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416"/>
      <c r="AD276" s="710"/>
      <c r="AE276" s="710"/>
      <c r="AF276" s="710"/>
      <c r="AG276" s="710"/>
      <c r="AH276" s="710"/>
      <c r="AI276" s="710"/>
      <c r="AJ276" s="710"/>
      <c r="AK276" s="710"/>
      <c r="AL276" s="710"/>
      <c r="AM276" s="710"/>
      <c r="AN276" s="710"/>
      <c r="AO276" s="710"/>
      <c r="AP276" s="710"/>
      <c r="AQ276" s="710"/>
      <c r="AR276" s="710"/>
      <c r="AS276" s="710"/>
      <c r="AT276" s="710"/>
      <c r="AU276" s="710"/>
      <c r="AV276" s="710"/>
      <c r="AW276" s="710"/>
      <c r="AX276" s="710"/>
    </row>
    <row r="277" spans="1:50" s="1" customFormat="1" x14ac:dyDescent="0.2">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416"/>
      <c r="AD277" s="710"/>
      <c r="AE277" s="710"/>
      <c r="AF277" s="710"/>
      <c r="AG277" s="710"/>
      <c r="AH277" s="710"/>
      <c r="AI277" s="710"/>
      <c r="AJ277" s="710"/>
      <c r="AK277" s="710"/>
      <c r="AL277" s="710"/>
      <c r="AM277" s="710"/>
      <c r="AN277" s="710"/>
      <c r="AO277" s="710"/>
      <c r="AP277" s="710"/>
      <c r="AQ277" s="710"/>
      <c r="AR277" s="710"/>
      <c r="AS277" s="710"/>
      <c r="AT277" s="710"/>
      <c r="AU277" s="710"/>
      <c r="AV277" s="710"/>
      <c r="AW277" s="710"/>
      <c r="AX277" s="710"/>
    </row>
    <row r="278" spans="1:50" s="1" customFormat="1" x14ac:dyDescent="0.2">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416"/>
      <c r="AD278" s="710"/>
      <c r="AE278" s="710"/>
      <c r="AF278" s="710"/>
      <c r="AG278" s="710"/>
      <c r="AH278" s="710"/>
      <c r="AI278" s="710"/>
      <c r="AJ278" s="710"/>
      <c r="AK278" s="710"/>
      <c r="AL278" s="710"/>
      <c r="AM278" s="710"/>
      <c r="AN278" s="710"/>
      <c r="AO278" s="710"/>
      <c r="AP278" s="710"/>
      <c r="AQ278" s="710"/>
      <c r="AR278" s="710"/>
      <c r="AS278" s="710"/>
      <c r="AT278" s="710"/>
      <c r="AU278" s="710"/>
      <c r="AV278" s="710"/>
      <c r="AW278" s="710"/>
      <c r="AX278" s="710"/>
    </row>
    <row r="279" spans="1:50" s="1" customFormat="1" x14ac:dyDescent="0.2">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416"/>
      <c r="AD279" s="710"/>
      <c r="AE279" s="710"/>
      <c r="AF279" s="710"/>
      <c r="AG279" s="710"/>
      <c r="AH279" s="710"/>
      <c r="AI279" s="710"/>
      <c r="AJ279" s="710"/>
      <c r="AK279" s="710"/>
      <c r="AL279" s="710"/>
      <c r="AM279" s="710"/>
      <c r="AN279" s="710"/>
      <c r="AO279" s="710"/>
      <c r="AP279" s="710"/>
      <c r="AQ279" s="710"/>
      <c r="AR279" s="710"/>
      <c r="AS279" s="710"/>
      <c r="AT279" s="710"/>
      <c r="AU279" s="710"/>
      <c r="AV279" s="710"/>
      <c r="AW279" s="710"/>
      <c r="AX279" s="710"/>
    </row>
    <row r="280" spans="1:50" s="1" customFormat="1" x14ac:dyDescent="0.2">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416"/>
      <c r="AD280" s="710"/>
      <c r="AE280" s="710"/>
      <c r="AF280" s="710"/>
      <c r="AG280" s="710"/>
      <c r="AH280" s="710"/>
      <c r="AI280" s="710"/>
      <c r="AJ280" s="710"/>
      <c r="AK280" s="710"/>
      <c r="AL280" s="710"/>
      <c r="AM280" s="710"/>
      <c r="AN280" s="710"/>
      <c r="AO280" s="710"/>
      <c r="AP280" s="710"/>
      <c r="AQ280" s="710"/>
      <c r="AR280" s="710"/>
      <c r="AS280" s="710"/>
      <c r="AT280" s="710"/>
      <c r="AU280" s="710"/>
      <c r="AV280" s="710"/>
      <c r="AW280" s="710"/>
      <c r="AX280" s="710"/>
    </row>
    <row r="281" spans="1:50" s="1" customFormat="1" x14ac:dyDescent="0.2">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416"/>
      <c r="AD281" s="710"/>
      <c r="AE281" s="710"/>
      <c r="AF281" s="710"/>
      <c r="AG281" s="710"/>
      <c r="AH281" s="710"/>
      <c r="AI281" s="710"/>
      <c r="AJ281" s="710"/>
      <c r="AK281" s="710"/>
      <c r="AL281" s="710"/>
      <c r="AM281" s="710"/>
      <c r="AN281" s="710"/>
      <c r="AO281" s="710"/>
      <c r="AP281" s="710"/>
      <c r="AQ281" s="710"/>
      <c r="AR281" s="710"/>
      <c r="AS281" s="710"/>
      <c r="AT281" s="710"/>
      <c r="AU281" s="710"/>
      <c r="AV281" s="710"/>
      <c r="AW281" s="710"/>
      <c r="AX281" s="710"/>
    </row>
    <row r="282" spans="1:50" s="1" customFormat="1" x14ac:dyDescent="0.2">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416"/>
      <c r="AD282" s="710"/>
      <c r="AE282" s="710"/>
      <c r="AF282" s="710"/>
      <c r="AG282" s="710"/>
      <c r="AH282" s="710"/>
      <c r="AI282" s="710"/>
      <c r="AJ282" s="710"/>
      <c r="AK282" s="710"/>
      <c r="AL282" s="710"/>
      <c r="AM282" s="710"/>
      <c r="AN282" s="710"/>
      <c r="AO282" s="710"/>
      <c r="AP282" s="710"/>
      <c r="AQ282" s="710"/>
      <c r="AR282" s="710"/>
      <c r="AS282" s="710"/>
      <c r="AT282" s="710"/>
      <c r="AU282" s="710"/>
      <c r="AV282" s="710"/>
      <c r="AW282" s="710"/>
      <c r="AX282" s="710"/>
    </row>
    <row r="283" spans="1:50" s="1" customFormat="1" x14ac:dyDescent="0.2">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416"/>
      <c r="AD283" s="710"/>
      <c r="AE283" s="710"/>
      <c r="AF283" s="710"/>
      <c r="AG283" s="710"/>
      <c r="AH283" s="710"/>
      <c r="AI283" s="710"/>
      <c r="AJ283" s="710"/>
      <c r="AK283" s="710"/>
      <c r="AL283" s="710"/>
      <c r="AM283" s="710"/>
      <c r="AN283" s="710"/>
      <c r="AO283" s="710"/>
      <c r="AP283" s="710"/>
      <c r="AQ283" s="710"/>
      <c r="AR283" s="710"/>
      <c r="AS283" s="710"/>
      <c r="AT283" s="710"/>
      <c r="AU283" s="710"/>
      <c r="AV283" s="710"/>
      <c r="AW283" s="710"/>
      <c r="AX283" s="710"/>
    </row>
    <row r="284" spans="1:50" s="1" customFormat="1" x14ac:dyDescent="0.2">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416"/>
      <c r="AD284" s="710"/>
      <c r="AE284" s="710"/>
      <c r="AF284" s="710"/>
      <c r="AG284" s="710"/>
      <c r="AH284" s="710"/>
      <c r="AI284" s="710"/>
      <c r="AJ284" s="710"/>
      <c r="AK284" s="710"/>
      <c r="AL284" s="710"/>
      <c r="AM284" s="710"/>
      <c r="AN284" s="710"/>
      <c r="AO284" s="710"/>
      <c r="AP284" s="710"/>
      <c r="AQ284" s="710"/>
      <c r="AR284" s="710"/>
      <c r="AS284" s="710"/>
      <c r="AT284" s="710"/>
      <c r="AU284" s="710"/>
      <c r="AV284" s="710"/>
      <c r="AW284" s="710"/>
      <c r="AX284" s="710"/>
    </row>
    <row r="285" spans="1:50" s="1" customFormat="1" x14ac:dyDescent="0.2">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416"/>
      <c r="AD285" s="710"/>
      <c r="AE285" s="710"/>
      <c r="AF285" s="710"/>
      <c r="AG285" s="710"/>
      <c r="AH285" s="710"/>
      <c r="AI285" s="710"/>
      <c r="AJ285" s="710"/>
      <c r="AK285" s="710"/>
      <c r="AL285" s="710"/>
      <c r="AM285" s="710"/>
      <c r="AN285" s="710"/>
      <c r="AO285" s="710"/>
      <c r="AP285" s="710"/>
      <c r="AQ285" s="710"/>
      <c r="AR285" s="710"/>
      <c r="AS285" s="710"/>
      <c r="AT285" s="710"/>
      <c r="AU285" s="710"/>
      <c r="AV285" s="710"/>
      <c r="AW285" s="710"/>
      <c r="AX285" s="710"/>
    </row>
    <row r="286" spans="1:50" s="1" customFormat="1" x14ac:dyDescent="0.2">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416"/>
      <c r="AD286" s="710"/>
      <c r="AE286" s="710"/>
      <c r="AF286" s="710"/>
      <c r="AG286" s="710"/>
      <c r="AH286" s="710"/>
      <c r="AI286" s="710"/>
      <c r="AJ286" s="710"/>
      <c r="AK286" s="710"/>
      <c r="AL286" s="710"/>
      <c r="AM286" s="710"/>
      <c r="AN286" s="710"/>
      <c r="AO286" s="710"/>
      <c r="AP286" s="710"/>
      <c r="AQ286" s="710"/>
      <c r="AR286" s="710"/>
      <c r="AS286" s="710"/>
      <c r="AT286" s="710"/>
      <c r="AU286" s="710"/>
      <c r="AV286" s="710"/>
      <c r="AW286" s="710"/>
      <c r="AX286" s="710"/>
    </row>
    <row r="287" spans="1:50" s="1" customFormat="1" x14ac:dyDescent="0.2">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416"/>
      <c r="AD287" s="710"/>
      <c r="AE287" s="710"/>
      <c r="AF287" s="710"/>
      <c r="AG287" s="710"/>
      <c r="AH287" s="710"/>
      <c r="AI287" s="710"/>
      <c r="AJ287" s="710"/>
      <c r="AK287" s="710"/>
      <c r="AL287" s="710"/>
      <c r="AM287" s="710"/>
      <c r="AN287" s="710"/>
      <c r="AO287" s="710"/>
      <c r="AP287" s="710"/>
      <c r="AQ287" s="710"/>
      <c r="AR287" s="710"/>
      <c r="AS287" s="710"/>
      <c r="AT287" s="710"/>
      <c r="AU287" s="710"/>
      <c r="AV287" s="710"/>
      <c r="AW287" s="710"/>
      <c r="AX287" s="710"/>
    </row>
    <row r="288" spans="1:50" s="1" customFormat="1" x14ac:dyDescent="0.2">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416"/>
      <c r="AD288" s="710"/>
      <c r="AE288" s="710"/>
      <c r="AF288" s="710"/>
      <c r="AG288" s="710"/>
      <c r="AH288" s="710"/>
      <c r="AI288" s="710"/>
      <c r="AJ288" s="710"/>
      <c r="AK288" s="710"/>
      <c r="AL288" s="710"/>
      <c r="AM288" s="710"/>
      <c r="AN288" s="710"/>
      <c r="AO288" s="710"/>
      <c r="AP288" s="710"/>
      <c r="AQ288" s="710"/>
      <c r="AR288" s="710"/>
      <c r="AS288" s="710"/>
      <c r="AT288" s="710"/>
      <c r="AU288" s="710"/>
      <c r="AV288" s="710"/>
      <c r="AW288" s="710"/>
      <c r="AX288" s="710"/>
    </row>
    <row r="289" spans="1:50" s="1" customFormat="1" x14ac:dyDescent="0.2">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416"/>
      <c r="AD289" s="710"/>
      <c r="AE289" s="710"/>
      <c r="AF289" s="710"/>
      <c r="AG289" s="710"/>
      <c r="AH289" s="710"/>
      <c r="AI289" s="710"/>
      <c r="AJ289" s="710"/>
      <c r="AK289" s="710"/>
      <c r="AL289" s="710"/>
      <c r="AM289" s="710"/>
      <c r="AN289" s="710"/>
      <c r="AO289" s="710"/>
      <c r="AP289" s="710"/>
      <c r="AQ289" s="710"/>
      <c r="AR289" s="710"/>
      <c r="AS289" s="710"/>
      <c r="AT289" s="710"/>
      <c r="AU289" s="710"/>
      <c r="AV289" s="710"/>
      <c r="AW289" s="710"/>
      <c r="AX289" s="710"/>
    </row>
    <row r="290" spans="1:50" s="1" customFormat="1" x14ac:dyDescent="0.2">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416"/>
      <c r="AD290" s="710"/>
      <c r="AE290" s="710"/>
      <c r="AF290" s="710"/>
      <c r="AG290" s="710"/>
      <c r="AH290" s="710"/>
      <c r="AI290" s="710"/>
      <c r="AJ290" s="710"/>
      <c r="AK290" s="710"/>
      <c r="AL290" s="710"/>
      <c r="AM290" s="710"/>
      <c r="AN290" s="710"/>
      <c r="AO290" s="710"/>
      <c r="AP290" s="710"/>
      <c r="AQ290" s="710"/>
      <c r="AR290" s="710"/>
      <c r="AS290" s="710"/>
      <c r="AT290" s="710"/>
      <c r="AU290" s="710"/>
      <c r="AV290" s="710"/>
      <c r="AW290" s="710"/>
      <c r="AX290" s="710"/>
    </row>
    <row r="291" spans="1:50" s="1" customFormat="1" x14ac:dyDescent="0.2">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416"/>
      <c r="AD291" s="710"/>
      <c r="AE291" s="710"/>
      <c r="AF291" s="710"/>
      <c r="AG291" s="710"/>
      <c r="AH291" s="710"/>
      <c r="AI291" s="710"/>
      <c r="AJ291" s="710"/>
      <c r="AK291" s="710"/>
      <c r="AL291" s="710"/>
      <c r="AM291" s="710"/>
      <c r="AN291" s="710"/>
      <c r="AO291" s="710"/>
      <c r="AP291" s="710"/>
      <c r="AQ291" s="710"/>
      <c r="AR291" s="710"/>
      <c r="AS291" s="710"/>
      <c r="AT291" s="710"/>
      <c r="AU291" s="710"/>
      <c r="AV291" s="710"/>
      <c r="AW291" s="710"/>
      <c r="AX291" s="710"/>
    </row>
    <row r="292" spans="1:50" s="1" customFormat="1" x14ac:dyDescent="0.2">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416"/>
      <c r="AD292" s="710"/>
      <c r="AE292" s="710"/>
      <c r="AF292" s="710"/>
      <c r="AG292" s="710"/>
      <c r="AH292" s="710"/>
      <c r="AI292" s="710"/>
      <c r="AJ292" s="710"/>
      <c r="AK292" s="710"/>
      <c r="AL292" s="710"/>
      <c r="AM292" s="710"/>
      <c r="AN292" s="710"/>
      <c r="AO292" s="710"/>
      <c r="AP292" s="710"/>
      <c r="AQ292" s="710"/>
      <c r="AR292" s="710"/>
      <c r="AS292" s="710"/>
      <c r="AT292" s="710"/>
      <c r="AU292" s="710"/>
      <c r="AV292" s="710"/>
      <c r="AW292" s="710"/>
      <c r="AX292" s="710"/>
    </row>
    <row r="293" spans="1:50" s="1" customFormat="1" x14ac:dyDescent="0.2">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416"/>
      <c r="AD293" s="710"/>
      <c r="AE293" s="710"/>
      <c r="AF293" s="710"/>
      <c r="AG293" s="710"/>
      <c r="AH293" s="710"/>
      <c r="AI293" s="710"/>
      <c r="AJ293" s="710"/>
      <c r="AK293" s="710"/>
      <c r="AL293" s="710"/>
      <c r="AM293" s="710"/>
      <c r="AN293" s="710"/>
      <c r="AO293" s="710"/>
      <c r="AP293" s="710"/>
      <c r="AQ293" s="710"/>
      <c r="AR293" s="710"/>
      <c r="AS293" s="710"/>
      <c r="AT293" s="710"/>
      <c r="AU293" s="710"/>
      <c r="AV293" s="710"/>
      <c r="AW293" s="710"/>
      <c r="AX293" s="710"/>
    </row>
    <row r="294" spans="1:50" s="1" customFormat="1" x14ac:dyDescent="0.2">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416"/>
      <c r="AD294" s="710"/>
      <c r="AE294" s="710"/>
      <c r="AF294" s="710"/>
      <c r="AG294" s="710"/>
      <c r="AH294" s="710"/>
      <c r="AI294" s="710"/>
      <c r="AJ294" s="710"/>
      <c r="AK294" s="710"/>
      <c r="AL294" s="710"/>
      <c r="AM294" s="710"/>
      <c r="AN294" s="710"/>
      <c r="AO294" s="710"/>
      <c r="AP294" s="710"/>
      <c r="AQ294" s="710"/>
      <c r="AR294" s="710"/>
      <c r="AS294" s="710"/>
      <c r="AT294" s="710"/>
      <c r="AU294" s="710"/>
      <c r="AV294" s="710"/>
      <c r="AW294" s="710"/>
      <c r="AX294" s="710"/>
    </row>
    <row r="295" spans="1:50" s="1" customFormat="1" x14ac:dyDescent="0.2">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416"/>
      <c r="AD295" s="710"/>
      <c r="AE295" s="710"/>
      <c r="AF295" s="710"/>
      <c r="AG295" s="710"/>
      <c r="AH295" s="710"/>
      <c r="AI295" s="710"/>
      <c r="AJ295" s="710"/>
      <c r="AK295" s="710"/>
      <c r="AL295" s="710"/>
      <c r="AM295" s="710"/>
      <c r="AN295" s="710"/>
      <c r="AO295" s="710"/>
      <c r="AP295" s="710"/>
      <c r="AQ295" s="710"/>
      <c r="AR295" s="710"/>
      <c r="AS295" s="710"/>
      <c r="AT295" s="710"/>
      <c r="AU295" s="710"/>
      <c r="AV295" s="710"/>
      <c r="AW295" s="710"/>
      <c r="AX295" s="710"/>
    </row>
    <row r="296" spans="1:50" s="1" customFormat="1" x14ac:dyDescent="0.2">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416"/>
      <c r="AD296" s="710"/>
      <c r="AE296" s="710"/>
      <c r="AF296" s="710"/>
      <c r="AG296" s="710"/>
      <c r="AH296" s="710"/>
      <c r="AI296" s="710"/>
      <c r="AJ296" s="710"/>
      <c r="AK296" s="710"/>
      <c r="AL296" s="710"/>
      <c r="AM296" s="710"/>
      <c r="AN296" s="710"/>
      <c r="AO296" s="710"/>
      <c r="AP296" s="710"/>
      <c r="AQ296" s="710"/>
      <c r="AR296" s="710"/>
      <c r="AS296" s="710"/>
      <c r="AT296" s="710"/>
      <c r="AU296" s="710"/>
      <c r="AV296" s="710"/>
      <c r="AW296" s="710"/>
      <c r="AX296" s="710"/>
    </row>
    <row r="297" spans="1:50" s="1" customFormat="1" x14ac:dyDescent="0.2">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416"/>
      <c r="AD297" s="710"/>
      <c r="AE297" s="710"/>
      <c r="AF297" s="710"/>
      <c r="AG297" s="710"/>
      <c r="AH297" s="710"/>
      <c r="AI297" s="710"/>
      <c r="AJ297" s="710"/>
      <c r="AK297" s="710"/>
      <c r="AL297" s="710"/>
      <c r="AM297" s="710"/>
      <c r="AN297" s="710"/>
      <c r="AO297" s="710"/>
      <c r="AP297" s="710"/>
      <c r="AQ297" s="710"/>
      <c r="AR297" s="710"/>
      <c r="AS297" s="710"/>
      <c r="AT297" s="710"/>
      <c r="AU297" s="710"/>
      <c r="AV297" s="710"/>
      <c r="AW297" s="710"/>
      <c r="AX297" s="710"/>
    </row>
    <row r="298" spans="1:50" s="1" customFormat="1" x14ac:dyDescent="0.2">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416"/>
      <c r="AD298" s="710"/>
      <c r="AE298" s="710"/>
      <c r="AF298" s="710"/>
      <c r="AG298" s="710"/>
      <c r="AH298" s="710"/>
      <c r="AI298" s="710"/>
      <c r="AJ298" s="710"/>
      <c r="AK298" s="710"/>
      <c r="AL298" s="710"/>
      <c r="AM298" s="710"/>
      <c r="AN298" s="710"/>
      <c r="AO298" s="710"/>
      <c r="AP298" s="710"/>
      <c r="AQ298" s="710"/>
      <c r="AR298" s="710"/>
      <c r="AS298" s="710"/>
      <c r="AT298" s="710"/>
      <c r="AU298" s="710"/>
      <c r="AV298" s="710"/>
      <c r="AW298" s="710"/>
      <c r="AX298" s="710"/>
    </row>
    <row r="299" spans="1:50" s="1" customFormat="1" x14ac:dyDescent="0.2">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416"/>
      <c r="AD299" s="710"/>
      <c r="AE299" s="710"/>
      <c r="AF299" s="710"/>
      <c r="AG299" s="710"/>
      <c r="AH299" s="710"/>
      <c r="AI299" s="710"/>
      <c r="AJ299" s="710"/>
      <c r="AK299" s="710"/>
      <c r="AL299" s="710"/>
      <c r="AM299" s="710"/>
      <c r="AN299" s="710"/>
      <c r="AO299" s="710"/>
      <c r="AP299" s="710"/>
      <c r="AQ299" s="710"/>
      <c r="AR299" s="710"/>
      <c r="AS299" s="710"/>
      <c r="AT299" s="710"/>
      <c r="AU299" s="710"/>
      <c r="AV299" s="710"/>
      <c r="AW299" s="710"/>
      <c r="AX299" s="710"/>
    </row>
    <row r="300" spans="1:50" s="1" customFormat="1" x14ac:dyDescent="0.2">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416"/>
      <c r="AD300" s="710"/>
      <c r="AE300" s="710"/>
      <c r="AF300" s="710"/>
      <c r="AG300" s="710"/>
      <c r="AH300" s="710"/>
      <c r="AI300" s="710"/>
      <c r="AJ300" s="710"/>
      <c r="AK300" s="710"/>
      <c r="AL300" s="710"/>
      <c r="AM300" s="710"/>
      <c r="AN300" s="710"/>
      <c r="AO300" s="710"/>
      <c r="AP300" s="710"/>
      <c r="AQ300" s="710"/>
      <c r="AR300" s="710"/>
      <c r="AS300" s="710"/>
      <c r="AT300" s="710"/>
      <c r="AU300" s="710"/>
      <c r="AV300" s="710"/>
      <c r="AW300" s="710"/>
      <c r="AX300" s="710"/>
    </row>
    <row r="301" spans="1:50" s="1" customFormat="1" x14ac:dyDescent="0.2">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416"/>
      <c r="AD301" s="710"/>
      <c r="AE301" s="710"/>
      <c r="AF301" s="710"/>
      <c r="AG301" s="710"/>
      <c r="AH301" s="710"/>
      <c r="AI301" s="710"/>
      <c r="AJ301" s="710"/>
      <c r="AK301" s="710"/>
      <c r="AL301" s="710"/>
      <c r="AM301" s="710"/>
      <c r="AN301" s="710"/>
      <c r="AO301" s="710"/>
      <c r="AP301" s="710"/>
      <c r="AQ301" s="710"/>
      <c r="AR301" s="710"/>
      <c r="AS301" s="710"/>
      <c r="AT301" s="710"/>
      <c r="AU301" s="710"/>
      <c r="AV301" s="710"/>
      <c r="AW301" s="710"/>
      <c r="AX301" s="710"/>
    </row>
    <row r="302" spans="1:50" s="1" customFormat="1" x14ac:dyDescent="0.2">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416"/>
      <c r="AD302" s="710"/>
      <c r="AE302" s="710"/>
      <c r="AF302" s="710"/>
      <c r="AG302" s="710"/>
      <c r="AH302" s="710"/>
      <c r="AI302" s="710"/>
      <c r="AJ302" s="710"/>
      <c r="AK302" s="710"/>
      <c r="AL302" s="710"/>
      <c r="AM302" s="710"/>
      <c r="AN302" s="710"/>
      <c r="AO302" s="710"/>
      <c r="AP302" s="710"/>
      <c r="AQ302" s="710"/>
      <c r="AR302" s="710"/>
      <c r="AS302" s="710"/>
      <c r="AT302" s="710"/>
      <c r="AU302" s="710"/>
      <c r="AV302" s="710"/>
      <c r="AW302" s="710"/>
      <c r="AX302" s="710"/>
    </row>
    <row r="303" spans="1:50" s="1" customFormat="1" x14ac:dyDescent="0.2">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416"/>
      <c r="AD303" s="710"/>
      <c r="AE303" s="710"/>
      <c r="AF303" s="710"/>
      <c r="AG303" s="710"/>
      <c r="AH303" s="710"/>
      <c r="AI303" s="710"/>
      <c r="AJ303" s="710"/>
      <c r="AK303" s="710"/>
      <c r="AL303" s="710"/>
      <c r="AM303" s="710"/>
      <c r="AN303" s="710"/>
      <c r="AO303" s="710"/>
      <c r="AP303" s="710"/>
      <c r="AQ303" s="710"/>
      <c r="AR303" s="710"/>
      <c r="AS303" s="710"/>
      <c r="AT303" s="710"/>
      <c r="AU303" s="710"/>
      <c r="AV303" s="710"/>
      <c r="AW303" s="710"/>
      <c r="AX303" s="710"/>
    </row>
    <row r="304" spans="1:50" s="1" customFormat="1" x14ac:dyDescent="0.2">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416"/>
      <c r="AD304" s="710"/>
      <c r="AE304" s="710"/>
      <c r="AF304" s="710"/>
      <c r="AG304" s="710"/>
      <c r="AH304" s="710"/>
      <c r="AI304" s="710"/>
      <c r="AJ304" s="710"/>
      <c r="AK304" s="710"/>
      <c r="AL304" s="710"/>
      <c r="AM304" s="710"/>
      <c r="AN304" s="710"/>
      <c r="AO304" s="710"/>
      <c r="AP304" s="710"/>
      <c r="AQ304" s="710"/>
      <c r="AR304" s="710"/>
      <c r="AS304" s="710"/>
      <c r="AT304" s="710"/>
      <c r="AU304" s="710"/>
      <c r="AV304" s="710"/>
      <c r="AW304" s="710"/>
      <c r="AX304" s="710"/>
    </row>
    <row r="305" spans="1:50" s="1" customFormat="1" x14ac:dyDescent="0.2">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416"/>
      <c r="AD305" s="710"/>
      <c r="AE305" s="710"/>
      <c r="AF305" s="710"/>
      <c r="AG305" s="710"/>
      <c r="AH305" s="710"/>
      <c r="AI305" s="710"/>
      <c r="AJ305" s="710"/>
      <c r="AK305" s="710"/>
      <c r="AL305" s="710"/>
      <c r="AM305" s="710"/>
      <c r="AN305" s="710"/>
      <c r="AO305" s="710"/>
      <c r="AP305" s="710"/>
      <c r="AQ305" s="710"/>
      <c r="AR305" s="710"/>
      <c r="AS305" s="710"/>
      <c r="AT305" s="710"/>
      <c r="AU305" s="710"/>
      <c r="AV305" s="710"/>
      <c r="AW305" s="710"/>
      <c r="AX305" s="710"/>
    </row>
    <row r="306" spans="1:50" s="1" customFormat="1" x14ac:dyDescent="0.2">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416"/>
      <c r="AD306" s="710"/>
      <c r="AE306" s="710"/>
      <c r="AF306" s="710"/>
      <c r="AG306" s="710"/>
      <c r="AH306" s="710"/>
      <c r="AI306" s="710"/>
      <c r="AJ306" s="710"/>
      <c r="AK306" s="710"/>
      <c r="AL306" s="710"/>
      <c r="AM306" s="710"/>
      <c r="AN306" s="710"/>
      <c r="AO306" s="710"/>
      <c r="AP306" s="710"/>
      <c r="AQ306" s="710"/>
      <c r="AR306" s="710"/>
      <c r="AS306" s="710"/>
      <c r="AT306" s="710"/>
      <c r="AU306" s="710"/>
      <c r="AV306" s="710"/>
      <c r="AW306" s="710"/>
      <c r="AX306" s="710"/>
    </row>
    <row r="307" spans="1:50" s="1" customFormat="1" x14ac:dyDescent="0.2">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416"/>
      <c r="AD307" s="710"/>
      <c r="AE307" s="710"/>
      <c r="AF307" s="710"/>
      <c r="AG307" s="710"/>
      <c r="AH307" s="710"/>
      <c r="AI307" s="710"/>
      <c r="AJ307" s="710"/>
      <c r="AK307" s="710"/>
      <c r="AL307" s="710"/>
      <c r="AM307" s="710"/>
      <c r="AN307" s="710"/>
      <c r="AO307" s="710"/>
      <c r="AP307" s="710"/>
      <c r="AQ307" s="710"/>
      <c r="AR307" s="710"/>
      <c r="AS307" s="710"/>
      <c r="AT307" s="710"/>
      <c r="AU307" s="710"/>
      <c r="AV307" s="710"/>
      <c r="AW307" s="710"/>
      <c r="AX307" s="710"/>
    </row>
    <row r="308" spans="1:50" s="1" customFormat="1" x14ac:dyDescent="0.2">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416"/>
      <c r="AD308" s="710"/>
      <c r="AE308" s="710"/>
      <c r="AF308" s="710"/>
      <c r="AG308" s="710"/>
      <c r="AH308" s="710"/>
      <c r="AI308" s="710"/>
      <c r="AJ308" s="710"/>
      <c r="AK308" s="710"/>
      <c r="AL308" s="710"/>
      <c r="AM308" s="710"/>
      <c r="AN308" s="710"/>
      <c r="AO308" s="710"/>
      <c r="AP308" s="710"/>
      <c r="AQ308" s="710"/>
      <c r="AR308" s="710"/>
      <c r="AS308" s="710"/>
      <c r="AT308" s="710"/>
      <c r="AU308" s="710"/>
      <c r="AV308" s="710"/>
      <c r="AW308" s="710"/>
      <c r="AX308" s="710"/>
    </row>
    <row r="309" spans="1:50" s="1" customFormat="1" x14ac:dyDescent="0.2">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416"/>
      <c r="AD309" s="710"/>
      <c r="AE309" s="710"/>
      <c r="AF309" s="710"/>
      <c r="AG309" s="710"/>
      <c r="AH309" s="710"/>
      <c r="AI309" s="710"/>
      <c r="AJ309" s="710"/>
      <c r="AK309" s="710"/>
      <c r="AL309" s="710"/>
      <c r="AM309" s="710"/>
      <c r="AN309" s="710"/>
      <c r="AO309" s="710"/>
      <c r="AP309" s="710"/>
      <c r="AQ309" s="710"/>
      <c r="AR309" s="710"/>
      <c r="AS309" s="710"/>
      <c r="AT309" s="710"/>
      <c r="AU309" s="710"/>
      <c r="AV309" s="710"/>
      <c r="AW309" s="710"/>
      <c r="AX309" s="710"/>
    </row>
    <row r="310" spans="1:50" s="1" customFormat="1" x14ac:dyDescent="0.2">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416"/>
      <c r="AD310" s="710"/>
      <c r="AE310" s="710"/>
      <c r="AF310" s="710"/>
      <c r="AG310" s="710"/>
      <c r="AH310" s="710"/>
      <c r="AI310" s="710"/>
      <c r="AJ310" s="710"/>
      <c r="AK310" s="710"/>
      <c r="AL310" s="710"/>
      <c r="AM310" s="710"/>
      <c r="AN310" s="710"/>
      <c r="AO310" s="710"/>
      <c r="AP310" s="710"/>
      <c r="AQ310" s="710"/>
      <c r="AR310" s="710"/>
      <c r="AS310" s="710"/>
      <c r="AT310" s="710"/>
      <c r="AU310" s="710"/>
      <c r="AV310" s="710"/>
      <c r="AW310" s="710"/>
      <c r="AX310" s="710"/>
    </row>
    <row r="311" spans="1:50" s="1" customFormat="1" x14ac:dyDescent="0.2">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416"/>
      <c r="AD311" s="710"/>
      <c r="AE311" s="710"/>
      <c r="AF311" s="710"/>
      <c r="AG311" s="710"/>
      <c r="AH311" s="710"/>
      <c r="AI311" s="710"/>
      <c r="AJ311" s="710"/>
      <c r="AK311" s="710"/>
      <c r="AL311" s="710"/>
      <c r="AM311" s="710"/>
      <c r="AN311" s="710"/>
      <c r="AO311" s="710"/>
      <c r="AP311" s="710"/>
      <c r="AQ311" s="710"/>
      <c r="AR311" s="710"/>
      <c r="AS311" s="710"/>
      <c r="AT311" s="710"/>
      <c r="AU311" s="710"/>
      <c r="AV311" s="710"/>
      <c r="AW311" s="710"/>
      <c r="AX311" s="710"/>
    </row>
    <row r="312" spans="1:50" s="1" customFormat="1" x14ac:dyDescent="0.2">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416"/>
      <c r="AD312" s="710"/>
      <c r="AE312" s="710"/>
      <c r="AF312" s="710"/>
      <c r="AG312" s="710"/>
      <c r="AH312" s="710"/>
      <c r="AI312" s="710"/>
      <c r="AJ312" s="710"/>
      <c r="AK312" s="710"/>
      <c r="AL312" s="710"/>
      <c r="AM312" s="710"/>
      <c r="AN312" s="710"/>
      <c r="AO312" s="710"/>
      <c r="AP312" s="710"/>
      <c r="AQ312" s="710"/>
      <c r="AR312" s="710"/>
      <c r="AS312" s="710"/>
      <c r="AT312" s="710"/>
      <c r="AU312" s="710"/>
      <c r="AV312" s="710"/>
      <c r="AW312" s="710"/>
      <c r="AX312" s="710"/>
    </row>
    <row r="313" spans="1:50" s="1" customFormat="1" x14ac:dyDescent="0.2">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416"/>
      <c r="AD313" s="710"/>
      <c r="AE313" s="710"/>
      <c r="AF313" s="710"/>
      <c r="AG313" s="710"/>
      <c r="AH313" s="710"/>
      <c r="AI313" s="710"/>
      <c r="AJ313" s="710"/>
      <c r="AK313" s="710"/>
      <c r="AL313" s="710"/>
      <c r="AM313" s="710"/>
      <c r="AN313" s="710"/>
      <c r="AO313" s="710"/>
      <c r="AP313" s="710"/>
      <c r="AQ313" s="710"/>
      <c r="AR313" s="710"/>
      <c r="AS313" s="710"/>
      <c r="AT313" s="710"/>
      <c r="AU313" s="710"/>
      <c r="AV313" s="710"/>
      <c r="AW313" s="710"/>
      <c r="AX313" s="710"/>
    </row>
    <row r="314" spans="1:50" s="1" customFormat="1" x14ac:dyDescent="0.2">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416"/>
      <c r="AD314" s="710"/>
      <c r="AE314" s="710"/>
      <c r="AF314" s="710"/>
      <c r="AG314" s="710"/>
      <c r="AH314" s="710"/>
      <c r="AI314" s="710"/>
      <c r="AJ314" s="710"/>
      <c r="AK314" s="710"/>
      <c r="AL314" s="710"/>
      <c r="AM314" s="710"/>
      <c r="AN314" s="710"/>
      <c r="AO314" s="710"/>
      <c r="AP314" s="710"/>
      <c r="AQ314" s="710"/>
      <c r="AR314" s="710"/>
      <c r="AS314" s="710"/>
      <c r="AT314" s="710"/>
      <c r="AU314" s="710"/>
      <c r="AV314" s="710"/>
      <c r="AW314" s="710"/>
      <c r="AX314" s="710"/>
    </row>
    <row r="315" spans="1:50" s="1" customFormat="1" x14ac:dyDescent="0.2">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416"/>
      <c r="AD315" s="710"/>
      <c r="AE315" s="710"/>
      <c r="AF315" s="710"/>
      <c r="AG315" s="710"/>
      <c r="AH315" s="710"/>
      <c r="AI315" s="710"/>
      <c r="AJ315" s="710"/>
      <c r="AK315" s="710"/>
      <c r="AL315" s="710"/>
      <c r="AM315" s="710"/>
      <c r="AN315" s="710"/>
      <c r="AO315" s="710"/>
      <c r="AP315" s="710"/>
      <c r="AQ315" s="710"/>
      <c r="AR315" s="710"/>
      <c r="AS315" s="710"/>
      <c r="AT315" s="710"/>
      <c r="AU315" s="710"/>
      <c r="AV315" s="710"/>
      <c r="AW315" s="710"/>
      <c r="AX315" s="710"/>
    </row>
    <row r="316" spans="1:50" s="1" customFormat="1" x14ac:dyDescent="0.2">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416"/>
      <c r="AD316" s="710"/>
      <c r="AE316" s="710"/>
      <c r="AF316" s="710"/>
      <c r="AG316" s="710"/>
      <c r="AH316" s="710"/>
      <c r="AI316" s="710"/>
      <c r="AJ316" s="710"/>
      <c r="AK316" s="710"/>
      <c r="AL316" s="710"/>
      <c r="AM316" s="710"/>
      <c r="AN316" s="710"/>
      <c r="AO316" s="710"/>
      <c r="AP316" s="710"/>
      <c r="AQ316" s="710"/>
      <c r="AR316" s="710"/>
      <c r="AS316" s="710"/>
      <c r="AT316" s="710"/>
      <c r="AU316" s="710"/>
      <c r="AV316" s="710"/>
      <c r="AW316" s="710"/>
      <c r="AX316" s="710"/>
    </row>
    <row r="317" spans="1:50" s="1" customFormat="1" x14ac:dyDescent="0.2">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416"/>
      <c r="AD317" s="710"/>
      <c r="AE317" s="710"/>
      <c r="AF317" s="710"/>
      <c r="AG317" s="710"/>
      <c r="AH317" s="710"/>
      <c r="AI317" s="710"/>
      <c r="AJ317" s="710"/>
      <c r="AK317" s="710"/>
      <c r="AL317" s="710"/>
      <c r="AM317" s="710"/>
      <c r="AN317" s="710"/>
      <c r="AO317" s="710"/>
      <c r="AP317" s="710"/>
      <c r="AQ317" s="710"/>
      <c r="AR317" s="710"/>
      <c r="AS317" s="710"/>
      <c r="AT317" s="710"/>
      <c r="AU317" s="710"/>
      <c r="AV317" s="710"/>
      <c r="AW317" s="710"/>
      <c r="AX317" s="710"/>
    </row>
    <row r="318" spans="1:50" s="1" customFormat="1" x14ac:dyDescent="0.2">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416"/>
      <c r="AD318" s="710"/>
      <c r="AE318" s="710"/>
      <c r="AF318" s="710"/>
      <c r="AG318" s="710"/>
      <c r="AH318" s="710"/>
      <c r="AI318" s="710"/>
      <c r="AJ318" s="710"/>
      <c r="AK318" s="710"/>
      <c r="AL318" s="710"/>
      <c r="AM318" s="710"/>
      <c r="AN318" s="710"/>
      <c r="AO318" s="710"/>
      <c r="AP318" s="710"/>
      <c r="AQ318" s="710"/>
      <c r="AR318" s="710"/>
      <c r="AS318" s="710"/>
      <c r="AT318" s="710"/>
      <c r="AU318" s="710"/>
      <c r="AV318" s="710"/>
      <c r="AW318" s="710"/>
      <c r="AX318" s="710"/>
    </row>
    <row r="319" spans="1:50" s="1" customFormat="1" x14ac:dyDescent="0.2">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416"/>
      <c r="AD319" s="710"/>
      <c r="AE319" s="710"/>
      <c r="AF319" s="710"/>
      <c r="AG319" s="710"/>
      <c r="AH319" s="710"/>
      <c r="AI319" s="710"/>
      <c r="AJ319" s="710"/>
      <c r="AK319" s="710"/>
      <c r="AL319" s="710"/>
      <c r="AM319" s="710"/>
      <c r="AN319" s="710"/>
      <c r="AO319" s="710"/>
      <c r="AP319" s="710"/>
      <c r="AQ319" s="710"/>
      <c r="AR319" s="710"/>
      <c r="AS319" s="710"/>
      <c r="AT319" s="710"/>
      <c r="AU319" s="710"/>
      <c r="AV319" s="710"/>
      <c r="AW319" s="710"/>
      <c r="AX319" s="710"/>
    </row>
    <row r="320" spans="1:50" s="1" customFormat="1" x14ac:dyDescent="0.2">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416"/>
      <c r="AD320" s="710"/>
      <c r="AE320" s="710"/>
      <c r="AF320" s="710"/>
      <c r="AG320" s="710"/>
      <c r="AH320" s="710"/>
      <c r="AI320" s="710"/>
      <c r="AJ320" s="710"/>
      <c r="AK320" s="710"/>
      <c r="AL320" s="710"/>
      <c r="AM320" s="710"/>
      <c r="AN320" s="710"/>
      <c r="AO320" s="710"/>
      <c r="AP320" s="710"/>
      <c r="AQ320" s="710"/>
      <c r="AR320" s="710"/>
      <c r="AS320" s="710"/>
      <c r="AT320" s="710"/>
      <c r="AU320" s="710"/>
      <c r="AV320" s="710"/>
      <c r="AW320" s="710"/>
      <c r="AX320" s="710"/>
    </row>
    <row r="321" spans="1:50" s="1" customFormat="1" x14ac:dyDescent="0.2">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416"/>
      <c r="AD321" s="710"/>
      <c r="AE321" s="710"/>
      <c r="AF321" s="710"/>
      <c r="AG321" s="710"/>
      <c r="AH321" s="710"/>
      <c r="AI321" s="710"/>
      <c r="AJ321" s="710"/>
      <c r="AK321" s="710"/>
      <c r="AL321" s="710"/>
      <c r="AM321" s="710"/>
      <c r="AN321" s="710"/>
      <c r="AO321" s="710"/>
      <c r="AP321" s="710"/>
      <c r="AQ321" s="710"/>
      <c r="AR321" s="710"/>
      <c r="AS321" s="710"/>
      <c r="AT321" s="710"/>
      <c r="AU321" s="710"/>
      <c r="AV321" s="710"/>
      <c r="AW321" s="710"/>
      <c r="AX321" s="710"/>
    </row>
    <row r="322" spans="1:50" s="1" customFormat="1" x14ac:dyDescent="0.2">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416"/>
      <c r="AD322" s="710"/>
      <c r="AE322" s="710"/>
      <c r="AF322" s="710"/>
      <c r="AG322" s="710"/>
      <c r="AH322" s="710"/>
      <c r="AI322" s="710"/>
      <c r="AJ322" s="710"/>
      <c r="AK322" s="710"/>
      <c r="AL322" s="710"/>
      <c r="AM322" s="710"/>
      <c r="AN322" s="710"/>
      <c r="AO322" s="710"/>
      <c r="AP322" s="710"/>
      <c r="AQ322" s="710"/>
      <c r="AR322" s="710"/>
      <c r="AS322" s="710"/>
      <c r="AT322" s="710"/>
      <c r="AU322" s="710"/>
      <c r="AV322" s="710"/>
      <c r="AW322" s="710"/>
      <c r="AX322" s="710"/>
    </row>
    <row r="323" spans="1:50" s="1" customFormat="1" x14ac:dyDescent="0.2">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416"/>
      <c r="AD323" s="710"/>
      <c r="AE323" s="710"/>
      <c r="AF323" s="710"/>
      <c r="AG323" s="710"/>
      <c r="AH323" s="710"/>
      <c r="AI323" s="710"/>
      <c r="AJ323" s="710"/>
      <c r="AK323" s="710"/>
      <c r="AL323" s="710"/>
      <c r="AM323" s="710"/>
      <c r="AN323" s="710"/>
      <c r="AO323" s="710"/>
      <c r="AP323" s="710"/>
      <c r="AQ323" s="710"/>
      <c r="AR323" s="710"/>
      <c r="AS323" s="710"/>
      <c r="AT323" s="710"/>
      <c r="AU323" s="710"/>
      <c r="AV323" s="710"/>
      <c r="AW323" s="710"/>
      <c r="AX323" s="710"/>
    </row>
    <row r="324" spans="1:50" s="1" customFormat="1" x14ac:dyDescent="0.2">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416"/>
      <c r="AD324" s="710"/>
      <c r="AE324" s="710"/>
      <c r="AF324" s="710"/>
      <c r="AG324" s="710"/>
      <c r="AH324" s="710"/>
      <c r="AI324" s="710"/>
      <c r="AJ324" s="710"/>
      <c r="AK324" s="710"/>
      <c r="AL324" s="710"/>
      <c r="AM324" s="710"/>
      <c r="AN324" s="710"/>
      <c r="AO324" s="710"/>
      <c r="AP324" s="710"/>
      <c r="AQ324" s="710"/>
      <c r="AR324" s="710"/>
      <c r="AS324" s="710"/>
      <c r="AT324" s="710"/>
      <c r="AU324" s="710"/>
      <c r="AV324" s="710"/>
      <c r="AW324" s="710"/>
      <c r="AX324" s="710"/>
    </row>
    <row r="325" spans="1:50" s="1" customFormat="1" x14ac:dyDescent="0.2">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416"/>
      <c r="AD325" s="710"/>
      <c r="AE325" s="710"/>
      <c r="AF325" s="710"/>
      <c r="AG325" s="710"/>
      <c r="AH325" s="710"/>
      <c r="AI325" s="710"/>
      <c r="AJ325" s="710"/>
      <c r="AK325" s="710"/>
      <c r="AL325" s="710"/>
      <c r="AM325" s="710"/>
      <c r="AN325" s="710"/>
      <c r="AO325" s="710"/>
      <c r="AP325" s="710"/>
      <c r="AQ325" s="710"/>
      <c r="AR325" s="710"/>
      <c r="AS325" s="710"/>
      <c r="AT325" s="710"/>
      <c r="AU325" s="710"/>
      <c r="AV325" s="710"/>
      <c r="AW325" s="710"/>
      <c r="AX325" s="710"/>
    </row>
    <row r="326" spans="1:50" s="1" customFormat="1" x14ac:dyDescent="0.2">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416"/>
      <c r="AD326" s="710"/>
      <c r="AE326" s="710"/>
      <c r="AF326" s="710"/>
      <c r="AG326" s="710"/>
      <c r="AH326" s="710"/>
      <c r="AI326" s="710"/>
      <c r="AJ326" s="710"/>
      <c r="AK326" s="710"/>
      <c r="AL326" s="710"/>
      <c r="AM326" s="710"/>
      <c r="AN326" s="710"/>
      <c r="AO326" s="710"/>
      <c r="AP326" s="710"/>
      <c r="AQ326" s="710"/>
      <c r="AR326" s="710"/>
      <c r="AS326" s="710"/>
      <c r="AT326" s="710"/>
      <c r="AU326" s="710"/>
      <c r="AV326" s="710"/>
      <c r="AW326" s="710"/>
      <c r="AX326" s="710"/>
    </row>
    <row r="327" spans="1:50" s="1" customFormat="1" x14ac:dyDescent="0.2">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416"/>
      <c r="AD327" s="710"/>
      <c r="AE327" s="710"/>
      <c r="AF327" s="710"/>
      <c r="AG327" s="710"/>
      <c r="AH327" s="710"/>
      <c r="AI327" s="710"/>
      <c r="AJ327" s="710"/>
      <c r="AK327" s="710"/>
      <c r="AL327" s="710"/>
      <c r="AM327" s="710"/>
      <c r="AN327" s="710"/>
      <c r="AO327" s="710"/>
      <c r="AP327" s="710"/>
      <c r="AQ327" s="710"/>
      <c r="AR327" s="710"/>
      <c r="AS327" s="710"/>
      <c r="AT327" s="710"/>
      <c r="AU327" s="710"/>
      <c r="AV327" s="710"/>
      <c r="AW327" s="710"/>
      <c r="AX327" s="710"/>
    </row>
    <row r="328" spans="1:50" s="1" customFormat="1" x14ac:dyDescent="0.2">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416"/>
      <c r="AD328" s="710"/>
      <c r="AE328" s="710"/>
      <c r="AF328" s="710"/>
      <c r="AG328" s="710"/>
      <c r="AH328" s="710"/>
      <c r="AI328" s="710"/>
      <c r="AJ328" s="710"/>
      <c r="AK328" s="710"/>
      <c r="AL328" s="710"/>
      <c r="AM328" s="710"/>
      <c r="AN328" s="710"/>
      <c r="AO328" s="710"/>
      <c r="AP328" s="710"/>
      <c r="AQ328" s="710"/>
      <c r="AR328" s="710"/>
      <c r="AS328" s="710"/>
      <c r="AT328" s="710"/>
      <c r="AU328" s="710"/>
      <c r="AV328" s="710"/>
      <c r="AW328" s="710"/>
      <c r="AX328" s="710"/>
    </row>
    <row r="329" spans="1:50" s="1" customFormat="1" x14ac:dyDescent="0.2">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416"/>
      <c r="AD329" s="710"/>
      <c r="AE329" s="710"/>
      <c r="AF329" s="710"/>
      <c r="AG329" s="710"/>
      <c r="AH329" s="710"/>
      <c r="AI329" s="710"/>
      <c r="AJ329" s="710"/>
      <c r="AK329" s="710"/>
      <c r="AL329" s="710"/>
      <c r="AM329" s="710"/>
      <c r="AN329" s="710"/>
      <c r="AO329" s="710"/>
      <c r="AP329" s="710"/>
      <c r="AQ329" s="710"/>
      <c r="AR329" s="710"/>
      <c r="AS329" s="710"/>
      <c r="AT329" s="710"/>
      <c r="AU329" s="710"/>
      <c r="AV329" s="710"/>
      <c r="AW329" s="710"/>
      <c r="AX329" s="710"/>
    </row>
    <row r="330" spans="1:50" s="1" customFormat="1" x14ac:dyDescent="0.2">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416"/>
      <c r="AD330" s="710"/>
      <c r="AE330" s="710"/>
      <c r="AF330" s="710"/>
      <c r="AG330" s="710"/>
      <c r="AH330" s="710"/>
      <c r="AI330" s="710"/>
      <c r="AJ330" s="710"/>
      <c r="AK330" s="710"/>
      <c r="AL330" s="710"/>
      <c r="AM330" s="710"/>
      <c r="AN330" s="710"/>
      <c r="AO330" s="710"/>
      <c r="AP330" s="710"/>
      <c r="AQ330" s="710"/>
      <c r="AR330" s="710"/>
      <c r="AS330" s="710"/>
      <c r="AT330" s="710"/>
      <c r="AU330" s="710"/>
      <c r="AV330" s="710"/>
      <c r="AW330" s="710"/>
      <c r="AX330" s="710"/>
    </row>
    <row r="331" spans="1:50" s="1" customFormat="1" x14ac:dyDescent="0.2">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416"/>
      <c r="AD331" s="710"/>
      <c r="AE331" s="710"/>
      <c r="AF331" s="710"/>
      <c r="AG331" s="710"/>
      <c r="AH331" s="710"/>
      <c r="AI331" s="710"/>
      <c r="AJ331" s="710"/>
      <c r="AK331" s="710"/>
      <c r="AL331" s="710"/>
      <c r="AM331" s="710"/>
      <c r="AN331" s="710"/>
      <c r="AO331" s="710"/>
      <c r="AP331" s="710"/>
      <c r="AQ331" s="710"/>
      <c r="AR331" s="710"/>
      <c r="AS331" s="710"/>
      <c r="AT331" s="710"/>
      <c r="AU331" s="710"/>
      <c r="AV331" s="710"/>
      <c r="AW331" s="710"/>
      <c r="AX331" s="710"/>
    </row>
    <row r="332" spans="1:50" s="1" customFormat="1" x14ac:dyDescent="0.2">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416"/>
      <c r="AD332" s="710"/>
      <c r="AE332" s="710"/>
      <c r="AF332" s="710"/>
      <c r="AG332" s="710"/>
      <c r="AH332" s="710"/>
      <c r="AI332" s="710"/>
      <c r="AJ332" s="710"/>
      <c r="AK332" s="710"/>
      <c r="AL332" s="710"/>
      <c r="AM332" s="710"/>
      <c r="AN332" s="710"/>
      <c r="AO332" s="710"/>
      <c r="AP332" s="710"/>
      <c r="AQ332" s="710"/>
      <c r="AR332" s="710"/>
      <c r="AS332" s="710"/>
      <c r="AT332" s="710"/>
      <c r="AU332" s="710"/>
      <c r="AV332" s="710"/>
      <c r="AW332" s="710"/>
      <c r="AX332" s="710"/>
    </row>
    <row r="333" spans="1:50" s="1" customFormat="1" x14ac:dyDescent="0.2">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416"/>
      <c r="AD333" s="710"/>
      <c r="AE333" s="710"/>
      <c r="AF333" s="710"/>
      <c r="AG333" s="710"/>
      <c r="AH333" s="710"/>
      <c r="AI333" s="710"/>
      <c r="AJ333" s="710"/>
      <c r="AK333" s="710"/>
      <c r="AL333" s="710"/>
      <c r="AM333" s="710"/>
      <c r="AN333" s="710"/>
      <c r="AO333" s="710"/>
      <c r="AP333" s="710"/>
      <c r="AQ333" s="710"/>
      <c r="AR333" s="710"/>
      <c r="AS333" s="710"/>
      <c r="AT333" s="710"/>
      <c r="AU333" s="710"/>
      <c r="AV333" s="710"/>
      <c r="AW333" s="710"/>
      <c r="AX333" s="710"/>
    </row>
    <row r="334" spans="1:50" s="1" customFormat="1" x14ac:dyDescent="0.2">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416"/>
      <c r="AD334" s="710"/>
      <c r="AE334" s="710"/>
      <c r="AF334" s="710"/>
      <c r="AG334" s="710"/>
      <c r="AH334" s="710"/>
      <c r="AI334" s="710"/>
      <c r="AJ334" s="710"/>
      <c r="AK334" s="710"/>
      <c r="AL334" s="710"/>
      <c r="AM334" s="710"/>
      <c r="AN334" s="710"/>
      <c r="AO334" s="710"/>
      <c r="AP334" s="710"/>
      <c r="AQ334" s="710"/>
      <c r="AR334" s="710"/>
      <c r="AS334" s="710"/>
      <c r="AT334" s="710"/>
      <c r="AU334" s="710"/>
      <c r="AV334" s="710"/>
      <c r="AW334" s="710"/>
      <c r="AX334" s="710"/>
    </row>
    <row r="335" spans="1:50" s="1" customFormat="1" x14ac:dyDescent="0.2">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416"/>
      <c r="AD335" s="710"/>
      <c r="AE335" s="710"/>
      <c r="AF335" s="710"/>
      <c r="AG335" s="710"/>
      <c r="AH335" s="710"/>
      <c r="AI335" s="710"/>
      <c r="AJ335" s="710"/>
      <c r="AK335" s="710"/>
      <c r="AL335" s="710"/>
      <c r="AM335" s="710"/>
      <c r="AN335" s="710"/>
      <c r="AO335" s="710"/>
      <c r="AP335" s="710"/>
      <c r="AQ335" s="710"/>
      <c r="AR335" s="710"/>
      <c r="AS335" s="710"/>
      <c r="AT335" s="710"/>
      <c r="AU335" s="710"/>
      <c r="AV335" s="710"/>
      <c r="AW335" s="710"/>
      <c r="AX335" s="710"/>
    </row>
    <row r="336" spans="1:50" s="1" customFormat="1" x14ac:dyDescent="0.2">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416"/>
      <c r="AD336" s="710"/>
      <c r="AE336" s="710"/>
      <c r="AF336" s="710"/>
      <c r="AG336" s="710"/>
      <c r="AH336" s="710"/>
      <c r="AI336" s="710"/>
      <c r="AJ336" s="710"/>
      <c r="AK336" s="710"/>
      <c r="AL336" s="710"/>
      <c r="AM336" s="710"/>
      <c r="AN336" s="710"/>
      <c r="AO336" s="710"/>
      <c r="AP336" s="710"/>
      <c r="AQ336" s="710"/>
      <c r="AR336" s="710"/>
      <c r="AS336" s="710"/>
      <c r="AT336" s="710"/>
      <c r="AU336" s="710"/>
      <c r="AV336" s="710"/>
      <c r="AW336" s="710"/>
      <c r="AX336" s="710"/>
    </row>
    <row r="337" spans="1:50" s="1" customFormat="1" x14ac:dyDescent="0.2">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416"/>
      <c r="AD337" s="710"/>
      <c r="AE337" s="710"/>
      <c r="AF337" s="710"/>
      <c r="AG337" s="710"/>
      <c r="AH337" s="710"/>
      <c r="AI337" s="710"/>
      <c r="AJ337" s="710"/>
      <c r="AK337" s="710"/>
      <c r="AL337" s="710"/>
      <c r="AM337" s="710"/>
      <c r="AN337" s="710"/>
      <c r="AO337" s="710"/>
      <c r="AP337" s="710"/>
      <c r="AQ337" s="710"/>
      <c r="AR337" s="710"/>
      <c r="AS337" s="710"/>
      <c r="AT337" s="710"/>
      <c r="AU337" s="710"/>
      <c r="AV337" s="710"/>
      <c r="AW337" s="710"/>
      <c r="AX337" s="710"/>
    </row>
    <row r="338" spans="1:50" s="1" customFormat="1" x14ac:dyDescent="0.2">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416"/>
      <c r="AD338" s="710"/>
      <c r="AE338" s="710"/>
      <c r="AF338" s="710"/>
      <c r="AG338" s="710"/>
      <c r="AH338" s="710"/>
      <c r="AI338" s="710"/>
      <c r="AJ338" s="710"/>
      <c r="AK338" s="710"/>
      <c r="AL338" s="710"/>
      <c r="AM338" s="710"/>
      <c r="AN338" s="710"/>
      <c r="AO338" s="710"/>
      <c r="AP338" s="710"/>
      <c r="AQ338" s="710"/>
      <c r="AR338" s="710"/>
      <c r="AS338" s="710"/>
      <c r="AT338" s="710"/>
      <c r="AU338" s="710"/>
      <c r="AV338" s="710"/>
      <c r="AW338" s="710"/>
      <c r="AX338" s="710"/>
    </row>
    <row r="339" spans="1:50" s="1" customFormat="1" x14ac:dyDescent="0.2">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416"/>
      <c r="AD339" s="710"/>
      <c r="AE339" s="710"/>
      <c r="AF339" s="710"/>
      <c r="AG339" s="710"/>
      <c r="AH339" s="710"/>
      <c r="AI339" s="710"/>
      <c r="AJ339" s="710"/>
      <c r="AK339" s="710"/>
      <c r="AL339" s="710"/>
      <c r="AM339" s="710"/>
      <c r="AN339" s="710"/>
      <c r="AO339" s="710"/>
      <c r="AP339" s="710"/>
      <c r="AQ339" s="710"/>
      <c r="AR339" s="710"/>
      <c r="AS339" s="710"/>
      <c r="AT339" s="710"/>
      <c r="AU339" s="710"/>
      <c r="AV339" s="710"/>
      <c r="AW339" s="710"/>
      <c r="AX339" s="710"/>
    </row>
    <row r="340" spans="1:50" s="1" customFormat="1" x14ac:dyDescent="0.2">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416"/>
      <c r="AD340" s="710"/>
      <c r="AE340" s="710"/>
      <c r="AF340" s="710"/>
      <c r="AG340" s="710"/>
      <c r="AH340" s="710"/>
      <c r="AI340" s="710"/>
      <c r="AJ340" s="710"/>
      <c r="AK340" s="710"/>
      <c r="AL340" s="710"/>
      <c r="AM340" s="710"/>
      <c r="AN340" s="710"/>
      <c r="AO340" s="710"/>
      <c r="AP340" s="710"/>
      <c r="AQ340" s="710"/>
      <c r="AR340" s="710"/>
      <c r="AS340" s="710"/>
      <c r="AT340" s="710"/>
      <c r="AU340" s="710"/>
      <c r="AV340" s="710"/>
      <c r="AW340" s="710"/>
      <c r="AX340" s="710"/>
    </row>
    <row r="341" spans="1:50" s="1" customFormat="1" x14ac:dyDescent="0.2">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416"/>
      <c r="AD341" s="710"/>
      <c r="AE341" s="710"/>
      <c r="AF341" s="710"/>
      <c r="AG341" s="710"/>
      <c r="AH341" s="710"/>
      <c r="AI341" s="710"/>
      <c r="AJ341" s="710"/>
      <c r="AK341" s="710"/>
      <c r="AL341" s="710"/>
      <c r="AM341" s="710"/>
      <c r="AN341" s="710"/>
      <c r="AO341" s="710"/>
      <c r="AP341" s="710"/>
      <c r="AQ341" s="710"/>
      <c r="AR341" s="710"/>
      <c r="AS341" s="710"/>
      <c r="AT341" s="710"/>
      <c r="AU341" s="710"/>
      <c r="AV341" s="710"/>
      <c r="AW341" s="710"/>
      <c r="AX341" s="710"/>
    </row>
    <row r="342" spans="1:50" s="1" customFormat="1" x14ac:dyDescent="0.2">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416"/>
      <c r="AD342" s="710"/>
      <c r="AE342" s="710"/>
      <c r="AF342" s="710"/>
      <c r="AG342" s="710"/>
      <c r="AH342" s="710"/>
      <c r="AI342" s="710"/>
      <c r="AJ342" s="710"/>
      <c r="AK342" s="710"/>
      <c r="AL342" s="710"/>
      <c r="AM342" s="710"/>
      <c r="AN342" s="710"/>
      <c r="AO342" s="710"/>
      <c r="AP342" s="710"/>
      <c r="AQ342" s="710"/>
      <c r="AR342" s="710"/>
      <c r="AS342" s="710"/>
      <c r="AT342" s="710"/>
      <c r="AU342" s="710"/>
      <c r="AV342" s="710"/>
      <c r="AW342" s="710"/>
      <c r="AX342" s="710"/>
    </row>
    <row r="343" spans="1:50" s="1" customFormat="1" x14ac:dyDescent="0.2">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416"/>
      <c r="AD343" s="710"/>
      <c r="AE343" s="710"/>
      <c r="AF343" s="710"/>
      <c r="AG343" s="710"/>
      <c r="AH343" s="710"/>
      <c r="AI343" s="710"/>
      <c r="AJ343" s="710"/>
      <c r="AK343" s="710"/>
      <c r="AL343" s="710"/>
      <c r="AM343" s="710"/>
      <c r="AN343" s="710"/>
      <c r="AO343" s="710"/>
      <c r="AP343" s="710"/>
      <c r="AQ343" s="710"/>
      <c r="AR343" s="710"/>
      <c r="AS343" s="710"/>
      <c r="AT343" s="710"/>
      <c r="AU343" s="710"/>
      <c r="AV343" s="710"/>
      <c r="AW343" s="710"/>
      <c r="AX343" s="710"/>
    </row>
    <row r="344" spans="1:50" s="1" customFormat="1" x14ac:dyDescent="0.2">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416"/>
      <c r="AD344" s="710"/>
      <c r="AE344" s="710"/>
      <c r="AF344" s="710"/>
      <c r="AG344" s="710"/>
      <c r="AH344" s="710"/>
      <c r="AI344" s="710"/>
      <c r="AJ344" s="710"/>
      <c r="AK344" s="710"/>
      <c r="AL344" s="710"/>
      <c r="AM344" s="710"/>
      <c r="AN344" s="710"/>
      <c r="AO344" s="710"/>
      <c r="AP344" s="710"/>
      <c r="AQ344" s="710"/>
      <c r="AR344" s="710"/>
      <c r="AS344" s="710"/>
      <c r="AT344" s="710"/>
      <c r="AU344" s="710"/>
      <c r="AV344" s="710"/>
      <c r="AW344" s="710"/>
      <c r="AX344" s="710"/>
    </row>
    <row r="345" spans="1:50" s="1" customFormat="1" x14ac:dyDescent="0.2">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416"/>
      <c r="AD345" s="710"/>
      <c r="AE345" s="710"/>
      <c r="AF345" s="710"/>
      <c r="AG345" s="710"/>
      <c r="AH345" s="710"/>
      <c r="AI345" s="710"/>
      <c r="AJ345" s="710"/>
      <c r="AK345" s="710"/>
      <c r="AL345" s="710"/>
      <c r="AM345" s="710"/>
      <c r="AN345" s="710"/>
      <c r="AO345" s="710"/>
      <c r="AP345" s="710"/>
      <c r="AQ345" s="710"/>
      <c r="AR345" s="710"/>
      <c r="AS345" s="710"/>
      <c r="AT345" s="710"/>
      <c r="AU345" s="710"/>
      <c r="AV345" s="710"/>
      <c r="AW345" s="710"/>
      <c r="AX345" s="710"/>
    </row>
    <row r="346" spans="1:50" s="1" customFormat="1" x14ac:dyDescent="0.2">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416"/>
      <c r="AD346" s="710"/>
      <c r="AE346" s="710"/>
      <c r="AF346" s="710"/>
      <c r="AG346" s="710"/>
      <c r="AH346" s="710"/>
      <c r="AI346" s="710"/>
      <c r="AJ346" s="710"/>
      <c r="AK346" s="710"/>
      <c r="AL346" s="710"/>
      <c r="AM346" s="710"/>
      <c r="AN346" s="710"/>
      <c r="AO346" s="710"/>
      <c r="AP346" s="710"/>
      <c r="AQ346" s="710"/>
      <c r="AR346" s="710"/>
      <c r="AS346" s="710"/>
      <c r="AT346" s="710"/>
      <c r="AU346" s="710"/>
      <c r="AV346" s="710"/>
      <c r="AW346" s="710"/>
      <c r="AX346" s="710"/>
    </row>
    <row r="347" spans="1:50" s="1" customFormat="1" x14ac:dyDescent="0.2">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416"/>
      <c r="AD347" s="710"/>
      <c r="AE347" s="710"/>
      <c r="AF347" s="710"/>
      <c r="AG347" s="710"/>
      <c r="AH347" s="710"/>
      <c r="AI347" s="710"/>
      <c r="AJ347" s="710"/>
      <c r="AK347" s="710"/>
      <c r="AL347" s="710"/>
      <c r="AM347" s="710"/>
      <c r="AN347" s="710"/>
      <c r="AO347" s="710"/>
      <c r="AP347" s="710"/>
      <c r="AQ347" s="710"/>
      <c r="AR347" s="710"/>
      <c r="AS347" s="710"/>
      <c r="AT347" s="710"/>
      <c r="AU347" s="710"/>
      <c r="AV347" s="710"/>
      <c r="AW347" s="710"/>
      <c r="AX347" s="710"/>
    </row>
    <row r="348" spans="1:50" s="1" customFormat="1" x14ac:dyDescent="0.2">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416"/>
      <c r="AD348" s="710"/>
      <c r="AE348" s="710"/>
      <c r="AF348" s="710"/>
      <c r="AG348" s="710"/>
      <c r="AH348" s="710"/>
      <c r="AI348" s="710"/>
      <c r="AJ348" s="710"/>
      <c r="AK348" s="710"/>
      <c r="AL348" s="710"/>
      <c r="AM348" s="710"/>
      <c r="AN348" s="710"/>
      <c r="AO348" s="710"/>
      <c r="AP348" s="710"/>
      <c r="AQ348" s="710"/>
      <c r="AR348" s="710"/>
      <c r="AS348" s="710"/>
      <c r="AT348" s="710"/>
      <c r="AU348" s="710"/>
      <c r="AV348" s="710"/>
      <c r="AW348" s="710"/>
      <c r="AX348" s="710"/>
    </row>
    <row r="349" spans="1:50" s="1" customFormat="1" x14ac:dyDescent="0.2">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416"/>
      <c r="AD349" s="710"/>
      <c r="AE349" s="710"/>
      <c r="AF349" s="710"/>
      <c r="AG349" s="710"/>
      <c r="AH349" s="710"/>
      <c r="AI349" s="710"/>
      <c r="AJ349" s="710"/>
      <c r="AK349" s="710"/>
      <c r="AL349" s="710"/>
      <c r="AM349" s="710"/>
      <c r="AN349" s="710"/>
      <c r="AO349" s="710"/>
      <c r="AP349" s="710"/>
      <c r="AQ349" s="710"/>
      <c r="AR349" s="710"/>
      <c r="AS349" s="710"/>
      <c r="AT349" s="710"/>
      <c r="AU349" s="710"/>
      <c r="AV349" s="710"/>
      <c r="AW349" s="710"/>
      <c r="AX349" s="710"/>
    </row>
    <row r="350" spans="1:50" s="1" customFormat="1" x14ac:dyDescent="0.2">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416"/>
      <c r="AD350" s="710"/>
      <c r="AE350" s="710"/>
      <c r="AF350" s="710"/>
      <c r="AG350" s="710"/>
      <c r="AH350" s="710"/>
      <c r="AI350" s="710"/>
      <c r="AJ350" s="710"/>
      <c r="AK350" s="710"/>
      <c r="AL350" s="710"/>
      <c r="AM350" s="710"/>
      <c r="AN350" s="710"/>
      <c r="AO350" s="710"/>
      <c r="AP350" s="710"/>
      <c r="AQ350" s="710"/>
      <c r="AR350" s="710"/>
      <c r="AS350" s="710"/>
      <c r="AT350" s="710"/>
      <c r="AU350" s="710"/>
      <c r="AV350" s="710"/>
      <c r="AW350" s="710"/>
      <c r="AX350" s="710"/>
    </row>
    <row r="351" spans="1:50" s="1" customFormat="1" x14ac:dyDescent="0.2">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416"/>
      <c r="AD351" s="710"/>
      <c r="AE351" s="710"/>
      <c r="AF351" s="710"/>
      <c r="AG351" s="710"/>
      <c r="AH351" s="710"/>
      <c r="AI351" s="710"/>
      <c r="AJ351" s="710"/>
      <c r="AK351" s="710"/>
      <c r="AL351" s="710"/>
      <c r="AM351" s="710"/>
      <c r="AN351" s="710"/>
      <c r="AO351" s="710"/>
      <c r="AP351" s="710"/>
      <c r="AQ351" s="710"/>
      <c r="AR351" s="710"/>
      <c r="AS351" s="710"/>
      <c r="AT351" s="710"/>
      <c r="AU351" s="710"/>
      <c r="AV351" s="710"/>
      <c r="AW351" s="710"/>
      <c r="AX351" s="710"/>
    </row>
    <row r="352" spans="1:50" s="1" customFormat="1" x14ac:dyDescent="0.2">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416"/>
      <c r="AD352" s="710"/>
      <c r="AE352" s="710"/>
      <c r="AF352" s="710"/>
      <c r="AG352" s="710"/>
      <c r="AH352" s="710"/>
      <c r="AI352" s="710"/>
      <c r="AJ352" s="710"/>
      <c r="AK352" s="710"/>
      <c r="AL352" s="710"/>
      <c r="AM352" s="710"/>
      <c r="AN352" s="710"/>
      <c r="AO352" s="710"/>
      <c r="AP352" s="710"/>
      <c r="AQ352" s="710"/>
      <c r="AR352" s="710"/>
      <c r="AS352" s="710"/>
      <c r="AT352" s="710"/>
      <c r="AU352" s="710"/>
      <c r="AV352" s="710"/>
      <c r="AW352" s="710"/>
      <c r="AX352" s="710"/>
    </row>
    <row r="353" spans="1:50" s="1" customFormat="1" x14ac:dyDescent="0.2">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416"/>
      <c r="AD353" s="710"/>
      <c r="AE353" s="710"/>
      <c r="AF353" s="710"/>
      <c r="AG353" s="710"/>
      <c r="AH353" s="710"/>
      <c r="AI353" s="710"/>
      <c r="AJ353" s="710"/>
      <c r="AK353" s="710"/>
      <c r="AL353" s="710"/>
      <c r="AM353" s="710"/>
      <c r="AN353" s="710"/>
      <c r="AO353" s="710"/>
      <c r="AP353" s="710"/>
      <c r="AQ353" s="710"/>
      <c r="AR353" s="710"/>
      <c r="AS353" s="710"/>
      <c r="AT353" s="710"/>
      <c r="AU353" s="710"/>
      <c r="AV353" s="710"/>
      <c r="AW353" s="710"/>
      <c r="AX353" s="710"/>
    </row>
    <row r="354" spans="1:50" s="1" customFormat="1" x14ac:dyDescent="0.2">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416"/>
      <c r="AD354" s="710"/>
      <c r="AE354" s="710"/>
      <c r="AF354" s="710"/>
      <c r="AG354" s="710"/>
      <c r="AH354" s="710"/>
      <c r="AI354" s="710"/>
      <c r="AJ354" s="710"/>
      <c r="AK354" s="710"/>
      <c r="AL354" s="710"/>
      <c r="AM354" s="710"/>
      <c r="AN354" s="710"/>
      <c r="AO354" s="710"/>
      <c r="AP354" s="710"/>
      <c r="AQ354" s="710"/>
      <c r="AR354" s="710"/>
      <c r="AS354" s="710"/>
      <c r="AT354" s="710"/>
      <c r="AU354" s="710"/>
      <c r="AV354" s="710"/>
      <c r="AW354" s="710"/>
      <c r="AX354" s="710"/>
    </row>
    <row r="355" spans="1:50" s="1" customFormat="1" x14ac:dyDescent="0.2">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416"/>
      <c r="AD355" s="710"/>
      <c r="AE355" s="710"/>
      <c r="AF355" s="710"/>
      <c r="AG355" s="710"/>
      <c r="AH355" s="710"/>
      <c r="AI355" s="710"/>
      <c r="AJ355" s="710"/>
      <c r="AK355" s="710"/>
      <c r="AL355" s="710"/>
      <c r="AM355" s="710"/>
      <c r="AN355" s="710"/>
      <c r="AO355" s="710"/>
      <c r="AP355" s="710"/>
      <c r="AQ355" s="710"/>
      <c r="AR355" s="710"/>
      <c r="AS355" s="710"/>
      <c r="AT355" s="710"/>
      <c r="AU355" s="710"/>
      <c r="AV355" s="710"/>
      <c r="AW355" s="710"/>
      <c r="AX355" s="710"/>
    </row>
    <row r="356" spans="1:50" s="1" customFormat="1" x14ac:dyDescent="0.2">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416"/>
      <c r="AD356" s="710"/>
      <c r="AE356" s="710"/>
      <c r="AF356" s="710"/>
      <c r="AG356" s="710"/>
      <c r="AH356" s="710"/>
      <c r="AI356" s="710"/>
      <c r="AJ356" s="710"/>
      <c r="AK356" s="710"/>
      <c r="AL356" s="710"/>
      <c r="AM356" s="710"/>
      <c r="AN356" s="710"/>
      <c r="AO356" s="710"/>
      <c r="AP356" s="710"/>
      <c r="AQ356" s="710"/>
      <c r="AR356" s="710"/>
      <c r="AS356" s="710"/>
      <c r="AT356" s="710"/>
      <c r="AU356" s="710"/>
      <c r="AV356" s="710"/>
      <c r="AW356" s="710"/>
      <c r="AX356" s="710"/>
    </row>
    <row r="357" spans="1:50" s="1" customFormat="1" x14ac:dyDescent="0.2">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416"/>
      <c r="AD357" s="710"/>
      <c r="AE357" s="710"/>
      <c r="AF357" s="710"/>
      <c r="AG357" s="710"/>
      <c r="AH357" s="710"/>
      <c r="AI357" s="710"/>
      <c r="AJ357" s="710"/>
      <c r="AK357" s="710"/>
      <c r="AL357" s="710"/>
      <c r="AM357" s="710"/>
      <c r="AN357" s="710"/>
      <c r="AO357" s="710"/>
      <c r="AP357" s="710"/>
      <c r="AQ357" s="710"/>
      <c r="AR357" s="710"/>
      <c r="AS357" s="710"/>
      <c r="AT357" s="710"/>
      <c r="AU357" s="710"/>
      <c r="AV357" s="710"/>
      <c r="AW357" s="710"/>
      <c r="AX357" s="710"/>
    </row>
    <row r="358" spans="1:50" s="1" customFormat="1" x14ac:dyDescent="0.2">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416"/>
      <c r="AD358" s="710"/>
      <c r="AE358" s="710"/>
      <c r="AF358" s="710"/>
      <c r="AG358" s="710"/>
      <c r="AH358" s="710"/>
      <c r="AI358" s="710"/>
      <c r="AJ358" s="710"/>
      <c r="AK358" s="710"/>
      <c r="AL358" s="710"/>
      <c r="AM358" s="710"/>
      <c r="AN358" s="710"/>
      <c r="AO358" s="710"/>
      <c r="AP358" s="710"/>
      <c r="AQ358" s="710"/>
      <c r="AR358" s="710"/>
      <c r="AS358" s="710"/>
      <c r="AT358" s="710"/>
      <c r="AU358" s="710"/>
      <c r="AV358" s="710"/>
      <c r="AW358" s="710"/>
      <c r="AX358" s="710"/>
    </row>
    <row r="359" spans="1:50" s="1" customFormat="1" x14ac:dyDescent="0.2">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416"/>
      <c r="AD359" s="710"/>
      <c r="AE359" s="710"/>
      <c r="AF359" s="710"/>
      <c r="AG359" s="710"/>
      <c r="AH359" s="710"/>
      <c r="AI359" s="710"/>
      <c r="AJ359" s="710"/>
      <c r="AK359" s="710"/>
      <c r="AL359" s="710"/>
      <c r="AM359" s="710"/>
      <c r="AN359" s="710"/>
      <c r="AO359" s="710"/>
      <c r="AP359" s="710"/>
      <c r="AQ359" s="710"/>
      <c r="AR359" s="710"/>
      <c r="AS359" s="710"/>
      <c r="AT359" s="710"/>
      <c r="AU359" s="710"/>
      <c r="AV359" s="710"/>
      <c r="AW359" s="710"/>
      <c r="AX359" s="710"/>
    </row>
    <row r="360" spans="1:50" s="1" customFormat="1" x14ac:dyDescent="0.2">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416"/>
      <c r="AD360" s="710"/>
      <c r="AE360" s="710"/>
      <c r="AF360" s="710"/>
      <c r="AG360" s="710"/>
      <c r="AH360" s="710"/>
      <c r="AI360" s="710"/>
      <c r="AJ360" s="710"/>
      <c r="AK360" s="710"/>
      <c r="AL360" s="710"/>
      <c r="AM360" s="710"/>
      <c r="AN360" s="710"/>
      <c r="AO360" s="710"/>
      <c r="AP360" s="710"/>
      <c r="AQ360" s="710"/>
      <c r="AR360" s="710"/>
      <c r="AS360" s="710"/>
      <c r="AT360" s="710"/>
      <c r="AU360" s="710"/>
      <c r="AV360" s="710"/>
      <c r="AW360" s="710"/>
      <c r="AX360" s="710"/>
    </row>
    <row r="361" spans="1:50" s="1" customFormat="1" x14ac:dyDescent="0.2">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416"/>
      <c r="AD361" s="710"/>
      <c r="AE361" s="710"/>
      <c r="AF361" s="710"/>
      <c r="AG361" s="710"/>
      <c r="AH361" s="710"/>
      <c r="AI361" s="710"/>
      <c r="AJ361" s="710"/>
      <c r="AK361" s="710"/>
      <c r="AL361" s="710"/>
      <c r="AM361" s="710"/>
      <c r="AN361" s="710"/>
      <c r="AO361" s="710"/>
      <c r="AP361" s="710"/>
      <c r="AQ361" s="710"/>
      <c r="AR361" s="710"/>
      <c r="AS361" s="710"/>
      <c r="AT361" s="710"/>
      <c r="AU361" s="710"/>
      <c r="AV361" s="710"/>
      <c r="AW361" s="710"/>
      <c r="AX361" s="710"/>
    </row>
    <row r="362" spans="1:50" s="1" customFormat="1" x14ac:dyDescent="0.2">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416"/>
      <c r="AD362" s="710"/>
      <c r="AE362" s="710"/>
      <c r="AF362" s="710"/>
      <c r="AG362" s="710"/>
      <c r="AH362" s="710"/>
      <c r="AI362" s="710"/>
      <c r="AJ362" s="710"/>
      <c r="AK362" s="710"/>
      <c r="AL362" s="710"/>
      <c r="AM362" s="710"/>
      <c r="AN362" s="710"/>
      <c r="AO362" s="710"/>
      <c r="AP362" s="710"/>
      <c r="AQ362" s="710"/>
      <c r="AR362" s="710"/>
      <c r="AS362" s="710"/>
      <c r="AT362" s="710"/>
      <c r="AU362" s="710"/>
      <c r="AV362" s="710"/>
      <c r="AW362" s="710"/>
      <c r="AX362" s="710"/>
    </row>
    <row r="363" spans="1:50" s="1" customFormat="1" x14ac:dyDescent="0.2">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416"/>
      <c r="AD363" s="710"/>
      <c r="AE363" s="710"/>
      <c r="AF363" s="710"/>
      <c r="AG363" s="710"/>
      <c r="AH363" s="710"/>
      <c r="AI363" s="710"/>
      <c r="AJ363" s="710"/>
      <c r="AK363" s="710"/>
      <c r="AL363" s="710"/>
      <c r="AM363" s="710"/>
      <c r="AN363" s="710"/>
      <c r="AO363" s="710"/>
      <c r="AP363" s="710"/>
      <c r="AQ363" s="710"/>
      <c r="AR363" s="710"/>
      <c r="AS363" s="710"/>
      <c r="AT363" s="710"/>
      <c r="AU363" s="710"/>
      <c r="AV363" s="710"/>
      <c r="AW363" s="710"/>
      <c r="AX363" s="710"/>
    </row>
    <row r="364" spans="1:50" s="1" customFormat="1" x14ac:dyDescent="0.2">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416"/>
      <c r="AD364" s="710"/>
      <c r="AE364" s="710"/>
      <c r="AF364" s="710"/>
      <c r="AG364" s="710"/>
      <c r="AH364" s="710"/>
      <c r="AI364" s="710"/>
      <c r="AJ364" s="710"/>
      <c r="AK364" s="710"/>
      <c r="AL364" s="710"/>
      <c r="AM364" s="710"/>
      <c r="AN364" s="710"/>
      <c r="AO364" s="710"/>
      <c r="AP364" s="710"/>
      <c r="AQ364" s="710"/>
      <c r="AR364" s="710"/>
      <c r="AS364" s="710"/>
      <c r="AT364" s="710"/>
      <c r="AU364" s="710"/>
      <c r="AV364" s="710"/>
      <c r="AW364" s="710"/>
      <c r="AX364" s="710"/>
    </row>
    <row r="365" spans="1:50" s="1" customFormat="1" x14ac:dyDescent="0.2">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416"/>
      <c r="AD365" s="710"/>
      <c r="AE365" s="710"/>
      <c r="AF365" s="710"/>
      <c r="AG365" s="710"/>
      <c r="AH365" s="710"/>
      <c r="AI365" s="710"/>
      <c r="AJ365" s="710"/>
      <c r="AK365" s="710"/>
      <c r="AL365" s="710"/>
      <c r="AM365" s="710"/>
      <c r="AN365" s="710"/>
      <c r="AO365" s="710"/>
      <c r="AP365" s="710"/>
      <c r="AQ365" s="710"/>
      <c r="AR365" s="710"/>
      <c r="AS365" s="710"/>
      <c r="AT365" s="710"/>
      <c r="AU365" s="710"/>
      <c r="AV365" s="710"/>
      <c r="AW365" s="710"/>
      <c r="AX365" s="710"/>
    </row>
    <row r="366" spans="1:50" s="1" customFormat="1" x14ac:dyDescent="0.2">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416"/>
      <c r="AD366" s="710"/>
      <c r="AE366" s="710"/>
      <c r="AF366" s="710"/>
      <c r="AG366" s="710"/>
      <c r="AH366" s="710"/>
      <c r="AI366" s="710"/>
      <c r="AJ366" s="710"/>
      <c r="AK366" s="710"/>
      <c r="AL366" s="710"/>
      <c r="AM366" s="710"/>
      <c r="AN366" s="710"/>
      <c r="AO366" s="710"/>
      <c r="AP366" s="710"/>
      <c r="AQ366" s="710"/>
      <c r="AR366" s="710"/>
      <c r="AS366" s="710"/>
      <c r="AT366" s="710"/>
      <c r="AU366" s="710"/>
      <c r="AV366" s="710"/>
      <c r="AW366" s="710"/>
      <c r="AX366" s="710"/>
    </row>
    <row r="367" spans="1:50" s="1" customFormat="1" x14ac:dyDescent="0.2">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416"/>
      <c r="AD367" s="710"/>
      <c r="AE367" s="710"/>
      <c r="AF367" s="710"/>
      <c r="AG367" s="710"/>
      <c r="AH367" s="710"/>
      <c r="AI367" s="710"/>
      <c r="AJ367" s="710"/>
      <c r="AK367" s="710"/>
      <c r="AL367" s="710"/>
      <c r="AM367" s="710"/>
      <c r="AN367" s="710"/>
      <c r="AO367" s="710"/>
      <c r="AP367" s="710"/>
      <c r="AQ367" s="710"/>
      <c r="AR367" s="710"/>
      <c r="AS367" s="710"/>
      <c r="AT367" s="710"/>
      <c r="AU367" s="710"/>
      <c r="AV367" s="710"/>
      <c r="AW367" s="710"/>
      <c r="AX367" s="710"/>
    </row>
    <row r="368" spans="1:50" s="1" customFormat="1" x14ac:dyDescent="0.2">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416"/>
      <c r="AD368" s="710"/>
      <c r="AE368" s="710"/>
      <c r="AF368" s="710"/>
      <c r="AG368" s="710"/>
      <c r="AH368" s="710"/>
      <c r="AI368" s="710"/>
      <c r="AJ368" s="710"/>
      <c r="AK368" s="710"/>
      <c r="AL368" s="710"/>
      <c r="AM368" s="710"/>
      <c r="AN368" s="710"/>
      <c r="AO368" s="710"/>
      <c r="AP368" s="710"/>
      <c r="AQ368" s="710"/>
      <c r="AR368" s="710"/>
      <c r="AS368" s="710"/>
      <c r="AT368" s="710"/>
      <c r="AU368" s="710"/>
      <c r="AV368" s="710"/>
      <c r="AW368" s="710"/>
      <c r="AX368" s="710"/>
    </row>
    <row r="369" spans="1:50" s="1" customFormat="1" x14ac:dyDescent="0.2">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416"/>
      <c r="AD369" s="710"/>
      <c r="AE369" s="710"/>
      <c r="AF369" s="710"/>
      <c r="AG369" s="710"/>
      <c r="AH369" s="710"/>
      <c r="AI369" s="710"/>
      <c r="AJ369" s="710"/>
      <c r="AK369" s="710"/>
      <c r="AL369" s="710"/>
      <c r="AM369" s="710"/>
      <c r="AN369" s="710"/>
      <c r="AO369" s="710"/>
      <c r="AP369" s="710"/>
      <c r="AQ369" s="710"/>
      <c r="AR369" s="710"/>
      <c r="AS369" s="710"/>
      <c r="AT369" s="710"/>
      <c r="AU369" s="710"/>
      <c r="AV369" s="710"/>
      <c r="AW369" s="710"/>
      <c r="AX369" s="710"/>
    </row>
    <row r="370" spans="1:50" s="1" customFormat="1" x14ac:dyDescent="0.2">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416"/>
      <c r="AD370" s="710"/>
      <c r="AE370" s="710"/>
      <c r="AF370" s="710"/>
      <c r="AG370" s="710"/>
      <c r="AH370" s="710"/>
      <c r="AI370" s="710"/>
      <c r="AJ370" s="710"/>
      <c r="AK370" s="710"/>
      <c r="AL370" s="710"/>
      <c r="AM370" s="710"/>
      <c r="AN370" s="710"/>
      <c r="AO370" s="710"/>
      <c r="AP370" s="710"/>
      <c r="AQ370" s="710"/>
      <c r="AR370" s="710"/>
      <c r="AS370" s="710"/>
      <c r="AT370" s="710"/>
      <c r="AU370" s="710"/>
      <c r="AV370" s="710"/>
      <c r="AW370" s="710"/>
      <c r="AX370" s="710"/>
    </row>
    <row r="371" spans="1:50" s="1" customFormat="1" x14ac:dyDescent="0.2">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416"/>
      <c r="AD371" s="710"/>
      <c r="AE371" s="710"/>
      <c r="AF371" s="710"/>
      <c r="AG371" s="710"/>
      <c r="AH371" s="710"/>
      <c r="AI371" s="710"/>
      <c r="AJ371" s="710"/>
      <c r="AK371" s="710"/>
      <c r="AL371" s="710"/>
      <c r="AM371" s="710"/>
      <c r="AN371" s="710"/>
      <c r="AO371" s="710"/>
      <c r="AP371" s="710"/>
      <c r="AQ371" s="710"/>
      <c r="AR371" s="710"/>
      <c r="AS371" s="710"/>
      <c r="AT371" s="710"/>
      <c r="AU371" s="710"/>
      <c r="AV371" s="710"/>
      <c r="AW371" s="710"/>
      <c r="AX371" s="710"/>
    </row>
    <row r="372" spans="1:50" s="1" customFormat="1" x14ac:dyDescent="0.2">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416"/>
      <c r="AD372" s="710"/>
      <c r="AE372" s="710"/>
      <c r="AF372" s="710"/>
      <c r="AG372" s="710"/>
      <c r="AH372" s="710"/>
      <c r="AI372" s="710"/>
      <c r="AJ372" s="710"/>
      <c r="AK372" s="710"/>
      <c r="AL372" s="710"/>
      <c r="AM372" s="710"/>
      <c r="AN372" s="710"/>
      <c r="AO372" s="710"/>
      <c r="AP372" s="710"/>
      <c r="AQ372" s="710"/>
      <c r="AR372" s="710"/>
      <c r="AS372" s="710"/>
      <c r="AT372" s="710"/>
      <c r="AU372" s="710"/>
      <c r="AV372" s="710"/>
      <c r="AW372" s="710"/>
      <c r="AX372" s="710"/>
    </row>
    <row r="373" spans="1:50" s="1" customFormat="1" x14ac:dyDescent="0.2">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416"/>
      <c r="AD373" s="710"/>
      <c r="AE373" s="710"/>
      <c r="AF373" s="710"/>
      <c r="AG373" s="710"/>
      <c r="AH373" s="710"/>
      <c r="AI373" s="710"/>
      <c r="AJ373" s="710"/>
      <c r="AK373" s="710"/>
      <c r="AL373" s="710"/>
      <c r="AM373" s="710"/>
      <c r="AN373" s="710"/>
      <c r="AO373" s="710"/>
      <c r="AP373" s="710"/>
      <c r="AQ373" s="710"/>
      <c r="AR373" s="710"/>
      <c r="AS373" s="710"/>
      <c r="AT373" s="710"/>
      <c r="AU373" s="710"/>
      <c r="AV373" s="710"/>
      <c r="AW373" s="710"/>
      <c r="AX373" s="710"/>
    </row>
    <row r="374" spans="1:50" s="1" customFormat="1" x14ac:dyDescent="0.2">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416"/>
      <c r="AD374" s="710"/>
      <c r="AE374" s="710"/>
      <c r="AF374" s="710"/>
      <c r="AG374" s="710"/>
      <c r="AH374" s="710"/>
      <c r="AI374" s="710"/>
      <c r="AJ374" s="710"/>
      <c r="AK374" s="710"/>
      <c r="AL374" s="710"/>
      <c r="AM374" s="710"/>
      <c r="AN374" s="710"/>
      <c r="AO374" s="710"/>
      <c r="AP374" s="710"/>
      <c r="AQ374" s="710"/>
      <c r="AR374" s="710"/>
      <c r="AS374" s="710"/>
      <c r="AT374" s="710"/>
      <c r="AU374" s="710"/>
      <c r="AV374" s="710"/>
      <c r="AW374" s="710"/>
      <c r="AX374" s="710"/>
    </row>
    <row r="375" spans="1:50" s="1" customFormat="1" x14ac:dyDescent="0.2">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416"/>
      <c r="AD375" s="710"/>
      <c r="AE375" s="710"/>
      <c r="AF375" s="710"/>
      <c r="AG375" s="710"/>
      <c r="AH375" s="710"/>
      <c r="AI375" s="710"/>
      <c r="AJ375" s="710"/>
      <c r="AK375" s="710"/>
      <c r="AL375" s="710"/>
      <c r="AM375" s="710"/>
      <c r="AN375" s="710"/>
      <c r="AO375" s="710"/>
      <c r="AP375" s="710"/>
      <c r="AQ375" s="710"/>
      <c r="AR375" s="710"/>
      <c r="AS375" s="710"/>
      <c r="AT375" s="710"/>
      <c r="AU375" s="710"/>
      <c r="AV375" s="710"/>
      <c r="AW375" s="710"/>
      <c r="AX375" s="710"/>
    </row>
    <row r="376" spans="1:50" s="1" customFormat="1" x14ac:dyDescent="0.2">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416"/>
      <c r="AD376" s="710"/>
      <c r="AE376" s="710"/>
      <c r="AF376" s="710"/>
      <c r="AG376" s="710"/>
      <c r="AH376" s="710"/>
      <c r="AI376" s="710"/>
      <c r="AJ376" s="710"/>
      <c r="AK376" s="710"/>
      <c r="AL376" s="710"/>
      <c r="AM376" s="710"/>
      <c r="AN376" s="710"/>
      <c r="AO376" s="710"/>
      <c r="AP376" s="710"/>
      <c r="AQ376" s="710"/>
      <c r="AR376" s="710"/>
      <c r="AS376" s="710"/>
      <c r="AT376" s="710"/>
      <c r="AU376" s="710"/>
      <c r="AV376" s="710"/>
      <c r="AW376" s="710"/>
      <c r="AX376" s="710"/>
    </row>
    <row r="377" spans="1:50" s="1" customFormat="1" x14ac:dyDescent="0.2">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416"/>
      <c r="AD377" s="710"/>
      <c r="AE377" s="710"/>
      <c r="AF377" s="710"/>
      <c r="AG377" s="710"/>
      <c r="AH377" s="710"/>
      <c r="AI377" s="710"/>
      <c r="AJ377" s="710"/>
      <c r="AK377" s="710"/>
      <c r="AL377" s="710"/>
      <c r="AM377" s="710"/>
      <c r="AN377" s="710"/>
      <c r="AO377" s="710"/>
      <c r="AP377" s="710"/>
      <c r="AQ377" s="710"/>
      <c r="AR377" s="710"/>
      <c r="AS377" s="710"/>
      <c r="AT377" s="710"/>
      <c r="AU377" s="710"/>
      <c r="AV377" s="710"/>
      <c r="AW377" s="710"/>
      <c r="AX377" s="710"/>
    </row>
    <row r="378" spans="1:50" s="1" customFormat="1" x14ac:dyDescent="0.2">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416"/>
      <c r="AD378" s="710"/>
      <c r="AE378" s="710"/>
      <c r="AF378" s="710"/>
      <c r="AG378" s="710"/>
      <c r="AH378" s="710"/>
      <c r="AI378" s="710"/>
      <c r="AJ378" s="710"/>
      <c r="AK378" s="710"/>
      <c r="AL378" s="710"/>
      <c r="AM378" s="710"/>
      <c r="AN378" s="710"/>
      <c r="AO378" s="710"/>
      <c r="AP378" s="710"/>
      <c r="AQ378" s="710"/>
      <c r="AR378" s="710"/>
      <c r="AS378" s="710"/>
      <c r="AT378" s="710"/>
      <c r="AU378" s="710"/>
      <c r="AV378" s="710"/>
      <c r="AW378" s="710"/>
      <c r="AX378" s="710"/>
    </row>
    <row r="379" spans="1:50" s="1" customFormat="1" x14ac:dyDescent="0.2">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416"/>
      <c r="AD379" s="710"/>
      <c r="AE379" s="710"/>
      <c r="AF379" s="710"/>
      <c r="AG379" s="710"/>
      <c r="AH379" s="710"/>
      <c r="AI379" s="710"/>
      <c r="AJ379" s="710"/>
      <c r="AK379" s="710"/>
      <c r="AL379" s="710"/>
      <c r="AM379" s="710"/>
      <c r="AN379" s="710"/>
      <c r="AO379" s="710"/>
      <c r="AP379" s="710"/>
      <c r="AQ379" s="710"/>
      <c r="AR379" s="710"/>
      <c r="AS379" s="710"/>
      <c r="AT379" s="710"/>
      <c r="AU379" s="710"/>
      <c r="AV379" s="710"/>
      <c r="AW379" s="710"/>
      <c r="AX379" s="710"/>
    </row>
    <row r="380" spans="1:50" s="1" customFormat="1" x14ac:dyDescent="0.2">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416"/>
      <c r="AD380" s="710"/>
      <c r="AE380" s="710"/>
      <c r="AF380" s="710"/>
      <c r="AG380" s="710"/>
      <c r="AH380" s="710"/>
      <c r="AI380" s="710"/>
      <c r="AJ380" s="710"/>
      <c r="AK380" s="710"/>
      <c r="AL380" s="710"/>
      <c r="AM380" s="710"/>
      <c r="AN380" s="710"/>
      <c r="AO380" s="710"/>
      <c r="AP380" s="710"/>
      <c r="AQ380" s="710"/>
      <c r="AR380" s="710"/>
      <c r="AS380" s="710"/>
      <c r="AT380" s="710"/>
      <c r="AU380" s="710"/>
      <c r="AV380" s="710"/>
      <c r="AW380" s="710"/>
      <c r="AX380" s="710"/>
    </row>
    <row r="381" spans="1:50" s="1" customFormat="1" x14ac:dyDescent="0.2">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416"/>
      <c r="AD381" s="710"/>
      <c r="AE381" s="710"/>
      <c r="AF381" s="710"/>
      <c r="AG381" s="710"/>
      <c r="AH381" s="710"/>
      <c r="AI381" s="710"/>
      <c r="AJ381" s="710"/>
      <c r="AK381" s="710"/>
      <c r="AL381" s="710"/>
      <c r="AM381" s="710"/>
      <c r="AN381" s="710"/>
      <c r="AO381" s="710"/>
      <c r="AP381" s="710"/>
      <c r="AQ381" s="710"/>
      <c r="AR381" s="710"/>
      <c r="AS381" s="710"/>
      <c r="AT381" s="710"/>
      <c r="AU381" s="710"/>
      <c r="AV381" s="710"/>
      <c r="AW381" s="710"/>
      <c r="AX381" s="710"/>
    </row>
    <row r="382" spans="1:50" s="1" customFormat="1" x14ac:dyDescent="0.2">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416"/>
      <c r="AD382" s="710"/>
      <c r="AE382" s="710"/>
      <c r="AF382" s="710"/>
      <c r="AG382" s="710"/>
      <c r="AH382" s="710"/>
      <c r="AI382" s="710"/>
      <c r="AJ382" s="710"/>
      <c r="AK382" s="710"/>
      <c r="AL382" s="710"/>
      <c r="AM382" s="710"/>
      <c r="AN382" s="710"/>
      <c r="AO382" s="710"/>
      <c r="AP382" s="710"/>
      <c r="AQ382" s="710"/>
      <c r="AR382" s="710"/>
      <c r="AS382" s="710"/>
      <c r="AT382" s="710"/>
      <c r="AU382" s="710"/>
      <c r="AV382" s="710"/>
      <c r="AW382" s="710"/>
      <c r="AX382" s="710"/>
    </row>
    <row r="383" spans="1:50" s="1" customFormat="1" x14ac:dyDescent="0.2">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416"/>
      <c r="AD383" s="710"/>
      <c r="AE383" s="710"/>
      <c r="AF383" s="710"/>
      <c r="AG383" s="710"/>
      <c r="AH383" s="710"/>
      <c r="AI383" s="710"/>
      <c r="AJ383" s="710"/>
      <c r="AK383" s="710"/>
      <c r="AL383" s="710"/>
      <c r="AM383" s="710"/>
      <c r="AN383" s="710"/>
      <c r="AO383" s="710"/>
      <c r="AP383" s="710"/>
      <c r="AQ383" s="710"/>
      <c r="AR383" s="710"/>
      <c r="AS383" s="710"/>
      <c r="AT383" s="710"/>
      <c r="AU383" s="710"/>
      <c r="AV383" s="710"/>
      <c r="AW383" s="710"/>
      <c r="AX383" s="710"/>
    </row>
    <row r="384" spans="1:50" s="1" customFormat="1" x14ac:dyDescent="0.2">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416"/>
      <c r="AD384" s="710"/>
      <c r="AE384" s="710"/>
      <c r="AF384" s="710"/>
      <c r="AG384" s="710"/>
      <c r="AH384" s="710"/>
      <c r="AI384" s="710"/>
      <c r="AJ384" s="710"/>
      <c r="AK384" s="710"/>
      <c r="AL384" s="710"/>
      <c r="AM384" s="710"/>
      <c r="AN384" s="710"/>
      <c r="AO384" s="710"/>
      <c r="AP384" s="710"/>
      <c r="AQ384" s="710"/>
      <c r="AR384" s="710"/>
      <c r="AS384" s="710"/>
      <c r="AT384" s="710"/>
      <c r="AU384" s="710"/>
      <c r="AV384" s="710"/>
      <c r="AW384" s="710"/>
      <c r="AX384" s="710"/>
    </row>
    <row r="385" spans="1:50" s="1" customFormat="1" x14ac:dyDescent="0.2">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416"/>
      <c r="AD385" s="710"/>
      <c r="AE385" s="710"/>
      <c r="AF385" s="710"/>
      <c r="AG385" s="710"/>
      <c r="AH385" s="710"/>
      <c r="AI385" s="710"/>
      <c r="AJ385" s="710"/>
      <c r="AK385" s="710"/>
      <c r="AL385" s="710"/>
      <c r="AM385" s="710"/>
      <c r="AN385" s="710"/>
      <c r="AO385" s="710"/>
      <c r="AP385" s="710"/>
      <c r="AQ385" s="710"/>
      <c r="AR385" s="710"/>
      <c r="AS385" s="710"/>
      <c r="AT385" s="710"/>
      <c r="AU385" s="710"/>
      <c r="AV385" s="710"/>
      <c r="AW385" s="710"/>
      <c r="AX385" s="710"/>
    </row>
    <row r="386" spans="1:50" s="1" customFormat="1" x14ac:dyDescent="0.2">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416"/>
      <c r="AD386" s="710"/>
      <c r="AE386" s="710"/>
      <c r="AF386" s="710"/>
      <c r="AG386" s="710"/>
      <c r="AH386" s="710"/>
      <c r="AI386" s="710"/>
      <c r="AJ386" s="710"/>
      <c r="AK386" s="710"/>
      <c r="AL386" s="710"/>
      <c r="AM386" s="710"/>
      <c r="AN386" s="710"/>
      <c r="AO386" s="710"/>
      <c r="AP386" s="710"/>
      <c r="AQ386" s="710"/>
      <c r="AR386" s="710"/>
      <c r="AS386" s="710"/>
      <c r="AT386" s="710"/>
      <c r="AU386" s="710"/>
      <c r="AV386" s="710"/>
      <c r="AW386" s="710"/>
      <c r="AX386" s="710"/>
    </row>
    <row r="387" spans="1:50" s="1" customFormat="1" x14ac:dyDescent="0.2">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416"/>
      <c r="AD387" s="710"/>
      <c r="AE387" s="710"/>
      <c r="AF387" s="710"/>
      <c r="AG387" s="710"/>
      <c r="AH387" s="710"/>
      <c r="AI387" s="710"/>
      <c r="AJ387" s="710"/>
      <c r="AK387" s="710"/>
      <c r="AL387" s="710"/>
      <c r="AM387" s="710"/>
      <c r="AN387" s="710"/>
      <c r="AO387" s="710"/>
      <c r="AP387" s="710"/>
      <c r="AQ387" s="710"/>
      <c r="AR387" s="710"/>
      <c r="AS387" s="710"/>
      <c r="AT387" s="710"/>
      <c r="AU387" s="710"/>
      <c r="AV387" s="710"/>
      <c r="AW387" s="710"/>
      <c r="AX387" s="710"/>
    </row>
    <row r="388" spans="1:50" s="1" customFormat="1" x14ac:dyDescent="0.2">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416"/>
      <c r="AD388" s="710"/>
      <c r="AE388" s="710"/>
      <c r="AF388" s="710"/>
      <c r="AG388" s="710"/>
      <c r="AH388" s="710"/>
      <c r="AI388" s="710"/>
      <c r="AJ388" s="710"/>
      <c r="AK388" s="710"/>
      <c r="AL388" s="710"/>
      <c r="AM388" s="710"/>
      <c r="AN388" s="710"/>
      <c r="AO388" s="710"/>
      <c r="AP388" s="710"/>
      <c r="AQ388" s="710"/>
      <c r="AR388" s="710"/>
      <c r="AS388" s="710"/>
      <c r="AT388" s="710"/>
      <c r="AU388" s="710"/>
      <c r="AV388" s="710"/>
      <c r="AW388" s="710"/>
      <c r="AX388" s="710"/>
    </row>
    <row r="389" spans="1:50" s="1" customFormat="1" x14ac:dyDescent="0.2">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416"/>
      <c r="AD389" s="710"/>
      <c r="AE389" s="710"/>
      <c r="AF389" s="710"/>
      <c r="AG389" s="710"/>
      <c r="AH389" s="710"/>
      <c r="AI389" s="710"/>
      <c r="AJ389" s="710"/>
      <c r="AK389" s="710"/>
      <c r="AL389" s="710"/>
      <c r="AM389" s="710"/>
      <c r="AN389" s="710"/>
      <c r="AO389" s="710"/>
      <c r="AP389" s="710"/>
      <c r="AQ389" s="710"/>
      <c r="AR389" s="710"/>
      <c r="AS389" s="710"/>
      <c r="AT389" s="710"/>
      <c r="AU389" s="710"/>
      <c r="AV389" s="710"/>
      <c r="AW389" s="710"/>
      <c r="AX389" s="710"/>
    </row>
    <row r="390" spans="1:50" s="1" customFormat="1" x14ac:dyDescent="0.2">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416"/>
      <c r="AD390" s="710"/>
      <c r="AE390" s="710"/>
      <c r="AF390" s="710"/>
      <c r="AG390" s="710"/>
      <c r="AH390" s="710"/>
      <c r="AI390" s="710"/>
      <c r="AJ390" s="710"/>
      <c r="AK390" s="710"/>
      <c r="AL390" s="710"/>
      <c r="AM390" s="710"/>
      <c r="AN390" s="710"/>
      <c r="AO390" s="710"/>
      <c r="AP390" s="710"/>
      <c r="AQ390" s="710"/>
      <c r="AR390" s="710"/>
      <c r="AS390" s="710"/>
      <c r="AT390" s="710"/>
      <c r="AU390" s="710"/>
      <c r="AV390" s="710"/>
      <c r="AW390" s="710"/>
      <c r="AX390" s="710"/>
    </row>
    <row r="391" spans="1:50" s="1" customFormat="1" x14ac:dyDescent="0.2">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416"/>
      <c r="AD391" s="710"/>
      <c r="AE391" s="710"/>
      <c r="AF391" s="710"/>
      <c r="AG391" s="710"/>
      <c r="AH391" s="710"/>
      <c r="AI391" s="710"/>
      <c r="AJ391" s="710"/>
      <c r="AK391" s="710"/>
      <c r="AL391" s="710"/>
      <c r="AM391" s="710"/>
      <c r="AN391" s="710"/>
      <c r="AO391" s="710"/>
      <c r="AP391" s="710"/>
      <c r="AQ391" s="710"/>
      <c r="AR391" s="710"/>
      <c r="AS391" s="710"/>
      <c r="AT391" s="710"/>
      <c r="AU391" s="710"/>
      <c r="AV391" s="710"/>
      <c r="AW391" s="710"/>
      <c r="AX391" s="710"/>
    </row>
    <row r="392" spans="1:50" s="1" customFormat="1" x14ac:dyDescent="0.2">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416"/>
      <c r="AD392" s="710"/>
      <c r="AE392" s="710"/>
      <c r="AF392" s="710"/>
      <c r="AG392" s="710"/>
      <c r="AH392" s="710"/>
      <c r="AI392" s="710"/>
      <c r="AJ392" s="710"/>
      <c r="AK392" s="710"/>
      <c r="AL392" s="710"/>
      <c r="AM392" s="710"/>
      <c r="AN392" s="710"/>
      <c r="AO392" s="710"/>
      <c r="AP392" s="710"/>
      <c r="AQ392" s="710"/>
      <c r="AR392" s="710"/>
      <c r="AS392" s="710"/>
      <c r="AT392" s="710"/>
      <c r="AU392" s="710"/>
      <c r="AV392" s="710"/>
      <c r="AW392" s="710"/>
      <c r="AX392" s="710"/>
    </row>
    <row r="393" spans="1:50" s="1" customFormat="1" x14ac:dyDescent="0.2">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416"/>
      <c r="AD393" s="710"/>
      <c r="AE393" s="710"/>
      <c r="AF393" s="710"/>
      <c r="AG393" s="710"/>
      <c r="AH393" s="710"/>
      <c r="AI393" s="710"/>
      <c r="AJ393" s="710"/>
      <c r="AK393" s="710"/>
      <c r="AL393" s="710"/>
      <c r="AM393" s="710"/>
      <c r="AN393" s="710"/>
      <c r="AO393" s="710"/>
      <c r="AP393" s="710"/>
      <c r="AQ393" s="710"/>
      <c r="AR393" s="710"/>
      <c r="AS393" s="710"/>
      <c r="AT393" s="710"/>
      <c r="AU393" s="710"/>
      <c r="AV393" s="710"/>
      <c r="AW393" s="710"/>
      <c r="AX393" s="710"/>
    </row>
    <row r="394" spans="1:50" s="1" customFormat="1" x14ac:dyDescent="0.2">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416"/>
      <c r="AD394" s="710"/>
      <c r="AE394" s="710"/>
      <c r="AF394" s="710"/>
      <c r="AG394" s="710"/>
      <c r="AH394" s="710"/>
      <c r="AI394" s="710"/>
      <c r="AJ394" s="710"/>
      <c r="AK394" s="710"/>
      <c r="AL394" s="710"/>
      <c r="AM394" s="710"/>
      <c r="AN394" s="710"/>
      <c r="AO394" s="710"/>
      <c r="AP394" s="710"/>
      <c r="AQ394" s="710"/>
      <c r="AR394" s="710"/>
      <c r="AS394" s="710"/>
      <c r="AT394" s="710"/>
      <c r="AU394" s="710"/>
      <c r="AV394" s="710"/>
      <c r="AW394" s="710"/>
      <c r="AX394" s="710"/>
    </row>
    <row r="395" spans="1:50" s="1" customFormat="1" x14ac:dyDescent="0.2">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416"/>
      <c r="AD395" s="710"/>
      <c r="AE395" s="710"/>
      <c r="AF395" s="710"/>
      <c r="AG395" s="710"/>
      <c r="AH395" s="710"/>
      <c r="AI395" s="710"/>
      <c r="AJ395" s="710"/>
      <c r="AK395" s="710"/>
      <c r="AL395" s="710"/>
      <c r="AM395" s="710"/>
      <c r="AN395" s="710"/>
      <c r="AO395" s="710"/>
      <c r="AP395" s="710"/>
      <c r="AQ395" s="710"/>
      <c r="AR395" s="710"/>
      <c r="AS395" s="710"/>
      <c r="AT395" s="710"/>
      <c r="AU395" s="710"/>
      <c r="AV395" s="710"/>
      <c r="AW395" s="710"/>
      <c r="AX395" s="710"/>
    </row>
    <row r="396" spans="1:50" s="1" customFormat="1" x14ac:dyDescent="0.2">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416"/>
      <c r="AD396" s="710"/>
      <c r="AE396" s="710"/>
      <c r="AF396" s="710"/>
      <c r="AG396" s="710"/>
      <c r="AH396" s="710"/>
      <c r="AI396" s="710"/>
      <c r="AJ396" s="710"/>
      <c r="AK396" s="710"/>
      <c r="AL396" s="710"/>
      <c r="AM396" s="710"/>
      <c r="AN396" s="710"/>
      <c r="AO396" s="710"/>
      <c r="AP396" s="710"/>
      <c r="AQ396" s="710"/>
      <c r="AR396" s="710"/>
      <c r="AS396" s="710"/>
      <c r="AT396" s="710"/>
      <c r="AU396" s="710"/>
      <c r="AV396" s="710"/>
      <c r="AW396" s="710"/>
      <c r="AX396" s="710"/>
    </row>
    <row r="397" spans="1:50" s="1" customFormat="1" x14ac:dyDescent="0.2">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416"/>
      <c r="AD397" s="710"/>
      <c r="AE397" s="710"/>
      <c r="AF397" s="710"/>
      <c r="AG397" s="710"/>
      <c r="AH397" s="710"/>
      <c r="AI397" s="710"/>
      <c r="AJ397" s="710"/>
      <c r="AK397" s="710"/>
      <c r="AL397" s="710"/>
      <c r="AM397" s="710"/>
      <c r="AN397" s="710"/>
      <c r="AO397" s="710"/>
      <c r="AP397" s="710"/>
      <c r="AQ397" s="710"/>
      <c r="AR397" s="710"/>
      <c r="AS397" s="710"/>
      <c r="AT397" s="710"/>
      <c r="AU397" s="710"/>
      <c r="AV397" s="710"/>
      <c r="AW397" s="710"/>
      <c r="AX397" s="710"/>
    </row>
    <row r="398" spans="1:50" s="1" customFormat="1" x14ac:dyDescent="0.2">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416"/>
      <c r="AD398" s="710"/>
      <c r="AE398" s="710"/>
      <c r="AF398" s="710"/>
      <c r="AG398" s="710"/>
      <c r="AH398" s="710"/>
      <c r="AI398" s="710"/>
      <c r="AJ398" s="710"/>
      <c r="AK398" s="710"/>
      <c r="AL398" s="710"/>
      <c r="AM398" s="710"/>
      <c r="AN398" s="710"/>
      <c r="AO398" s="710"/>
      <c r="AP398" s="710"/>
      <c r="AQ398" s="710"/>
      <c r="AR398" s="710"/>
      <c r="AS398" s="710"/>
      <c r="AT398" s="710"/>
      <c r="AU398" s="710"/>
      <c r="AV398" s="710"/>
      <c r="AW398" s="710"/>
      <c r="AX398" s="710"/>
    </row>
    <row r="399" spans="1:50" s="1" customFormat="1" x14ac:dyDescent="0.2">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416"/>
      <c r="AD399" s="710"/>
      <c r="AE399" s="710"/>
      <c r="AF399" s="710"/>
      <c r="AG399" s="710"/>
      <c r="AH399" s="710"/>
      <c r="AI399" s="710"/>
      <c r="AJ399" s="710"/>
      <c r="AK399" s="710"/>
      <c r="AL399" s="710"/>
      <c r="AM399" s="710"/>
      <c r="AN399" s="710"/>
      <c r="AO399" s="710"/>
      <c r="AP399" s="710"/>
      <c r="AQ399" s="710"/>
      <c r="AR399" s="710"/>
      <c r="AS399" s="710"/>
      <c r="AT399" s="710"/>
      <c r="AU399" s="710"/>
      <c r="AV399" s="710"/>
      <c r="AW399" s="710"/>
      <c r="AX399" s="710"/>
    </row>
    <row r="400" spans="1:50" s="1" customFormat="1" x14ac:dyDescent="0.2">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416"/>
      <c r="AD400" s="710"/>
      <c r="AE400" s="710"/>
      <c r="AF400" s="710"/>
      <c r="AG400" s="710"/>
      <c r="AH400" s="710"/>
      <c r="AI400" s="710"/>
      <c r="AJ400" s="710"/>
      <c r="AK400" s="710"/>
      <c r="AL400" s="710"/>
      <c r="AM400" s="710"/>
      <c r="AN400" s="710"/>
      <c r="AO400" s="710"/>
      <c r="AP400" s="710"/>
      <c r="AQ400" s="710"/>
      <c r="AR400" s="710"/>
      <c r="AS400" s="710"/>
      <c r="AT400" s="710"/>
      <c r="AU400" s="710"/>
      <c r="AV400" s="710"/>
      <c r="AW400" s="710"/>
      <c r="AX400" s="710"/>
    </row>
    <row r="401" spans="1:50" s="1" customFormat="1" x14ac:dyDescent="0.2">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416"/>
      <c r="AD401" s="710"/>
      <c r="AE401" s="710"/>
      <c r="AF401" s="710"/>
      <c r="AG401" s="710"/>
      <c r="AH401" s="710"/>
      <c r="AI401" s="710"/>
      <c r="AJ401" s="710"/>
      <c r="AK401" s="710"/>
      <c r="AL401" s="710"/>
      <c r="AM401" s="710"/>
      <c r="AN401" s="710"/>
      <c r="AO401" s="710"/>
      <c r="AP401" s="710"/>
      <c r="AQ401" s="710"/>
      <c r="AR401" s="710"/>
      <c r="AS401" s="710"/>
      <c r="AT401" s="710"/>
      <c r="AU401" s="710"/>
      <c r="AV401" s="710"/>
      <c r="AW401" s="710"/>
      <c r="AX401" s="710"/>
    </row>
    <row r="402" spans="1:50" s="1" customFormat="1" x14ac:dyDescent="0.2">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416"/>
      <c r="AD402" s="710"/>
      <c r="AE402" s="710"/>
      <c r="AF402" s="710"/>
      <c r="AG402" s="710"/>
      <c r="AH402" s="710"/>
      <c r="AI402" s="710"/>
      <c r="AJ402" s="710"/>
      <c r="AK402" s="710"/>
      <c r="AL402" s="710"/>
      <c r="AM402" s="710"/>
      <c r="AN402" s="710"/>
      <c r="AO402" s="710"/>
      <c r="AP402" s="710"/>
      <c r="AQ402" s="710"/>
      <c r="AR402" s="710"/>
      <c r="AS402" s="710"/>
      <c r="AT402" s="710"/>
      <c r="AU402" s="710"/>
      <c r="AV402" s="710"/>
      <c r="AW402" s="710"/>
      <c r="AX402" s="710"/>
    </row>
    <row r="403" spans="1:50" s="1" customFormat="1" x14ac:dyDescent="0.2">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416"/>
      <c r="AD403" s="710"/>
      <c r="AE403" s="710"/>
      <c r="AF403" s="710"/>
      <c r="AG403" s="710"/>
      <c r="AH403" s="710"/>
      <c r="AI403" s="710"/>
      <c r="AJ403" s="710"/>
      <c r="AK403" s="710"/>
      <c r="AL403" s="710"/>
      <c r="AM403" s="710"/>
      <c r="AN403" s="710"/>
      <c r="AO403" s="710"/>
      <c r="AP403" s="710"/>
      <c r="AQ403" s="710"/>
      <c r="AR403" s="710"/>
      <c r="AS403" s="710"/>
      <c r="AT403" s="710"/>
      <c r="AU403" s="710"/>
      <c r="AV403" s="710"/>
      <c r="AW403" s="710"/>
      <c r="AX403" s="710"/>
    </row>
    <row r="404" spans="1:50" s="1" customFormat="1" x14ac:dyDescent="0.2">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416"/>
      <c r="AD404" s="710"/>
      <c r="AE404" s="710"/>
      <c r="AF404" s="710"/>
      <c r="AG404" s="710"/>
      <c r="AH404" s="710"/>
      <c r="AI404" s="710"/>
      <c r="AJ404" s="710"/>
      <c r="AK404" s="710"/>
      <c r="AL404" s="710"/>
      <c r="AM404" s="710"/>
      <c r="AN404" s="710"/>
      <c r="AO404" s="710"/>
      <c r="AP404" s="710"/>
      <c r="AQ404" s="710"/>
      <c r="AR404" s="710"/>
      <c r="AS404" s="710"/>
      <c r="AT404" s="710"/>
      <c r="AU404" s="710"/>
      <c r="AV404" s="710"/>
      <c r="AW404" s="710"/>
      <c r="AX404" s="710"/>
    </row>
    <row r="405" spans="1:50" s="1" customFormat="1" x14ac:dyDescent="0.2">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416"/>
      <c r="AD405" s="710"/>
      <c r="AE405" s="710"/>
      <c r="AF405" s="710"/>
      <c r="AG405" s="710"/>
      <c r="AH405" s="710"/>
      <c r="AI405" s="710"/>
      <c r="AJ405" s="710"/>
      <c r="AK405" s="710"/>
      <c r="AL405" s="710"/>
      <c r="AM405" s="710"/>
      <c r="AN405" s="710"/>
      <c r="AO405" s="710"/>
      <c r="AP405" s="710"/>
      <c r="AQ405" s="710"/>
      <c r="AR405" s="710"/>
      <c r="AS405" s="710"/>
      <c r="AT405" s="710"/>
      <c r="AU405" s="710"/>
      <c r="AV405" s="710"/>
      <c r="AW405" s="710"/>
      <c r="AX405" s="710"/>
    </row>
    <row r="406" spans="1:50" s="1" customFormat="1" x14ac:dyDescent="0.2">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416"/>
      <c r="AD406" s="710"/>
      <c r="AE406" s="710"/>
      <c r="AF406" s="710"/>
      <c r="AG406" s="710"/>
      <c r="AH406" s="710"/>
      <c r="AI406" s="710"/>
      <c r="AJ406" s="710"/>
      <c r="AK406" s="710"/>
      <c r="AL406" s="710"/>
      <c r="AM406" s="710"/>
      <c r="AN406" s="710"/>
      <c r="AO406" s="710"/>
      <c r="AP406" s="710"/>
      <c r="AQ406" s="710"/>
      <c r="AR406" s="710"/>
      <c r="AS406" s="710"/>
      <c r="AT406" s="710"/>
      <c r="AU406" s="710"/>
      <c r="AV406" s="710"/>
      <c r="AW406" s="710"/>
      <c r="AX406" s="710"/>
    </row>
    <row r="407" spans="1:50" s="1" customFormat="1" x14ac:dyDescent="0.2">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416"/>
      <c r="AD407" s="710"/>
      <c r="AE407" s="710"/>
      <c r="AF407" s="710"/>
      <c r="AG407" s="710"/>
      <c r="AH407" s="710"/>
      <c r="AI407" s="710"/>
      <c r="AJ407" s="710"/>
      <c r="AK407" s="710"/>
      <c r="AL407" s="710"/>
      <c r="AM407" s="710"/>
      <c r="AN407" s="710"/>
      <c r="AO407" s="710"/>
      <c r="AP407" s="710"/>
      <c r="AQ407" s="710"/>
      <c r="AR407" s="710"/>
      <c r="AS407" s="710"/>
      <c r="AT407" s="710"/>
      <c r="AU407" s="710"/>
      <c r="AV407" s="710"/>
      <c r="AW407" s="710"/>
      <c r="AX407" s="710"/>
    </row>
    <row r="408" spans="1:50" s="1" customFormat="1" x14ac:dyDescent="0.2">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416"/>
      <c r="AD408" s="710"/>
      <c r="AE408" s="710"/>
      <c r="AF408" s="710"/>
      <c r="AG408" s="710"/>
      <c r="AH408" s="710"/>
      <c r="AI408" s="710"/>
      <c r="AJ408" s="710"/>
      <c r="AK408" s="710"/>
      <c r="AL408" s="710"/>
      <c r="AM408" s="710"/>
      <c r="AN408" s="710"/>
      <c r="AO408" s="710"/>
      <c r="AP408" s="710"/>
      <c r="AQ408" s="710"/>
      <c r="AR408" s="710"/>
      <c r="AS408" s="710"/>
      <c r="AT408" s="710"/>
      <c r="AU408" s="710"/>
      <c r="AV408" s="710"/>
      <c r="AW408" s="710"/>
      <c r="AX408" s="710"/>
    </row>
    <row r="409" spans="1:50" s="1" customFormat="1" x14ac:dyDescent="0.2">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416"/>
      <c r="AD409" s="710"/>
      <c r="AE409" s="710"/>
      <c r="AF409" s="710"/>
      <c r="AG409" s="710"/>
      <c r="AH409" s="710"/>
      <c r="AI409" s="710"/>
      <c r="AJ409" s="710"/>
      <c r="AK409" s="710"/>
      <c r="AL409" s="710"/>
      <c r="AM409" s="710"/>
      <c r="AN409" s="710"/>
      <c r="AO409" s="710"/>
      <c r="AP409" s="710"/>
      <c r="AQ409" s="710"/>
      <c r="AR409" s="710"/>
      <c r="AS409" s="710"/>
      <c r="AT409" s="710"/>
      <c r="AU409" s="710"/>
      <c r="AV409" s="710"/>
      <c r="AW409" s="710"/>
      <c r="AX409" s="710"/>
    </row>
    <row r="410" spans="1:50" s="1" customFormat="1" x14ac:dyDescent="0.2">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416"/>
      <c r="AD410" s="710"/>
      <c r="AE410" s="710"/>
      <c r="AF410" s="710"/>
      <c r="AG410" s="710"/>
      <c r="AH410" s="710"/>
      <c r="AI410" s="710"/>
      <c r="AJ410" s="710"/>
      <c r="AK410" s="710"/>
      <c r="AL410" s="710"/>
      <c r="AM410" s="710"/>
      <c r="AN410" s="710"/>
      <c r="AO410" s="710"/>
      <c r="AP410" s="710"/>
      <c r="AQ410" s="710"/>
      <c r="AR410" s="710"/>
      <c r="AS410" s="710"/>
      <c r="AT410" s="710"/>
      <c r="AU410" s="710"/>
      <c r="AV410" s="710"/>
      <c r="AW410" s="710"/>
      <c r="AX410" s="710"/>
    </row>
    <row r="411" spans="1:50" s="1" customFormat="1" x14ac:dyDescent="0.2">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416"/>
      <c r="AD411" s="710"/>
      <c r="AE411" s="710"/>
      <c r="AF411" s="710"/>
      <c r="AG411" s="710"/>
      <c r="AH411" s="710"/>
      <c r="AI411" s="710"/>
      <c r="AJ411" s="710"/>
      <c r="AK411" s="710"/>
      <c r="AL411" s="710"/>
      <c r="AM411" s="710"/>
      <c r="AN411" s="710"/>
      <c r="AO411" s="710"/>
      <c r="AP411" s="710"/>
      <c r="AQ411" s="710"/>
      <c r="AR411" s="710"/>
      <c r="AS411" s="710"/>
      <c r="AT411" s="710"/>
      <c r="AU411" s="710"/>
      <c r="AV411" s="710"/>
      <c r="AW411" s="710"/>
      <c r="AX411" s="710"/>
    </row>
    <row r="412" spans="1:50" s="1" customFormat="1" x14ac:dyDescent="0.2">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416"/>
      <c r="AD412" s="710"/>
      <c r="AE412" s="710"/>
      <c r="AF412" s="710"/>
      <c r="AG412" s="710"/>
      <c r="AH412" s="710"/>
      <c r="AI412" s="710"/>
      <c r="AJ412" s="710"/>
      <c r="AK412" s="710"/>
      <c r="AL412" s="710"/>
      <c r="AM412" s="710"/>
      <c r="AN412" s="710"/>
      <c r="AO412" s="710"/>
      <c r="AP412" s="710"/>
      <c r="AQ412" s="710"/>
      <c r="AR412" s="710"/>
      <c r="AS412" s="710"/>
      <c r="AT412" s="710"/>
      <c r="AU412" s="710"/>
      <c r="AV412" s="710"/>
      <c r="AW412" s="710"/>
      <c r="AX412" s="710"/>
    </row>
    <row r="413" spans="1:50" s="1" customFormat="1" x14ac:dyDescent="0.2">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416"/>
      <c r="AD413" s="710"/>
      <c r="AE413" s="710"/>
      <c r="AF413" s="710"/>
      <c r="AG413" s="710"/>
      <c r="AH413" s="710"/>
      <c r="AI413" s="710"/>
      <c r="AJ413" s="710"/>
      <c r="AK413" s="710"/>
      <c r="AL413" s="710"/>
      <c r="AM413" s="710"/>
      <c r="AN413" s="710"/>
      <c r="AO413" s="710"/>
      <c r="AP413" s="710"/>
      <c r="AQ413" s="710"/>
      <c r="AR413" s="710"/>
      <c r="AS413" s="710"/>
      <c r="AT413" s="710"/>
      <c r="AU413" s="710"/>
      <c r="AV413" s="710"/>
      <c r="AW413" s="710"/>
      <c r="AX413" s="710"/>
    </row>
    <row r="414" spans="1:50" s="1" customFormat="1" x14ac:dyDescent="0.2">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416"/>
      <c r="AD414" s="710"/>
      <c r="AE414" s="710"/>
      <c r="AF414" s="710"/>
      <c r="AG414" s="710"/>
      <c r="AH414" s="710"/>
      <c r="AI414" s="710"/>
      <c r="AJ414" s="710"/>
      <c r="AK414" s="710"/>
      <c r="AL414" s="710"/>
      <c r="AM414" s="710"/>
      <c r="AN414" s="710"/>
      <c r="AO414" s="710"/>
      <c r="AP414" s="710"/>
      <c r="AQ414" s="710"/>
      <c r="AR414" s="710"/>
      <c r="AS414" s="710"/>
      <c r="AT414" s="710"/>
      <c r="AU414" s="710"/>
      <c r="AV414" s="710"/>
      <c r="AW414" s="710"/>
      <c r="AX414" s="710"/>
    </row>
    <row r="415" spans="1:50" s="1" customFormat="1" x14ac:dyDescent="0.2">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416"/>
      <c r="AD415" s="710"/>
      <c r="AE415" s="710"/>
      <c r="AF415" s="710"/>
      <c r="AG415" s="710"/>
      <c r="AH415" s="710"/>
      <c r="AI415" s="710"/>
      <c r="AJ415" s="710"/>
      <c r="AK415" s="710"/>
      <c r="AL415" s="710"/>
      <c r="AM415" s="710"/>
      <c r="AN415" s="710"/>
      <c r="AO415" s="710"/>
      <c r="AP415" s="710"/>
      <c r="AQ415" s="710"/>
      <c r="AR415" s="710"/>
      <c r="AS415" s="710"/>
      <c r="AT415" s="710"/>
      <c r="AU415" s="710"/>
      <c r="AV415" s="710"/>
      <c r="AW415" s="710"/>
      <c r="AX415" s="710"/>
    </row>
    <row r="416" spans="1:50" s="1" customFormat="1" x14ac:dyDescent="0.2">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416"/>
      <c r="AD416" s="710"/>
      <c r="AE416" s="710"/>
      <c r="AF416" s="710"/>
      <c r="AG416" s="710"/>
      <c r="AH416" s="710"/>
      <c r="AI416" s="710"/>
      <c r="AJ416" s="710"/>
      <c r="AK416" s="710"/>
      <c r="AL416" s="710"/>
      <c r="AM416" s="710"/>
      <c r="AN416" s="710"/>
      <c r="AO416" s="710"/>
      <c r="AP416" s="710"/>
      <c r="AQ416" s="710"/>
      <c r="AR416" s="710"/>
      <c r="AS416" s="710"/>
      <c r="AT416" s="710"/>
      <c r="AU416" s="710"/>
      <c r="AV416" s="710"/>
      <c r="AW416" s="710"/>
      <c r="AX416" s="710"/>
    </row>
    <row r="417" spans="1:50" s="1" customFormat="1" x14ac:dyDescent="0.2">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416"/>
      <c r="AD417" s="710"/>
      <c r="AE417" s="710"/>
      <c r="AF417" s="710"/>
      <c r="AG417" s="710"/>
      <c r="AH417" s="710"/>
      <c r="AI417" s="710"/>
      <c r="AJ417" s="710"/>
      <c r="AK417" s="710"/>
      <c r="AL417" s="710"/>
      <c r="AM417" s="710"/>
      <c r="AN417" s="710"/>
      <c r="AO417" s="710"/>
      <c r="AP417" s="710"/>
      <c r="AQ417" s="710"/>
      <c r="AR417" s="710"/>
      <c r="AS417" s="710"/>
      <c r="AT417" s="710"/>
      <c r="AU417" s="710"/>
      <c r="AV417" s="710"/>
      <c r="AW417" s="710"/>
      <c r="AX417" s="710"/>
    </row>
    <row r="418" spans="1:50" s="1" customFormat="1" x14ac:dyDescent="0.2">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416"/>
      <c r="AD418" s="710"/>
      <c r="AE418" s="710"/>
      <c r="AF418" s="710"/>
      <c r="AG418" s="710"/>
      <c r="AH418" s="710"/>
      <c r="AI418" s="710"/>
      <c r="AJ418" s="710"/>
      <c r="AK418" s="710"/>
      <c r="AL418" s="710"/>
      <c r="AM418" s="710"/>
      <c r="AN418" s="710"/>
      <c r="AO418" s="710"/>
      <c r="AP418" s="710"/>
      <c r="AQ418" s="710"/>
      <c r="AR418" s="710"/>
      <c r="AS418" s="710"/>
      <c r="AT418" s="710"/>
      <c r="AU418" s="710"/>
      <c r="AV418" s="710"/>
      <c r="AW418" s="710"/>
      <c r="AX418" s="710"/>
    </row>
    <row r="419" spans="1:50" s="1" customFormat="1" x14ac:dyDescent="0.2">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416"/>
      <c r="AD419" s="710"/>
      <c r="AE419" s="710"/>
      <c r="AF419" s="710"/>
      <c r="AG419" s="710"/>
      <c r="AH419" s="710"/>
      <c r="AI419" s="710"/>
      <c r="AJ419" s="710"/>
      <c r="AK419" s="710"/>
      <c r="AL419" s="710"/>
      <c r="AM419" s="710"/>
      <c r="AN419" s="710"/>
      <c r="AO419" s="710"/>
      <c r="AP419" s="710"/>
      <c r="AQ419" s="710"/>
      <c r="AR419" s="710"/>
      <c r="AS419" s="710"/>
      <c r="AT419" s="710"/>
      <c r="AU419" s="710"/>
      <c r="AV419" s="710"/>
      <c r="AW419" s="710"/>
      <c r="AX419" s="710"/>
    </row>
    <row r="420" spans="1:50" s="1" customFormat="1" x14ac:dyDescent="0.2">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416"/>
      <c r="AD420" s="710"/>
      <c r="AE420" s="710"/>
      <c r="AF420" s="710"/>
      <c r="AG420" s="710"/>
      <c r="AH420" s="710"/>
      <c r="AI420" s="710"/>
      <c r="AJ420" s="710"/>
      <c r="AK420" s="710"/>
      <c r="AL420" s="710"/>
      <c r="AM420" s="710"/>
      <c r="AN420" s="710"/>
      <c r="AO420" s="710"/>
      <c r="AP420" s="710"/>
      <c r="AQ420" s="710"/>
      <c r="AR420" s="710"/>
      <c r="AS420" s="710"/>
      <c r="AT420" s="710"/>
      <c r="AU420" s="710"/>
      <c r="AV420" s="710"/>
      <c r="AW420" s="710"/>
      <c r="AX420" s="710"/>
    </row>
    <row r="421" spans="1:50" s="1" customFormat="1" x14ac:dyDescent="0.2">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416"/>
      <c r="AD421" s="710"/>
      <c r="AE421" s="710"/>
      <c r="AF421" s="710"/>
      <c r="AG421" s="710"/>
      <c r="AH421" s="710"/>
      <c r="AI421" s="710"/>
      <c r="AJ421" s="710"/>
      <c r="AK421" s="710"/>
      <c r="AL421" s="710"/>
      <c r="AM421" s="710"/>
      <c r="AN421" s="710"/>
      <c r="AO421" s="710"/>
      <c r="AP421" s="710"/>
      <c r="AQ421" s="710"/>
      <c r="AR421" s="710"/>
      <c r="AS421" s="710"/>
      <c r="AT421" s="710"/>
      <c r="AU421" s="710"/>
      <c r="AV421" s="710"/>
      <c r="AW421" s="710"/>
      <c r="AX421" s="710"/>
    </row>
    <row r="422" spans="1:50" s="1" customFormat="1" x14ac:dyDescent="0.2">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416"/>
      <c r="AD422" s="710"/>
      <c r="AE422" s="710"/>
      <c r="AF422" s="710"/>
      <c r="AG422" s="710"/>
      <c r="AH422" s="710"/>
      <c r="AI422" s="710"/>
      <c r="AJ422" s="710"/>
      <c r="AK422" s="710"/>
      <c r="AL422" s="710"/>
      <c r="AM422" s="710"/>
      <c r="AN422" s="710"/>
      <c r="AO422" s="710"/>
      <c r="AP422" s="710"/>
      <c r="AQ422" s="710"/>
      <c r="AR422" s="710"/>
      <c r="AS422" s="710"/>
      <c r="AT422" s="710"/>
      <c r="AU422" s="710"/>
      <c r="AV422" s="710"/>
      <c r="AW422" s="710"/>
      <c r="AX422" s="710"/>
    </row>
    <row r="423" spans="1:50" s="1" customFormat="1" x14ac:dyDescent="0.2">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416"/>
      <c r="AD423" s="710"/>
      <c r="AE423" s="710"/>
      <c r="AF423" s="710"/>
      <c r="AG423" s="710"/>
      <c r="AH423" s="710"/>
      <c r="AI423" s="710"/>
      <c r="AJ423" s="710"/>
      <c r="AK423" s="710"/>
      <c r="AL423" s="710"/>
      <c r="AM423" s="710"/>
      <c r="AN423" s="710"/>
      <c r="AO423" s="710"/>
      <c r="AP423" s="710"/>
      <c r="AQ423" s="710"/>
      <c r="AR423" s="710"/>
      <c r="AS423" s="710"/>
      <c r="AT423" s="710"/>
      <c r="AU423" s="710"/>
      <c r="AV423" s="710"/>
      <c r="AW423" s="710"/>
      <c r="AX423" s="710"/>
    </row>
    <row r="424" spans="1:50" s="1" customFormat="1" x14ac:dyDescent="0.2">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416"/>
      <c r="AD424" s="710"/>
      <c r="AE424" s="710"/>
      <c r="AF424" s="710"/>
      <c r="AG424" s="710"/>
      <c r="AH424" s="710"/>
      <c r="AI424" s="710"/>
      <c r="AJ424" s="710"/>
      <c r="AK424" s="710"/>
      <c r="AL424" s="710"/>
      <c r="AM424" s="710"/>
      <c r="AN424" s="710"/>
      <c r="AO424" s="710"/>
      <c r="AP424" s="710"/>
      <c r="AQ424" s="710"/>
      <c r="AR424" s="710"/>
      <c r="AS424" s="710"/>
      <c r="AT424" s="710"/>
      <c r="AU424" s="710"/>
      <c r="AV424" s="710"/>
      <c r="AW424" s="710"/>
      <c r="AX424" s="710"/>
    </row>
    <row r="425" spans="1:50" s="1" customFormat="1" x14ac:dyDescent="0.2">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416"/>
      <c r="AD425" s="710"/>
      <c r="AE425" s="710"/>
      <c r="AF425" s="710"/>
      <c r="AG425" s="710"/>
      <c r="AH425" s="710"/>
      <c r="AI425" s="710"/>
      <c r="AJ425" s="710"/>
      <c r="AK425" s="710"/>
      <c r="AL425" s="710"/>
      <c r="AM425" s="710"/>
      <c r="AN425" s="710"/>
      <c r="AO425" s="710"/>
      <c r="AP425" s="710"/>
      <c r="AQ425" s="710"/>
      <c r="AR425" s="710"/>
      <c r="AS425" s="710"/>
      <c r="AT425" s="710"/>
      <c r="AU425" s="710"/>
      <c r="AV425" s="710"/>
      <c r="AW425" s="710"/>
      <c r="AX425" s="710"/>
    </row>
    <row r="426" spans="1:50" s="1" customFormat="1" x14ac:dyDescent="0.2">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416"/>
      <c r="AD426" s="710"/>
      <c r="AE426" s="710"/>
      <c r="AF426" s="710"/>
      <c r="AG426" s="710"/>
      <c r="AH426" s="710"/>
      <c r="AI426" s="710"/>
      <c r="AJ426" s="710"/>
      <c r="AK426" s="710"/>
      <c r="AL426" s="710"/>
      <c r="AM426" s="710"/>
      <c r="AN426" s="710"/>
      <c r="AO426" s="710"/>
      <c r="AP426" s="710"/>
      <c r="AQ426" s="710"/>
      <c r="AR426" s="710"/>
      <c r="AS426" s="710"/>
      <c r="AT426" s="710"/>
      <c r="AU426" s="710"/>
      <c r="AV426" s="710"/>
      <c r="AW426" s="710"/>
      <c r="AX426" s="710"/>
    </row>
    <row r="427" spans="1:50" s="1" customFormat="1" x14ac:dyDescent="0.2">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416"/>
      <c r="AD427" s="710"/>
      <c r="AE427" s="710"/>
      <c r="AF427" s="710"/>
      <c r="AG427" s="710"/>
      <c r="AH427" s="710"/>
      <c r="AI427" s="710"/>
      <c r="AJ427" s="710"/>
      <c r="AK427" s="710"/>
      <c r="AL427" s="710"/>
      <c r="AM427" s="710"/>
      <c r="AN427" s="710"/>
      <c r="AO427" s="710"/>
      <c r="AP427" s="710"/>
      <c r="AQ427" s="710"/>
      <c r="AR427" s="710"/>
      <c r="AS427" s="710"/>
      <c r="AT427" s="710"/>
      <c r="AU427" s="710"/>
      <c r="AV427" s="710"/>
      <c r="AW427" s="710"/>
      <c r="AX427" s="710"/>
    </row>
    <row r="428" spans="1:50" s="1" customFormat="1" x14ac:dyDescent="0.2">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416"/>
      <c r="AD428" s="710"/>
      <c r="AE428" s="710"/>
      <c r="AF428" s="710"/>
      <c r="AG428" s="710"/>
      <c r="AH428" s="710"/>
      <c r="AI428" s="710"/>
      <c r="AJ428" s="710"/>
      <c r="AK428" s="710"/>
      <c r="AL428" s="710"/>
      <c r="AM428" s="710"/>
      <c r="AN428" s="710"/>
      <c r="AO428" s="710"/>
      <c r="AP428" s="710"/>
      <c r="AQ428" s="710"/>
      <c r="AR428" s="710"/>
      <c r="AS428" s="710"/>
      <c r="AT428" s="710"/>
      <c r="AU428" s="710"/>
      <c r="AV428" s="710"/>
      <c r="AW428" s="710"/>
      <c r="AX428" s="710"/>
    </row>
    <row r="429" spans="1:50" s="1" customFormat="1" x14ac:dyDescent="0.2">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416"/>
      <c r="AD429" s="710"/>
      <c r="AE429" s="710"/>
      <c r="AF429" s="710"/>
      <c r="AG429" s="710"/>
      <c r="AH429" s="710"/>
      <c r="AI429" s="710"/>
      <c r="AJ429" s="710"/>
      <c r="AK429" s="710"/>
      <c r="AL429" s="710"/>
      <c r="AM429" s="710"/>
      <c r="AN429" s="710"/>
      <c r="AO429" s="710"/>
      <c r="AP429" s="710"/>
      <c r="AQ429" s="710"/>
      <c r="AR429" s="710"/>
      <c r="AS429" s="710"/>
      <c r="AT429" s="710"/>
      <c r="AU429" s="710"/>
      <c r="AV429" s="710"/>
      <c r="AW429" s="710"/>
      <c r="AX429" s="710"/>
    </row>
    <row r="430" spans="1:50" s="1" customFormat="1" x14ac:dyDescent="0.2">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416"/>
      <c r="AD430" s="710"/>
      <c r="AE430" s="710"/>
      <c r="AF430" s="710"/>
      <c r="AG430" s="710"/>
      <c r="AH430" s="710"/>
      <c r="AI430" s="710"/>
      <c r="AJ430" s="710"/>
      <c r="AK430" s="710"/>
      <c r="AL430" s="710"/>
      <c r="AM430" s="710"/>
      <c r="AN430" s="710"/>
      <c r="AO430" s="710"/>
      <c r="AP430" s="710"/>
      <c r="AQ430" s="710"/>
      <c r="AR430" s="710"/>
      <c r="AS430" s="710"/>
      <c r="AT430" s="710"/>
      <c r="AU430" s="710"/>
      <c r="AV430" s="710"/>
      <c r="AW430" s="710"/>
      <c r="AX430" s="710"/>
    </row>
    <row r="431" spans="1:50" s="1" customFormat="1" x14ac:dyDescent="0.2">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416"/>
      <c r="AD431" s="710"/>
      <c r="AE431" s="710"/>
      <c r="AF431" s="710"/>
      <c r="AG431" s="710"/>
      <c r="AH431" s="710"/>
      <c r="AI431" s="710"/>
      <c r="AJ431" s="710"/>
      <c r="AK431" s="710"/>
      <c r="AL431" s="710"/>
      <c r="AM431" s="710"/>
      <c r="AN431" s="710"/>
      <c r="AO431" s="710"/>
      <c r="AP431" s="710"/>
      <c r="AQ431" s="710"/>
      <c r="AR431" s="710"/>
      <c r="AS431" s="710"/>
      <c r="AT431" s="710"/>
      <c r="AU431" s="710"/>
      <c r="AV431" s="710"/>
      <c r="AW431" s="710"/>
      <c r="AX431" s="710"/>
    </row>
    <row r="432" spans="1:50" s="1" customFormat="1" x14ac:dyDescent="0.2">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416"/>
      <c r="AD432" s="710"/>
      <c r="AE432" s="710"/>
      <c r="AF432" s="710"/>
      <c r="AG432" s="710"/>
      <c r="AH432" s="710"/>
      <c r="AI432" s="710"/>
      <c r="AJ432" s="710"/>
      <c r="AK432" s="710"/>
      <c r="AL432" s="710"/>
      <c r="AM432" s="710"/>
      <c r="AN432" s="710"/>
      <c r="AO432" s="710"/>
      <c r="AP432" s="710"/>
      <c r="AQ432" s="710"/>
      <c r="AR432" s="710"/>
      <c r="AS432" s="710"/>
      <c r="AT432" s="710"/>
      <c r="AU432" s="710"/>
      <c r="AV432" s="710"/>
      <c r="AW432" s="710"/>
      <c r="AX432" s="710"/>
    </row>
    <row r="433" spans="1:50" s="1" customFormat="1" x14ac:dyDescent="0.2">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416"/>
      <c r="AD433" s="710"/>
      <c r="AE433" s="710"/>
      <c r="AF433" s="710"/>
      <c r="AG433" s="710"/>
      <c r="AH433" s="710"/>
      <c r="AI433" s="710"/>
      <c r="AJ433" s="710"/>
      <c r="AK433" s="710"/>
      <c r="AL433" s="710"/>
      <c r="AM433" s="710"/>
      <c r="AN433" s="710"/>
      <c r="AO433" s="710"/>
      <c r="AP433" s="710"/>
      <c r="AQ433" s="710"/>
      <c r="AR433" s="710"/>
      <c r="AS433" s="710"/>
      <c r="AT433" s="710"/>
      <c r="AU433" s="710"/>
      <c r="AV433" s="710"/>
      <c r="AW433" s="710"/>
      <c r="AX433" s="710"/>
    </row>
    <row r="434" spans="1:50" s="1" customFormat="1" x14ac:dyDescent="0.2">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416"/>
      <c r="AD434" s="710"/>
      <c r="AE434" s="710"/>
      <c r="AF434" s="710"/>
      <c r="AG434" s="710"/>
      <c r="AH434" s="710"/>
      <c r="AI434" s="710"/>
      <c r="AJ434" s="710"/>
      <c r="AK434" s="710"/>
      <c r="AL434" s="710"/>
      <c r="AM434" s="710"/>
      <c r="AN434" s="710"/>
      <c r="AO434" s="710"/>
      <c r="AP434" s="710"/>
      <c r="AQ434" s="710"/>
      <c r="AR434" s="710"/>
      <c r="AS434" s="710"/>
      <c r="AT434" s="710"/>
      <c r="AU434" s="710"/>
      <c r="AV434" s="710"/>
      <c r="AW434" s="710"/>
      <c r="AX434" s="710"/>
    </row>
    <row r="435" spans="1:50" s="1" customFormat="1" x14ac:dyDescent="0.2">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416"/>
      <c r="AD435" s="710"/>
      <c r="AE435" s="710"/>
      <c r="AF435" s="710"/>
      <c r="AG435" s="710"/>
      <c r="AH435" s="710"/>
      <c r="AI435" s="710"/>
      <c r="AJ435" s="710"/>
      <c r="AK435" s="710"/>
      <c r="AL435" s="710"/>
      <c r="AM435" s="710"/>
      <c r="AN435" s="710"/>
      <c r="AO435" s="710"/>
      <c r="AP435" s="710"/>
      <c r="AQ435" s="710"/>
      <c r="AR435" s="710"/>
      <c r="AS435" s="710"/>
      <c r="AT435" s="710"/>
      <c r="AU435" s="710"/>
      <c r="AV435" s="710"/>
      <c r="AW435" s="710"/>
      <c r="AX435" s="710"/>
    </row>
    <row r="436" spans="1:50" s="1" customFormat="1" x14ac:dyDescent="0.2">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416"/>
      <c r="AD436" s="710"/>
      <c r="AE436" s="710"/>
      <c r="AF436" s="710"/>
      <c r="AG436" s="710"/>
      <c r="AH436" s="710"/>
      <c r="AI436" s="710"/>
      <c r="AJ436" s="710"/>
      <c r="AK436" s="710"/>
      <c r="AL436" s="710"/>
      <c r="AM436" s="710"/>
      <c r="AN436" s="710"/>
      <c r="AO436" s="710"/>
      <c r="AP436" s="710"/>
      <c r="AQ436" s="710"/>
      <c r="AR436" s="710"/>
      <c r="AS436" s="710"/>
      <c r="AT436" s="710"/>
      <c r="AU436" s="710"/>
      <c r="AV436" s="710"/>
      <c r="AW436" s="710"/>
      <c r="AX436" s="710"/>
    </row>
    <row r="437" spans="1:50" s="1" customFormat="1" x14ac:dyDescent="0.2">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416"/>
      <c r="AD437" s="710"/>
      <c r="AE437" s="710"/>
      <c r="AF437" s="710"/>
      <c r="AG437" s="710"/>
      <c r="AH437" s="710"/>
      <c r="AI437" s="710"/>
      <c r="AJ437" s="710"/>
      <c r="AK437" s="710"/>
      <c r="AL437" s="710"/>
      <c r="AM437" s="710"/>
      <c r="AN437" s="710"/>
      <c r="AO437" s="710"/>
      <c r="AP437" s="710"/>
      <c r="AQ437" s="710"/>
      <c r="AR437" s="710"/>
      <c r="AS437" s="710"/>
      <c r="AT437" s="710"/>
      <c r="AU437" s="710"/>
      <c r="AV437" s="710"/>
      <c r="AW437" s="710"/>
      <c r="AX437" s="710"/>
    </row>
    <row r="438" spans="1:50" s="1" customFormat="1" x14ac:dyDescent="0.2">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416"/>
      <c r="AD438" s="710"/>
      <c r="AE438" s="710"/>
      <c r="AF438" s="710"/>
      <c r="AG438" s="710"/>
      <c r="AH438" s="710"/>
      <c r="AI438" s="710"/>
      <c r="AJ438" s="710"/>
      <c r="AK438" s="710"/>
      <c r="AL438" s="710"/>
      <c r="AM438" s="710"/>
      <c r="AN438" s="710"/>
      <c r="AO438" s="710"/>
      <c r="AP438" s="710"/>
      <c r="AQ438" s="710"/>
      <c r="AR438" s="710"/>
      <c r="AS438" s="710"/>
      <c r="AT438" s="710"/>
      <c r="AU438" s="710"/>
      <c r="AV438" s="710"/>
      <c r="AW438" s="710"/>
      <c r="AX438" s="710"/>
    </row>
    <row r="439" spans="1:50" s="1" customFormat="1" x14ac:dyDescent="0.2">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416"/>
      <c r="AD439" s="710"/>
      <c r="AE439" s="710"/>
      <c r="AF439" s="710"/>
      <c r="AG439" s="710"/>
      <c r="AH439" s="710"/>
      <c r="AI439" s="710"/>
      <c r="AJ439" s="710"/>
      <c r="AK439" s="710"/>
      <c r="AL439" s="710"/>
      <c r="AM439" s="710"/>
      <c r="AN439" s="710"/>
      <c r="AO439" s="710"/>
      <c r="AP439" s="710"/>
      <c r="AQ439" s="710"/>
      <c r="AR439" s="710"/>
      <c r="AS439" s="710"/>
      <c r="AT439" s="710"/>
      <c r="AU439" s="710"/>
      <c r="AV439" s="710"/>
      <c r="AW439" s="710"/>
      <c r="AX439" s="710"/>
    </row>
    <row r="440" spans="1:50" s="1" customFormat="1" x14ac:dyDescent="0.2">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416"/>
      <c r="AD440" s="710"/>
      <c r="AE440" s="710"/>
      <c r="AF440" s="710"/>
      <c r="AG440" s="710"/>
      <c r="AH440" s="710"/>
      <c r="AI440" s="710"/>
      <c r="AJ440" s="710"/>
      <c r="AK440" s="710"/>
      <c r="AL440" s="710"/>
      <c r="AM440" s="710"/>
      <c r="AN440" s="710"/>
      <c r="AO440" s="710"/>
      <c r="AP440" s="710"/>
      <c r="AQ440" s="710"/>
      <c r="AR440" s="710"/>
      <c r="AS440" s="710"/>
      <c r="AT440" s="710"/>
      <c r="AU440" s="710"/>
      <c r="AV440" s="710"/>
      <c r="AW440" s="710"/>
      <c r="AX440" s="710"/>
    </row>
    <row r="441" spans="1:50" s="1" customFormat="1" x14ac:dyDescent="0.2">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416"/>
      <c r="AD441" s="710"/>
      <c r="AE441" s="710"/>
      <c r="AF441" s="710"/>
      <c r="AG441" s="710"/>
      <c r="AH441" s="710"/>
      <c r="AI441" s="710"/>
      <c r="AJ441" s="710"/>
      <c r="AK441" s="710"/>
      <c r="AL441" s="710"/>
      <c r="AM441" s="710"/>
      <c r="AN441" s="710"/>
      <c r="AO441" s="710"/>
      <c r="AP441" s="710"/>
      <c r="AQ441" s="710"/>
      <c r="AR441" s="710"/>
      <c r="AS441" s="710"/>
      <c r="AT441" s="710"/>
      <c r="AU441" s="710"/>
      <c r="AV441" s="710"/>
      <c r="AW441" s="710"/>
      <c r="AX441" s="710"/>
    </row>
    <row r="442" spans="1:50" s="1" customFormat="1" x14ac:dyDescent="0.2">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416"/>
      <c r="AD442" s="710"/>
      <c r="AE442" s="710"/>
      <c r="AF442" s="710"/>
      <c r="AG442" s="710"/>
      <c r="AH442" s="710"/>
      <c r="AI442" s="710"/>
      <c r="AJ442" s="710"/>
      <c r="AK442" s="710"/>
      <c r="AL442" s="710"/>
      <c r="AM442" s="710"/>
      <c r="AN442" s="710"/>
      <c r="AO442" s="710"/>
      <c r="AP442" s="710"/>
      <c r="AQ442" s="710"/>
      <c r="AR442" s="710"/>
      <c r="AS442" s="710"/>
      <c r="AT442" s="710"/>
      <c r="AU442" s="710"/>
      <c r="AV442" s="710"/>
      <c r="AW442" s="710"/>
      <c r="AX442" s="710"/>
    </row>
    <row r="443" spans="1:50" s="1" customFormat="1" x14ac:dyDescent="0.2">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416"/>
      <c r="AD443" s="710"/>
      <c r="AE443" s="710"/>
      <c r="AF443" s="710"/>
      <c r="AG443" s="710"/>
      <c r="AH443" s="710"/>
      <c r="AI443" s="710"/>
      <c r="AJ443" s="710"/>
      <c r="AK443" s="710"/>
      <c r="AL443" s="710"/>
      <c r="AM443" s="710"/>
      <c r="AN443" s="710"/>
      <c r="AO443" s="710"/>
      <c r="AP443" s="710"/>
      <c r="AQ443" s="710"/>
      <c r="AR443" s="710"/>
      <c r="AS443" s="710"/>
      <c r="AT443" s="710"/>
      <c r="AU443" s="710"/>
      <c r="AV443" s="710"/>
      <c r="AW443" s="710"/>
      <c r="AX443" s="710"/>
    </row>
    <row r="444" spans="1:50" s="1" customFormat="1" x14ac:dyDescent="0.2">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416"/>
      <c r="AD444" s="710"/>
      <c r="AE444" s="710"/>
      <c r="AF444" s="710"/>
      <c r="AG444" s="710"/>
      <c r="AH444" s="710"/>
      <c r="AI444" s="710"/>
      <c r="AJ444" s="710"/>
      <c r="AK444" s="710"/>
      <c r="AL444" s="710"/>
      <c r="AM444" s="710"/>
      <c r="AN444" s="710"/>
      <c r="AO444" s="710"/>
      <c r="AP444" s="710"/>
      <c r="AQ444" s="710"/>
      <c r="AR444" s="710"/>
      <c r="AS444" s="710"/>
      <c r="AT444" s="710"/>
      <c r="AU444" s="710"/>
      <c r="AV444" s="710"/>
      <c r="AW444" s="710"/>
      <c r="AX444" s="710"/>
    </row>
    <row r="445" spans="1:50" s="1" customFormat="1" x14ac:dyDescent="0.2">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416"/>
      <c r="AD445" s="710"/>
      <c r="AE445" s="710"/>
      <c r="AF445" s="710"/>
      <c r="AG445" s="710"/>
      <c r="AH445" s="710"/>
      <c r="AI445" s="710"/>
      <c r="AJ445" s="710"/>
      <c r="AK445" s="710"/>
      <c r="AL445" s="710"/>
      <c r="AM445" s="710"/>
      <c r="AN445" s="710"/>
      <c r="AO445" s="710"/>
      <c r="AP445" s="710"/>
      <c r="AQ445" s="710"/>
      <c r="AR445" s="710"/>
      <c r="AS445" s="710"/>
      <c r="AT445" s="710"/>
      <c r="AU445" s="710"/>
      <c r="AV445" s="710"/>
      <c r="AW445" s="710"/>
      <c r="AX445" s="710"/>
    </row>
    <row r="446" spans="1:50" s="1" customFormat="1" x14ac:dyDescent="0.2">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416"/>
      <c r="AD446" s="710"/>
      <c r="AE446" s="710"/>
      <c r="AF446" s="710"/>
      <c r="AG446" s="710"/>
      <c r="AH446" s="710"/>
      <c r="AI446" s="710"/>
      <c r="AJ446" s="710"/>
      <c r="AK446" s="710"/>
      <c r="AL446" s="710"/>
      <c r="AM446" s="710"/>
      <c r="AN446" s="710"/>
      <c r="AO446" s="710"/>
      <c r="AP446" s="710"/>
      <c r="AQ446" s="710"/>
      <c r="AR446" s="710"/>
      <c r="AS446" s="710"/>
      <c r="AT446" s="710"/>
      <c r="AU446" s="710"/>
      <c r="AV446" s="710"/>
      <c r="AW446" s="710"/>
      <c r="AX446" s="710"/>
    </row>
    <row r="447" spans="1:50" s="1" customFormat="1" x14ac:dyDescent="0.2">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416"/>
      <c r="AD447" s="710"/>
      <c r="AE447" s="710"/>
      <c r="AF447" s="710"/>
      <c r="AG447" s="710"/>
      <c r="AH447" s="710"/>
      <c r="AI447" s="710"/>
      <c r="AJ447" s="710"/>
      <c r="AK447" s="710"/>
      <c r="AL447" s="710"/>
      <c r="AM447" s="710"/>
      <c r="AN447" s="710"/>
      <c r="AO447" s="710"/>
      <c r="AP447" s="710"/>
      <c r="AQ447" s="710"/>
      <c r="AR447" s="710"/>
      <c r="AS447" s="710"/>
      <c r="AT447" s="710"/>
      <c r="AU447" s="710"/>
      <c r="AV447" s="710"/>
      <c r="AW447" s="710"/>
      <c r="AX447" s="710"/>
    </row>
    <row r="448" spans="1:50" s="1" customFormat="1" x14ac:dyDescent="0.2">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416"/>
      <c r="AD448" s="710"/>
      <c r="AE448" s="710"/>
      <c r="AF448" s="710"/>
      <c r="AG448" s="710"/>
      <c r="AH448" s="710"/>
      <c r="AI448" s="710"/>
      <c r="AJ448" s="710"/>
      <c r="AK448" s="710"/>
      <c r="AL448" s="710"/>
      <c r="AM448" s="710"/>
      <c r="AN448" s="710"/>
      <c r="AO448" s="710"/>
      <c r="AP448" s="710"/>
      <c r="AQ448" s="710"/>
      <c r="AR448" s="710"/>
      <c r="AS448" s="710"/>
      <c r="AT448" s="710"/>
      <c r="AU448" s="710"/>
      <c r="AV448" s="710"/>
      <c r="AW448" s="710"/>
      <c r="AX448" s="710"/>
    </row>
    <row r="449" spans="1:50" s="1" customFormat="1" x14ac:dyDescent="0.2">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416"/>
      <c r="AD449" s="710"/>
      <c r="AE449" s="710"/>
      <c r="AF449" s="710"/>
      <c r="AG449" s="710"/>
      <c r="AH449" s="710"/>
      <c r="AI449" s="710"/>
      <c r="AJ449" s="710"/>
      <c r="AK449" s="710"/>
      <c r="AL449" s="710"/>
      <c r="AM449" s="710"/>
      <c r="AN449" s="710"/>
      <c r="AO449" s="710"/>
      <c r="AP449" s="710"/>
      <c r="AQ449" s="710"/>
      <c r="AR449" s="710"/>
      <c r="AS449" s="710"/>
      <c r="AT449" s="710"/>
      <c r="AU449" s="710"/>
      <c r="AV449" s="710"/>
      <c r="AW449" s="710"/>
      <c r="AX449" s="710"/>
    </row>
    <row r="450" spans="1:50" s="1" customFormat="1" x14ac:dyDescent="0.2">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416"/>
      <c r="AD450" s="710"/>
      <c r="AE450" s="710"/>
      <c r="AF450" s="710"/>
      <c r="AG450" s="710"/>
      <c r="AH450" s="710"/>
      <c r="AI450" s="710"/>
      <c r="AJ450" s="710"/>
      <c r="AK450" s="710"/>
      <c r="AL450" s="710"/>
      <c r="AM450" s="710"/>
      <c r="AN450" s="710"/>
      <c r="AO450" s="710"/>
      <c r="AP450" s="710"/>
      <c r="AQ450" s="710"/>
      <c r="AR450" s="710"/>
      <c r="AS450" s="710"/>
      <c r="AT450" s="710"/>
      <c r="AU450" s="710"/>
      <c r="AV450" s="710"/>
      <c r="AW450" s="710"/>
      <c r="AX450" s="710"/>
    </row>
    <row r="451" spans="1:50" s="1" customFormat="1" x14ac:dyDescent="0.2">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416"/>
      <c r="AD451" s="710"/>
      <c r="AE451" s="710"/>
      <c r="AF451" s="710"/>
      <c r="AG451" s="710"/>
      <c r="AH451" s="710"/>
      <c r="AI451" s="710"/>
      <c r="AJ451" s="710"/>
      <c r="AK451" s="710"/>
      <c r="AL451" s="710"/>
      <c r="AM451" s="710"/>
      <c r="AN451" s="710"/>
      <c r="AO451" s="710"/>
      <c r="AP451" s="710"/>
      <c r="AQ451" s="710"/>
      <c r="AR451" s="710"/>
      <c r="AS451" s="710"/>
      <c r="AT451" s="710"/>
      <c r="AU451" s="710"/>
      <c r="AV451" s="710"/>
      <c r="AW451" s="710"/>
      <c r="AX451" s="710"/>
    </row>
    <row r="452" spans="1:50" s="1" customFormat="1" x14ac:dyDescent="0.2">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416"/>
      <c r="AD452" s="710"/>
      <c r="AE452" s="710"/>
      <c r="AF452" s="710"/>
      <c r="AG452" s="710"/>
      <c r="AH452" s="710"/>
      <c r="AI452" s="710"/>
      <c r="AJ452" s="710"/>
      <c r="AK452" s="710"/>
      <c r="AL452" s="710"/>
      <c r="AM452" s="710"/>
      <c r="AN452" s="710"/>
      <c r="AO452" s="710"/>
      <c r="AP452" s="710"/>
      <c r="AQ452" s="710"/>
      <c r="AR452" s="710"/>
      <c r="AS452" s="710"/>
      <c r="AT452" s="710"/>
      <c r="AU452" s="710"/>
      <c r="AV452" s="710"/>
      <c r="AW452" s="710"/>
      <c r="AX452" s="710"/>
    </row>
    <row r="453" spans="1:50" s="1" customFormat="1" x14ac:dyDescent="0.2">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416"/>
      <c r="AD453" s="710"/>
      <c r="AE453" s="710"/>
      <c r="AF453" s="710"/>
      <c r="AG453" s="710"/>
      <c r="AH453" s="710"/>
      <c r="AI453" s="710"/>
      <c r="AJ453" s="710"/>
      <c r="AK453" s="710"/>
      <c r="AL453" s="710"/>
      <c r="AM453" s="710"/>
      <c r="AN453" s="710"/>
      <c r="AO453" s="710"/>
      <c r="AP453" s="710"/>
      <c r="AQ453" s="710"/>
      <c r="AR453" s="710"/>
      <c r="AS453" s="710"/>
      <c r="AT453" s="710"/>
      <c r="AU453" s="710"/>
      <c r="AV453" s="710"/>
      <c r="AW453" s="710"/>
      <c r="AX453" s="710"/>
    </row>
    <row r="454" spans="1:50" s="1" customFormat="1" x14ac:dyDescent="0.2">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416"/>
      <c r="AD454" s="710"/>
      <c r="AE454" s="710"/>
      <c r="AF454" s="710"/>
      <c r="AG454" s="710"/>
      <c r="AH454" s="710"/>
      <c r="AI454" s="710"/>
      <c r="AJ454" s="710"/>
      <c r="AK454" s="710"/>
      <c r="AL454" s="710"/>
      <c r="AM454" s="710"/>
      <c r="AN454" s="710"/>
      <c r="AO454" s="710"/>
      <c r="AP454" s="710"/>
      <c r="AQ454" s="710"/>
      <c r="AR454" s="710"/>
      <c r="AS454" s="710"/>
      <c r="AT454" s="710"/>
      <c r="AU454" s="710"/>
      <c r="AV454" s="710"/>
      <c r="AW454" s="710"/>
      <c r="AX454" s="710"/>
    </row>
    <row r="455" spans="1:50" s="1" customFormat="1" x14ac:dyDescent="0.2">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416"/>
      <c r="AD455" s="710"/>
      <c r="AE455" s="710"/>
      <c r="AF455" s="710"/>
      <c r="AG455" s="710"/>
      <c r="AH455" s="710"/>
      <c r="AI455" s="710"/>
      <c r="AJ455" s="710"/>
      <c r="AK455" s="710"/>
      <c r="AL455" s="710"/>
      <c r="AM455" s="710"/>
      <c r="AN455" s="710"/>
      <c r="AO455" s="710"/>
      <c r="AP455" s="710"/>
      <c r="AQ455" s="710"/>
      <c r="AR455" s="710"/>
      <c r="AS455" s="710"/>
      <c r="AT455" s="710"/>
      <c r="AU455" s="710"/>
      <c r="AV455" s="710"/>
      <c r="AW455" s="710"/>
      <c r="AX455" s="710"/>
    </row>
    <row r="456" spans="1:50" s="1" customFormat="1" x14ac:dyDescent="0.2">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416"/>
      <c r="AD456" s="710"/>
      <c r="AE456" s="710"/>
      <c r="AF456" s="710"/>
      <c r="AG456" s="710"/>
      <c r="AH456" s="710"/>
      <c r="AI456" s="710"/>
      <c r="AJ456" s="710"/>
      <c r="AK456" s="710"/>
      <c r="AL456" s="710"/>
      <c r="AM456" s="710"/>
      <c r="AN456" s="710"/>
      <c r="AO456" s="710"/>
      <c r="AP456" s="710"/>
      <c r="AQ456" s="710"/>
      <c r="AR456" s="710"/>
      <c r="AS456" s="710"/>
      <c r="AT456" s="710"/>
      <c r="AU456" s="710"/>
      <c r="AV456" s="710"/>
      <c r="AW456" s="710"/>
      <c r="AX456" s="710"/>
    </row>
    <row r="457" spans="1:50" s="1" customFormat="1" x14ac:dyDescent="0.2">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416"/>
      <c r="AD457" s="710"/>
      <c r="AE457" s="710"/>
      <c r="AF457" s="710"/>
      <c r="AG457" s="710"/>
      <c r="AH457" s="710"/>
      <c r="AI457" s="710"/>
      <c r="AJ457" s="710"/>
      <c r="AK457" s="710"/>
      <c r="AL457" s="710"/>
      <c r="AM457" s="710"/>
      <c r="AN457" s="710"/>
      <c r="AO457" s="710"/>
      <c r="AP457" s="710"/>
      <c r="AQ457" s="710"/>
      <c r="AR457" s="710"/>
      <c r="AS457" s="710"/>
      <c r="AT457" s="710"/>
      <c r="AU457" s="710"/>
      <c r="AV457" s="710"/>
      <c r="AW457" s="710"/>
      <c r="AX457" s="710"/>
    </row>
    <row r="458" spans="1:50" s="1" customFormat="1" x14ac:dyDescent="0.2">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416"/>
      <c r="AD458" s="710"/>
      <c r="AE458" s="710"/>
      <c r="AF458" s="710"/>
      <c r="AG458" s="710"/>
      <c r="AH458" s="710"/>
      <c r="AI458" s="710"/>
      <c r="AJ458" s="710"/>
      <c r="AK458" s="710"/>
      <c r="AL458" s="710"/>
      <c r="AM458" s="710"/>
      <c r="AN458" s="710"/>
      <c r="AO458" s="710"/>
      <c r="AP458" s="710"/>
      <c r="AQ458" s="710"/>
      <c r="AR458" s="710"/>
      <c r="AS458" s="710"/>
      <c r="AT458" s="710"/>
      <c r="AU458" s="710"/>
      <c r="AV458" s="710"/>
      <c r="AW458" s="710"/>
      <c r="AX458" s="710"/>
    </row>
    <row r="459" spans="1:50" s="1" customFormat="1" x14ac:dyDescent="0.2">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416"/>
      <c r="AD459" s="710"/>
      <c r="AE459" s="710"/>
      <c r="AF459" s="710"/>
      <c r="AG459" s="710"/>
      <c r="AH459" s="710"/>
      <c r="AI459" s="710"/>
      <c r="AJ459" s="710"/>
      <c r="AK459" s="710"/>
      <c r="AL459" s="710"/>
      <c r="AM459" s="710"/>
      <c r="AN459" s="710"/>
      <c r="AO459" s="710"/>
      <c r="AP459" s="710"/>
      <c r="AQ459" s="710"/>
      <c r="AR459" s="710"/>
      <c r="AS459" s="710"/>
      <c r="AT459" s="710"/>
      <c r="AU459" s="710"/>
      <c r="AV459" s="710"/>
      <c r="AW459" s="710"/>
      <c r="AX459" s="710"/>
    </row>
    <row r="460" spans="1:50" s="1" customFormat="1" x14ac:dyDescent="0.2">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416"/>
      <c r="AD460" s="710"/>
      <c r="AE460" s="710"/>
      <c r="AF460" s="710"/>
      <c r="AG460" s="710"/>
      <c r="AH460" s="710"/>
      <c r="AI460" s="710"/>
      <c r="AJ460" s="710"/>
      <c r="AK460" s="710"/>
      <c r="AL460" s="710"/>
      <c r="AM460" s="710"/>
      <c r="AN460" s="710"/>
      <c r="AO460" s="710"/>
      <c r="AP460" s="710"/>
      <c r="AQ460" s="710"/>
      <c r="AR460" s="710"/>
      <c r="AS460" s="710"/>
      <c r="AT460" s="710"/>
      <c r="AU460" s="710"/>
      <c r="AV460" s="710"/>
      <c r="AW460" s="710"/>
      <c r="AX460" s="710"/>
    </row>
    <row r="461" spans="1:50" s="1" customFormat="1" x14ac:dyDescent="0.2">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416"/>
      <c r="AD461" s="710"/>
      <c r="AE461" s="710"/>
      <c r="AF461" s="710"/>
      <c r="AG461" s="710"/>
      <c r="AH461" s="710"/>
      <c r="AI461" s="710"/>
      <c r="AJ461" s="710"/>
      <c r="AK461" s="710"/>
      <c r="AL461" s="710"/>
      <c r="AM461" s="710"/>
      <c r="AN461" s="710"/>
      <c r="AO461" s="710"/>
      <c r="AP461" s="710"/>
      <c r="AQ461" s="710"/>
      <c r="AR461" s="710"/>
      <c r="AS461" s="710"/>
      <c r="AT461" s="710"/>
      <c r="AU461" s="710"/>
      <c r="AV461" s="710"/>
      <c r="AW461" s="710"/>
      <c r="AX461" s="710"/>
    </row>
    <row r="462" spans="1:50" s="1" customFormat="1" x14ac:dyDescent="0.2">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416"/>
      <c r="AD462" s="710"/>
      <c r="AE462" s="710"/>
      <c r="AF462" s="710"/>
      <c r="AG462" s="710"/>
      <c r="AH462" s="710"/>
      <c r="AI462" s="710"/>
      <c r="AJ462" s="710"/>
      <c r="AK462" s="710"/>
      <c r="AL462" s="710"/>
      <c r="AM462" s="710"/>
      <c r="AN462" s="710"/>
      <c r="AO462" s="710"/>
      <c r="AP462" s="710"/>
      <c r="AQ462" s="710"/>
      <c r="AR462" s="710"/>
      <c r="AS462" s="710"/>
      <c r="AT462" s="710"/>
      <c r="AU462" s="710"/>
      <c r="AV462" s="710"/>
      <c r="AW462" s="710"/>
      <c r="AX462" s="710"/>
    </row>
    <row r="463" spans="1:50" s="1" customFormat="1" x14ac:dyDescent="0.2">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416"/>
      <c r="AD463" s="710"/>
      <c r="AE463" s="710"/>
      <c r="AF463" s="710"/>
      <c r="AG463" s="710"/>
      <c r="AH463" s="710"/>
      <c r="AI463" s="710"/>
      <c r="AJ463" s="710"/>
      <c r="AK463" s="710"/>
      <c r="AL463" s="710"/>
      <c r="AM463" s="710"/>
      <c r="AN463" s="710"/>
      <c r="AO463" s="710"/>
      <c r="AP463" s="710"/>
      <c r="AQ463" s="710"/>
      <c r="AR463" s="710"/>
      <c r="AS463" s="710"/>
      <c r="AT463" s="710"/>
      <c r="AU463" s="710"/>
      <c r="AV463" s="710"/>
      <c r="AW463" s="710"/>
      <c r="AX463" s="710"/>
    </row>
    <row r="464" spans="1:50" s="1" customFormat="1" x14ac:dyDescent="0.2">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416"/>
      <c r="AD464" s="710"/>
      <c r="AE464" s="710"/>
      <c r="AF464" s="710"/>
      <c r="AG464" s="710"/>
      <c r="AH464" s="710"/>
      <c r="AI464" s="710"/>
      <c r="AJ464" s="710"/>
      <c r="AK464" s="710"/>
      <c r="AL464" s="710"/>
      <c r="AM464" s="710"/>
      <c r="AN464" s="710"/>
      <c r="AO464" s="710"/>
      <c r="AP464" s="710"/>
      <c r="AQ464" s="710"/>
      <c r="AR464" s="710"/>
      <c r="AS464" s="710"/>
      <c r="AT464" s="710"/>
      <c r="AU464" s="710"/>
      <c r="AV464" s="710"/>
      <c r="AW464" s="710"/>
      <c r="AX464" s="710"/>
    </row>
    <row r="465" spans="1:50" s="1" customFormat="1" x14ac:dyDescent="0.2">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416"/>
      <c r="AD465" s="710"/>
      <c r="AE465" s="710"/>
      <c r="AF465" s="710"/>
      <c r="AG465" s="710"/>
      <c r="AH465" s="710"/>
      <c r="AI465" s="710"/>
      <c r="AJ465" s="710"/>
      <c r="AK465" s="710"/>
      <c r="AL465" s="710"/>
      <c r="AM465" s="710"/>
      <c r="AN465" s="710"/>
      <c r="AO465" s="710"/>
      <c r="AP465" s="710"/>
      <c r="AQ465" s="710"/>
      <c r="AR465" s="710"/>
      <c r="AS465" s="710"/>
      <c r="AT465" s="710"/>
      <c r="AU465" s="710"/>
      <c r="AV465" s="710"/>
      <c r="AW465" s="710"/>
      <c r="AX465" s="710"/>
    </row>
    <row r="466" spans="1:50" s="1" customFormat="1" x14ac:dyDescent="0.2">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416"/>
      <c r="AD466" s="710"/>
      <c r="AE466" s="710"/>
      <c r="AF466" s="710"/>
      <c r="AG466" s="710"/>
      <c r="AH466" s="710"/>
      <c r="AI466" s="710"/>
      <c r="AJ466" s="710"/>
      <c r="AK466" s="710"/>
      <c r="AL466" s="710"/>
      <c r="AM466" s="710"/>
      <c r="AN466" s="710"/>
      <c r="AO466" s="710"/>
      <c r="AP466" s="710"/>
      <c r="AQ466" s="710"/>
      <c r="AR466" s="710"/>
      <c r="AS466" s="710"/>
      <c r="AT466" s="710"/>
      <c r="AU466" s="710"/>
      <c r="AV466" s="710"/>
      <c r="AW466" s="710"/>
      <c r="AX466" s="710"/>
    </row>
    <row r="467" spans="1:50" s="1" customFormat="1" x14ac:dyDescent="0.2">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416"/>
      <c r="AD467" s="710"/>
      <c r="AE467" s="710"/>
      <c r="AF467" s="710"/>
      <c r="AG467" s="710"/>
      <c r="AH467" s="710"/>
      <c r="AI467" s="710"/>
      <c r="AJ467" s="710"/>
      <c r="AK467" s="710"/>
      <c r="AL467" s="710"/>
      <c r="AM467" s="710"/>
      <c r="AN467" s="710"/>
      <c r="AO467" s="710"/>
      <c r="AP467" s="710"/>
      <c r="AQ467" s="710"/>
      <c r="AR467" s="710"/>
      <c r="AS467" s="710"/>
      <c r="AT467" s="710"/>
      <c r="AU467" s="710"/>
      <c r="AV467" s="710"/>
      <c r="AW467" s="710"/>
      <c r="AX467" s="710"/>
    </row>
    <row r="468" spans="1:50" s="1" customFormat="1" x14ac:dyDescent="0.2">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416"/>
      <c r="AD468" s="710"/>
      <c r="AE468" s="710"/>
      <c r="AF468" s="710"/>
      <c r="AG468" s="710"/>
      <c r="AH468" s="710"/>
      <c r="AI468" s="710"/>
      <c r="AJ468" s="710"/>
      <c r="AK468" s="710"/>
      <c r="AL468" s="710"/>
      <c r="AM468" s="710"/>
      <c r="AN468" s="710"/>
      <c r="AO468" s="710"/>
      <c r="AP468" s="710"/>
      <c r="AQ468" s="710"/>
      <c r="AR468" s="710"/>
      <c r="AS468" s="710"/>
      <c r="AT468" s="710"/>
      <c r="AU468" s="710"/>
      <c r="AV468" s="710"/>
      <c r="AW468" s="710"/>
      <c r="AX468" s="710"/>
    </row>
    <row r="469" spans="1:50" s="1" customFormat="1" x14ac:dyDescent="0.2">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416"/>
      <c r="AD469" s="710"/>
      <c r="AE469" s="710"/>
      <c r="AF469" s="710"/>
      <c r="AG469" s="710"/>
      <c r="AH469" s="710"/>
      <c r="AI469" s="710"/>
      <c r="AJ469" s="710"/>
      <c r="AK469" s="710"/>
      <c r="AL469" s="710"/>
      <c r="AM469" s="710"/>
      <c r="AN469" s="710"/>
      <c r="AO469" s="710"/>
      <c r="AP469" s="710"/>
      <c r="AQ469" s="710"/>
      <c r="AR469" s="710"/>
      <c r="AS469" s="710"/>
      <c r="AT469" s="710"/>
      <c r="AU469" s="710"/>
      <c r="AV469" s="710"/>
      <c r="AW469" s="710"/>
      <c r="AX469" s="710"/>
    </row>
    <row r="470" spans="1:50" s="1" customFormat="1" x14ac:dyDescent="0.2">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416"/>
      <c r="AD470" s="710"/>
      <c r="AE470" s="710"/>
      <c r="AF470" s="710"/>
      <c r="AG470" s="710"/>
      <c r="AH470" s="710"/>
      <c r="AI470" s="710"/>
      <c r="AJ470" s="710"/>
      <c r="AK470" s="710"/>
      <c r="AL470" s="710"/>
      <c r="AM470" s="710"/>
      <c r="AN470" s="710"/>
      <c r="AO470" s="710"/>
      <c r="AP470" s="710"/>
      <c r="AQ470" s="710"/>
      <c r="AR470" s="710"/>
      <c r="AS470" s="710"/>
      <c r="AT470" s="710"/>
      <c r="AU470" s="710"/>
      <c r="AV470" s="710"/>
      <c r="AW470" s="710"/>
      <c r="AX470" s="710"/>
    </row>
    <row r="471" spans="1:50" s="1" customFormat="1" x14ac:dyDescent="0.2">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416"/>
      <c r="AD471" s="710"/>
      <c r="AE471" s="710"/>
      <c r="AF471" s="710"/>
      <c r="AG471" s="710"/>
      <c r="AH471" s="710"/>
      <c r="AI471" s="710"/>
      <c r="AJ471" s="710"/>
      <c r="AK471" s="710"/>
      <c r="AL471" s="710"/>
      <c r="AM471" s="710"/>
      <c r="AN471" s="710"/>
      <c r="AO471" s="710"/>
      <c r="AP471" s="710"/>
      <c r="AQ471" s="710"/>
      <c r="AR471" s="710"/>
      <c r="AS471" s="710"/>
      <c r="AT471" s="710"/>
      <c r="AU471" s="710"/>
      <c r="AV471" s="710"/>
      <c r="AW471" s="710"/>
      <c r="AX471" s="710"/>
    </row>
    <row r="472" spans="1:50" s="1" customFormat="1" x14ac:dyDescent="0.2">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416"/>
      <c r="AD472" s="710"/>
      <c r="AE472" s="710"/>
      <c r="AF472" s="710"/>
      <c r="AG472" s="710"/>
      <c r="AH472" s="710"/>
      <c r="AI472" s="710"/>
      <c r="AJ472" s="710"/>
      <c r="AK472" s="710"/>
      <c r="AL472" s="710"/>
      <c r="AM472" s="710"/>
      <c r="AN472" s="710"/>
      <c r="AO472" s="710"/>
      <c r="AP472" s="710"/>
      <c r="AQ472" s="710"/>
      <c r="AR472" s="710"/>
      <c r="AS472" s="710"/>
      <c r="AT472" s="710"/>
      <c r="AU472" s="710"/>
      <c r="AV472" s="710"/>
      <c r="AW472" s="710"/>
      <c r="AX472" s="710"/>
    </row>
    <row r="473" spans="1:50" s="1" customFormat="1" x14ac:dyDescent="0.2">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416"/>
      <c r="AD473" s="710"/>
      <c r="AE473" s="710"/>
      <c r="AF473" s="710"/>
      <c r="AG473" s="710"/>
      <c r="AH473" s="710"/>
      <c r="AI473" s="710"/>
      <c r="AJ473" s="710"/>
      <c r="AK473" s="710"/>
      <c r="AL473" s="710"/>
      <c r="AM473" s="710"/>
      <c r="AN473" s="710"/>
      <c r="AO473" s="710"/>
      <c r="AP473" s="710"/>
      <c r="AQ473" s="710"/>
      <c r="AR473" s="710"/>
      <c r="AS473" s="710"/>
      <c r="AT473" s="710"/>
      <c r="AU473" s="710"/>
      <c r="AV473" s="710"/>
      <c r="AW473" s="710"/>
      <c r="AX473" s="710"/>
    </row>
    <row r="474" spans="1:50" s="1" customFormat="1" x14ac:dyDescent="0.2">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416"/>
      <c r="AD474" s="710"/>
      <c r="AE474" s="710"/>
      <c r="AF474" s="710"/>
      <c r="AG474" s="710"/>
      <c r="AH474" s="710"/>
      <c r="AI474" s="710"/>
      <c r="AJ474" s="710"/>
      <c r="AK474" s="710"/>
      <c r="AL474" s="710"/>
      <c r="AM474" s="710"/>
      <c r="AN474" s="710"/>
      <c r="AO474" s="710"/>
      <c r="AP474" s="710"/>
      <c r="AQ474" s="710"/>
      <c r="AR474" s="710"/>
      <c r="AS474" s="710"/>
      <c r="AT474" s="710"/>
      <c r="AU474" s="710"/>
      <c r="AV474" s="710"/>
      <c r="AW474" s="710"/>
      <c r="AX474" s="710"/>
    </row>
    <row r="475" spans="1:50" s="1" customFormat="1" x14ac:dyDescent="0.2">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416"/>
      <c r="AD475" s="710"/>
      <c r="AE475" s="710"/>
      <c r="AF475" s="710"/>
      <c r="AG475" s="710"/>
      <c r="AH475" s="710"/>
      <c r="AI475" s="710"/>
      <c r="AJ475" s="710"/>
      <c r="AK475" s="710"/>
      <c r="AL475" s="710"/>
      <c r="AM475" s="710"/>
      <c r="AN475" s="710"/>
      <c r="AO475" s="710"/>
      <c r="AP475" s="710"/>
      <c r="AQ475" s="710"/>
      <c r="AR475" s="710"/>
      <c r="AS475" s="710"/>
      <c r="AT475" s="710"/>
      <c r="AU475" s="710"/>
      <c r="AV475" s="710"/>
      <c r="AW475" s="710"/>
      <c r="AX475" s="710"/>
    </row>
    <row r="476" spans="1:50" s="1" customFormat="1" x14ac:dyDescent="0.2">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416"/>
      <c r="AD476" s="710"/>
      <c r="AE476" s="710"/>
      <c r="AF476" s="710"/>
      <c r="AG476" s="710"/>
      <c r="AH476" s="710"/>
      <c r="AI476" s="710"/>
      <c r="AJ476" s="710"/>
      <c r="AK476" s="710"/>
      <c r="AL476" s="710"/>
      <c r="AM476" s="710"/>
      <c r="AN476" s="710"/>
      <c r="AO476" s="710"/>
      <c r="AP476" s="710"/>
      <c r="AQ476" s="710"/>
      <c r="AR476" s="710"/>
      <c r="AS476" s="710"/>
      <c r="AT476" s="710"/>
      <c r="AU476" s="710"/>
      <c r="AV476" s="710"/>
      <c r="AW476" s="710"/>
      <c r="AX476" s="710"/>
    </row>
    <row r="477" spans="1:50" s="1" customFormat="1" x14ac:dyDescent="0.2">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416"/>
      <c r="AD477" s="710"/>
      <c r="AE477" s="710"/>
      <c r="AF477" s="710"/>
      <c r="AG477" s="710"/>
      <c r="AH477" s="710"/>
      <c r="AI477" s="710"/>
      <c r="AJ477" s="710"/>
      <c r="AK477" s="710"/>
      <c r="AL477" s="710"/>
      <c r="AM477" s="710"/>
      <c r="AN477" s="710"/>
      <c r="AO477" s="710"/>
      <c r="AP477" s="710"/>
      <c r="AQ477" s="710"/>
      <c r="AR477" s="710"/>
      <c r="AS477" s="710"/>
      <c r="AT477" s="710"/>
      <c r="AU477" s="710"/>
      <c r="AV477" s="710"/>
      <c r="AW477" s="710"/>
      <c r="AX477" s="710"/>
    </row>
    <row r="478" spans="1:50" s="1" customFormat="1" x14ac:dyDescent="0.2">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416"/>
      <c r="AD478" s="710"/>
      <c r="AE478" s="710"/>
      <c r="AF478" s="710"/>
      <c r="AG478" s="710"/>
      <c r="AH478" s="710"/>
      <c r="AI478" s="710"/>
      <c r="AJ478" s="710"/>
      <c r="AK478" s="710"/>
      <c r="AL478" s="710"/>
      <c r="AM478" s="710"/>
      <c r="AN478" s="710"/>
      <c r="AO478" s="710"/>
      <c r="AP478" s="710"/>
      <c r="AQ478" s="710"/>
      <c r="AR478" s="710"/>
      <c r="AS478" s="710"/>
      <c r="AT478" s="710"/>
      <c r="AU478" s="710"/>
      <c r="AV478" s="710"/>
      <c r="AW478" s="710"/>
      <c r="AX478" s="710"/>
    </row>
    <row r="479" spans="1:50" s="1" customFormat="1" x14ac:dyDescent="0.2">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416"/>
      <c r="AD479" s="710"/>
      <c r="AE479" s="710"/>
      <c r="AF479" s="710"/>
      <c r="AG479" s="710"/>
      <c r="AH479" s="710"/>
      <c r="AI479" s="710"/>
      <c r="AJ479" s="710"/>
      <c r="AK479" s="710"/>
      <c r="AL479" s="710"/>
      <c r="AM479" s="710"/>
      <c r="AN479" s="710"/>
      <c r="AO479" s="710"/>
      <c r="AP479" s="710"/>
      <c r="AQ479" s="710"/>
      <c r="AR479" s="710"/>
      <c r="AS479" s="710"/>
      <c r="AT479" s="710"/>
      <c r="AU479" s="710"/>
      <c r="AV479" s="710"/>
      <c r="AW479" s="710"/>
      <c r="AX479" s="710"/>
    </row>
    <row r="480" spans="1:50" s="1" customFormat="1" x14ac:dyDescent="0.2">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416"/>
      <c r="AD480" s="710"/>
      <c r="AE480" s="710"/>
      <c r="AF480" s="710"/>
      <c r="AG480" s="710"/>
      <c r="AH480" s="710"/>
      <c r="AI480" s="710"/>
      <c r="AJ480" s="710"/>
      <c r="AK480" s="710"/>
      <c r="AL480" s="710"/>
      <c r="AM480" s="710"/>
      <c r="AN480" s="710"/>
      <c r="AO480" s="710"/>
      <c r="AP480" s="710"/>
      <c r="AQ480" s="710"/>
      <c r="AR480" s="710"/>
      <c r="AS480" s="710"/>
      <c r="AT480" s="710"/>
      <c r="AU480" s="710"/>
      <c r="AV480" s="710"/>
      <c r="AW480" s="710"/>
      <c r="AX480" s="710"/>
    </row>
    <row r="481" spans="1:50" s="1" customFormat="1" x14ac:dyDescent="0.2">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416"/>
      <c r="AD481" s="710"/>
      <c r="AE481" s="710"/>
      <c r="AF481" s="710"/>
      <c r="AG481" s="710"/>
      <c r="AH481" s="710"/>
      <c r="AI481" s="710"/>
      <c r="AJ481" s="710"/>
      <c r="AK481" s="710"/>
      <c r="AL481" s="710"/>
      <c r="AM481" s="710"/>
      <c r="AN481" s="710"/>
      <c r="AO481" s="710"/>
      <c r="AP481" s="710"/>
      <c r="AQ481" s="710"/>
      <c r="AR481" s="710"/>
      <c r="AS481" s="710"/>
      <c r="AT481" s="710"/>
      <c r="AU481" s="710"/>
      <c r="AV481" s="710"/>
      <c r="AW481" s="710"/>
      <c r="AX481" s="710"/>
    </row>
    <row r="482" spans="1:50" s="1" customFormat="1" x14ac:dyDescent="0.2">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416"/>
      <c r="AD482" s="710"/>
      <c r="AE482" s="710"/>
      <c r="AF482" s="710"/>
      <c r="AG482" s="710"/>
      <c r="AH482" s="710"/>
      <c r="AI482" s="710"/>
      <c r="AJ482" s="710"/>
      <c r="AK482" s="710"/>
      <c r="AL482" s="710"/>
      <c r="AM482" s="710"/>
      <c r="AN482" s="710"/>
      <c r="AO482" s="710"/>
      <c r="AP482" s="710"/>
      <c r="AQ482" s="710"/>
      <c r="AR482" s="710"/>
      <c r="AS482" s="710"/>
      <c r="AT482" s="710"/>
      <c r="AU482" s="710"/>
      <c r="AV482" s="710"/>
      <c r="AW482" s="710"/>
      <c r="AX482" s="710"/>
    </row>
    <row r="483" spans="1:50" s="1" customFormat="1" x14ac:dyDescent="0.2">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416"/>
      <c r="AD483" s="710"/>
      <c r="AE483" s="710"/>
      <c r="AF483" s="710"/>
      <c r="AG483" s="710"/>
      <c r="AH483" s="710"/>
      <c r="AI483" s="710"/>
      <c r="AJ483" s="710"/>
      <c r="AK483" s="710"/>
      <c r="AL483" s="710"/>
      <c r="AM483" s="710"/>
      <c r="AN483" s="710"/>
      <c r="AO483" s="710"/>
      <c r="AP483" s="710"/>
      <c r="AQ483" s="710"/>
      <c r="AR483" s="710"/>
      <c r="AS483" s="710"/>
      <c r="AT483" s="710"/>
      <c r="AU483" s="710"/>
      <c r="AV483" s="710"/>
      <c r="AW483" s="710"/>
      <c r="AX483" s="710"/>
    </row>
    <row r="484" spans="1:50" s="1" customFormat="1" x14ac:dyDescent="0.2">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416"/>
      <c r="AD484" s="710"/>
      <c r="AE484" s="710"/>
      <c r="AF484" s="710"/>
      <c r="AG484" s="710"/>
      <c r="AH484" s="710"/>
      <c r="AI484" s="710"/>
      <c r="AJ484" s="710"/>
      <c r="AK484" s="710"/>
      <c r="AL484" s="710"/>
      <c r="AM484" s="710"/>
      <c r="AN484" s="710"/>
      <c r="AO484" s="710"/>
      <c r="AP484" s="710"/>
      <c r="AQ484" s="710"/>
      <c r="AR484" s="710"/>
      <c r="AS484" s="710"/>
      <c r="AT484" s="710"/>
      <c r="AU484" s="710"/>
      <c r="AV484" s="710"/>
      <c r="AW484" s="710"/>
      <c r="AX484" s="710"/>
    </row>
    <row r="485" spans="1:50" s="1" customFormat="1" x14ac:dyDescent="0.2">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416"/>
      <c r="AD485" s="710"/>
      <c r="AE485" s="710"/>
      <c r="AF485" s="710"/>
      <c r="AG485" s="710"/>
      <c r="AH485" s="710"/>
      <c r="AI485" s="710"/>
      <c r="AJ485" s="710"/>
      <c r="AK485" s="710"/>
      <c r="AL485" s="710"/>
      <c r="AM485" s="710"/>
      <c r="AN485" s="710"/>
      <c r="AO485" s="710"/>
      <c r="AP485" s="710"/>
      <c r="AQ485" s="710"/>
      <c r="AR485" s="710"/>
      <c r="AS485" s="710"/>
      <c r="AT485" s="710"/>
      <c r="AU485" s="710"/>
      <c r="AV485" s="710"/>
      <c r="AW485" s="710"/>
      <c r="AX485" s="710"/>
    </row>
    <row r="486" spans="1:50" s="1" customFormat="1" x14ac:dyDescent="0.2">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416"/>
      <c r="AD486" s="710"/>
      <c r="AE486" s="710"/>
      <c r="AF486" s="710"/>
      <c r="AG486" s="710"/>
      <c r="AH486" s="710"/>
      <c r="AI486" s="710"/>
      <c r="AJ486" s="710"/>
      <c r="AK486" s="710"/>
      <c r="AL486" s="710"/>
      <c r="AM486" s="710"/>
      <c r="AN486" s="710"/>
      <c r="AO486" s="710"/>
      <c r="AP486" s="710"/>
      <c r="AQ486" s="710"/>
      <c r="AR486" s="710"/>
      <c r="AS486" s="710"/>
      <c r="AT486" s="710"/>
      <c r="AU486" s="710"/>
      <c r="AV486" s="710"/>
      <c r="AW486" s="710"/>
      <c r="AX486" s="710"/>
    </row>
    <row r="487" spans="1:50" s="1" customFormat="1" x14ac:dyDescent="0.2">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416"/>
      <c r="AD487" s="710"/>
      <c r="AE487" s="710"/>
      <c r="AF487" s="710"/>
      <c r="AG487" s="710"/>
      <c r="AH487" s="710"/>
      <c r="AI487" s="710"/>
      <c r="AJ487" s="710"/>
      <c r="AK487" s="710"/>
      <c r="AL487" s="710"/>
      <c r="AM487" s="710"/>
      <c r="AN487" s="710"/>
      <c r="AO487" s="710"/>
      <c r="AP487" s="710"/>
      <c r="AQ487" s="710"/>
      <c r="AR487" s="710"/>
      <c r="AS487" s="710"/>
      <c r="AT487" s="710"/>
      <c r="AU487" s="710"/>
      <c r="AV487" s="710"/>
      <c r="AW487" s="710"/>
      <c r="AX487" s="710"/>
    </row>
    <row r="488" spans="1:50" s="1" customFormat="1" x14ac:dyDescent="0.2">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416"/>
      <c r="AD488" s="710"/>
      <c r="AE488" s="710"/>
      <c r="AF488" s="710"/>
      <c r="AG488" s="710"/>
      <c r="AH488" s="710"/>
      <c r="AI488" s="710"/>
      <c r="AJ488" s="710"/>
      <c r="AK488" s="710"/>
      <c r="AL488" s="710"/>
      <c r="AM488" s="710"/>
      <c r="AN488" s="710"/>
      <c r="AO488" s="710"/>
      <c r="AP488" s="710"/>
      <c r="AQ488" s="710"/>
      <c r="AR488" s="710"/>
      <c r="AS488" s="710"/>
      <c r="AT488" s="710"/>
      <c r="AU488" s="710"/>
      <c r="AV488" s="710"/>
      <c r="AW488" s="710"/>
      <c r="AX488" s="710"/>
    </row>
    <row r="489" spans="1:50" s="1" customFormat="1" x14ac:dyDescent="0.2">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416"/>
      <c r="AD489" s="710"/>
      <c r="AE489" s="710"/>
      <c r="AF489" s="710"/>
      <c r="AG489" s="710"/>
      <c r="AH489" s="710"/>
      <c r="AI489" s="710"/>
      <c r="AJ489" s="710"/>
      <c r="AK489" s="710"/>
      <c r="AL489" s="710"/>
      <c r="AM489" s="710"/>
      <c r="AN489" s="710"/>
      <c r="AO489" s="710"/>
      <c r="AP489" s="710"/>
      <c r="AQ489" s="710"/>
      <c r="AR489" s="710"/>
      <c r="AS489" s="710"/>
      <c r="AT489" s="710"/>
      <c r="AU489" s="710"/>
      <c r="AV489" s="710"/>
      <c r="AW489" s="710"/>
      <c r="AX489" s="710"/>
    </row>
    <row r="490" spans="1:50" s="1" customFormat="1" x14ac:dyDescent="0.2">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416"/>
      <c r="AD490" s="710"/>
      <c r="AE490" s="710"/>
      <c r="AF490" s="710"/>
      <c r="AG490" s="710"/>
      <c r="AH490" s="710"/>
      <c r="AI490" s="710"/>
      <c r="AJ490" s="710"/>
      <c r="AK490" s="710"/>
      <c r="AL490" s="710"/>
      <c r="AM490" s="710"/>
      <c r="AN490" s="710"/>
      <c r="AO490" s="710"/>
      <c r="AP490" s="710"/>
      <c r="AQ490" s="710"/>
      <c r="AR490" s="710"/>
      <c r="AS490" s="710"/>
      <c r="AT490" s="710"/>
      <c r="AU490" s="710"/>
      <c r="AV490" s="710"/>
      <c r="AW490" s="710"/>
      <c r="AX490" s="710"/>
    </row>
    <row r="491" spans="1:50" s="1" customFormat="1" x14ac:dyDescent="0.2">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416"/>
      <c r="AD491" s="710"/>
      <c r="AE491" s="710"/>
      <c r="AF491" s="710"/>
      <c r="AG491" s="710"/>
      <c r="AH491" s="710"/>
      <c r="AI491" s="710"/>
      <c r="AJ491" s="710"/>
      <c r="AK491" s="710"/>
      <c r="AL491" s="710"/>
      <c r="AM491" s="710"/>
      <c r="AN491" s="710"/>
      <c r="AO491" s="710"/>
      <c r="AP491" s="710"/>
      <c r="AQ491" s="710"/>
      <c r="AR491" s="710"/>
      <c r="AS491" s="710"/>
      <c r="AT491" s="710"/>
      <c r="AU491" s="710"/>
      <c r="AV491" s="710"/>
      <c r="AW491" s="710"/>
      <c r="AX491" s="710"/>
    </row>
    <row r="492" spans="1:50" s="1" customFormat="1" x14ac:dyDescent="0.2">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416"/>
      <c r="AD492" s="710"/>
      <c r="AE492" s="710"/>
      <c r="AF492" s="710"/>
      <c r="AG492" s="710"/>
      <c r="AH492" s="710"/>
      <c r="AI492" s="710"/>
      <c r="AJ492" s="710"/>
      <c r="AK492" s="710"/>
      <c r="AL492" s="710"/>
      <c r="AM492" s="710"/>
      <c r="AN492" s="710"/>
      <c r="AO492" s="710"/>
      <c r="AP492" s="710"/>
      <c r="AQ492" s="710"/>
      <c r="AR492" s="710"/>
      <c r="AS492" s="710"/>
      <c r="AT492" s="710"/>
      <c r="AU492" s="710"/>
      <c r="AV492" s="710"/>
      <c r="AW492" s="710"/>
      <c r="AX492" s="710"/>
    </row>
    <row r="493" spans="1:50" s="1" customFormat="1" x14ac:dyDescent="0.2">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416"/>
      <c r="AD493" s="710"/>
      <c r="AE493" s="710"/>
      <c r="AF493" s="710"/>
      <c r="AG493" s="710"/>
      <c r="AH493" s="710"/>
      <c r="AI493" s="710"/>
      <c r="AJ493" s="710"/>
      <c r="AK493" s="710"/>
      <c r="AL493" s="710"/>
      <c r="AM493" s="710"/>
      <c r="AN493" s="710"/>
      <c r="AO493" s="710"/>
      <c r="AP493" s="710"/>
      <c r="AQ493" s="710"/>
      <c r="AR493" s="710"/>
      <c r="AS493" s="710"/>
      <c r="AT493" s="710"/>
      <c r="AU493" s="710"/>
      <c r="AV493" s="710"/>
      <c r="AW493" s="710"/>
      <c r="AX493" s="710"/>
    </row>
    <row r="494" spans="1:50" s="1" customFormat="1" x14ac:dyDescent="0.2">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416"/>
      <c r="AD494" s="710"/>
      <c r="AE494" s="710"/>
      <c r="AF494" s="710"/>
      <c r="AG494" s="710"/>
      <c r="AH494" s="710"/>
      <c r="AI494" s="710"/>
      <c r="AJ494" s="710"/>
      <c r="AK494" s="710"/>
      <c r="AL494" s="710"/>
      <c r="AM494" s="710"/>
      <c r="AN494" s="710"/>
      <c r="AO494" s="710"/>
      <c r="AP494" s="710"/>
      <c r="AQ494" s="710"/>
      <c r="AR494" s="710"/>
      <c r="AS494" s="710"/>
      <c r="AT494" s="710"/>
      <c r="AU494" s="710"/>
      <c r="AV494" s="710"/>
      <c r="AW494" s="710"/>
      <c r="AX494" s="710"/>
    </row>
    <row r="495" spans="1:50" s="1" customFormat="1" x14ac:dyDescent="0.2">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416"/>
      <c r="AD495" s="710"/>
      <c r="AE495" s="710"/>
      <c r="AF495" s="710"/>
      <c r="AG495" s="710"/>
      <c r="AH495" s="710"/>
      <c r="AI495" s="710"/>
      <c r="AJ495" s="710"/>
      <c r="AK495" s="710"/>
      <c r="AL495" s="710"/>
      <c r="AM495" s="710"/>
      <c r="AN495" s="710"/>
      <c r="AO495" s="710"/>
      <c r="AP495" s="710"/>
      <c r="AQ495" s="710"/>
      <c r="AR495" s="710"/>
      <c r="AS495" s="710"/>
      <c r="AT495" s="710"/>
      <c r="AU495" s="710"/>
      <c r="AV495" s="710"/>
      <c r="AW495" s="710"/>
      <c r="AX495" s="710"/>
    </row>
    <row r="496" spans="1:50" s="1" customFormat="1" x14ac:dyDescent="0.2">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416"/>
      <c r="AD496" s="710"/>
      <c r="AE496" s="710"/>
      <c r="AF496" s="710"/>
      <c r="AG496" s="710"/>
      <c r="AH496" s="710"/>
      <c r="AI496" s="710"/>
      <c r="AJ496" s="710"/>
      <c r="AK496" s="710"/>
      <c r="AL496" s="710"/>
      <c r="AM496" s="710"/>
      <c r="AN496" s="710"/>
      <c r="AO496" s="710"/>
      <c r="AP496" s="710"/>
      <c r="AQ496" s="710"/>
      <c r="AR496" s="710"/>
      <c r="AS496" s="710"/>
      <c r="AT496" s="710"/>
      <c r="AU496" s="710"/>
      <c r="AV496" s="710"/>
      <c r="AW496" s="710"/>
      <c r="AX496" s="710"/>
    </row>
    <row r="497" spans="1:50" s="1" customFormat="1" x14ac:dyDescent="0.2">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416"/>
      <c r="AD497" s="710"/>
      <c r="AE497" s="710"/>
      <c r="AF497" s="710"/>
      <c r="AG497" s="710"/>
      <c r="AH497" s="710"/>
      <c r="AI497" s="710"/>
      <c r="AJ497" s="710"/>
      <c r="AK497" s="710"/>
      <c r="AL497" s="710"/>
      <c r="AM497" s="710"/>
      <c r="AN497" s="710"/>
      <c r="AO497" s="710"/>
      <c r="AP497" s="710"/>
      <c r="AQ497" s="710"/>
      <c r="AR497" s="710"/>
      <c r="AS497" s="710"/>
      <c r="AT497" s="710"/>
      <c r="AU497" s="710"/>
      <c r="AV497" s="710"/>
      <c r="AW497" s="710"/>
      <c r="AX497" s="710"/>
    </row>
    <row r="498" spans="1:50" s="1" customFormat="1" x14ac:dyDescent="0.2">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416"/>
      <c r="AD498" s="710"/>
      <c r="AE498" s="710"/>
      <c r="AF498" s="710"/>
      <c r="AG498" s="710"/>
      <c r="AH498" s="710"/>
      <c r="AI498" s="710"/>
      <c r="AJ498" s="710"/>
      <c r="AK498" s="710"/>
      <c r="AL498" s="710"/>
      <c r="AM498" s="710"/>
      <c r="AN498" s="710"/>
      <c r="AO498" s="710"/>
      <c r="AP498" s="710"/>
      <c r="AQ498" s="710"/>
      <c r="AR498" s="710"/>
      <c r="AS498" s="710"/>
      <c r="AT498" s="710"/>
      <c r="AU498" s="710"/>
      <c r="AV498" s="710"/>
      <c r="AW498" s="710"/>
      <c r="AX498" s="710"/>
    </row>
    <row r="499" spans="1:50" s="1" customFormat="1" x14ac:dyDescent="0.2">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416"/>
      <c r="AD499" s="710"/>
      <c r="AE499" s="710"/>
      <c r="AF499" s="710"/>
      <c r="AG499" s="710"/>
      <c r="AH499" s="710"/>
      <c r="AI499" s="710"/>
      <c r="AJ499" s="710"/>
      <c r="AK499" s="710"/>
      <c r="AL499" s="710"/>
      <c r="AM499" s="710"/>
      <c r="AN499" s="710"/>
      <c r="AO499" s="710"/>
      <c r="AP499" s="710"/>
      <c r="AQ499" s="710"/>
      <c r="AR499" s="710"/>
      <c r="AS499" s="710"/>
      <c r="AT499" s="710"/>
      <c r="AU499" s="710"/>
      <c r="AV499" s="710"/>
      <c r="AW499" s="710"/>
      <c r="AX499" s="710"/>
    </row>
    <row r="500" spans="1:50" s="1" customFormat="1" x14ac:dyDescent="0.2">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416"/>
      <c r="AD500" s="710"/>
      <c r="AE500" s="710"/>
      <c r="AF500" s="710"/>
      <c r="AG500" s="710"/>
      <c r="AH500" s="710"/>
      <c r="AI500" s="710"/>
      <c r="AJ500" s="710"/>
      <c r="AK500" s="710"/>
      <c r="AL500" s="710"/>
      <c r="AM500" s="710"/>
      <c r="AN500" s="710"/>
      <c r="AO500" s="710"/>
      <c r="AP500" s="710"/>
      <c r="AQ500" s="710"/>
      <c r="AR500" s="710"/>
      <c r="AS500" s="710"/>
      <c r="AT500" s="710"/>
      <c r="AU500" s="710"/>
      <c r="AV500" s="710"/>
      <c r="AW500" s="710"/>
      <c r="AX500" s="710"/>
    </row>
    <row r="501" spans="1:50" s="1" customFormat="1" x14ac:dyDescent="0.2">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416"/>
      <c r="AD501" s="710"/>
      <c r="AE501" s="710"/>
      <c r="AF501" s="710"/>
      <c r="AG501" s="710"/>
      <c r="AH501" s="710"/>
      <c r="AI501" s="710"/>
      <c r="AJ501" s="710"/>
      <c r="AK501" s="710"/>
      <c r="AL501" s="710"/>
      <c r="AM501" s="710"/>
      <c r="AN501" s="710"/>
      <c r="AO501" s="710"/>
      <c r="AP501" s="710"/>
      <c r="AQ501" s="710"/>
      <c r="AR501" s="710"/>
      <c r="AS501" s="710"/>
      <c r="AT501" s="710"/>
      <c r="AU501" s="710"/>
      <c r="AV501" s="710"/>
      <c r="AW501" s="710"/>
      <c r="AX501" s="710"/>
    </row>
    <row r="502" spans="1:50" s="1" customFormat="1" x14ac:dyDescent="0.2">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416"/>
      <c r="AD502" s="710"/>
      <c r="AE502" s="710"/>
      <c r="AF502" s="710"/>
      <c r="AG502" s="710"/>
      <c r="AH502" s="710"/>
      <c r="AI502" s="710"/>
      <c r="AJ502" s="710"/>
      <c r="AK502" s="710"/>
      <c r="AL502" s="710"/>
      <c r="AM502" s="710"/>
      <c r="AN502" s="710"/>
      <c r="AO502" s="710"/>
      <c r="AP502" s="710"/>
      <c r="AQ502" s="710"/>
      <c r="AR502" s="710"/>
      <c r="AS502" s="710"/>
      <c r="AT502" s="710"/>
      <c r="AU502" s="710"/>
      <c r="AV502" s="710"/>
      <c r="AW502" s="710"/>
      <c r="AX502" s="710"/>
    </row>
    <row r="503" spans="1:50" s="1" customFormat="1" x14ac:dyDescent="0.2">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416"/>
      <c r="AD503" s="710"/>
      <c r="AE503" s="710"/>
      <c r="AF503" s="710"/>
      <c r="AG503" s="710"/>
      <c r="AH503" s="710"/>
      <c r="AI503" s="710"/>
      <c r="AJ503" s="710"/>
      <c r="AK503" s="710"/>
      <c r="AL503" s="710"/>
      <c r="AM503" s="710"/>
      <c r="AN503" s="710"/>
      <c r="AO503" s="710"/>
      <c r="AP503" s="710"/>
      <c r="AQ503" s="710"/>
      <c r="AR503" s="710"/>
      <c r="AS503" s="710"/>
      <c r="AT503" s="710"/>
      <c r="AU503" s="710"/>
      <c r="AV503" s="710"/>
      <c r="AW503" s="710"/>
      <c r="AX503" s="710"/>
    </row>
    <row r="504" spans="1:50" s="1" customFormat="1" x14ac:dyDescent="0.2">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416"/>
      <c r="AD504" s="710"/>
      <c r="AE504" s="710"/>
      <c r="AF504" s="710"/>
      <c r="AG504" s="710"/>
      <c r="AH504" s="710"/>
      <c r="AI504" s="710"/>
      <c r="AJ504" s="710"/>
      <c r="AK504" s="710"/>
      <c r="AL504" s="710"/>
      <c r="AM504" s="710"/>
      <c r="AN504" s="710"/>
      <c r="AO504" s="710"/>
      <c r="AP504" s="710"/>
      <c r="AQ504" s="710"/>
      <c r="AR504" s="710"/>
      <c r="AS504" s="710"/>
      <c r="AT504" s="710"/>
      <c r="AU504" s="710"/>
      <c r="AV504" s="710"/>
      <c r="AW504" s="710"/>
      <c r="AX504" s="710"/>
    </row>
    <row r="505" spans="1:50" s="1" customFormat="1" x14ac:dyDescent="0.2">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416"/>
      <c r="AD505" s="710"/>
      <c r="AE505" s="710"/>
      <c r="AF505" s="710"/>
      <c r="AG505" s="710"/>
      <c r="AH505" s="710"/>
      <c r="AI505" s="710"/>
      <c r="AJ505" s="710"/>
      <c r="AK505" s="710"/>
      <c r="AL505" s="710"/>
      <c r="AM505" s="710"/>
      <c r="AN505" s="710"/>
      <c r="AO505" s="710"/>
      <c r="AP505" s="710"/>
      <c r="AQ505" s="710"/>
      <c r="AR505" s="710"/>
      <c r="AS505" s="710"/>
      <c r="AT505" s="710"/>
      <c r="AU505" s="710"/>
      <c r="AV505" s="710"/>
      <c r="AW505" s="710"/>
      <c r="AX505" s="710"/>
    </row>
    <row r="506" spans="1:50" s="1" customFormat="1" x14ac:dyDescent="0.2">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416"/>
      <c r="AD506" s="710"/>
      <c r="AE506" s="710"/>
      <c r="AF506" s="710"/>
      <c r="AG506" s="710"/>
      <c r="AH506" s="710"/>
      <c r="AI506" s="710"/>
      <c r="AJ506" s="710"/>
      <c r="AK506" s="710"/>
      <c r="AL506" s="710"/>
      <c r="AM506" s="710"/>
      <c r="AN506" s="710"/>
      <c r="AO506" s="710"/>
      <c r="AP506" s="710"/>
      <c r="AQ506" s="710"/>
      <c r="AR506" s="710"/>
      <c r="AS506" s="710"/>
      <c r="AT506" s="710"/>
      <c r="AU506" s="710"/>
      <c r="AV506" s="710"/>
      <c r="AW506" s="710"/>
      <c r="AX506" s="710"/>
    </row>
    <row r="507" spans="1:50" s="1" customFormat="1" x14ac:dyDescent="0.2">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416"/>
      <c r="AD507" s="710"/>
      <c r="AE507" s="710"/>
      <c r="AF507" s="710"/>
      <c r="AG507" s="710"/>
      <c r="AH507" s="710"/>
      <c r="AI507" s="710"/>
      <c r="AJ507" s="710"/>
      <c r="AK507" s="710"/>
      <c r="AL507" s="710"/>
      <c r="AM507" s="710"/>
      <c r="AN507" s="710"/>
      <c r="AO507" s="710"/>
      <c r="AP507" s="710"/>
      <c r="AQ507" s="710"/>
      <c r="AR507" s="710"/>
      <c r="AS507" s="710"/>
      <c r="AT507" s="710"/>
      <c r="AU507" s="710"/>
      <c r="AV507" s="710"/>
      <c r="AW507" s="710"/>
      <c r="AX507" s="710"/>
    </row>
    <row r="508" spans="1:50" s="1" customFormat="1" x14ac:dyDescent="0.2">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416"/>
      <c r="AD508" s="710"/>
      <c r="AE508" s="710"/>
      <c r="AF508" s="710"/>
      <c r="AG508" s="710"/>
      <c r="AH508" s="710"/>
      <c r="AI508" s="710"/>
      <c r="AJ508" s="710"/>
      <c r="AK508" s="710"/>
      <c r="AL508" s="710"/>
      <c r="AM508" s="710"/>
      <c r="AN508" s="710"/>
      <c r="AO508" s="710"/>
      <c r="AP508" s="710"/>
      <c r="AQ508" s="710"/>
      <c r="AR508" s="710"/>
      <c r="AS508" s="710"/>
      <c r="AT508" s="710"/>
      <c r="AU508" s="710"/>
      <c r="AV508" s="710"/>
      <c r="AW508" s="710"/>
      <c r="AX508" s="710"/>
    </row>
    <row r="509" spans="1:50" s="1" customFormat="1" x14ac:dyDescent="0.2">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416"/>
      <c r="AD509" s="710"/>
      <c r="AE509" s="710"/>
      <c r="AF509" s="710"/>
      <c r="AG509" s="710"/>
      <c r="AH509" s="710"/>
      <c r="AI509" s="710"/>
      <c r="AJ509" s="710"/>
      <c r="AK509" s="710"/>
      <c r="AL509" s="710"/>
      <c r="AM509" s="710"/>
      <c r="AN509" s="710"/>
      <c r="AO509" s="710"/>
      <c r="AP509" s="710"/>
      <c r="AQ509" s="710"/>
      <c r="AR509" s="710"/>
      <c r="AS509" s="710"/>
      <c r="AT509" s="710"/>
      <c r="AU509" s="710"/>
      <c r="AV509" s="710"/>
      <c r="AW509" s="710"/>
      <c r="AX509" s="710"/>
    </row>
    <row r="510" spans="1:50" s="1" customFormat="1" x14ac:dyDescent="0.2">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416"/>
      <c r="AD510" s="710"/>
      <c r="AE510" s="710"/>
      <c r="AF510" s="710"/>
      <c r="AG510" s="710"/>
      <c r="AH510" s="710"/>
      <c r="AI510" s="710"/>
      <c r="AJ510" s="710"/>
      <c r="AK510" s="710"/>
      <c r="AL510" s="710"/>
      <c r="AM510" s="710"/>
      <c r="AN510" s="710"/>
      <c r="AO510" s="710"/>
      <c r="AP510" s="710"/>
      <c r="AQ510" s="710"/>
      <c r="AR510" s="710"/>
      <c r="AS510" s="710"/>
      <c r="AT510" s="710"/>
      <c r="AU510" s="710"/>
      <c r="AV510" s="710"/>
      <c r="AW510" s="710"/>
      <c r="AX510" s="710"/>
    </row>
    <row r="511" spans="1:50" s="1" customFormat="1" x14ac:dyDescent="0.2">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416"/>
      <c r="AD511" s="710"/>
      <c r="AE511" s="710"/>
      <c r="AF511" s="710"/>
      <c r="AG511" s="710"/>
      <c r="AH511" s="710"/>
      <c r="AI511" s="710"/>
      <c r="AJ511" s="710"/>
      <c r="AK511" s="710"/>
      <c r="AL511" s="710"/>
      <c r="AM511" s="710"/>
      <c r="AN511" s="710"/>
      <c r="AO511" s="710"/>
      <c r="AP511" s="710"/>
      <c r="AQ511" s="710"/>
      <c r="AR511" s="710"/>
      <c r="AS511" s="710"/>
      <c r="AT511" s="710"/>
      <c r="AU511" s="710"/>
      <c r="AV511" s="710"/>
      <c r="AW511" s="710"/>
      <c r="AX511" s="710"/>
    </row>
    <row r="512" spans="1:50" s="1" customFormat="1" x14ac:dyDescent="0.2">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416"/>
      <c r="AD512" s="710"/>
      <c r="AE512" s="710"/>
      <c r="AF512" s="710"/>
      <c r="AG512" s="710"/>
      <c r="AH512" s="710"/>
      <c r="AI512" s="710"/>
      <c r="AJ512" s="710"/>
      <c r="AK512" s="710"/>
      <c r="AL512" s="710"/>
      <c r="AM512" s="710"/>
      <c r="AN512" s="710"/>
      <c r="AO512" s="710"/>
      <c r="AP512" s="710"/>
      <c r="AQ512" s="710"/>
      <c r="AR512" s="710"/>
      <c r="AS512" s="710"/>
      <c r="AT512" s="710"/>
      <c r="AU512" s="710"/>
      <c r="AV512" s="710"/>
      <c r="AW512" s="710"/>
      <c r="AX512" s="710"/>
    </row>
    <row r="513" spans="1:50" s="1" customFormat="1" x14ac:dyDescent="0.2">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416"/>
      <c r="AD513" s="710"/>
      <c r="AE513" s="710"/>
      <c r="AF513" s="710"/>
      <c r="AG513" s="710"/>
      <c r="AH513" s="710"/>
      <c r="AI513" s="710"/>
      <c r="AJ513" s="710"/>
      <c r="AK513" s="710"/>
      <c r="AL513" s="710"/>
      <c r="AM513" s="710"/>
      <c r="AN513" s="710"/>
      <c r="AO513" s="710"/>
      <c r="AP513" s="710"/>
      <c r="AQ513" s="710"/>
      <c r="AR513" s="710"/>
      <c r="AS513" s="710"/>
      <c r="AT513" s="710"/>
      <c r="AU513" s="710"/>
      <c r="AV513" s="710"/>
      <c r="AW513" s="710"/>
      <c r="AX513" s="710"/>
    </row>
    <row r="514" spans="1:50" s="1" customFormat="1" x14ac:dyDescent="0.2">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416"/>
      <c r="AD514" s="710"/>
      <c r="AE514" s="710"/>
      <c r="AF514" s="710"/>
      <c r="AG514" s="710"/>
      <c r="AH514" s="710"/>
      <c r="AI514" s="710"/>
      <c r="AJ514" s="710"/>
      <c r="AK514" s="710"/>
      <c r="AL514" s="710"/>
      <c r="AM514" s="710"/>
      <c r="AN514" s="710"/>
      <c r="AO514" s="710"/>
      <c r="AP514" s="710"/>
      <c r="AQ514" s="710"/>
      <c r="AR514" s="710"/>
      <c r="AS514" s="710"/>
      <c r="AT514" s="710"/>
      <c r="AU514" s="710"/>
      <c r="AV514" s="710"/>
      <c r="AW514" s="710"/>
      <c r="AX514" s="710"/>
    </row>
    <row r="515" spans="1:50" s="1" customFormat="1" x14ac:dyDescent="0.2">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416"/>
      <c r="AD515" s="710"/>
      <c r="AE515" s="710"/>
      <c r="AF515" s="710"/>
      <c r="AG515" s="710"/>
      <c r="AH515" s="710"/>
      <c r="AI515" s="710"/>
      <c r="AJ515" s="710"/>
      <c r="AK515" s="710"/>
      <c r="AL515" s="710"/>
      <c r="AM515" s="710"/>
      <c r="AN515" s="710"/>
      <c r="AO515" s="710"/>
      <c r="AP515" s="710"/>
      <c r="AQ515" s="710"/>
      <c r="AR515" s="710"/>
      <c r="AS515" s="710"/>
      <c r="AT515" s="710"/>
      <c r="AU515" s="710"/>
      <c r="AV515" s="710"/>
      <c r="AW515" s="710"/>
      <c r="AX515" s="710"/>
    </row>
    <row r="516" spans="1:50" s="1" customFormat="1" x14ac:dyDescent="0.2">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416"/>
      <c r="AD516" s="710"/>
      <c r="AE516" s="710"/>
      <c r="AF516" s="710"/>
      <c r="AG516" s="710"/>
      <c r="AH516" s="710"/>
      <c r="AI516" s="710"/>
      <c r="AJ516" s="710"/>
      <c r="AK516" s="710"/>
      <c r="AL516" s="710"/>
      <c r="AM516" s="710"/>
      <c r="AN516" s="710"/>
      <c r="AO516" s="710"/>
      <c r="AP516" s="710"/>
      <c r="AQ516" s="710"/>
      <c r="AR516" s="710"/>
      <c r="AS516" s="710"/>
      <c r="AT516" s="710"/>
      <c r="AU516" s="710"/>
      <c r="AV516" s="710"/>
      <c r="AW516" s="710"/>
      <c r="AX516" s="710"/>
    </row>
    <row r="517" spans="1:50" s="1" customFormat="1" x14ac:dyDescent="0.2">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416"/>
      <c r="AD517" s="710"/>
      <c r="AE517" s="710"/>
      <c r="AF517" s="710"/>
      <c r="AG517" s="710"/>
      <c r="AH517" s="710"/>
      <c r="AI517" s="710"/>
      <c r="AJ517" s="710"/>
      <c r="AK517" s="710"/>
      <c r="AL517" s="710"/>
      <c r="AM517" s="710"/>
      <c r="AN517" s="710"/>
      <c r="AO517" s="710"/>
      <c r="AP517" s="710"/>
      <c r="AQ517" s="710"/>
      <c r="AR517" s="710"/>
      <c r="AS517" s="710"/>
      <c r="AT517" s="710"/>
      <c r="AU517" s="710"/>
      <c r="AV517" s="710"/>
      <c r="AW517" s="710"/>
      <c r="AX517" s="710"/>
    </row>
    <row r="518" spans="1:50" s="1" customFormat="1" x14ac:dyDescent="0.2">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416"/>
      <c r="AD518" s="710"/>
      <c r="AE518" s="710"/>
      <c r="AF518" s="710"/>
      <c r="AG518" s="710"/>
      <c r="AH518" s="710"/>
      <c r="AI518" s="710"/>
      <c r="AJ518" s="710"/>
      <c r="AK518" s="710"/>
      <c r="AL518" s="710"/>
      <c r="AM518" s="710"/>
      <c r="AN518" s="710"/>
      <c r="AO518" s="710"/>
      <c r="AP518" s="710"/>
      <c r="AQ518" s="710"/>
      <c r="AR518" s="710"/>
      <c r="AS518" s="710"/>
      <c r="AT518" s="710"/>
      <c r="AU518" s="710"/>
      <c r="AV518" s="710"/>
      <c r="AW518" s="710"/>
      <c r="AX518" s="710"/>
    </row>
    <row r="519" spans="1:50" s="1" customFormat="1" x14ac:dyDescent="0.2">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416"/>
      <c r="AD519" s="710"/>
      <c r="AE519" s="710"/>
      <c r="AF519" s="710"/>
      <c r="AG519" s="710"/>
      <c r="AH519" s="710"/>
      <c r="AI519" s="710"/>
      <c r="AJ519" s="710"/>
      <c r="AK519" s="710"/>
      <c r="AL519" s="710"/>
      <c r="AM519" s="710"/>
      <c r="AN519" s="710"/>
      <c r="AO519" s="710"/>
      <c r="AP519" s="710"/>
      <c r="AQ519" s="710"/>
      <c r="AR519" s="710"/>
      <c r="AS519" s="710"/>
      <c r="AT519" s="710"/>
      <c r="AU519" s="710"/>
      <c r="AV519" s="710"/>
      <c r="AW519" s="710"/>
      <c r="AX519" s="710"/>
    </row>
    <row r="520" spans="1:50" s="1" customFormat="1" x14ac:dyDescent="0.2">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416"/>
      <c r="AD520" s="710"/>
      <c r="AE520" s="710"/>
      <c r="AF520" s="710"/>
      <c r="AG520" s="710"/>
      <c r="AH520" s="710"/>
      <c r="AI520" s="710"/>
      <c r="AJ520" s="710"/>
      <c r="AK520" s="710"/>
      <c r="AL520" s="710"/>
      <c r="AM520" s="710"/>
      <c r="AN520" s="710"/>
      <c r="AO520" s="710"/>
      <c r="AP520" s="710"/>
      <c r="AQ520" s="710"/>
      <c r="AR520" s="710"/>
      <c r="AS520" s="710"/>
      <c r="AT520" s="710"/>
      <c r="AU520" s="710"/>
      <c r="AV520" s="710"/>
      <c r="AW520" s="710"/>
      <c r="AX520" s="710"/>
    </row>
    <row r="521" spans="1:50" s="1" customFormat="1" x14ac:dyDescent="0.2">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416"/>
      <c r="AD521" s="710"/>
      <c r="AE521" s="710"/>
      <c r="AF521" s="710"/>
      <c r="AG521" s="710"/>
      <c r="AH521" s="710"/>
      <c r="AI521" s="710"/>
      <c r="AJ521" s="710"/>
      <c r="AK521" s="710"/>
      <c r="AL521" s="710"/>
      <c r="AM521" s="710"/>
      <c r="AN521" s="710"/>
      <c r="AO521" s="710"/>
      <c r="AP521" s="710"/>
      <c r="AQ521" s="710"/>
      <c r="AR521" s="710"/>
      <c r="AS521" s="710"/>
      <c r="AT521" s="710"/>
      <c r="AU521" s="710"/>
      <c r="AV521" s="710"/>
      <c r="AW521" s="710"/>
      <c r="AX521" s="710"/>
    </row>
    <row r="522" spans="1:50" s="1" customFormat="1" x14ac:dyDescent="0.2">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416"/>
      <c r="AD522" s="710"/>
      <c r="AE522" s="710"/>
      <c r="AF522" s="710"/>
      <c r="AG522" s="710"/>
      <c r="AH522" s="710"/>
      <c r="AI522" s="710"/>
      <c r="AJ522" s="710"/>
      <c r="AK522" s="710"/>
      <c r="AL522" s="710"/>
      <c r="AM522" s="710"/>
      <c r="AN522" s="710"/>
      <c r="AO522" s="710"/>
      <c r="AP522" s="710"/>
      <c r="AQ522" s="710"/>
      <c r="AR522" s="710"/>
      <c r="AS522" s="710"/>
      <c r="AT522" s="710"/>
      <c r="AU522" s="710"/>
      <c r="AV522" s="710"/>
      <c r="AW522" s="710"/>
      <c r="AX522" s="710"/>
    </row>
    <row r="523" spans="1:50" s="1" customFormat="1" x14ac:dyDescent="0.2">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416"/>
      <c r="AD523" s="710"/>
      <c r="AE523" s="710"/>
      <c r="AF523" s="710"/>
      <c r="AG523" s="710"/>
      <c r="AH523" s="710"/>
      <c r="AI523" s="710"/>
      <c r="AJ523" s="710"/>
      <c r="AK523" s="710"/>
      <c r="AL523" s="710"/>
      <c r="AM523" s="710"/>
      <c r="AN523" s="710"/>
      <c r="AO523" s="710"/>
      <c r="AP523" s="710"/>
      <c r="AQ523" s="710"/>
      <c r="AR523" s="710"/>
      <c r="AS523" s="710"/>
      <c r="AT523" s="710"/>
      <c r="AU523" s="710"/>
      <c r="AV523" s="710"/>
      <c r="AW523" s="710"/>
      <c r="AX523" s="710"/>
    </row>
    <row r="524" spans="1:50" s="1" customFormat="1" x14ac:dyDescent="0.2">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416"/>
      <c r="AD524" s="710"/>
      <c r="AE524" s="710"/>
      <c r="AF524" s="710"/>
      <c r="AG524" s="710"/>
      <c r="AH524" s="710"/>
      <c r="AI524" s="710"/>
      <c r="AJ524" s="710"/>
      <c r="AK524" s="710"/>
      <c r="AL524" s="710"/>
      <c r="AM524" s="710"/>
      <c r="AN524" s="710"/>
      <c r="AO524" s="710"/>
      <c r="AP524" s="710"/>
      <c r="AQ524" s="710"/>
      <c r="AR524" s="710"/>
      <c r="AS524" s="710"/>
      <c r="AT524" s="710"/>
      <c r="AU524" s="710"/>
      <c r="AV524" s="710"/>
      <c r="AW524" s="710"/>
      <c r="AX524" s="710"/>
    </row>
    <row r="525" spans="1:50" s="1" customFormat="1" x14ac:dyDescent="0.2">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416"/>
      <c r="AD525" s="710"/>
      <c r="AE525" s="710"/>
      <c r="AF525" s="710"/>
      <c r="AG525" s="710"/>
      <c r="AH525" s="710"/>
      <c r="AI525" s="710"/>
      <c r="AJ525" s="710"/>
      <c r="AK525" s="710"/>
      <c r="AL525" s="710"/>
      <c r="AM525" s="710"/>
      <c r="AN525" s="710"/>
      <c r="AO525" s="710"/>
      <c r="AP525" s="710"/>
      <c r="AQ525" s="710"/>
      <c r="AR525" s="710"/>
      <c r="AS525" s="710"/>
      <c r="AT525" s="710"/>
      <c r="AU525" s="710"/>
      <c r="AV525" s="710"/>
      <c r="AW525" s="710"/>
      <c r="AX525" s="710"/>
    </row>
    <row r="526" spans="1:50" s="1" customFormat="1" x14ac:dyDescent="0.2">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416"/>
      <c r="AD526" s="710"/>
      <c r="AE526" s="710"/>
      <c r="AF526" s="710"/>
      <c r="AG526" s="710"/>
      <c r="AH526" s="710"/>
      <c r="AI526" s="710"/>
      <c r="AJ526" s="710"/>
      <c r="AK526" s="710"/>
      <c r="AL526" s="710"/>
      <c r="AM526" s="710"/>
      <c r="AN526" s="710"/>
      <c r="AO526" s="710"/>
      <c r="AP526" s="710"/>
      <c r="AQ526" s="710"/>
      <c r="AR526" s="710"/>
      <c r="AS526" s="710"/>
      <c r="AT526" s="710"/>
      <c r="AU526" s="710"/>
      <c r="AV526" s="710"/>
      <c r="AW526" s="710"/>
      <c r="AX526" s="710"/>
    </row>
    <row r="527" spans="1:50" s="1" customFormat="1" x14ac:dyDescent="0.2">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416"/>
      <c r="AD527" s="710"/>
      <c r="AE527" s="710"/>
      <c r="AF527" s="710"/>
      <c r="AG527" s="710"/>
      <c r="AH527" s="710"/>
      <c r="AI527" s="710"/>
      <c r="AJ527" s="710"/>
      <c r="AK527" s="710"/>
      <c r="AL527" s="710"/>
      <c r="AM527" s="710"/>
      <c r="AN527" s="710"/>
      <c r="AO527" s="710"/>
      <c r="AP527" s="710"/>
      <c r="AQ527" s="710"/>
      <c r="AR527" s="710"/>
      <c r="AS527" s="710"/>
      <c r="AT527" s="710"/>
      <c r="AU527" s="710"/>
      <c r="AV527" s="710"/>
      <c r="AW527" s="710"/>
      <c r="AX527" s="710"/>
    </row>
    <row r="528" spans="1:50" s="1" customFormat="1" x14ac:dyDescent="0.2">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416"/>
      <c r="AD528" s="710"/>
      <c r="AE528" s="710"/>
      <c r="AF528" s="710"/>
      <c r="AG528" s="710"/>
      <c r="AH528" s="710"/>
      <c r="AI528" s="710"/>
      <c r="AJ528" s="710"/>
      <c r="AK528" s="710"/>
      <c r="AL528" s="710"/>
      <c r="AM528" s="710"/>
      <c r="AN528" s="710"/>
      <c r="AO528" s="710"/>
      <c r="AP528" s="710"/>
      <c r="AQ528" s="710"/>
      <c r="AR528" s="710"/>
      <c r="AS528" s="710"/>
      <c r="AT528" s="710"/>
      <c r="AU528" s="710"/>
      <c r="AV528" s="710"/>
      <c r="AW528" s="710"/>
      <c r="AX528" s="710"/>
    </row>
    <row r="529" spans="1:50" s="1" customFormat="1" x14ac:dyDescent="0.2">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416"/>
      <c r="AD529" s="710"/>
      <c r="AE529" s="710"/>
      <c r="AF529" s="710"/>
      <c r="AG529" s="710"/>
      <c r="AH529" s="710"/>
      <c r="AI529" s="710"/>
      <c r="AJ529" s="710"/>
      <c r="AK529" s="710"/>
      <c r="AL529" s="710"/>
      <c r="AM529" s="710"/>
      <c r="AN529" s="710"/>
      <c r="AO529" s="710"/>
      <c r="AP529" s="710"/>
      <c r="AQ529" s="710"/>
      <c r="AR529" s="710"/>
      <c r="AS529" s="710"/>
      <c r="AT529" s="710"/>
      <c r="AU529" s="710"/>
      <c r="AV529" s="710"/>
      <c r="AW529" s="710"/>
      <c r="AX529" s="710"/>
    </row>
    <row r="530" spans="1:50" s="1" customFormat="1" x14ac:dyDescent="0.2">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416"/>
      <c r="AD530" s="710"/>
      <c r="AE530" s="710"/>
      <c r="AF530" s="710"/>
      <c r="AG530" s="710"/>
      <c r="AH530" s="710"/>
      <c r="AI530" s="710"/>
      <c r="AJ530" s="710"/>
      <c r="AK530" s="710"/>
      <c r="AL530" s="710"/>
      <c r="AM530" s="710"/>
      <c r="AN530" s="710"/>
      <c r="AO530" s="710"/>
      <c r="AP530" s="710"/>
      <c r="AQ530" s="710"/>
      <c r="AR530" s="710"/>
      <c r="AS530" s="710"/>
      <c r="AT530" s="710"/>
      <c r="AU530" s="710"/>
      <c r="AV530" s="710"/>
      <c r="AW530" s="710"/>
      <c r="AX530" s="710"/>
    </row>
    <row r="531" spans="1:50" s="1" customFormat="1" x14ac:dyDescent="0.2">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416"/>
      <c r="AD531" s="710"/>
      <c r="AE531" s="710"/>
      <c r="AF531" s="710"/>
      <c r="AG531" s="710"/>
      <c r="AH531" s="710"/>
      <c r="AI531" s="710"/>
      <c r="AJ531" s="710"/>
      <c r="AK531" s="710"/>
      <c r="AL531" s="710"/>
      <c r="AM531" s="710"/>
      <c r="AN531" s="710"/>
      <c r="AO531" s="710"/>
      <c r="AP531" s="710"/>
      <c r="AQ531" s="710"/>
      <c r="AR531" s="710"/>
      <c r="AS531" s="710"/>
      <c r="AT531" s="710"/>
      <c r="AU531" s="710"/>
      <c r="AV531" s="710"/>
      <c r="AW531" s="710"/>
      <c r="AX531" s="710"/>
    </row>
    <row r="532" spans="1:50" s="1" customFormat="1" x14ac:dyDescent="0.2">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416"/>
      <c r="AD532" s="710"/>
      <c r="AE532" s="710"/>
      <c r="AF532" s="710"/>
      <c r="AG532" s="710"/>
      <c r="AH532" s="710"/>
      <c r="AI532" s="710"/>
      <c r="AJ532" s="710"/>
      <c r="AK532" s="710"/>
      <c r="AL532" s="710"/>
      <c r="AM532" s="710"/>
      <c r="AN532" s="710"/>
      <c r="AO532" s="710"/>
      <c r="AP532" s="710"/>
      <c r="AQ532" s="710"/>
      <c r="AR532" s="710"/>
      <c r="AS532" s="710"/>
      <c r="AT532" s="710"/>
      <c r="AU532" s="710"/>
      <c r="AV532" s="710"/>
      <c r="AW532" s="710"/>
      <c r="AX532" s="710"/>
    </row>
    <row r="533" spans="1:50" s="1" customFormat="1" x14ac:dyDescent="0.2">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416"/>
      <c r="AD533" s="710"/>
      <c r="AE533" s="710"/>
      <c r="AF533" s="710"/>
      <c r="AG533" s="710"/>
      <c r="AH533" s="710"/>
      <c r="AI533" s="710"/>
      <c r="AJ533" s="710"/>
      <c r="AK533" s="710"/>
      <c r="AL533" s="710"/>
      <c r="AM533" s="710"/>
      <c r="AN533" s="710"/>
      <c r="AO533" s="710"/>
      <c r="AP533" s="710"/>
      <c r="AQ533" s="710"/>
      <c r="AR533" s="710"/>
      <c r="AS533" s="710"/>
      <c r="AT533" s="710"/>
      <c r="AU533" s="710"/>
      <c r="AV533" s="710"/>
      <c r="AW533" s="710"/>
      <c r="AX533" s="710"/>
    </row>
    <row r="534" spans="1:50" s="1" customFormat="1" x14ac:dyDescent="0.2">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416"/>
      <c r="AD534" s="710"/>
      <c r="AE534" s="710"/>
      <c r="AF534" s="710"/>
      <c r="AG534" s="710"/>
      <c r="AH534" s="710"/>
      <c r="AI534" s="710"/>
      <c r="AJ534" s="710"/>
      <c r="AK534" s="710"/>
      <c r="AL534" s="710"/>
      <c r="AM534" s="710"/>
      <c r="AN534" s="710"/>
      <c r="AO534" s="710"/>
      <c r="AP534" s="710"/>
      <c r="AQ534" s="710"/>
      <c r="AR534" s="710"/>
      <c r="AS534" s="710"/>
      <c r="AT534" s="710"/>
      <c r="AU534" s="710"/>
      <c r="AV534" s="710"/>
      <c r="AW534" s="710"/>
      <c r="AX534" s="710"/>
    </row>
    <row r="535" spans="1:50" s="1" customFormat="1" x14ac:dyDescent="0.2">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416"/>
      <c r="AD535" s="710"/>
      <c r="AE535" s="710"/>
      <c r="AF535" s="710"/>
      <c r="AG535" s="710"/>
      <c r="AH535" s="710"/>
      <c r="AI535" s="710"/>
      <c r="AJ535" s="710"/>
      <c r="AK535" s="710"/>
      <c r="AL535" s="710"/>
      <c r="AM535" s="710"/>
      <c r="AN535" s="710"/>
      <c r="AO535" s="710"/>
      <c r="AP535" s="710"/>
      <c r="AQ535" s="710"/>
      <c r="AR535" s="710"/>
      <c r="AS535" s="710"/>
      <c r="AT535" s="710"/>
      <c r="AU535" s="710"/>
      <c r="AV535" s="710"/>
      <c r="AW535" s="710"/>
      <c r="AX535" s="710"/>
    </row>
    <row r="536" spans="1:50" s="1" customFormat="1" x14ac:dyDescent="0.2">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416"/>
      <c r="AD536" s="710"/>
      <c r="AE536" s="710"/>
      <c r="AF536" s="710"/>
      <c r="AG536" s="710"/>
      <c r="AH536" s="710"/>
      <c r="AI536" s="710"/>
      <c r="AJ536" s="710"/>
      <c r="AK536" s="710"/>
      <c r="AL536" s="710"/>
      <c r="AM536" s="710"/>
      <c r="AN536" s="710"/>
      <c r="AO536" s="710"/>
      <c r="AP536" s="710"/>
      <c r="AQ536" s="710"/>
      <c r="AR536" s="710"/>
      <c r="AS536" s="710"/>
      <c r="AT536" s="710"/>
      <c r="AU536" s="710"/>
      <c r="AV536" s="710"/>
      <c r="AW536" s="710"/>
      <c r="AX536" s="710"/>
    </row>
    <row r="537" spans="1:50" s="1" customFormat="1" x14ac:dyDescent="0.2">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416"/>
      <c r="AD537" s="710"/>
      <c r="AE537" s="710"/>
      <c r="AF537" s="710"/>
      <c r="AG537" s="710"/>
      <c r="AH537" s="710"/>
      <c r="AI537" s="710"/>
      <c r="AJ537" s="710"/>
      <c r="AK537" s="710"/>
      <c r="AL537" s="710"/>
      <c r="AM537" s="710"/>
      <c r="AN537" s="710"/>
      <c r="AO537" s="710"/>
      <c r="AP537" s="710"/>
      <c r="AQ537" s="710"/>
      <c r="AR537" s="710"/>
      <c r="AS537" s="710"/>
      <c r="AT537" s="710"/>
      <c r="AU537" s="710"/>
      <c r="AV537" s="710"/>
      <c r="AW537" s="710"/>
      <c r="AX537" s="710"/>
    </row>
    <row r="538" spans="1:50" s="1" customFormat="1" x14ac:dyDescent="0.2">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416"/>
      <c r="AD538" s="710"/>
      <c r="AE538" s="710"/>
      <c r="AF538" s="710"/>
      <c r="AG538" s="710"/>
      <c r="AH538" s="710"/>
      <c r="AI538" s="710"/>
      <c r="AJ538" s="710"/>
      <c r="AK538" s="710"/>
      <c r="AL538" s="710"/>
      <c r="AM538" s="710"/>
      <c r="AN538" s="710"/>
      <c r="AO538" s="710"/>
      <c r="AP538" s="710"/>
      <c r="AQ538" s="710"/>
      <c r="AR538" s="710"/>
      <c r="AS538" s="710"/>
      <c r="AT538" s="710"/>
      <c r="AU538" s="710"/>
      <c r="AV538" s="710"/>
      <c r="AW538" s="710"/>
      <c r="AX538" s="710"/>
    </row>
    <row r="539" spans="1:50" s="1" customFormat="1" x14ac:dyDescent="0.2">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416"/>
      <c r="AD539" s="710"/>
      <c r="AE539" s="710"/>
      <c r="AF539" s="710"/>
      <c r="AG539" s="710"/>
      <c r="AH539" s="710"/>
      <c r="AI539" s="710"/>
      <c r="AJ539" s="710"/>
      <c r="AK539" s="710"/>
      <c r="AL539" s="710"/>
      <c r="AM539" s="710"/>
      <c r="AN539" s="710"/>
      <c r="AO539" s="710"/>
      <c r="AP539" s="710"/>
      <c r="AQ539" s="710"/>
      <c r="AR539" s="710"/>
      <c r="AS539" s="710"/>
      <c r="AT539" s="710"/>
      <c r="AU539" s="710"/>
      <c r="AV539" s="710"/>
      <c r="AW539" s="710"/>
      <c r="AX539" s="710"/>
    </row>
    <row r="540" spans="1:50" s="1" customFormat="1" x14ac:dyDescent="0.2">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416"/>
      <c r="AD540" s="710"/>
      <c r="AE540" s="710"/>
      <c r="AF540" s="710"/>
      <c r="AG540" s="710"/>
      <c r="AH540" s="710"/>
      <c r="AI540" s="710"/>
      <c r="AJ540" s="710"/>
      <c r="AK540" s="710"/>
      <c r="AL540" s="710"/>
      <c r="AM540" s="710"/>
      <c r="AN540" s="710"/>
      <c r="AO540" s="710"/>
      <c r="AP540" s="710"/>
      <c r="AQ540" s="710"/>
      <c r="AR540" s="710"/>
      <c r="AS540" s="710"/>
      <c r="AT540" s="710"/>
      <c r="AU540" s="710"/>
      <c r="AV540" s="710"/>
      <c r="AW540" s="710"/>
      <c r="AX540" s="710"/>
    </row>
    <row r="541" spans="1:50" s="1" customFormat="1" x14ac:dyDescent="0.2">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416"/>
      <c r="AD541" s="710"/>
      <c r="AE541" s="710"/>
      <c r="AF541" s="710"/>
      <c r="AG541" s="710"/>
      <c r="AH541" s="710"/>
      <c r="AI541" s="710"/>
      <c r="AJ541" s="710"/>
      <c r="AK541" s="710"/>
      <c r="AL541" s="710"/>
      <c r="AM541" s="710"/>
      <c r="AN541" s="710"/>
      <c r="AO541" s="710"/>
      <c r="AP541" s="710"/>
      <c r="AQ541" s="710"/>
      <c r="AR541" s="710"/>
      <c r="AS541" s="710"/>
      <c r="AT541" s="710"/>
      <c r="AU541" s="710"/>
      <c r="AV541" s="710"/>
      <c r="AW541" s="710"/>
      <c r="AX541" s="710"/>
    </row>
    <row r="542" spans="1:50" s="1" customFormat="1" x14ac:dyDescent="0.2">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416"/>
      <c r="AD542" s="710"/>
      <c r="AE542" s="710"/>
      <c r="AF542" s="710"/>
      <c r="AG542" s="710"/>
      <c r="AH542" s="710"/>
      <c r="AI542" s="710"/>
      <c r="AJ542" s="710"/>
      <c r="AK542" s="710"/>
      <c r="AL542" s="710"/>
      <c r="AM542" s="710"/>
      <c r="AN542" s="710"/>
      <c r="AO542" s="710"/>
      <c r="AP542" s="710"/>
      <c r="AQ542" s="710"/>
      <c r="AR542" s="710"/>
      <c r="AS542" s="710"/>
      <c r="AT542" s="710"/>
      <c r="AU542" s="710"/>
      <c r="AV542" s="710"/>
      <c r="AW542" s="710"/>
      <c r="AX542" s="710"/>
    </row>
    <row r="543" spans="1:50" s="1" customFormat="1" x14ac:dyDescent="0.2">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416"/>
      <c r="AD543" s="710"/>
      <c r="AE543" s="710"/>
      <c r="AF543" s="710"/>
      <c r="AG543" s="710"/>
      <c r="AH543" s="710"/>
      <c r="AI543" s="710"/>
      <c r="AJ543" s="710"/>
      <c r="AK543" s="710"/>
      <c r="AL543" s="710"/>
      <c r="AM543" s="710"/>
      <c r="AN543" s="710"/>
      <c r="AO543" s="710"/>
      <c r="AP543" s="710"/>
      <c r="AQ543" s="710"/>
      <c r="AR543" s="710"/>
      <c r="AS543" s="710"/>
      <c r="AT543" s="710"/>
      <c r="AU543" s="710"/>
      <c r="AV543" s="710"/>
      <c r="AW543" s="710"/>
      <c r="AX543" s="710"/>
    </row>
    <row r="544" spans="1:50" s="1" customFormat="1" x14ac:dyDescent="0.2">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416"/>
      <c r="AD544" s="710"/>
      <c r="AE544" s="710"/>
      <c r="AF544" s="710"/>
      <c r="AG544" s="710"/>
      <c r="AH544" s="710"/>
      <c r="AI544" s="710"/>
      <c r="AJ544" s="710"/>
      <c r="AK544" s="710"/>
      <c r="AL544" s="710"/>
      <c r="AM544" s="710"/>
      <c r="AN544" s="710"/>
      <c r="AO544" s="710"/>
      <c r="AP544" s="710"/>
      <c r="AQ544" s="710"/>
      <c r="AR544" s="710"/>
      <c r="AS544" s="710"/>
      <c r="AT544" s="710"/>
      <c r="AU544" s="710"/>
      <c r="AV544" s="710"/>
      <c r="AW544" s="710"/>
      <c r="AX544" s="710"/>
    </row>
    <row r="545" spans="1:50" s="1" customFormat="1" x14ac:dyDescent="0.2">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416"/>
      <c r="AD545" s="710"/>
      <c r="AE545" s="710"/>
      <c r="AF545" s="710"/>
      <c r="AG545" s="710"/>
      <c r="AH545" s="710"/>
      <c r="AI545" s="710"/>
      <c r="AJ545" s="710"/>
      <c r="AK545" s="710"/>
      <c r="AL545" s="710"/>
      <c r="AM545" s="710"/>
      <c r="AN545" s="710"/>
      <c r="AO545" s="710"/>
      <c r="AP545" s="710"/>
      <c r="AQ545" s="710"/>
      <c r="AR545" s="710"/>
      <c r="AS545" s="710"/>
      <c r="AT545" s="710"/>
      <c r="AU545" s="710"/>
      <c r="AV545" s="710"/>
      <c r="AW545" s="710"/>
      <c r="AX545" s="710"/>
    </row>
    <row r="546" spans="1:50" s="1" customFormat="1" x14ac:dyDescent="0.2">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416"/>
      <c r="AD546" s="710"/>
      <c r="AE546" s="710"/>
      <c r="AF546" s="710"/>
      <c r="AG546" s="710"/>
      <c r="AH546" s="710"/>
      <c r="AI546" s="710"/>
      <c r="AJ546" s="710"/>
      <c r="AK546" s="710"/>
      <c r="AL546" s="710"/>
      <c r="AM546" s="710"/>
      <c r="AN546" s="710"/>
      <c r="AO546" s="710"/>
      <c r="AP546" s="710"/>
      <c r="AQ546" s="710"/>
      <c r="AR546" s="710"/>
      <c r="AS546" s="710"/>
      <c r="AT546" s="710"/>
      <c r="AU546" s="710"/>
      <c r="AV546" s="710"/>
      <c r="AW546" s="710"/>
      <c r="AX546" s="710"/>
    </row>
    <row r="547" spans="1:50" s="1" customFormat="1" x14ac:dyDescent="0.2">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416"/>
      <c r="AD547" s="710"/>
      <c r="AE547" s="710"/>
      <c r="AF547" s="710"/>
      <c r="AG547" s="710"/>
      <c r="AH547" s="710"/>
      <c r="AI547" s="710"/>
      <c r="AJ547" s="710"/>
      <c r="AK547" s="710"/>
      <c r="AL547" s="710"/>
      <c r="AM547" s="710"/>
      <c r="AN547" s="710"/>
      <c r="AO547" s="710"/>
      <c r="AP547" s="710"/>
      <c r="AQ547" s="710"/>
      <c r="AR547" s="710"/>
      <c r="AS547" s="710"/>
      <c r="AT547" s="710"/>
      <c r="AU547" s="710"/>
      <c r="AV547" s="710"/>
      <c r="AW547" s="710"/>
      <c r="AX547" s="710"/>
    </row>
    <row r="548" spans="1:50" s="1" customFormat="1" x14ac:dyDescent="0.2">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416"/>
      <c r="AD548" s="710"/>
      <c r="AE548" s="710"/>
      <c r="AF548" s="710"/>
      <c r="AG548" s="710"/>
      <c r="AH548" s="710"/>
      <c r="AI548" s="710"/>
      <c r="AJ548" s="710"/>
      <c r="AK548" s="710"/>
      <c r="AL548" s="710"/>
      <c r="AM548" s="710"/>
      <c r="AN548" s="710"/>
      <c r="AO548" s="710"/>
      <c r="AP548" s="710"/>
      <c r="AQ548" s="710"/>
      <c r="AR548" s="710"/>
      <c r="AS548" s="710"/>
      <c r="AT548" s="710"/>
      <c r="AU548" s="710"/>
      <c r="AV548" s="710"/>
      <c r="AW548" s="710"/>
      <c r="AX548" s="710"/>
    </row>
    <row r="549" spans="1:50" s="1" customFormat="1" x14ac:dyDescent="0.2">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416"/>
      <c r="AD549" s="710"/>
      <c r="AE549" s="710"/>
      <c r="AF549" s="710"/>
      <c r="AG549" s="710"/>
      <c r="AH549" s="710"/>
      <c r="AI549" s="710"/>
      <c r="AJ549" s="710"/>
      <c r="AK549" s="710"/>
      <c r="AL549" s="710"/>
      <c r="AM549" s="710"/>
      <c r="AN549" s="710"/>
      <c r="AO549" s="710"/>
      <c r="AP549" s="710"/>
      <c r="AQ549" s="710"/>
      <c r="AR549" s="710"/>
      <c r="AS549" s="710"/>
      <c r="AT549" s="710"/>
      <c r="AU549" s="710"/>
      <c r="AV549" s="710"/>
      <c r="AW549" s="710"/>
      <c r="AX549" s="710"/>
    </row>
    <row r="550" spans="1:50" s="1" customFormat="1" x14ac:dyDescent="0.2">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416"/>
      <c r="AD550" s="710"/>
      <c r="AE550" s="710"/>
      <c r="AF550" s="710"/>
      <c r="AG550" s="710"/>
      <c r="AH550" s="710"/>
      <c r="AI550" s="710"/>
      <c r="AJ550" s="710"/>
      <c r="AK550" s="710"/>
      <c r="AL550" s="710"/>
      <c r="AM550" s="710"/>
      <c r="AN550" s="710"/>
      <c r="AO550" s="710"/>
      <c r="AP550" s="710"/>
      <c r="AQ550" s="710"/>
      <c r="AR550" s="710"/>
      <c r="AS550" s="710"/>
      <c r="AT550" s="710"/>
      <c r="AU550" s="710"/>
      <c r="AV550" s="710"/>
      <c r="AW550" s="710"/>
      <c r="AX550" s="710"/>
    </row>
    <row r="551" spans="1:50" s="1" customFormat="1" x14ac:dyDescent="0.2">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416"/>
      <c r="AD551" s="710"/>
      <c r="AE551" s="710"/>
      <c r="AF551" s="710"/>
      <c r="AG551" s="710"/>
      <c r="AH551" s="710"/>
      <c r="AI551" s="710"/>
      <c r="AJ551" s="710"/>
      <c r="AK551" s="710"/>
      <c r="AL551" s="710"/>
      <c r="AM551" s="710"/>
      <c r="AN551" s="710"/>
      <c r="AO551" s="710"/>
      <c r="AP551" s="710"/>
      <c r="AQ551" s="710"/>
      <c r="AR551" s="710"/>
      <c r="AS551" s="710"/>
      <c r="AT551" s="710"/>
      <c r="AU551" s="710"/>
      <c r="AV551" s="710"/>
      <c r="AW551" s="710"/>
      <c r="AX551" s="710"/>
    </row>
    <row r="552" spans="1:50" s="1" customFormat="1" x14ac:dyDescent="0.2">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416"/>
      <c r="AD552" s="710"/>
      <c r="AE552" s="710"/>
      <c r="AF552" s="710"/>
      <c r="AG552" s="710"/>
      <c r="AH552" s="710"/>
      <c r="AI552" s="710"/>
      <c r="AJ552" s="710"/>
      <c r="AK552" s="710"/>
      <c r="AL552" s="710"/>
      <c r="AM552" s="710"/>
      <c r="AN552" s="710"/>
      <c r="AO552" s="710"/>
      <c r="AP552" s="710"/>
      <c r="AQ552" s="710"/>
      <c r="AR552" s="710"/>
      <c r="AS552" s="710"/>
      <c r="AT552" s="710"/>
      <c r="AU552" s="710"/>
      <c r="AV552" s="710"/>
      <c r="AW552" s="710"/>
      <c r="AX552" s="710"/>
    </row>
    <row r="553" spans="1:50" s="1" customFormat="1" x14ac:dyDescent="0.2">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416"/>
      <c r="AD553" s="710"/>
      <c r="AE553" s="710"/>
      <c r="AF553" s="710"/>
      <c r="AG553" s="710"/>
      <c r="AH553" s="710"/>
      <c r="AI553" s="710"/>
      <c r="AJ553" s="710"/>
      <c r="AK553" s="710"/>
      <c r="AL553" s="710"/>
      <c r="AM553" s="710"/>
      <c r="AN553" s="710"/>
      <c r="AO553" s="710"/>
      <c r="AP553" s="710"/>
      <c r="AQ553" s="710"/>
      <c r="AR553" s="710"/>
      <c r="AS553" s="710"/>
      <c r="AT553" s="710"/>
      <c r="AU553" s="710"/>
      <c r="AV553" s="710"/>
      <c r="AW553" s="710"/>
      <c r="AX553" s="710"/>
    </row>
    <row r="554" spans="1:50" s="1" customFormat="1" x14ac:dyDescent="0.2">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416"/>
      <c r="AD554" s="710"/>
      <c r="AE554" s="710"/>
      <c r="AF554" s="710"/>
      <c r="AG554" s="710"/>
      <c r="AH554" s="710"/>
      <c r="AI554" s="710"/>
      <c r="AJ554" s="710"/>
      <c r="AK554" s="710"/>
      <c r="AL554" s="710"/>
      <c r="AM554" s="710"/>
      <c r="AN554" s="710"/>
      <c r="AO554" s="710"/>
      <c r="AP554" s="710"/>
      <c r="AQ554" s="710"/>
      <c r="AR554" s="710"/>
      <c r="AS554" s="710"/>
      <c r="AT554" s="710"/>
      <c r="AU554" s="710"/>
      <c r="AV554" s="710"/>
      <c r="AW554" s="710"/>
      <c r="AX554" s="710"/>
    </row>
    <row r="555" spans="1:50" s="1" customFormat="1" x14ac:dyDescent="0.2">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416"/>
      <c r="AD555" s="710"/>
      <c r="AE555" s="710"/>
      <c r="AF555" s="710"/>
      <c r="AG555" s="710"/>
      <c r="AH555" s="710"/>
      <c r="AI555" s="710"/>
      <c r="AJ555" s="710"/>
      <c r="AK555" s="710"/>
      <c r="AL555" s="710"/>
      <c r="AM555" s="710"/>
      <c r="AN555" s="710"/>
      <c r="AO555" s="710"/>
      <c r="AP555" s="710"/>
      <c r="AQ555" s="710"/>
      <c r="AR555" s="710"/>
      <c r="AS555" s="710"/>
      <c r="AT555" s="710"/>
      <c r="AU555" s="710"/>
      <c r="AV555" s="710"/>
      <c r="AW555" s="710"/>
      <c r="AX555" s="710"/>
    </row>
    <row r="556" spans="1:50" s="1" customFormat="1" x14ac:dyDescent="0.2">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416"/>
      <c r="AD556" s="710"/>
      <c r="AE556" s="710"/>
      <c r="AF556" s="710"/>
      <c r="AG556" s="710"/>
      <c r="AH556" s="710"/>
      <c r="AI556" s="710"/>
      <c r="AJ556" s="710"/>
      <c r="AK556" s="710"/>
      <c r="AL556" s="710"/>
      <c r="AM556" s="710"/>
      <c r="AN556" s="710"/>
      <c r="AO556" s="710"/>
      <c r="AP556" s="710"/>
      <c r="AQ556" s="710"/>
      <c r="AR556" s="710"/>
      <c r="AS556" s="710"/>
      <c r="AT556" s="710"/>
      <c r="AU556" s="710"/>
      <c r="AV556" s="710"/>
      <c r="AW556" s="710"/>
      <c r="AX556" s="710"/>
    </row>
    <row r="557" spans="1:50" s="1" customFormat="1" x14ac:dyDescent="0.2">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416"/>
      <c r="AD557" s="710"/>
      <c r="AE557" s="710"/>
      <c r="AF557" s="710"/>
      <c r="AG557" s="710"/>
      <c r="AH557" s="710"/>
      <c r="AI557" s="710"/>
      <c r="AJ557" s="710"/>
      <c r="AK557" s="710"/>
      <c r="AL557" s="710"/>
      <c r="AM557" s="710"/>
      <c r="AN557" s="710"/>
      <c r="AO557" s="710"/>
      <c r="AP557" s="710"/>
      <c r="AQ557" s="710"/>
      <c r="AR557" s="710"/>
      <c r="AS557" s="710"/>
      <c r="AT557" s="710"/>
      <c r="AU557" s="710"/>
      <c r="AV557" s="710"/>
      <c r="AW557" s="710"/>
      <c r="AX557" s="710"/>
    </row>
    <row r="558" spans="1:50" s="1" customFormat="1" x14ac:dyDescent="0.2">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416"/>
      <c r="AD558" s="710"/>
      <c r="AE558" s="710"/>
      <c r="AF558" s="710"/>
      <c r="AG558" s="710"/>
      <c r="AH558" s="710"/>
      <c r="AI558" s="710"/>
      <c r="AJ558" s="710"/>
      <c r="AK558" s="710"/>
      <c r="AL558" s="710"/>
      <c r="AM558" s="710"/>
      <c r="AN558" s="710"/>
      <c r="AO558" s="710"/>
      <c r="AP558" s="710"/>
      <c r="AQ558" s="710"/>
      <c r="AR558" s="710"/>
      <c r="AS558" s="710"/>
      <c r="AT558" s="710"/>
      <c r="AU558" s="710"/>
      <c r="AV558" s="710"/>
      <c r="AW558" s="710"/>
      <c r="AX558" s="710"/>
    </row>
    <row r="559" spans="1:50" s="1" customFormat="1" x14ac:dyDescent="0.2">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416"/>
      <c r="AD559" s="710"/>
      <c r="AE559" s="710"/>
      <c r="AF559" s="710"/>
      <c r="AG559" s="710"/>
      <c r="AH559" s="710"/>
      <c r="AI559" s="710"/>
      <c r="AJ559" s="710"/>
      <c r="AK559" s="710"/>
      <c r="AL559" s="710"/>
      <c r="AM559" s="710"/>
      <c r="AN559" s="710"/>
      <c r="AO559" s="710"/>
      <c r="AP559" s="710"/>
      <c r="AQ559" s="710"/>
      <c r="AR559" s="710"/>
      <c r="AS559" s="710"/>
      <c r="AT559" s="710"/>
      <c r="AU559" s="710"/>
      <c r="AV559" s="710"/>
      <c r="AW559" s="710"/>
      <c r="AX559" s="710"/>
    </row>
    <row r="560" spans="1:50" s="1" customFormat="1" x14ac:dyDescent="0.2">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416"/>
      <c r="AD560" s="710"/>
      <c r="AE560" s="710"/>
      <c r="AF560" s="710"/>
      <c r="AG560" s="710"/>
      <c r="AH560" s="710"/>
      <c r="AI560" s="710"/>
      <c r="AJ560" s="710"/>
      <c r="AK560" s="710"/>
      <c r="AL560" s="710"/>
      <c r="AM560" s="710"/>
      <c r="AN560" s="710"/>
      <c r="AO560" s="710"/>
      <c r="AP560" s="710"/>
      <c r="AQ560" s="710"/>
      <c r="AR560" s="710"/>
      <c r="AS560" s="710"/>
      <c r="AT560" s="710"/>
      <c r="AU560" s="710"/>
      <c r="AV560" s="710"/>
      <c r="AW560" s="710"/>
      <c r="AX560" s="710"/>
    </row>
    <row r="561" spans="1:50" s="1" customFormat="1" x14ac:dyDescent="0.2">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416"/>
      <c r="AD561" s="710"/>
      <c r="AE561" s="710"/>
      <c r="AF561" s="710"/>
      <c r="AG561" s="710"/>
      <c r="AH561" s="710"/>
      <c r="AI561" s="710"/>
      <c r="AJ561" s="710"/>
      <c r="AK561" s="710"/>
      <c r="AL561" s="710"/>
      <c r="AM561" s="710"/>
      <c r="AN561" s="710"/>
      <c r="AO561" s="710"/>
      <c r="AP561" s="710"/>
      <c r="AQ561" s="710"/>
      <c r="AR561" s="710"/>
      <c r="AS561" s="710"/>
      <c r="AT561" s="710"/>
      <c r="AU561" s="710"/>
      <c r="AV561" s="710"/>
      <c r="AW561" s="710"/>
      <c r="AX561" s="710"/>
    </row>
    <row r="562" spans="1:50" s="1" customFormat="1" x14ac:dyDescent="0.2">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416"/>
      <c r="AD562" s="710"/>
      <c r="AE562" s="710"/>
      <c r="AF562" s="710"/>
      <c r="AG562" s="710"/>
      <c r="AH562" s="710"/>
      <c r="AI562" s="710"/>
      <c r="AJ562" s="710"/>
      <c r="AK562" s="710"/>
      <c r="AL562" s="710"/>
      <c r="AM562" s="710"/>
      <c r="AN562" s="710"/>
      <c r="AO562" s="710"/>
      <c r="AP562" s="710"/>
      <c r="AQ562" s="710"/>
      <c r="AR562" s="710"/>
      <c r="AS562" s="710"/>
      <c r="AT562" s="710"/>
      <c r="AU562" s="710"/>
      <c r="AV562" s="710"/>
      <c r="AW562" s="710"/>
      <c r="AX562" s="710"/>
    </row>
    <row r="563" spans="1:50" s="1" customFormat="1" x14ac:dyDescent="0.2">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416"/>
      <c r="AD563" s="710"/>
      <c r="AE563" s="710"/>
      <c r="AF563" s="710"/>
      <c r="AG563" s="710"/>
      <c r="AH563" s="710"/>
      <c r="AI563" s="710"/>
      <c r="AJ563" s="710"/>
      <c r="AK563" s="710"/>
      <c r="AL563" s="710"/>
      <c r="AM563" s="710"/>
      <c r="AN563" s="710"/>
      <c r="AO563" s="710"/>
      <c r="AP563" s="710"/>
      <c r="AQ563" s="710"/>
      <c r="AR563" s="710"/>
      <c r="AS563" s="710"/>
      <c r="AT563" s="710"/>
      <c r="AU563" s="710"/>
      <c r="AV563" s="710"/>
      <c r="AW563" s="710"/>
      <c r="AX563" s="710"/>
    </row>
    <row r="564" spans="1:50" s="1" customFormat="1" x14ac:dyDescent="0.2">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416"/>
      <c r="AD564" s="710"/>
      <c r="AE564" s="710"/>
      <c r="AF564" s="710"/>
      <c r="AG564" s="710"/>
      <c r="AH564" s="710"/>
      <c r="AI564" s="710"/>
      <c r="AJ564" s="710"/>
      <c r="AK564" s="710"/>
      <c r="AL564" s="710"/>
      <c r="AM564" s="710"/>
      <c r="AN564" s="710"/>
      <c r="AO564" s="710"/>
      <c r="AP564" s="710"/>
      <c r="AQ564" s="710"/>
      <c r="AR564" s="710"/>
      <c r="AS564" s="710"/>
      <c r="AT564" s="710"/>
      <c r="AU564" s="710"/>
      <c r="AV564" s="710"/>
      <c r="AW564" s="710"/>
      <c r="AX564" s="710"/>
    </row>
    <row r="565" spans="1:50" s="1" customFormat="1" x14ac:dyDescent="0.2">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416"/>
      <c r="AD565" s="710"/>
      <c r="AE565" s="710"/>
      <c r="AF565" s="710"/>
      <c r="AG565" s="710"/>
      <c r="AH565" s="710"/>
      <c r="AI565" s="710"/>
      <c r="AJ565" s="710"/>
      <c r="AK565" s="710"/>
      <c r="AL565" s="710"/>
      <c r="AM565" s="710"/>
      <c r="AN565" s="710"/>
      <c r="AO565" s="710"/>
      <c r="AP565" s="710"/>
      <c r="AQ565" s="710"/>
      <c r="AR565" s="710"/>
      <c r="AS565" s="710"/>
      <c r="AT565" s="710"/>
      <c r="AU565" s="710"/>
      <c r="AV565" s="710"/>
      <c r="AW565" s="710"/>
      <c r="AX565" s="710"/>
    </row>
    <row r="566" spans="1:50" s="1" customFormat="1" x14ac:dyDescent="0.2">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416"/>
      <c r="AD566" s="710"/>
      <c r="AE566" s="710"/>
      <c r="AF566" s="710"/>
      <c r="AG566" s="710"/>
      <c r="AH566" s="710"/>
      <c r="AI566" s="710"/>
      <c r="AJ566" s="710"/>
      <c r="AK566" s="710"/>
      <c r="AL566" s="710"/>
      <c r="AM566" s="710"/>
      <c r="AN566" s="710"/>
      <c r="AO566" s="710"/>
      <c r="AP566" s="710"/>
      <c r="AQ566" s="710"/>
      <c r="AR566" s="710"/>
      <c r="AS566" s="710"/>
      <c r="AT566" s="710"/>
      <c r="AU566" s="710"/>
      <c r="AV566" s="710"/>
      <c r="AW566" s="710"/>
      <c r="AX566" s="710"/>
    </row>
    <row r="567" spans="1:50" s="1" customFormat="1" x14ac:dyDescent="0.2">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416"/>
      <c r="AD567" s="710"/>
      <c r="AE567" s="710"/>
      <c r="AF567" s="710"/>
      <c r="AG567" s="710"/>
      <c r="AH567" s="710"/>
      <c r="AI567" s="710"/>
      <c r="AJ567" s="710"/>
      <c r="AK567" s="710"/>
      <c r="AL567" s="710"/>
      <c r="AM567" s="710"/>
      <c r="AN567" s="710"/>
      <c r="AO567" s="710"/>
      <c r="AP567" s="710"/>
      <c r="AQ567" s="710"/>
      <c r="AR567" s="710"/>
      <c r="AS567" s="710"/>
      <c r="AT567" s="710"/>
      <c r="AU567" s="710"/>
      <c r="AV567" s="710"/>
      <c r="AW567" s="710"/>
      <c r="AX567" s="710"/>
    </row>
    <row r="568" spans="1:50" s="1" customFormat="1" x14ac:dyDescent="0.2">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416"/>
      <c r="AD568" s="710"/>
      <c r="AE568" s="710"/>
      <c r="AF568" s="710"/>
      <c r="AG568" s="710"/>
      <c r="AH568" s="710"/>
      <c r="AI568" s="710"/>
      <c r="AJ568" s="710"/>
      <c r="AK568" s="710"/>
      <c r="AL568" s="710"/>
      <c r="AM568" s="710"/>
      <c r="AN568" s="710"/>
      <c r="AO568" s="710"/>
      <c r="AP568" s="710"/>
      <c r="AQ568" s="710"/>
      <c r="AR568" s="710"/>
      <c r="AS568" s="710"/>
      <c r="AT568" s="710"/>
      <c r="AU568" s="710"/>
      <c r="AV568" s="710"/>
      <c r="AW568" s="710"/>
      <c r="AX568" s="710"/>
    </row>
    <row r="569" spans="1:50" s="1" customFormat="1" x14ac:dyDescent="0.2">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416"/>
      <c r="AD569" s="710"/>
      <c r="AE569" s="710"/>
      <c r="AF569" s="710"/>
      <c r="AG569" s="710"/>
      <c r="AH569" s="710"/>
      <c r="AI569" s="710"/>
      <c r="AJ569" s="710"/>
      <c r="AK569" s="710"/>
      <c r="AL569" s="710"/>
      <c r="AM569" s="710"/>
      <c r="AN569" s="710"/>
      <c r="AO569" s="710"/>
      <c r="AP569" s="710"/>
      <c r="AQ569" s="710"/>
      <c r="AR569" s="710"/>
      <c r="AS569" s="710"/>
      <c r="AT569" s="710"/>
      <c r="AU569" s="710"/>
      <c r="AV569" s="710"/>
      <c r="AW569" s="710"/>
      <c r="AX569" s="710"/>
    </row>
    <row r="570" spans="1:50" s="1" customFormat="1" x14ac:dyDescent="0.2">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416"/>
      <c r="AD570" s="710"/>
      <c r="AE570" s="710"/>
      <c r="AF570" s="710"/>
      <c r="AG570" s="710"/>
      <c r="AH570" s="710"/>
      <c r="AI570" s="710"/>
      <c r="AJ570" s="710"/>
      <c r="AK570" s="710"/>
      <c r="AL570" s="710"/>
      <c r="AM570" s="710"/>
      <c r="AN570" s="710"/>
      <c r="AO570" s="710"/>
      <c r="AP570" s="710"/>
      <c r="AQ570" s="710"/>
      <c r="AR570" s="710"/>
      <c r="AS570" s="710"/>
      <c r="AT570" s="710"/>
      <c r="AU570" s="710"/>
      <c r="AV570" s="710"/>
      <c r="AW570" s="710"/>
      <c r="AX570" s="710"/>
    </row>
    <row r="571" spans="1:50" s="1" customFormat="1" x14ac:dyDescent="0.2">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416"/>
      <c r="AD571" s="710"/>
      <c r="AE571" s="710"/>
      <c r="AF571" s="710"/>
      <c r="AG571" s="710"/>
      <c r="AH571" s="710"/>
      <c r="AI571" s="710"/>
      <c r="AJ571" s="710"/>
      <c r="AK571" s="710"/>
      <c r="AL571" s="710"/>
      <c r="AM571" s="710"/>
      <c r="AN571" s="710"/>
      <c r="AO571" s="710"/>
      <c r="AP571" s="710"/>
      <c r="AQ571" s="710"/>
      <c r="AR571" s="710"/>
      <c r="AS571" s="710"/>
      <c r="AT571" s="710"/>
      <c r="AU571" s="710"/>
      <c r="AV571" s="710"/>
      <c r="AW571" s="710"/>
      <c r="AX571" s="710"/>
    </row>
    <row r="572" spans="1:50" s="1" customFormat="1" x14ac:dyDescent="0.2">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416"/>
      <c r="AD572" s="710"/>
      <c r="AE572" s="710"/>
      <c r="AF572" s="710"/>
      <c r="AG572" s="710"/>
      <c r="AH572" s="710"/>
      <c r="AI572" s="710"/>
      <c r="AJ572" s="710"/>
      <c r="AK572" s="710"/>
      <c r="AL572" s="710"/>
      <c r="AM572" s="710"/>
      <c r="AN572" s="710"/>
      <c r="AO572" s="710"/>
      <c r="AP572" s="710"/>
      <c r="AQ572" s="710"/>
      <c r="AR572" s="710"/>
      <c r="AS572" s="710"/>
      <c r="AT572" s="710"/>
      <c r="AU572" s="710"/>
      <c r="AV572" s="710"/>
      <c r="AW572" s="710"/>
      <c r="AX572" s="710"/>
    </row>
    <row r="573" spans="1:50" s="1" customFormat="1" x14ac:dyDescent="0.2">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416"/>
      <c r="AD573" s="710"/>
      <c r="AE573" s="710"/>
      <c r="AF573" s="710"/>
      <c r="AG573" s="710"/>
      <c r="AH573" s="710"/>
      <c r="AI573" s="710"/>
      <c r="AJ573" s="710"/>
      <c r="AK573" s="710"/>
      <c r="AL573" s="710"/>
      <c r="AM573" s="710"/>
      <c r="AN573" s="710"/>
      <c r="AO573" s="710"/>
      <c r="AP573" s="710"/>
      <c r="AQ573" s="710"/>
      <c r="AR573" s="710"/>
      <c r="AS573" s="710"/>
      <c r="AT573" s="710"/>
      <c r="AU573" s="710"/>
      <c r="AV573" s="710"/>
      <c r="AW573" s="710"/>
      <c r="AX573" s="710"/>
    </row>
    <row r="574" spans="1:50" s="1" customFormat="1" x14ac:dyDescent="0.2">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416"/>
      <c r="AD574" s="710"/>
      <c r="AE574" s="710"/>
      <c r="AF574" s="710"/>
      <c r="AG574" s="710"/>
      <c r="AH574" s="710"/>
      <c r="AI574" s="710"/>
      <c r="AJ574" s="710"/>
      <c r="AK574" s="710"/>
      <c r="AL574" s="710"/>
      <c r="AM574" s="710"/>
      <c r="AN574" s="710"/>
      <c r="AO574" s="710"/>
      <c r="AP574" s="710"/>
      <c r="AQ574" s="710"/>
      <c r="AR574" s="710"/>
      <c r="AS574" s="710"/>
      <c r="AT574" s="710"/>
      <c r="AU574" s="710"/>
      <c r="AV574" s="710"/>
      <c r="AW574" s="710"/>
      <c r="AX574" s="710"/>
    </row>
    <row r="575" spans="1:50" s="1" customFormat="1" x14ac:dyDescent="0.2">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416"/>
      <c r="AD575" s="710"/>
      <c r="AE575" s="710"/>
      <c r="AF575" s="710"/>
      <c r="AG575" s="710"/>
      <c r="AH575" s="710"/>
      <c r="AI575" s="710"/>
      <c r="AJ575" s="710"/>
      <c r="AK575" s="710"/>
      <c r="AL575" s="710"/>
      <c r="AM575" s="710"/>
      <c r="AN575" s="710"/>
      <c r="AO575" s="710"/>
      <c r="AP575" s="710"/>
      <c r="AQ575" s="710"/>
      <c r="AR575" s="710"/>
      <c r="AS575" s="710"/>
      <c r="AT575" s="710"/>
      <c r="AU575" s="710"/>
      <c r="AV575" s="710"/>
      <c r="AW575" s="710"/>
      <c r="AX575" s="710"/>
    </row>
    <row r="576" spans="1:50" s="1" customFormat="1" x14ac:dyDescent="0.2">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416"/>
      <c r="AD576" s="710"/>
      <c r="AE576" s="710"/>
      <c r="AF576" s="710"/>
      <c r="AG576" s="710"/>
      <c r="AH576" s="710"/>
      <c r="AI576" s="710"/>
      <c r="AJ576" s="710"/>
      <c r="AK576" s="710"/>
      <c r="AL576" s="710"/>
      <c r="AM576" s="710"/>
      <c r="AN576" s="710"/>
      <c r="AO576" s="710"/>
      <c r="AP576" s="710"/>
      <c r="AQ576" s="710"/>
      <c r="AR576" s="710"/>
      <c r="AS576" s="710"/>
      <c r="AT576" s="710"/>
      <c r="AU576" s="710"/>
      <c r="AV576" s="710"/>
      <c r="AW576" s="710"/>
      <c r="AX576" s="710"/>
    </row>
    <row r="577" spans="1:50" s="1" customFormat="1" x14ac:dyDescent="0.2">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416"/>
      <c r="AD577" s="710"/>
      <c r="AE577" s="710"/>
      <c r="AF577" s="710"/>
      <c r="AG577" s="710"/>
      <c r="AH577" s="710"/>
      <c r="AI577" s="710"/>
      <c r="AJ577" s="710"/>
      <c r="AK577" s="710"/>
      <c r="AL577" s="710"/>
      <c r="AM577" s="710"/>
      <c r="AN577" s="710"/>
      <c r="AO577" s="710"/>
      <c r="AP577" s="710"/>
      <c r="AQ577" s="710"/>
      <c r="AR577" s="710"/>
      <c r="AS577" s="710"/>
      <c r="AT577" s="710"/>
      <c r="AU577" s="710"/>
      <c r="AV577" s="710"/>
      <c r="AW577" s="710"/>
      <c r="AX577" s="710"/>
    </row>
    <row r="578" spans="1:50" s="1" customFormat="1" x14ac:dyDescent="0.2">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416"/>
      <c r="AD578" s="710"/>
      <c r="AE578" s="710"/>
      <c r="AF578" s="710"/>
      <c r="AG578" s="710"/>
      <c r="AH578" s="710"/>
      <c r="AI578" s="710"/>
      <c r="AJ578" s="710"/>
      <c r="AK578" s="710"/>
      <c r="AL578" s="710"/>
      <c r="AM578" s="710"/>
      <c r="AN578" s="710"/>
      <c r="AO578" s="710"/>
      <c r="AP578" s="710"/>
      <c r="AQ578" s="710"/>
      <c r="AR578" s="710"/>
      <c r="AS578" s="710"/>
      <c r="AT578" s="710"/>
      <c r="AU578" s="710"/>
      <c r="AV578" s="710"/>
      <c r="AW578" s="710"/>
      <c r="AX578" s="710"/>
    </row>
    <row r="579" spans="1:50" s="1" customFormat="1" x14ac:dyDescent="0.2">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416"/>
      <c r="AD579" s="710"/>
      <c r="AE579" s="710"/>
      <c r="AF579" s="710"/>
      <c r="AG579" s="710"/>
      <c r="AH579" s="710"/>
      <c r="AI579" s="710"/>
      <c r="AJ579" s="710"/>
      <c r="AK579" s="710"/>
      <c r="AL579" s="710"/>
      <c r="AM579" s="710"/>
      <c r="AN579" s="710"/>
      <c r="AO579" s="710"/>
      <c r="AP579" s="710"/>
      <c r="AQ579" s="710"/>
      <c r="AR579" s="710"/>
      <c r="AS579" s="710"/>
      <c r="AT579" s="710"/>
      <c r="AU579" s="710"/>
      <c r="AV579" s="710"/>
      <c r="AW579" s="710"/>
      <c r="AX579" s="710"/>
    </row>
    <row r="580" spans="1:50" s="1" customFormat="1" x14ac:dyDescent="0.2">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416"/>
      <c r="AD580" s="710"/>
      <c r="AE580" s="710"/>
      <c r="AF580" s="710"/>
      <c r="AG580" s="710"/>
      <c r="AH580" s="710"/>
      <c r="AI580" s="710"/>
      <c r="AJ580" s="710"/>
      <c r="AK580" s="710"/>
      <c r="AL580" s="710"/>
      <c r="AM580" s="710"/>
      <c r="AN580" s="710"/>
      <c r="AO580" s="710"/>
      <c r="AP580" s="710"/>
      <c r="AQ580" s="710"/>
      <c r="AR580" s="710"/>
      <c r="AS580" s="710"/>
      <c r="AT580" s="710"/>
      <c r="AU580" s="710"/>
      <c r="AV580" s="710"/>
      <c r="AW580" s="710"/>
      <c r="AX580" s="710"/>
    </row>
    <row r="581" spans="1:50" s="1" customFormat="1" x14ac:dyDescent="0.2">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416"/>
      <c r="AD581" s="710"/>
      <c r="AE581" s="710"/>
      <c r="AF581" s="710"/>
      <c r="AG581" s="710"/>
      <c r="AH581" s="710"/>
      <c r="AI581" s="710"/>
      <c r="AJ581" s="710"/>
      <c r="AK581" s="710"/>
      <c r="AL581" s="710"/>
      <c r="AM581" s="710"/>
      <c r="AN581" s="710"/>
      <c r="AO581" s="710"/>
      <c r="AP581" s="710"/>
      <c r="AQ581" s="710"/>
      <c r="AR581" s="710"/>
      <c r="AS581" s="710"/>
      <c r="AT581" s="710"/>
      <c r="AU581" s="710"/>
      <c r="AV581" s="710"/>
      <c r="AW581" s="710"/>
      <c r="AX581" s="710"/>
    </row>
    <row r="582" spans="1:50" s="1" customFormat="1" x14ac:dyDescent="0.2">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416"/>
      <c r="AD582" s="710"/>
      <c r="AE582" s="710"/>
      <c r="AF582" s="710"/>
      <c r="AG582" s="710"/>
      <c r="AH582" s="710"/>
      <c r="AI582" s="710"/>
      <c r="AJ582" s="710"/>
      <c r="AK582" s="710"/>
      <c r="AL582" s="710"/>
      <c r="AM582" s="710"/>
      <c r="AN582" s="710"/>
      <c r="AO582" s="710"/>
      <c r="AP582" s="710"/>
      <c r="AQ582" s="710"/>
      <c r="AR582" s="710"/>
      <c r="AS582" s="710"/>
      <c r="AT582" s="710"/>
      <c r="AU582" s="710"/>
      <c r="AV582" s="710"/>
      <c r="AW582" s="710"/>
      <c r="AX582" s="710"/>
    </row>
    <row r="583" spans="1:50" s="1" customFormat="1" x14ac:dyDescent="0.2">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416"/>
      <c r="AD583" s="710"/>
      <c r="AE583" s="710"/>
      <c r="AF583" s="710"/>
      <c r="AG583" s="710"/>
      <c r="AH583" s="710"/>
      <c r="AI583" s="710"/>
      <c r="AJ583" s="710"/>
      <c r="AK583" s="710"/>
      <c r="AL583" s="710"/>
      <c r="AM583" s="710"/>
      <c r="AN583" s="710"/>
      <c r="AO583" s="710"/>
      <c r="AP583" s="710"/>
      <c r="AQ583" s="710"/>
      <c r="AR583" s="710"/>
      <c r="AS583" s="710"/>
      <c r="AT583" s="710"/>
      <c r="AU583" s="710"/>
      <c r="AV583" s="710"/>
      <c r="AW583" s="710"/>
      <c r="AX583" s="710"/>
    </row>
    <row r="584" spans="1:50" s="1" customFormat="1" x14ac:dyDescent="0.2">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416"/>
      <c r="AD584" s="710"/>
      <c r="AE584" s="710"/>
      <c r="AF584" s="710"/>
      <c r="AG584" s="710"/>
      <c r="AH584" s="710"/>
      <c r="AI584" s="710"/>
      <c r="AJ584" s="710"/>
      <c r="AK584" s="710"/>
      <c r="AL584" s="710"/>
      <c r="AM584" s="710"/>
      <c r="AN584" s="710"/>
      <c r="AO584" s="710"/>
      <c r="AP584" s="710"/>
      <c r="AQ584" s="710"/>
      <c r="AR584" s="710"/>
      <c r="AS584" s="710"/>
      <c r="AT584" s="710"/>
      <c r="AU584" s="710"/>
      <c r="AV584" s="710"/>
      <c r="AW584" s="710"/>
      <c r="AX584" s="710"/>
    </row>
    <row r="585" spans="1:50" s="1" customFormat="1" x14ac:dyDescent="0.2">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416"/>
      <c r="AD585" s="710"/>
      <c r="AE585" s="710"/>
      <c r="AF585" s="710"/>
      <c r="AG585" s="710"/>
      <c r="AH585" s="710"/>
      <c r="AI585" s="710"/>
      <c r="AJ585" s="710"/>
      <c r="AK585" s="710"/>
      <c r="AL585" s="710"/>
      <c r="AM585" s="710"/>
      <c r="AN585" s="710"/>
      <c r="AO585" s="710"/>
      <c r="AP585" s="710"/>
      <c r="AQ585" s="710"/>
      <c r="AR585" s="710"/>
      <c r="AS585" s="710"/>
      <c r="AT585" s="710"/>
      <c r="AU585" s="710"/>
      <c r="AV585" s="710"/>
      <c r="AW585" s="710"/>
      <c r="AX585" s="710"/>
    </row>
    <row r="586" spans="1:50" s="1" customFormat="1" x14ac:dyDescent="0.2">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416"/>
      <c r="AD586" s="710"/>
      <c r="AE586" s="710"/>
      <c r="AF586" s="710"/>
      <c r="AG586" s="710"/>
      <c r="AH586" s="710"/>
      <c r="AI586" s="710"/>
      <c r="AJ586" s="710"/>
      <c r="AK586" s="710"/>
      <c r="AL586" s="710"/>
      <c r="AM586" s="710"/>
      <c r="AN586" s="710"/>
      <c r="AO586" s="710"/>
      <c r="AP586" s="710"/>
      <c r="AQ586" s="710"/>
      <c r="AR586" s="710"/>
      <c r="AS586" s="710"/>
      <c r="AT586" s="710"/>
      <c r="AU586" s="710"/>
      <c r="AV586" s="710"/>
      <c r="AW586" s="710"/>
      <c r="AX586" s="710"/>
    </row>
    <row r="587" spans="1:50" s="1" customFormat="1" x14ac:dyDescent="0.2">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416"/>
      <c r="AD587" s="710"/>
      <c r="AE587" s="710"/>
      <c r="AF587" s="710"/>
      <c r="AG587" s="710"/>
      <c r="AH587" s="710"/>
      <c r="AI587" s="710"/>
      <c r="AJ587" s="710"/>
      <c r="AK587" s="710"/>
      <c r="AL587" s="710"/>
      <c r="AM587" s="710"/>
      <c r="AN587" s="710"/>
      <c r="AO587" s="710"/>
      <c r="AP587" s="710"/>
      <c r="AQ587" s="710"/>
      <c r="AR587" s="710"/>
      <c r="AS587" s="710"/>
      <c r="AT587" s="710"/>
      <c r="AU587" s="710"/>
      <c r="AV587" s="710"/>
      <c r="AW587" s="710"/>
      <c r="AX587" s="710"/>
    </row>
    <row r="588" spans="1:50" s="1" customFormat="1" x14ac:dyDescent="0.2">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416"/>
      <c r="AD588" s="710"/>
      <c r="AE588" s="710"/>
      <c r="AF588" s="710"/>
      <c r="AG588" s="710"/>
      <c r="AH588" s="710"/>
      <c r="AI588" s="710"/>
      <c r="AJ588" s="710"/>
      <c r="AK588" s="710"/>
      <c r="AL588" s="710"/>
      <c r="AM588" s="710"/>
      <c r="AN588" s="710"/>
      <c r="AO588" s="710"/>
      <c r="AP588" s="710"/>
      <c r="AQ588" s="710"/>
      <c r="AR588" s="710"/>
      <c r="AS588" s="710"/>
      <c r="AT588" s="710"/>
      <c r="AU588" s="710"/>
      <c r="AV588" s="710"/>
      <c r="AW588" s="710"/>
      <c r="AX588" s="710"/>
    </row>
    <row r="589" spans="1:50" s="1" customFormat="1" x14ac:dyDescent="0.2">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416"/>
      <c r="AD589" s="710"/>
      <c r="AE589" s="710"/>
      <c r="AF589" s="710"/>
      <c r="AG589" s="710"/>
      <c r="AH589" s="710"/>
      <c r="AI589" s="710"/>
      <c r="AJ589" s="710"/>
      <c r="AK589" s="710"/>
      <c r="AL589" s="710"/>
      <c r="AM589" s="710"/>
      <c r="AN589" s="710"/>
      <c r="AO589" s="710"/>
      <c r="AP589" s="710"/>
      <c r="AQ589" s="710"/>
      <c r="AR589" s="710"/>
      <c r="AS589" s="710"/>
      <c r="AT589" s="710"/>
      <c r="AU589" s="710"/>
      <c r="AV589" s="710"/>
      <c r="AW589" s="710"/>
      <c r="AX589" s="710"/>
    </row>
    <row r="590" spans="1:50" s="1" customFormat="1" x14ac:dyDescent="0.2">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416"/>
      <c r="AD590" s="710"/>
      <c r="AE590" s="710"/>
      <c r="AF590" s="710"/>
      <c r="AG590" s="710"/>
      <c r="AH590" s="710"/>
      <c r="AI590" s="710"/>
      <c r="AJ590" s="710"/>
      <c r="AK590" s="710"/>
      <c r="AL590" s="710"/>
      <c r="AM590" s="710"/>
      <c r="AN590" s="710"/>
      <c r="AO590" s="710"/>
      <c r="AP590" s="710"/>
      <c r="AQ590" s="710"/>
      <c r="AR590" s="710"/>
      <c r="AS590" s="710"/>
      <c r="AT590" s="710"/>
      <c r="AU590" s="710"/>
      <c r="AV590" s="710"/>
      <c r="AW590" s="710"/>
      <c r="AX590" s="710"/>
    </row>
    <row r="591" spans="1:50" s="1" customFormat="1" x14ac:dyDescent="0.2">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416"/>
      <c r="AD591" s="710"/>
      <c r="AE591" s="710"/>
      <c r="AF591" s="710"/>
      <c r="AG591" s="710"/>
      <c r="AH591" s="710"/>
      <c r="AI591" s="710"/>
      <c r="AJ591" s="710"/>
      <c r="AK591" s="710"/>
      <c r="AL591" s="710"/>
      <c r="AM591" s="710"/>
      <c r="AN591" s="710"/>
      <c r="AO591" s="710"/>
      <c r="AP591" s="710"/>
      <c r="AQ591" s="710"/>
      <c r="AR591" s="710"/>
      <c r="AS591" s="710"/>
      <c r="AT591" s="710"/>
      <c r="AU591" s="710"/>
      <c r="AV591" s="710"/>
      <c r="AW591" s="710"/>
      <c r="AX591" s="710"/>
    </row>
    <row r="592" spans="1:50" s="1" customFormat="1" x14ac:dyDescent="0.2">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416"/>
      <c r="AD592" s="710"/>
      <c r="AE592" s="710"/>
      <c r="AF592" s="710"/>
      <c r="AG592" s="710"/>
      <c r="AH592" s="710"/>
      <c r="AI592" s="710"/>
      <c r="AJ592" s="710"/>
      <c r="AK592" s="710"/>
      <c r="AL592" s="710"/>
      <c r="AM592" s="710"/>
      <c r="AN592" s="710"/>
      <c r="AO592" s="710"/>
      <c r="AP592" s="710"/>
      <c r="AQ592" s="710"/>
      <c r="AR592" s="710"/>
      <c r="AS592" s="710"/>
      <c r="AT592" s="710"/>
      <c r="AU592" s="710"/>
      <c r="AV592" s="710"/>
      <c r="AW592" s="710"/>
      <c r="AX592" s="710"/>
    </row>
    <row r="593" spans="1:50" s="1" customFormat="1" x14ac:dyDescent="0.2">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416"/>
      <c r="AD593" s="710"/>
      <c r="AE593" s="710"/>
      <c r="AF593" s="710"/>
      <c r="AG593" s="710"/>
      <c r="AH593" s="710"/>
      <c r="AI593" s="710"/>
      <c r="AJ593" s="710"/>
      <c r="AK593" s="710"/>
      <c r="AL593" s="710"/>
      <c r="AM593" s="710"/>
      <c r="AN593" s="710"/>
      <c r="AO593" s="710"/>
      <c r="AP593" s="710"/>
      <c r="AQ593" s="710"/>
      <c r="AR593" s="710"/>
      <c r="AS593" s="710"/>
      <c r="AT593" s="710"/>
      <c r="AU593" s="710"/>
      <c r="AV593" s="710"/>
      <c r="AW593" s="710"/>
      <c r="AX593" s="710"/>
    </row>
    <row r="594" spans="1:50" s="1" customFormat="1" x14ac:dyDescent="0.2">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416"/>
      <c r="AD594" s="710"/>
      <c r="AE594" s="710"/>
      <c r="AF594" s="710"/>
      <c r="AG594" s="710"/>
      <c r="AH594" s="710"/>
      <c r="AI594" s="710"/>
      <c r="AJ594" s="710"/>
      <c r="AK594" s="710"/>
      <c r="AL594" s="710"/>
      <c r="AM594" s="710"/>
      <c r="AN594" s="710"/>
      <c r="AO594" s="710"/>
      <c r="AP594" s="710"/>
      <c r="AQ594" s="710"/>
      <c r="AR594" s="710"/>
      <c r="AS594" s="710"/>
      <c r="AT594" s="710"/>
      <c r="AU594" s="710"/>
      <c r="AV594" s="710"/>
      <c r="AW594" s="710"/>
      <c r="AX594" s="710"/>
    </row>
    <row r="595" spans="1:50" s="1" customFormat="1" x14ac:dyDescent="0.2">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416"/>
      <c r="AD595" s="710"/>
      <c r="AE595" s="710"/>
      <c r="AF595" s="710"/>
      <c r="AG595" s="710"/>
      <c r="AH595" s="710"/>
      <c r="AI595" s="710"/>
      <c r="AJ595" s="710"/>
      <c r="AK595" s="710"/>
      <c r="AL595" s="710"/>
      <c r="AM595" s="710"/>
      <c r="AN595" s="710"/>
      <c r="AO595" s="710"/>
      <c r="AP595" s="710"/>
      <c r="AQ595" s="710"/>
      <c r="AR595" s="710"/>
      <c r="AS595" s="710"/>
      <c r="AT595" s="710"/>
      <c r="AU595" s="710"/>
      <c r="AV595" s="710"/>
      <c r="AW595" s="710"/>
      <c r="AX595" s="710"/>
    </row>
    <row r="596" spans="1:50" s="1" customFormat="1" x14ac:dyDescent="0.2">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416"/>
      <c r="AD596" s="710"/>
      <c r="AE596" s="710"/>
      <c r="AF596" s="710"/>
      <c r="AG596" s="710"/>
      <c r="AH596" s="710"/>
      <c r="AI596" s="710"/>
      <c r="AJ596" s="710"/>
      <c r="AK596" s="710"/>
      <c r="AL596" s="710"/>
      <c r="AM596" s="710"/>
      <c r="AN596" s="710"/>
      <c r="AO596" s="710"/>
      <c r="AP596" s="710"/>
      <c r="AQ596" s="710"/>
      <c r="AR596" s="710"/>
      <c r="AS596" s="710"/>
      <c r="AT596" s="710"/>
      <c r="AU596" s="710"/>
      <c r="AV596" s="710"/>
      <c r="AW596" s="710"/>
      <c r="AX596" s="710"/>
    </row>
    <row r="597" spans="1:50" s="1" customFormat="1" x14ac:dyDescent="0.2">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416"/>
      <c r="AD597" s="710"/>
      <c r="AE597" s="710"/>
      <c r="AF597" s="710"/>
      <c r="AG597" s="710"/>
      <c r="AH597" s="710"/>
      <c r="AI597" s="710"/>
      <c r="AJ597" s="710"/>
      <c r="AK597" s="710"/>
      <c r="AL597" s="710"/>
      <c r="AM597" s="710"/>
      <c r="AN597" s="710"/>
      <c r="AO597" s="710"/>
      <c r="AP597" s="710"/>
      <c r="AQ597" s="710"/>
      <c r="AR597" s="710"/>
      <c r="AS597" s="710"/>
      <c r="AT597" s="710"/>
      <c r="AU597" s="710"/>
      <c r="AV597" s="710"/>
      <c r="AW597" s="710"/>
      <c r="AX597" s="710"/>
    </row>
    <row r="598" spans="1:50" s="1" customFormat="1" x14ac:dyDescent="0.2">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416"/>
      <c r="AD598" s="710"/>
      <c r="AE598" s="710"/>
      <c r="AF598" s="710"/>
      <c r="AG598" s="710"/>
      <c r="AH598" s="710"/>
      <c r="AI598" s="710"/>
      <c r="AJ598" s="710"/>
      <c r="AK598" s="710"/>
      <c r="AL598" s="710"/>
      <c r="AM598" s="710"/>
      <c r="AN598" s="710"/>
      <c r="AO598" s="710"/>
      <c r="AP598" s="710"/>
      <c r="AQ598" s="710"/>
      <c r="AR598" s="710"/>
      <c r="AS598" s="710"/>
      <c r="AT598" s="710"/>
      <c r="AU598" s="710"/>
      <c r="AV598" s="710"/>
      <c r="AW598" s="710"/>
      <c r="AX598" s="710"/>
    </row>
    <row r="599" spans="1:50" s="1" customFormat="1" x14ac:dyDescent="0.2">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416"/>
      <c r="AD599" s="710"/>
      <c r="AE599" s="710"/>
      <c r="AF599" s="710"/>
      <c r="AG599" s="710"/>
      <c r="AH599" s="710"/>
      <c r="AI599" s="710"/>
      <c r="AJ599" s="710"/>
      <c r="AK599" s="710"/>
      <c r="AL599" s="710"/>
      <c r="AM599" s="710"/>
      <c r="AN599" s="710"/>
      <c r="AO599" s="710"/>
      <c r="AP599" s="710"/>
      <c r="AQ599" s="710"/>
      <c r="AR599" s="710"/>
      <c r="AS599" s="710"/>
      <c r="AT599" s="710"/>
      <c r="AU599" s="710"/>
      <c r="AV599" s="710"/>
      <c r="AW599" s="710"/>
      <c r="AX599" s="710"/>
    </row>
    <row r="600" spans="1:50" s="1" customFormat="1" x14ac:dyDescent="0.2">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416"/>
      <c r="AD600" s="710"/>
      <c r="AE600" s="710"/>
      <c r="AF600" s="710"/>
      <c r="AG600" s="710"/>
      <c r="AH600" s="710"/>
      <c r="AI600" s="710"/>
      <c r="AJ600" s="710"/>
      <c r="AK600" s="710"/>
      <c r="AL600" s="710"/>
      <c r="AM600" s="710"/>
      <c r="AN600" s="710"/>
      <c r="AO600" s="710"/>
      <c r="AP600" s="710"/>
      <c r="AQ600" s="710"/>
      <c r="AR600" s="710"/>
      <c r="AS600" s="710"/>
      <c r="AT600" s="710"/>
      <c r="AU600" s="710"/>
      <c r="AV600" s="710"/>
      <c r="AW600" s="710"/>
      <c r="AX600" s="710"/>
    </row>
    <row r="601" spans="1:50" s="1" customFormat="1" x14ac:dyDescent="0.2">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416"/>
      <c r="AD601" s="710"/>
      <c r="AE601" s="710"/>
      <c r="AF601" s="710"/>
      <c r="AG601" s="710"/>
      <c r="AH601" s="710"/>
      <c r="AI601" s="710"/>
      <c r="AJ601" s="710"/>
      <c r="AK601" s="710"/>
      <c r="AL601" s="710"/>
      <c r="AM601" s="710"/>
      <c r="AN601" s="710"/>
      <c r="AO601" s="710"/>
      <c r="AP601" s="710"/>
      <c r="AQ601" s="710"/>
      <c r="AR601" s="710"/>
      <c r="AS601" s="710"/>
      <c r="AT601" s="710"/>
      <c r="AU601" s="710"/>
      <c r="AV601" s="710"/>
      <c r="AW601" s="710"/>
      <c r="AX601" s="710"/>
    </row>
    <row r="602" spans="1:50" s="1" customFormat="1" x14ac:dyDescent="0.2">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416"/>
      <c r="AD602" s="710"/>
      <c r="AE602" s="710"/>
      <c r="AF602" s="710"/>
      <c r="AG602" s="710"/>
      <c r="AH602" s="710"/>
      <c r="AI602" s="710"/>
      <c r="AJ602" s="710"/>
      <c r="AK602" s="710"/>
      <c r="AL602" s="710"/>
      <c r="AM602" s="710"/>
      <c r="AN602" s="710"/>
      <c r="AO602" s="710"/>
      <c r="AP602" s="710"/>
      <c r="AQ602" s="710"/>
      <c r="AR602" s="710"/>
      <c r="AS602" s="710"/>
      <c r="AT602" s="710"/>
      <c r="AU602" s="710"/>
      <c r="AV602" s="710"/>
      <c r="AW602" s="710"/>
      <c r="AX602" s="710"/>
    </row>
    <row r="603" spans="1:50" s="1" customFormat="1" x14ac:dyDescent="0.2">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416"/>
      <c r="AD603" s="710"/>
      <c r="AE603" s="710"/>
      <c r="AF603" s="710"/>
      <c r="AG603" s="710"/>
      <c r="AH603" s="710"/>
      <c r="AI603" s="710"/>
      <c r="AJ603" s="710"/>
      <c r="AK603" s="710"/>
      <c r="AL603" s="710"/>
      <c r="AM603" s="710"/>
      <c r="AN603" s="710"/>
      <c r="AO603" s="710"/>
      <c r="AP603" s="710"/>
      <c r="AQ603" s="710"/>
      <c r="AR603" s="710"/>
      <c r="AS603" s="710"/>
      <c r="AT603" s="710"/>
      <c r="AU603" s="710"/>
      <c r="AV603" s="710"/>
      <c r="AW603" s="710"/>
      <c r="AX603" s="710"/>
    </row>
    <row r="604" spans="1:50" s="1" customFormat="1" x14ac:dyDescent="0.2">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416"/>
      <c r="AD604" s="710"/>
      <c r="AE604" s="710"/>
      <c r="AF604" s="710"/>
      <c r="AG604" s="710"/>
      <c r="AH604" s="710"/>
      <c r="AI604" s="710"/>
      <c r="AJ604" s="710"/>
      <c r="AK604" s="710"/>
      <c r="AL604" s="710"/>
      <c r="AM604" s="710"/>
      <c r="AN604" s="710"/>
      <c r="AO604" s="710"/>
      <c r="AP604" s="710"/>
      <c r="AQ604" s="710"/>
      <c r="AR604" s="710"/>
      <c r="AS604" s="710"/>
      <c r="AT604" s="710"/>
      <c r="AU604" s="710"/>
      <c r="AV604" s="710"/>
      <c r="AW604" s="710"/>
      <c r="AX604" s="710"/>
    </row>
    <row r="605" spans="1:50" s="1" customFormat="1" x14ac:dyDescent="0.2">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416"/>
      <c r="AD605" s="710"/>
      <c r="AE605" s="710"/>
      <c r="AF605" s="710"/>
      <c r="AG605" s="710"/>
      <c r="AH605" s="710"/>
      <c r="AI605" s="710"/>
      <c r="AJ605" s="710"/>
      <c r="AK605" s="710"/>
      <c r="AL605" s="710"/>
      <c r="AM605" s="710"/>
      <c r="AN605" s="710"/>
      <c r="AO605" s="710"/>
      <c r="AP605" s="710"/>
      <c r="AQ605" s="710"/>
      <c r="AR605" s="710"/>
      <c r="AS605" s="710"/>
      <c r="AT605" s="710"/>
      <c r="AU605" s="710"/>
      <c r="AV605" s="710"/>
      <c r="AW605" s="710"/>
      <c r="AX605" s="710"/>
    </row>
    <row r="606" spans="1:50" s="1" customFormat="1" x14ac:dyDescent="0.2">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416"/>
      <c r="AD606" s="710"/>
      <c r="AE606" s="710"/>
      <c r="AF606" s="710"/>
      <c r="AG606" s="710"/>
      <c r="AH606" s="710"/>
      <c r="AI606" s="710"/>
      <c r="AJ606" s="710"/>
      <c r="AK606" s="710"/>
      <c r="AL606" s="710"/>
      <c r="AM606" s="710"/>
      <c r="AN606" s="710"/>
      <c r="AO606" s="710"/>
      <c r="AP606" s="710"/>
      <c r="AQ606" s="710"/>
      <c r="AR606" s="710"/>
      <c r="AS606" s="710"/>
      <c r="AT606" s="710"/>
      <c r="AU606" s="710"/>
      <c r="AV606" s="710"/>
      <c r="AW606" s="710"/>
      <c r="AX606" s="710"/>
    </row>
    <row r="607" spans="1:50" s="1" customFormat="1" x14ac:dyDescent="0.2">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416"/>
      <c r="AD607" s="710"/>
      <c r="AE607" s="710"/>
      <c r="AF607" s="710"/>
      <c r="AG607" s="710"/>
      <c r="AH607" s="710"/>
      <c r="AI607" s="710"/>
      <c r="AJ607" s="710"/>
      <c r="AK607" s="710"/>
      <c r="AL607" s="710"/>
      <c r="AM607" s="710"/>
      <c r="AN607" s="710"/>
      <c r="AO607" s="710"/>
      <c r="AP607" s="710"/>
      <c r="AQ607" s="710"/>
      <c r="AR607" s="710"/>
      <c r="AS607" s="710"/>
      <c r="AT607" s="710"/>
      <c r="AU607" s="710"/>
      <c r="AV607" s="710"/>
      <c r="AW607" s="710"/>
      <c r="AX607" s="710"/>
    </row>
    <row r="608" spans="1:50" s="1" customFormat="1" x14ac:dyDescent="0.2">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416"/>
      <c r="AD608" s="710"/>
      <c r="AE608" s="710"/>
      <c r="AF608" s="710"/>
      <c r="AG608" s="710"/>
      <c r="AH608" s="710"/>
      <c r="AI608" s="710"/>
      <c r="AJ608" s="710"/>
      <c r="AK608" s="710"/>
      <c r="AL608" s="710"/>
      <c r="AM608" s="710"/>
      <c r="AN608" s="710"/>
      <c r="AO608" s="710"/>
      <c r="AP608" s="710"/>
      <c r="AQ608" s="710"/>
      <c r="AR608" s="710"/>
      <c r="AS608" s="710"/>
      <c r="AT608" s="710"/>
      <c r="AU608" s="710"/>
      <c r="AV608" s="710"/>
      <c r="AW608" s="710"/>
      <c r="AX608" s="710"/>
    </row>
    <row r="609" spans="1:50" s="1" customFormat="1" x14ac:dyDescent="0.2">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416"/>
      <c r="AD609" s="710"/>
      <c r="AE609" s="710"/>
      <c r="AF609" s="710"/>
      <c r="AG609" s="710"/>
      <c r="AH609" s="710"/>
      <c r="AI609" s="710"/>
      <c r="AJ609" s="710"/>
      <c r="AK609" s="710"/>
      <c r="AL609" s="710"/>
      <c r="AM609" s="710"/>
      <c r="AN609" s="710"/>
      <c r="AO609" s="710"/>
      <c r="AP609" s="710"/>
      <c r="AQ609" s="710"/>
      <c r="AR609" s="710"/>
      <c r="AS609" s="710"/>
      <c r="AT609" s="710"/>
      <c r="AU609" s="710"/>
      <c r="AV609" s="710"/>
      <c r="AW609" s="710"/>
      <c r="AX609" s="710"/>
    </row>
    <row r="610" spans="1:50" s="1" customFormat="1" x14ac:dyDescent="0.2">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416"/>
      <c r="AD610" s="710"/>
      <c r="AE610" s="710"/>
      <c r="AF610" s="710"/>
      <c r="AG610" s="710"/>
      <c r="AH610" s="710"/>
      <c r="AI610" s="710"/>
      <c r="AJ610" s="710"/>
      <c r="AK610" s="710"/>
      <c r="AL610" s="710"/>
      <c r="AM610" s="710"/>
      <c r="AN610" s="710"/>
      <c r="AO610" s="710"/>
      <c r="AP610" s="710"/>
      <c r="AQ610" s="710"/>
      <c r="AR610" s="710"/>
      <c r="AS610" s="710"/>
      <c r="AT610" s="710"/>
      <c r="AU610" s="710"/>
      <c r="AV610" s="710"/>
      <c r="AW610" s="710"/>
      <c r="AX610" s="710"/>
    </row>
    <row r="611" spans="1:50" s="1" customFormat="1" x14ac:dyDescent="0.2">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416"/>
      <c r="AD611" s="710"/>
      <c r="AE611" s="710"/>
      <c r="AF611" s="710"/>
      <c r="AG611" s="710"/>
      <c r="AH611" s="710"/>
      <c r="AI611" s="710"/>
      <c r="AJ611" s="710"/>
      <c r="AK611" s="710"/>
      <c r="AL611" s="710"/>
      <c r="AM611" s="710"/>
      <c r="AN611" s="710"/>
      <c r="AO611" s="710"/>
      <c r="AP611" s="710"/>
      <c r="AQ611" s="710"/>
      <c r="AR611" s="710"/>
      <c r="AS611" s="710"/>
      <c r="AT611" s="710"/>
      <c r="AU611" s="710"/>
      <c r="AV611" s="710"/>
      <c r="AW611" s="710"/>
      <c r="AX611" s="710"/>
    </row>
    <row r="612" spans="1:50" s="1" customFormat="1" x14ac:dyDescent="0.2">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416"/>
      <c r="AD612" s="710"/>
      <c r="AE612" s="710"/>
      <c r="AF612" s="710"/>
      <c r="AG612" s="710"/>
      <c r="AH612" s="710"/>
      <c r="AI612" s="710"/>
      <c r="AJ612" s="710"/>
      <c r="AK612" s="710"/>
      <c r="AL612" s="710"/>
      <c r="AM612" s="710"/>
      <c r="AN612" s="710"/>
      <c r="AO612" s="710"/>
      <c r="AP612" s="710"/>
      <c r="AQ612" s="710"/>
      <c r="AR612" s="710"/>
      <c r="AS612" s="710"/>
      <c r="AT612" s="710"/>
      <c r="AU612" s="710"/>
      <c r="AV612" s="710"/>
      <c r="AW612" s="710"/>
      <c r="AX612" s="710"/>
    </row>
    <row r="613" spans="1:50" s="1" customFormat="1" x14ac:dyDescent="0.2">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416"/>
      <c r="AD613" s="710"/>
      <c r="AE613" s="710"/>
      <c r="AF613" s="710"/>
      <c r="AG613" s="710"/>
      <c r="AH613" s="710"/>
      <c r="AI613" s="710"/>
      <c r="AJ613" s="710"/>
      <c r="AK613" s="710"/>
      <c r="AL613" s="710"/>
      <c r="AM613" s="710"/>
      <c r="AN613" s="710"/>
      <c r="AO613" s="710"/>
      <c r="AP613" s="710"/>
      <c r="AQ613" s="710"/>
      <c r="AR613" s="710"/>
      <c r="AS613" s="710"/>
      <c r="AT613" s="710"/>
      <c r="AU613" s="710"/>
      <c r="AV613" s="710"/>
      <c r="AW613" s="710"/>
      <c r="AX613" s="710"/>
    </row>
    <row r="614" spans="1:50" s="1" customFormat="1" x14ac:dyDescent="0.2">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416"/>
      <c r="AD614" s="710"/>
      <c r="AE614" s="710"/>
      <c r="AF614" s="710"/>
      <c r="AG614" s="710"/>
      <c r="AH614" s="710"/>
      <c r="AI614" s="710"/>
      <c r="AJ614" s="710"/>
      <c r="AK614" s="710"/>
      <c r="AL614" s="710"/>
      <c r="AM614" s="710"/>
      <c r="AN614" s="710"/>
      <c r="AO614" s="710"/>
      <c r="AP614" s="710"/>
      <c r="AQ614" s="710"/>
      <c r="AR614" s="710"/>
      <c r="AS614" s="710"/>
      <c r="AT614" s="710"/>
      <c r="AU614" s="710"/>
      <c r="AV614" s="710"/>
      <c r="AW614" s="710"/>
      <c r="AX614" s="710"/>
    </row>
    <row r="615" spans="1:50" s="1" customFormat="1" x14ac:dyDescent="0.2">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416"/>
      <c r="AD615" s="710"/>
      <c r="AE615" s="710"/>
      <c r="AF615" s="710"/>
      <c r="AG615" s="710"/>
      <c r="AH615" s="710"/>
      <c r="AI615" s="710"/>
      <c r="AJ615" s="710"/>
      <c r="AK615" s="710"/>
      <c r="AL615" s="710"/>
      <c r="AM615" s="710"/>
      <c r="AN615" s="710"/>
      <c r="AO615" s="710"/>
      <c r="AP615" s="710"/>
      <c r="AQ615" s="710"/>
      <c r="AR615" s="710"/>
      <c r="AS615" s="710"/>
      <c r="AT615" s="710"/>
      <c r="AU615" s="710"/>
      <c r="AV615" s="710"/>
      <c r="AW615" s="710"/>
      <c r="AX615" s="710"/>
    </row>
    <row r="616" spans="1:50" s="1" customFormat="1" x14ac:dyDescent="0.2">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416"/>
      <c r="AD616" s="710"/>
      <c r="AE616" s="710"/>
      <c r="AF616" s="710"/>
      <c r="AG616" s="710"/>
      <c r="AH616" s="710"/>
      <c r="AI616" s="710"/>
      <c r="AJ616" s="710"/>
      <c r="AK616" s="710"/>
      <c r="AL616" s="710"/>
      <c r="AM616" s="710"/>
      <c r="AN616" s="710"/>
      <c r="AO616" s="710"/>
      <c r="AP616" s="710"/>
      <c r="AQ616" s="710"/>
      <c r="AR616" s="710"/>
      <c r="AS616" s="710"/>
      <c r="AT616" s="710"/>
      <c r="AU616" s="710"/>
      <c r="AV616" s="710"/>
      <c r="AW616" s="710"/>
      <c r="AX616" s="710"/>
    </row>
    <row r="617" spans="1:50" s="1" customFormat="1" x14ac:dyDescent="0.2">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416"/>
      <c r="AD617" s="710"/>
      <c r="AE617" s="710"/>
      <c r="AF617" s="710"/>
      <c r="AG617" s="710"/>
      <c r="AH617" s="710"/>
      <c r="AI617" s="710"/>
      <c r="AJ617" s="710"/>
      <c r="AK617" s="710"/>
      <c r="AL617" s="710"/>
      <c r="AM617" s="710"/>
      <c r="AN617" s="710"/>
      <c r="AO617" s="710"/>
      <c r="AP617" s="710"/>
      <c r="AQ617" s="710"/>
      <c r="AR617" s="710"/>
      <c r="AS617" s="710"/>
      <c r="AT617" s="710"/>
      <c r="AU617" s="710"/>
      <c r="AV617" s="710"/>
      <c r="AW617" s="710"/>
      <c r="AX617" s="710"/>
    </row>
    <row r="618" spans="1:50" s="1" customFormat="1" x14ac:dyDescent="0.2">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416"/>
      <c r="AD618" s="710"/>
      <c r="AE618" s="710"/>
      <c r="AF618" s="710"/>
      <c r="AG618" s="710"/>
      <c r="AH618" s="710"/>
      <c r="AI618" s="710"/>
      <c r="AJ618" s="710"/>
      <c r="AK618" s="710"/>
      <c r="AL618" s="710"/>
      <c r="AM618" s="710"/>
      <c r="AN618" s="710"/>
      <c r="AO618" s="710"/>
      <c r="AP618" s="710"/>
      <c r="AQ618" s="710"/>
      <c r="AR618" s="710"/>
      <c r="AS618" s="710"/>
      <c r="AT618" s="710"/>
      <c r="AU618" s="710"/>
      <c r="AV618" s="710"/>
      <c r="AW618" s="710"/>
      <c r="AX618" s="710"/>
    </row>
    <row r="619" spans="1:50" s="1" customFormat="1" x14ac:dyDescent="0.2">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416"/>
      <c r="AD619" s="710"/>
      <c r="AE619" s="710"/>
      <c r="AF619" s="710"/>
      <c r="AG619" s="710"/>
      <c r="AH619" s="710"/>
      <c r="AI619" s="710"/>
      <c r="AJ619" s="710"/>
      <c r="AK619" s="710"/>
      <c r="AL619" s="710"/>
      <c r="AM619" s="710"/>
      <c r="AN619" s="710"/>
      <c r="AO619" s="710"/>
      <c r="AP619" s="710"/>
      <c r="AQ619" s="710"/>
      <c r="AR619" s="710"/>
      <c r="AS619" s="710"/>
      <c r="AT619" s="710"/>
      <c r="AU619" s="710"/>
      <c r="AV619" s="710"/>
      <c r="AW619" s="710"/>
      <c r="AX619" s="710"/>
    </row>
    <row r="620" spans="1:50" s="1" customFormat="1" x14ac:dyDescent="0.2">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416"/>
      <c r="AD620" s="710"/>
      <c r="AE620" s="710"/>
      <c r="AF620" s="710"/>
      <c r="AG620" s="710"/>
      <c r="AH620" s="710"/>
      <c r="AI620" s="710"/>
      <c r="AJ620" s="710"/>
      <c r="AK620" s="710"/>
      <c r="AL620" s="710"/>
      <c r="AM620" s="710"/>
      <c r="AN620" s="710"/>
      <c r="AO620" s="710"/>
      <c r="AP620" s="710"/>
      <c r="AQ620" s="710"/>
      <c r="AR620" s="710"/>
      <c r="AS620" s="710"/>
      <c r="AT620" s="710"/>
      <c r="AU620" s="710"/>
      <c r="AV620" s="710"/>
      <c r="AW620" s="710"/>
      <c r="AX620" s="710"/>
    </row>
    <row r="621" spans="1:50" s="1" customFormat="1" x14ac:dyDescent="0.2">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416"/>
      <c r="AD621" s="710"/>
      <c r="AE621" s="710"/>
      <c r="AF621" s="710"/>
      <c r="AG621" s="710"/>
      <c r="AH621" s="710"/>
      <c r="AI621" s="710"/>
      <c r="AJ621" s="710"/>
      <c r="AK621" s="710"/>
      <c r="AL621" s="710"/>
      <c r="AM621" s="710"/>
      <c r="AN621" s="710"/>
      <c r="AO621" s="710"/>
      <c r="AP621" s="710"/>
      <c r="AQ621" s="710"/>
      <c r="AR621" s="710"/>
      <c r="AS621" s="710"/>
      <c r="AT621" s="710"/>
      <c r="AU621" s="710"/>
      <c r="AV621" s="710"/>
      <c r="AW621" s="710"/>
      <c r="AX621" s="710"/>
    </row>
    <row r="622" spans="1:50" s="1" customFormat="1" x14ac:dyDescent="0.2">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416"/>
      <c r="AD622" s="710"/>
      <c r="AE622" s="710"/>
      <c r="AF622" s="710"/>
      <c r="AG622" s="710"/>
      <c r="AH622" s="710"/>
      <c r="AI622" s="710"/>
      <c r="AJ622" s="710"/>
      <c r="AK622" s="710"/>
      <c r="AL622" s="710"/>
      <c r="AM622" s="710"/>
      <c r="AN622" s="710"/>
      <c r="AO622" s="710"/>
      <c r="AP622" s="710"/>
      <c r="AQ622" s="710"/>
      <c r="AR622" s="710"/>
      <c r="AS622" s="710"/>
      <c r="AT622" s="710"/>
      <c r="AU622" s="710"/>
      <c r="AV622" s="710"/>
      <c r="AW622" s="710"/>
      <c r="AX622" s="710"/>
    </row>
    <row r="623" spans="1:50" s="1" customFormat="1" x14ac:dyDescent="0.2">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416"/>
      <c r="AD623" s="710"/>
      <c r="AE623" s="710"/>
      <c r="AF623" s="710"/>
      <c r="AG623" s="710"/>
      <c r="AH623" s="710"/>
      <c r="AI623" s="710"/>
      <c r="AJ623" s="710"/>
      <c r="AK623" s="710"/>
      <c r="AL623" s="710"/>
      <c r="AM623" s="710"/>
      <c r="AN623" s="710"/>
      <c r="AO623" s="710"/>
      <c r="AP623" s="710"/>
      <c r="AQ623" s="710"/>
      <c r="AR623" s="710"/>
      <c r="AS623" s="710"/>
      <c r="AT623" s="710"/>
      <c r="AU623" s="710"/>
      <c r="AV623" s="710"/>
      <c r="AW623" s="710"/>
      <c r="AX623" s="710"/>
    </row>
    <row r="624" spans="1:50" s="1" customFormat="1" x14ac:dyDescent="0.2">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416"/>
      <c r="AD624" s="710"/>
      <c r="AE624" s="710"/>
      <c r="AF624" s="710"/>
      <c r="AG624" s="710"/>
      <c r="AH624" s="710"/>
      <c r="AI624" s="710"/>
      <c r="AJ624" s="710"/>
      <c r="AK624" s="710"/>
      <c r="AL624" s="710"/>
      <c r="AM624" s="710"/>
      <c r="AN624" s="710"/>
      <c r="AO624" s="710"/>
      <c r="AP624" s="710"/>
      <c r="AQ624" s="710"/>
      <c r="AR624" s="710"/>
      <c r="AS624" s="710"/>
      <c r="AT624" s="710"/>
      <c r="AU624" s="710"/>
      <c r="AV624" s="710"/>
      <c r="AW624" s="710"/>
      <c r="AX624" s="710"/>
    </row>
    <row r="625" spans="1:50" s="1" customFormat="1" x14ac:dyDescent="0.2">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416"/>
      <c r="AD625" s="710"/>
      <c r="AE625" s="710"/>
      <c r="AF625" s="710"/>
      <c r="AG625" s="710"/>
      <c r="AH625" s="710"/>
      <c r="AI625" s="710"/>
      <c r="AJ625" s="710"/>
      <c r="AK625" s="710"/>
      <c r="AL625" s="710"/>
      <c r="AM625" s="710"/>
      <c r="AN625" s="710"/>
      <c r="AO625" s="710"/>
      <c r="AP625" s="710"/>
      <c r="AQ625" s="710"/>
      <c r="AR625" s="710"/>
      <c r="AS625" s="710"/>
      <c r="AT625" s="710"/>
      <c r="AU625" s="710"/>
      <c r="AV625" s="710"/>
      <c r="AW625" s="710"/>
      <c r="AX625" s="710"/>
    </row>
    <row r="626" spans="1:50" s="1" customFormat="1" x14ac:dyDescent="0.2">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416"/>
      <c r="AD626" s="710"/>
      <c r="AE626" s="710"/>
      <c r="AF626" s="710"/>
      <c r="AG626" s="710"/>
      <c r="AH626" s="710"/>
      <c r="AI626" s="710"/>
      <c r="AJ626" s="710"/>
      <c r="AK626" s="710"/>
      <c r="AL626" s="710"/>
      <c r="AM626" s="710"/>
      <c r="AN626" s="710"/>
      <c r="AO626" s="710"/>
      <c r="AP626" s="710"/>
      <c r="AQ626" s="710"/>
      <c r="AR626" s="710"/>
      <c r="AS626" s="710"/>
      <c r="AT626" s="710"/>
      <c r="AU626" s="710"/>
      <c r="AV626" s="710"/>
      <c r="AW626" s="710"/>
      <c r="AX626" s="710"/>
    </row>
    <row r="627" spans="1:50" s="1" customFormat="1" x14ac:dyDescent="0.2">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416"/>
      <c r="AD627" s="710"/>
      <c r="AE627" s="710"/>
      <c r="AF627" s="710"/>
      <c r="AG627" s="710"/>
      <c r="AH627" s="710"/>
      <c r="AI627" s="710"/>
      <c r="AJ627" s="710"/>
      <c r="AK627" s="710"/>
      <c r="AL627" s="710"/>
      <c r="AM627" s="710"/>
      <c r="AN627" s="710"/>
      <c r="AO627" s="710"/>
      <c r="AP627" s="710"/>
      <c r="AQ627" s="710"/>
      <c r="AR627" s="710"/>
      <c r="AS627" s="710"/>
      <c r="AT627" s="710"/>
      <c r="AU627" s="710"/>
      <c r="AV627" s="710"/>
      <c r="AW627" s="710"/>
      <c r="AX627" s="710"/>
    </row>
    <row r="628" spans="1:50" s="1" customFormat="1" x14ac:dyDescent="0.2">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416"/>
      <c r="AD628" s="710"/>
      <c r="AE628" s="710"/>
      <c r="AF628" s="710"/>
      <c r="AG628" s="710"/>
      <c r="AH628" s="710"/>
      <c r="AI628" s="710"/>
      <c r="AJ628" s="710"/>
      <c r="AK628" s="710"/>
      <c r="AL628" s="710"/>
      <c r="AM628" s="710"/>
      <c r="AN628" s="710"/>
      <c r="AO628" s="710"/>
      <c r="AP628" s="710"/>
      <c r="AQ628" s="710"/>
      <c r="AR628" s="710"/>
      <c r="AS628" s="710"/>
      <c r="AT628" s="710"/>
      <c r="AU628" s="710"/>
      <c r="AV628" s="710"/>
      <c r="AW628" s="710"/>
      <c r="AX628" s="710"/>
    </row>
    <row r="629" spans="1:50" s="1" customFormat="1" x14ac:dyDescent="0.2">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416"/>
      <c r="AD629" s="710"/>
      <c r="AE629" s="710"/>
      <c r="AF629" s="710"/>
      <c r="AG629" s="710"/>
      <c r="AH629" s="710"/>
      <c r="AI629" s="710"/>
      <c r="AJ629" s="710"/>
      <c r="AK629" s="710"/>
      <c r="AL629" s="710"/>
      <c r="AM629" s="710"/>
      <c r="AN629" s="710"/>
      <c r="AO629" s="710"/>
      <c r="AP629" s="710"/>
      <c r="AQ629" s="710"/>
      <c r="AR629" s="710"/>
      <c r="AS629" s="710"/>
      <c r="AT629" s="710"/>
      <c r="AU629" s="710"/>
      <c r="AV629" s="710"/>
      <c r="AW629" s="710"/>
      <c r="AX629" s="710"/>
    </row>
    <row r="630" spans="1:50" s="1" customFormat="1" x14ac:dyDescent="0.2">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416"/>
      <c r="AD630" s="710"/>
      <c r="AE630" s="710"/>
      <c r="AF630" s="710"/>
      <c r="AG630" s="710"/>
      <c r="AH630" s="710"/>
      <c r="AI630" s="710"/>
      <c r="AJ630" s="710"/>
      <c r="AK630" s="710"/>
      <c r="AL630" s="710"/>
      <c r="AM630" s="710"/>
      <c r="AN630" s="710"/>
      <c r="AO630" s="710"/>
      <c r="AP630" s="710"/>
      <c r="AQ630" s="710"/>
      <c r="AR630" s="710"/>
      <c r="AS630" s="710"/>
      <c r="AT630" s="710"/>
      <c r="AU630" s="710"/>
      <c r="AV630" s="710"/>
      <c r="AW630" s="710"/>
      <c r="AX630" s="710"/>
    </row>
    <row r="631" spans="1:50" s="1" customFormat="1" x14ac:dyDescent="0.2">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416"/>
      <c r="AD631" s="710"/>
      <c r="AE631" s="710"/>
      <c r="AF631" s="710"/>
      <c r="AG631" s="710"/>
      <c r="AH631" s="710"/>
      <c r="AI631" s="710"/>
      <c r="AJ631" s="710"/>
      <c r="AK631" s="710"/>
      <c r="AL631" s="710"/>
      <c r="AM631" s="710"/>
      <c r="AN631" s="710"/>
      <c r="AO631" s="710"/>
      <c r="AP631" s="710"/>
      <c r="AQ631" s="710"/>
      <c r="AR631" s="710"/>
      <c r="AS631" s="710"/>
      <c r="AT631" s="710"/>
      <c r="AU631" s="710"/>
      <c r="AV631" s="710"/>
      <c r="AW631" s="710"/>
      <c r="AX631" s="710"/>
    </row>
    <row r="632" spans="1:50" s="1" customFormat="1" x14ac:dyDescent="0.2">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416"/>
      <c r="AD632" s="710"/>
      <c r="AE632" s="710"/>
      <c r="AF632" s="710"/>
      <c r="AG632" s="710"/>
      <c r="AH632" s="710"/>
      <c r="AI632" s="710"/>
      <c r="AJ632" s="710"/>
      <c r="AK632" s="710"/>
      <c r="AL632" s="710"/>
      <c r="AM632" s="710"/>
      <c r="AN632" s="710"/>
      <c r="AO632" s="710"/>
      <c r="AP632" s="710"/>
      <c r="AQ632" s="710"/>
      <c r="AR632" s="710"/>
      <c r="AS632" s="710"/>
      <c r="AT632" s="710"/>
      <c r="AU632" s="710"/>
      <c r="AV632" s="710"/>
      <c r="AW632" s="710"/>
      <c r="AX632" s="710"/>
    </row>
    <row r="633" spans="1:50" s="1" customFormat="1" x14ac:dyDescent="0.2">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416"/>
      <c r="AD633" s="710"/>
      <c r="AE633" s="710"/>
      <c r="AF633" s="710"/>
      <c r="AG633" s="710"/>
      <c r="AH633" s="710"/>
      <c r="AI633" s="710"/>
      <c r="AJ633" s="710"/>
      <c r="AK633" s="710"/>
      <c r="AL633" s="710"/>
      <c r="AM633" s="710"/>
      <c r="AN633" s="710"/>
      <c r="AO633" s="710"/>
      <c r="AP633" s="710"/>
      <c r="AQ633" s="710"/>
      <c r="AR633" s="710"/>
      <c r="AS633" s="710"/>
      <c r="AT633" s="710"/>
      <c r="AU633" s="710"/>
      <c r="AV633" s="710"/>
      <c r="AW633" s="710"/>
      <c r="AX633" s="710"/>
    </row>
    <row r="634" spans="1:50" s="1" customFormat="1" x14ac:dyDescent="0.2">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416"/>
      <c r="AD634" s="710"/>
      <c r="AE634" s="710"/>
      <c r="AF634" s="710"/>
      <c r="AG634" s="710"/>
      <c r="AH634" s="710"/>
      <c r="AI634" s="710"/>
      <c r="AJ634" s="710"/>
      <c r="AK634" s="710"/>
      <c r="AL634" s="710"/>
      <c r="AM634" s="710"/>
      <c r="AN634" s="710"/>
      <c r="AO634" s="710"/>
      <c r="AP634" s="710"/>
      <c r="AQ634" s="710"/>
      <c r="AR634" s="710"/>
      <c r="AS634" s="710"/>
      <c r="AT634" s="710"/>
      <c r="AU634" s="710"/>
      <c r="AV634" s="710"/>
      <c r="AW634" s="710"/>
      <c r="AX634" s="710"/>
    </row>
    <row r="635" spans="1:50" s="1" customFormat="1" x14ac:dyDescent="0.2">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416"/>
      <c r="AD635" s="710"/>
      <c r="AE635" s="710"/>
      <c r="AF635" s="710"/>
      <c r="AG635" s="710"/>
      <c r="AH635" s="710"/>
      <c r="AI635" s="710"/>
      <c r="AJ635" s="710"/>
      <c r="AK635" s="710"/>
      <c r="AL635" s="710"/>
      <c r="AM635" s="710"/>
      <c r="AN635" s="710"/>
      <c r="AO635" s="710"/>
      <c r="AP635" s="710"/>
      <c r="AQ635" s="710"/>
      <c r="AR635" s="710"/>
      <c r="AS635" s="710"/>
      <c r="AT635" s="710"/>
      <c r="AU635" s="710"/>
      <c r="AV635" s="710"/>
      <c r="AW635" s="710"/>
      <c r="AX635" s="710"/>
    </row>
    <row r="636" spans="1:50" s="1" customFormat="1" x14ac:dyDescent="0.2">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416"/>
      <c r="AD636" s="710"/>
      <c r="AE636" s="710"/>
      <c r="AF636" s="710"/>
      <c r="AG636" s="710"/>
      <c r="AH636" s="710"/>
      <c r="AI636" s="710"/>
      <c r="AJ636" s="710"/>
      <c r="AK636" s="710"/>
      <c r="AL636" s="710"/>
      <c r="AM636" s="710"/>
      <c r="AN636" s="710"/>
      <c r="AO636" s="710"/>
      <c r="AP636" s="710"/>
      <c r="AQ636" s="710"/>
      <c r="AR636" s="710"/>
      <c r="AS636" s="710"/>
      <c r="AT636" s="710"/>
      <c r="AU636" s="710"/>
      <c r="AV636" s="710"/>
      <c r="AW636" s="710"/>
      <c r="AX636" s="710"/>
    </row>
    <row r="637" spans="1:50" s="1" customFormat="1" x14ac:dyDescent="0.2">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416"/>
      <c r="AD637" s="710"/>
      <c r="AE637" s="710"/>
      <c r="AF637" s="710"/>
      <c r="AG637" s="710"/>
      <c r="AH637" s="710"/>
      <c r="AI637" s="710"/>
      <c r="AJ637" s="710"/>
      <c r="AK637" s="710"/>
      <c r="AL637" s="710"/>
      <c r="AM637" s="710"/>
      <c r="AN637" s="710"/>
      <c r="AO637" s="710"/>
      <c r="AP637" s="710"/>
      <c r="AQ637" s="710"/>
      <c r="AR637" s="710"/>
      <c r="AS637" s="710"/>
      <c r="AT637" s="710"/>
      <c r="AU637" s="710"/>
      <c r="AV637" s="710"/>
      <c r="AW637" s="710"/>
      <c r="AX637" s="710"/>
    </row>
    <row r="638" spans="1:50" s="1" customFormat="1" x14ac:dyDescent="0.2">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416"/>
      <c r="AD638" s="710"/>
      <c r="AE638" s="710"/>
      <c r="AF638" s="710"/>
      <c r="AG638" s="710"/>
      <c r="AH638" s="710"/>
      <c r="AI638" s="710"/>
      <c r="AJ638" s="710"/>
      <c r="AK638" s="710"/>
      <c r="AL638" s="710"/>
      <c r="AM638" s="710"/>
      <c r="AN638" s="710"/>
      <c r="AO638" s="710"/>
      <c r="AP638" s="710"/>
      <c r="AQ638" s="710"/>
      <c r="AR638" s="710"/>
      <c r="AS638" s="710"/>
      <c r="AT638" s="710"/>
      <c r="AU638" s="710"/>
      <c r="AV638" s="710"/>
      <c r="AW638" s="710"/>
      <c r="AX638" s="710"/>
    </row>
    <row r="639" spans="1:50" s="1" customFormat="1" x14ac:dyDescent="0.2">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416"/>
      <c r="AD639" s="710"/>
      <c r="AE639" s="710"/>
      <c r="AF639" s="710"/>
      <c r="AG639" s="710"/>
      <c r="AH639" s="710"/>
      <c r="AI639" s="710"/>
      <c r="AJ639" s="710"/>
      <c r="AK639" s="710"/>
      <c r="AL639" s="710"/>
      <c r="AM639" s="710"/>
      <c r="AN639" s="710"/>
      <c r="AO639" s="710"/>
      <c r="AP639" s="710"/>
      <c r="AQ639" s="710"/>
      <c r="AR639" s="710"/>
      <c r="AS639" s="710"/>
      <c r="AT639" s="710"/>
      <c r="AU639" s="710"/>
      <c r="AV639" s="710"/>
      <c r="AW639" s="710"/>
      <c r="AX639" s="710"/>
    </row>
    <row r="640" spans="1:50" s="1" customFormat="1" x14ac:dyDescent="0.2">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416"/>
      <c r="AD640" s="710"/>
      <c r="AE640" s="710"/>
      <c r="AF640" s="710"/>
      <c r="AG640" s="710"/>
      <c r="AH640" s="710"/>
      <c r="AI640" s="710"/>
      <c r="AJ640" s="710"/>
      <c r="AK640" s="710"/>
      <c r="AL640" s="710"/>
      <c r="AM640" s="710"/>
      <c r="AN640" s="710"/>
      <c r="AO640" s="710"/>
      <c r="AP640" s="710"/>
      <c r="AQ640" s="710"/>
      <c r="AR640" s="710"/>
      <c r="AS640" s="710"/>
      <c r="AT640" s="710"/>
      <c r="AU640" s="710"/>
      <c r="AV640" s="710"/>
      <c r="AW640" s="710"/>
      <c r="AX640" s="710"/>
    </row>
    <row r="641" spans="1:50" s="1" customFormat="1" x14ac:dyDescent="0.2">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416"/>
      <c r="AD641" s="710"/>
      <c r="AE641" s="710"/>
      <c r="AF641" s="710"/>
      <c r="AG641" s="710"/>
      <c r="AH641" s="710"/>
      <c r="AI641" s="710"/>
      <c r="AJ641" s="710"/>
      <c r="AK641" s="710"/>
      <c r="AL641" s="710"/>
      <c r="AM641" s="710"/>
      <c r="AN641" s="710"/>
      <c r="AO641" s="710"/>
      <c r="AP641" s="710"/>
      <c r="AQ641" s="710"/>
      <c r="AR641" s="710"/>
      <c r="AS641" s="710"/>
      <c r="AT641" s="710"/>
      <c r="AU641" s="710"/>
      <c r="AV641" s="710"/>
      <c r="AW641" s="710"/>
      <c r="AX641" s="710"/>
    </row>
    <row r="642" spans="1:50" s="1" customFormat="1" x14ac:dyDescent="0.2">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416"/>
      <c r="AD642" s="710"/>
      <c r="AE642" s="710"/>
      <c r="AF642" s="710"/>
      <c r="AG642" s="710"/>
      <c r="AH642" s="710"/>
      <c r="AI642" s="710"/>
      <c r="AJ642" s="710"/>
      <c r="AK642" s="710"/>
      <c r="AL642" s="710"/>
      <c r="AM642" s="710"/>
      <c r="AN642" s="710"/>
      <c r="AO642" s="710"/>
      <c r="AP642" s="710"/>
      <c r="AQ642" s="710"/>
      <c r="AR642" s="710"/>
      <c r="AS642" s="710"/>
      <c r="AT642" s="710"/>
      <c r="AU642" s="710"/>
      <c r="AV642" s="710"/>
      <c r="AW642" s="710"/>
      <c r="AX642" s="710"/>
    </row>
    <row r="643" spans="1:50" s="1" customFormat="1" x14ac:dyDescent="0.2">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416"/>
      <c r="AD643" s="710"/>
      <c r="AE643" s="710"/>
      <c r="AF643" s="710"/>
      <c r="AG643" s="710"/>
      <c r="AH643" s="710"/>
      <c r="AI643" s="710"/>
      <c r="AJ643" s="710"/>
      <c r="AK643" s="710"/>
      <c r="AL643" s="710"/>
      <c r="AM643" s="710"/>
      <c r="AN643" s="710"/>
      <c r="AO643" s="710"/>
      <c r="AP643" s="710"/>
      <c r="AQ643" s="710"/>
      <c r="AR643" s="710"/>
      <c r="AS643" s="710"/>
      <c r="AT643" s="710"/>
      <c r="AU643" s="710"/>
      <c r="AV643" s="710"/>
      <c r="AW643" s="710"/>
      <c r="AX643" s="710"/>
    </row>
    <row r="644" spans="1:50" s="1" customFormat="1" x14ac:dyDescent="0.2">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416"/>
      <c r="AD644" s="710"/>
      <c r="AE644" s="710"/>
      <c r="AF644" s="710"/>
      <c r="AG644" s="710"/>
      <c r="AH644" s="710"/>
      <c r="AI644" s="710"/>
      <c r="AJ644" s="710"/>
      <c r="AK644" s="710"/>
      <c r="AL644" s="710"/>
      <c r="AM644" s="710"/>
      <c r="AN644" s="710"/>
      <c r="AO644" s="710"/>
      <c r="AP644" s="710"/>
      <c r="AQ644" s="710"/>
      <c r="AR644" s="710"/>
      <c r="AS644" s="710"/>
      <c r="AT644" s="710"/>
      <c r="AU644" s="710"/>
      <c r="AV644" s="710"/>
      <c r="AW644" s="710"/>
      <c r="AX644" s="710"/>
    </row>
    <row r="645" spans="1:50" s="1" customFormat="1" x14ac:dyDescent="0.2">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416"/>
      <c r="AD645" s="710"/>
      <c r="AE645" s="710"/>
      <c r="AF645" s="710"/>
      <c r="AG645" s="710"/>
      <c r="AH645" s="710"/>
      <c r="AI645" s="710"/>
      <c r="AJ645" s="710"/>
      <c r="AK645" s="710"/>
      <c r="AL645" s="710"/>
      <c r="AM645" s="710"/>
      <c r="AN645" s="710"/>
      <c r="AO645" s="710"/>
      <c r="AP645" s="710"/>
      <c r="AQ645" s="710"/>
      <c r="AR645" s="710"/>
      <c r="AS645" s="710"/>
      <c r="AT645" s="710"/>
      <c r="AU645" s="710"/>
      <c r="AV645" s="710"/>
      <c r="AW645" s="710"/>
      <c r="AX645" s="710"/>
    </row>
    <row r="646" spans="1:50" s="1" customFormat="1" x14ac:dyDescent="0.2">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416"/>
      <c r="AD646" s="710"/>
      <c r="AE646" s="710"/>
      <c r="AF646" s="710"/>
      <c r="AG646" s="710"/>
      <c r="AH646" s="710"/>
      <c r="AI646" s="710"/>
      <c r="AJ646" s="710"/>
      <c r="AK646" s="710"/>
      <c r="AL646" s="710"/>
      <c r="AM646" s="710"/>
      <c r="AN646" s="710"/>
      <c r="AO646" s="710"/>
      <c r="AP646" s="710"/>
      <c r="AQ646" s="710"/>
      <c r="AR646" s="710"/>
      <c r="AS646" s="710"/>
      <c r="AT646" s="710"/>
      <c r="AU646" s="710"/>
      <c r="AV646" s="710"/>
      <c r="AW646" s="710"/>
      <c r="AX646" s="710"/>
    </row>
    <row r="647" spans="1:50" s="1" customFormat="1" x14ac:dyDescent="0.2">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416"/>
      <c r="AD647" s="710"/>
      <c r="AE647" s="710"/>
      <c r="AF647" s="710"/>
      <c r="AG647" s="710"/>
      <c r="AH647" s="710"/>
      <c r="AI647" s="710"/>
      <c r="AJ647" s="710"/>
      <c r="AK647" s="710"/>
      <c r="AL647" s="710"/>
      <c r="AM647" s="710"/>
      <c r="AN647" s="710"/>
      <c r="AO647" s="710"/>
      <c r="AP647" s="710"/>
      <c r="AQ647" s="710"/>
      <c r="AR647" s="710"/>
      <c r="AS647" s="710"/>
      <c r="AT647" s="710"/>
      <c r="AU647" s="710"/>
      <c r="AV647" s="710"/>
      <c r="AW647" s="710"/>
      <c r="AX647" s="710"/>
    </row>
    <row r="648" spans="1:50" s="1" customFormat="1" x14ac:dyDescent="0.2">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416"/>
      <c r="AD648" s="710"/>
      <c r="AE648" s="710"/>
      <c r="AF648" s="710"/>
      <c r="AG648" s="710"/>
      <c r="AH648" s="710"/>
      <c r="AI648" s="710"/>
      <c r="AJ648" s="710"/>
      <c r="AK648" s="710"/>
      <c r="AL648" s="710"/>
      <c r="AM648" s="710"/>
      <c r="AN648" s="710"/>
      <c r="AO648" s="710"/>
      <c r="AP648" s="710"/>
      <c r="AQ648" s="710"/>
      <c r="AR648" s="710"/>
      <c r="AS648" s="710"/>
      <c r="AT648" s="710"/>
      <c r="AU648" s="710"/>
      <c r="AV648" s="710"/>
      <c r="AW648" s="710"/>
      <c r="AX648" s="710"/>
    </row>
    <row r="649" spans="1:50" s="1" customFormat="1" x14ac:dyDescent="0.2">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416"/>
      <c r="AD649" s="710"/>
      <c r="AE649" s="710"/>
      <c r="AF649" s="710"/>
      <c r="AG649" s="710"/>
      <c r="AH649" s="710"/>
      <c r="AI649" s="710"/>
      <c r="AJ649" s="710"/>
      <c r="AK649" s="710"/>
      <c r="AL649" s="710"/>
      <c r="AM649" s="710"/>
      <c r="AN649" s="710"/>
      <c r="AO649" s="710"/>
      <c r="AP649" s="710"/>
      <c r="AQ649" s="710"/>
      <c r="AR649" s="710"/>
      <c r="AS649" s="710"/>
      <c r="AT649" s="710"/>
      <c r="AU649" s="710"/>
      <c r="AV649" s="710"/>
      <c r="AW649" s="710"/>
      <c r="AX649" s="710"/>
    </row>
    <row r="650" spans="1:50" s="1" customFormat="1" x14ac:dyDescent="0.2">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416"/>
      <c r="AD650" s="710"/>
      <c r="AE650" s="710"/>
      <c r="AF650" s="710"/>
      <c r="AG650" s="710"/>
      <c r="AH650" s="710"/>
      <c r="AI650" s="710"/>
      <c r="AJ650" s="710"/>
      <c r="AK650" s="710"/>
      <c r="AL650" s="710"/>
      <c r="AM650" s="710"/>
      <c r="AN650" s="710"/>
      <c r="AO650" s="710"/>
      <c r="AP650" s="710"/>
      <c r="AQ650" s="710"/>
      <c r="AR650" s="710"/>
      <c r="AS650" s="710"/>
      <c r="AT650" s="710"/>
      <c r="AU650" s="710"/>
      <c r="AV650" s="710"/>
      <c r="AW650" s="710"/>
      <c r="AX650" s="710"/>
    </row>
    <row r="651" spans="1:50" s="1" customFormat="1" x14ac:dyDescent="0.2">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416"/>
      <c r="AD651" s="710"/>
      <c r="AE651" s="710"/>
      <c r="AF651" s="710"/>
      <c r="AG651" s="710"/>
      <c r="AH651" s="710"/>
      <c r="AI651" s="710"/>
      <c r="AJ651" s="710"/>
      <c r="AK651" s="710"/>
      <c r="AL651" s="710"/>
      <c r="AM651" s="710"/>
      <c r="AN651" s="710"/>
      <c r="AO651" s="710"/>
      <c r="AP651" s="710"/>
      <c r="AQ651" s="710"/>
      <c r="AR651" s="710"/>
      <c r="AS651" s="710"/>
      <c r="AT651" s="710"/>
      <c r="AU651" s="710"/>
      <c r="AV651" s="710"/>
      <c r="AW651" s="710"/>
      <c r="AX651" s="710"/>
    </row>
    <row r="652" spans="1:50" s="1" customFormat="1" x14ac:dyDescent="0.2">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416"/>
      <c r="AD652" s="710"/>
      <c r="AE652" s="710"/>
      <c r="AF652" s="710"/>
      <c r="AG652" s="710"/>
      <c r="AH652" s="710"/>
      <c r="AI652" s="710"/>
      <c r="AJ652" s="710"/>
      <c r="AK652" s="710"/>
      <c r="AL652" s="710"/>
      <c r="AM652" s="710"/>
      <c r="AN652" s="710"/>
      <c r="AO652" s="710"/>
      <c r="AP652" s="710"/>
      <c r="AQ652" s="710"/>
      <c r="AR652" s="710"/>
      <c r="AS652" s="710"/>
      <c r="AT652" s="710"/>
      <c r="AU652" s="710"/>
      <c r="AV652" s="710"/>
      <c r="AW652" s="710"/>
      <c r="AX652" s="710"/>
    </row>
    <row r="653" spans="1:50" s="1" customFormat="1" x14ac:dyDescent="0.2">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416"/>
      <c r="AD653" s="710"/>
      <c r="AE653" s="710"/>
      <c r="AF653" s="710"/>
      <c r="AG653" s="710"/>
      <c r="AH653" s="710"/>
      <c r="AI653" s="710"/>
      <c r="AJ653" s="710"/>
      <c r="AK653" s="710"/>
      <c r="AL653" s="710"/>
      <c r="AM653" s="710"/>
      <c r="AN653" s="710"/>
      <c r="AO653" s="710"/>
      <c r="AP653" s="710"/>
      <c r="AQ653" s="710"/>
      <c r="AR653" s="710"/>
      <c r="AS653" s="710"/>
      <c r="AT653" s="710"/>
      <c r="AU653" s="710"/>
      <c r="AV653" s="710"/>
      <c r="AW653" s="710"/>
      <c r="AX653" s="710"/>
    </row>
    <row r="654" spans="1:50" s="1" customFormat="1" x14ac:dyDescent="0.2">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416"/>
      <c r="AD654" s="710"/>
      <c r="AE654" s="710"/>
      <c r="AF654" s="710"/>
      <c r="AG654" s="710"/>
      <c r="AH654" s="710"/>
      <c r="AI654" s="710"/>
      <c r="AJ654" s="710"/>
      <c r="AK654" s="710"/>
      <c r="AL654" s="710"/>
      <c r="AM654" s="710"/>
      <c r="AN654" s="710"/>
      <c r="AO654" s="710"/>
      <c r="AP654" s="710"/>
      <c r="AQ654" s="710"/>
      <c r="AR654" s="710"/>
      <c r="AS654" s="710"/>
      <c r="AT654" s="710"/>
      <c r="AU654" s="710"/>
      <c r="AV654" s="710"/>
      <c r="AW654" s="710"/>
      <c r="AX654" s="710"/>
    </row>
    <row r="655" spans="1:50" s="1" customFormat="1" x14ac:dyDescent="0.2">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416"/>
      <c r="AD655" s="710"/>
      <c r="AE655" s="710"/>
      <c r="AF655" s="710"/>
      <c r="AG655" s="710"/>
      <c r="AH655" s="710"/>
      <c r="AI655" s="710"/>
      <c r="AJ655" s="710"/>
      <c r="AK655" s="710"/>
      <c r="AL655" s="710"/>
      <c r="AM655" s="710"/>
      <c r="AN655" s="710"/>
      <c r="AO655" s="710"/>
      <c r="AP655" s="710"/>
      <c r="AQ655" s="710"/>
      <c r="AR655" s="710"/>
      <c r="AS655" s="710"/>
      <c r="AT655" s="710"/>
      <c r="AU655" s="710"/>
      <c r="AV655" s="710"/>
      <c r="AW655" s="710"/>
      <c r="AX655" s="710"/>
    </row>
    <row r="656" spans="1:50" s="1" customFormat="1" x14ac:dyDescent="0.2">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416"/>
      <c r="AD656" s="710"/>
      <c r="AE656" s="710"/>
      <c r="AF656" s="710"/>
      <c r="AG656" s="710"/>
      <c r="AH656" s="710"/>
      <c r="AI656" s="710"/>
      <c r="AJ656" s="710"/>
      <c r="AK656" s="710"/>
      <c r="AL656" s="710"/>
      <c r="AM656" s="710"/>
      <c r="AN656" s="710"/>
      <c r="AO656" s="710"/>
      <c r="AP656" s="710"/>
      <c r="AQ656" s="710"/>
      <c r="AR656" s="710"/>
      <c r="AS656" s="710"/>
      <c r="AT656" s="710"/>
      <c r="AU656" s="710"/>
      <c r="AV656" s="710"/>
      <c r="AW656" s="710"/>
      <c r="AX656" s="710"/>
    </row>
    <row r="657" spans="1:50" s="1" customFormat="1" x14ac:dyDescent="0.2">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416"/>
      <c r="AD657" s="710"/>
      <c r="AE657" s="710"/>
      <c r="AF657" s="710"/>
      <c r="AG657" s="710"/>
      <c r="AH657" s="710"/>
      <c r="AI657" s="710"/>
      <c r="AJ657" s="710"/>
      <c r="AK657" s="710"/>
      <c r="AL657" s="710"/>
      <c r="AM657" s="710"/>
      <c r="AN657" s="710"/>
      <c r="AO657" s="710"/>
      <c r="AP657" s="710"/>
      <c r="AQ657" s="710"/>
      <c r="AR657" s="710"/>
      <c r="AS657" s="710"/>
      <c r="AT657" s="710"/>
      <c r="AU657" s="710"/>
      <c r="AV657" s="710"/>
      <c r="AW657" s="710"/>
      <c r="AX657" s="710"/>
    </row>
    <row r="658" spans="1:50" s="1" customFormat="1" x14ac:dyDescent="0.2">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416"/>
      <c r="AD658" s="710"/>
      <c r="AE658" s="710"/>
      <c r="AF658" s="710"/>
      <c r="AG658" s="710"/>
      <c r="AH658" s="710"/>
      <c r="AI658" s="710"/>
      <c r="AJ658" s="710"/>
      <c r="AK658" s="710"/>
      <c r="AL658" s="710"/>
      <c r="AM658" s="710"/>
      <c r="AN658" s="710"/>
      <c r="AO658" s="710"/>
      <c r="AP658" s="710"/>
      <c r="AQ658" s="710"/>
      <c r="AR658" s="710"/>
      <c r="AS658" s="710"/>
      <c r="AT658" s="710"/>
      <c r="AU658" s="710"/>
      <c r="AV658" s="710"/>
      <c r="AW658" s="710"/>
      <c r="AX658" s="710"/>
    </row>
    <row r="659" spans="1:50" s="1" customFormat="1" x14ac:dyDescent="0.2">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416"/>
      <c r="AD659" s="710"/>
      <c r="AE659" s="710"/>
      <c r="AF659" s="710"/>
      <c r="AG659" s="710"/>
      <c r="AH659" s="710"/>
      <c r="AI659" s="710"/>
      <c r="AJ659" s="710"/>
      <c r="AK659" s="710"/>
      <c r="AL659" s="710"/>
      <c r="AM659" s="710"/>
      <c r="AN659" s="710"/>
      <c r="AO659" s="710"/>
      <c r="AP659" s="710"/>
      <c r="AQ659" s="710"/>
      <c r="AR659" s="710"/>
      <c r="AS659" s="710"/>
      <c r="AT659" s="710"/>
      <c r="AU659" s="710"/>
      <c r="AV659" s="710"/>
      <c r="AW659" s="710"/>
      <c r="AX659" s="710"/>
    </row>
    <row r="660" spans="1:50" s="1" customFormat="1" x14ac:dyDescent="0.2">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416"/>
      <c r="AD660" s="710"/>
      <c r="AE660" s="710"/>
      <c r="AF660" s="710"/>
      <c r="AG660" s="710"/>
      <c r="AH660" s="710"/>
      <c r="AI660" s="710"/>
      <c r="AJ660" s="710"/>
      <c r="AK660" s="710"/>
      <c r="AL660" s="710"/>
      <c r="AM660" s="710"/>
      <c r="AN660" s="710"/>
      <c r="AO660" s="710"/>
      <c r="AP660" s="710"/>
      <c r="AQ660" s="710"/>
      <c r="AR660" s="710"/>
      <c r="AS660" s="710"/>
      <c r="AT660" s="710"/>
      <c r="AU660" s="710"/>
      <c r="AV660" s="710"/>
      <c r="AW660" s="710"/>
      <c r="AX660" s="710"/>
    </row>
    <row r="661" spans="1:50" s="1" customFormat="1" x14ac:dyDescent="0.2">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416"/>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row>
    <row r="662" spans="1:50" s="1" customFormat="1" x14ac:dyDescent="0.2">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416"/>
      <c r="AD662" s="710"/>
      <c r="AE662" s="710"/>
      <c r="AF662" s="710"/>
      <c r="AG662" s="710"/>
      <c r="AH662" s="710"/>
      <c r="AI662" s="710"/>
      <c r="AJ662" s="710"/>
      <c r="AK662" s="710"/>
      <c r="AL662" s="710"/>
      <c r="AM662" s="710"/>
      <c r="AN662" s="710"/>
      <c r="AO662" s="710"/>
      <c r="AP662" s="710"/>
      <c r="AQ662" s="710"/>
      <c r="AR662" s="710"/>
      <c r="AS662" s="710"/>
      <c r="AT662" s="710"/>
      <c r="AU662" s="710"/>
      <c r="AV662" s="710"/>
      <c r="AW662" s="710"/>
      <c r="AX662" s="710"/>
    </row>
    <row r="663" spans="1:50" s="1" customFormat="1" x14ac:dyDescent="0.2">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416"/>
      <c r="AD663" s="710"/>
      <c r="AE663" s="710"/>
      <c r="AF663" s="710"/>
      <c r="AG663" s="710"/>
      <c r="AH663" s="710"/>
      <c r="AI663" s="710"/>
      <c r="AJ663" s="710"/>
      <c r="AK663" s="710"/>
      <c r="AL663" s="710"/>
      <c r="AM663" s="710"/>
      <c r="AN663" s="710"/>
      <c r="AO663" s="710"/>
      <c r="AP663" s="710"/>
      <c r="AQ663" s="710"/>
      <c r="AR663" s="710"/>
      <c r="AS663" s="710"/>
      <c r="AT663" s="710"/>
      <c r="AU663" s="710"/>
      <c r="AV663" s="710"/>
      <c r="AW663" s="710"/>
      <c r="AX663" s="710"/>
    </row>
    <row r="664" spans="1:50" s="1" customFormat="1" x14ac:dyDescent="0.2">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416"/>
      <c r="AD664" s="710"/>
      <c r="AE664" s="710"/>
      <c r="AF664" s="710"/>
      <c r="AG664" s="710"/>
      <c r="AH664" s="710"/>
      <c r="AI664" s="710"/>
      <c r="AJ664" s="710"/>
      <c r="AK664" s="710"/>
      <c r="AL664" s="710"/>
      <c r="AM664" s="710"/>
      <c r="AN664" s="710"/>
      <c r="AO664" s="710"/>
      <c r="AP664" s="710"/>
      <c r="AQ664" s="710"/>
      <c r="AR664" s="710"/>
      <c r="AS664" s="710"/>
      <c r="AT664" s="710"/>
      <c r="AU664" s="710"/>
      <c r="AV664" s="710"/>
      <c r="AW664" s="710"/>
      <c r="AX664" s="710"/>
    </row>
    <row r="665" spans="1:50" s="1" customFormat="1" x14ac:dyDescent="0.2">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416"/>
      <c r="AD665" s="710"/>
      <c r="AE665" s="710"/>
      <c r="AF665" s="710"/>
      <c r="AG665" s="710"/>
      <c r="AH665" s="710"/>
      <c r="AI665" s="710"/>
      <c r="AJ665" s="710"/>
      <c r="AK665" s="710"/>
      <c r="AL665" s="710"/>
      <c r="AM665" s="710"/>
      <c r="AN665" s="710"/>
      <c r="AO665" s="710"/>
      <c r="AP665" s="710"/>
      <c r="AQ665" s="710"/>
      <c r="AR665" s="710"/>
      <c r="AS665" s="710"/>
      <c r="AT665" s="710"/>
      <c r="AU665" s="710"/>
      <c r="AV665" s="710"/>
      <c r="AW665" s="710"/>
      <c r="AX665" s="710"/>
    </row>
    <row r="666" spans="1:50" s="1" customFormat="1" x14ac:dyDescent="0.2">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416"/>
      <c r="AD666" s="710"/>
      <c r="AE666" s="710"/>
      <c r="AF666" s="710"/>
      <c r="AG666" s="710"/>
      <c r="AH666" s="710"/>
      <c r="AI666" s="710"/>
      <c r="AJ666" s="710"/>
      <c r="AK666" s="710"/>
      <c r="AL666" s="710"/>
      <c r="AM666" s="710"/>
      <c r="AN666" s="710"/>
      <c r="AO666" s="710"/>
      <c r="AP666" s="710"/>
      <c r="AQ666" s="710"/>
      <c r="AR666" s="710"/>
      <c r="AS666" s="710"/>
      <c r="AT666" s="710"/>
      <c r="AU666" s="710"/>
      <c r="AV666" s="710"/>
      <c r="AW666" s="710"/>
      <c r="AX666" s="710"/>
    </row>
    <row r="667" spans="1:50" s="1" customFormat="1" x14ac:dyDescent="0.2">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416"/>
      <c r="AD667" s="710"/>
      <c r="AE667" s="710"/>
      <c r="AF667" s="710"/>
      <c r="AG667" s="710"/>
      <c r="AH667" s="710"/>
      <c r="AI667" s="710"/>
      <c r="AJ667" s="710"/>
      <c r="AK667" s="710"/>
      <c r="AL667" s="710"/>
      <c r="AM667" s="710"/>
      <c r="AN667" s="710"/>
      <c r="AO667" s="710"/>
      <c r="AP667" s="710"/>
      <c r="AQ667" s="710"/>
      <c r="AR667" s="710"/>
      <c r="AS667" s="710"/>
      <c r="AT667" s="710"/>
      <c r="AU667" s="710"/>
      <c r="AV667" s="710"/>
      <c r="AW667" s="710"/>
      <c r="AX667" s="710"/>
    </row>
    <row r="668" spans="1:50" s="1" customFormat="1" x14ac:dyDescent="0.2">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416"/>
      <c r="AD668" s="710"/>
      <c r="AE668" s="710"/>
      <c r="AF668" s="710"/>
      <c r="AG668" s="710"/>
      <c r="AH668" s="710"/>
      <c r="AI668" s="710"/>
      <c r="AJ668" s="710"/>
      <c r="AK668" s="710"/>
      <c r="AL668" s="710"/>
      <c r="AM668" s="710"/>
      <c r="AN668" s="710"/>
      <c r="AO668" s="710"/>
      <c r="AP668" s="710"/>
      <c r="AQ668" s="710"/>
      <c r="AR668" s="710"/>
      <c r="AS668" s="710"/>
      <c r="AT668" s="710"/>
      <c r="AU668" s="710"/>
      <c r="AV668" s="710"/>
      <c r="AW668" s="710"/>
      <c r="AX668" s="710"/>
    </row>
    <row r="669" spans="1:50" s="1" customFormat="1" x14ac:dyDescent="0.2">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416"/>
      <c r="AD669" s="710"/>
      <c r="AE669" s="710"/>
      <c r="AF669" s="710"/>
      <c r="AG669" s="710"/>
      <c r="AH669" s="710"/>
      <c r="AI669" s="710"/>
      <c r="AJ669" s="710"/>
      <c r="AK669" s="710"/>
      <c r="AL669" s="710"/>
      <c r="AM669" s="710"/>
      <c r="AN669" s="710"/>
      <c r="AO669" s="710"/>
      <c r="AP669" s="710"/>
      <c r="AQ669" s="710"/>
      <c r="AR669" s="710"/>
      <c r="AS669" s="710"/>
      <c r="AT669" s="710"/>
      <c r="AU669" s="710"/>
      <c r="AV669" s="710"/>
      <c r="AW669" s="710"/>
      <c r="AX669" s="710"/>
    </row>
    <row r="670" spans="1:50" s="1" customFormat="1" x14ac:dyDescent="0.2">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416"/>
      <c r="AD670" s="710"/>
      <c r="AE670" s="710"/>
      <c r="AF670" s="710"/>
      <c r="AG670" s="710"/>
      <c r="AH670" s="710"/>
      <c r="AI670" s="710"/>
      <c r="AJ670" s="710"/>
      <c r="AK670" s="710"/>
      <c r="AL670" s="710"/>
      <c r="AM670" s="710"/>
      <c r="AN670" s="710"/>
      <c r="AO670" s="710"/>
      <c r="AP670" s="710"/>
      <c r="AQ670" s="710"/>
      <c r="AR670" s="710"/>
      <c r="AS670" s="710"/>
      <c r="AT670" s="710"/>
      <c r="AU670" s="710"/>
      <c r="AV670" s="710"/>
      <c r="AW670" s="710"/>
      <c r="AX670" s="710"/>
    </row>
    <row r="671" spans="1:50" s="1" customFormat="1" x14ac:dyDescent="0.2">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416"/>
      <c r="AD671" s="710"/>
      <c r="AE671" s="710"/>
      <c r="AF671" s="710"/>
      <c r="AG671" s="710"/>
      <c r="AH671" s="710"/>
      <c r="AI671" s="710"/>
      <c r="AJ671" s="710"/>
      <c r="AK671" s="710"/>
      <c r="AL671" s="710"/>
      <c r="AM671" s="710"/>
      <c r="AN671" s="710"/>
      <c r="AO671" s="710"/>
      <c r="AP671" s="710"/>
      <c r="AQ671" s="710"/>
      <c r="AR671" s="710"/>
      <c r="AS671" s="710"/>
      <c r="AT671" s="710"/>
      <c r="AU671" s="710"/>
      <c r="AV671" s="710"/>
      <c r="AW671" s="710"/>
      <c r="AX671" s="710"/>
    </row>
    <row r="672" spans="1:50" s="1" customFormat="1" x14ac:dyDescent="0.2">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416"/>
      <c r="AD672" s="710"/>
      <c r="AE672" s="710"/>
      <c r="AF672" s="710"/>
      <c r="AG672" s="710"/>
      <c r="AH672" s="710"/>
      <c r="AI672" s="710"/>
      <c r="AJ672" s="710"/>
      <c r="AK672" s="710"/>
      <c r="AL672" s="710"/>
      <c r="AM672" s="710"/>
      <c r="AN672" s="710"/>
      <c r="AO672" s="710"/>
      <c r="AP672" s="710"/>
      <c r="AQ672" s="710"/>
      <c r="AR672" s="710"/>
      <c r="AS672" s="710"/>
      <c r="AT672" s="710"/>
      <c r="AU672" s="710"/>
      <c r="AV672" s="710"/>
      <c r="AW672" s="710"/>
      <c r="AX672" s="710"/>
    </row>
    <row r="673" spans="1:50" s="1" customFormat="1" x14ac:dyDescent="0.2">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416"/>
      <c r="AD673" s="710"/>
      <c r="AE673" s="710"/>
      <c r="AF673" s="710"/>
      <c r="AG673" s="710"/>
      <c r="AH673" s="710"/>
      <c r="AI673" s="710"/>
      <c r="AJ673" s="710"/>
      <c r="AK673" s="710"/>
      <c r="AL673" s="710"/>
      <c r="AM673" s="710"/>
      <c r="AN673" s="710"/>
      <c r="AO673" s="710"/>
      <c r="AP673" s="710"/>
      <c r="AQ673" s="710"/>
      <c r="AR673" s="710"/>
      <c r="AS673" s="710"/>
      <c r="AT673" s="710"/>
      <c r="AU673" s="710"/>
      <c r="AV673" s="710"/>
      <c r="AW673" s="710"/>
      <c r="AX673" s="710"/>
    </row>
    <row r="674" spans="1:50" s="1" customFormat="1" x14ac:dyDescent="0.2">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416"/>
      <c r="AD674" s="710"/>
      <c r="AE674" s="710"/>
      <c r="AF674" s="710"/>
      <c r="AG674" s="710"/>
      <c r="AH674" s="710"/>
      <c r="AI674" s="710"/>
      <c r="AJ674" s="710"/>
      <c r="AK674" s="710"/>
      <c r="AL674" s="710"/>
      <c r="AM674" s="710"/>
      <c r="AN674" s="710"/>
      <c r="AO674" s="710"/>
      <c r="AP674" s="710"/>
      <c r="AQ674" s="710"/>
      <c r="AR674" s="710"/>
      <c r="AS674" s="710"/>
      <c r="AT674" s="710"/>
      <c r="AU674" s="710"/>
      <c r="AV674" s="710"/>
      <c r="AW674" s="710"/>
      <c r="AX674" s="710"/>
    </row>
    <row r="675" spans="1:50" s="1" customFormat="1" x14ac:dyDescent="0.2">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416"/>
      <c r="AD675" s="710"/>
      <c r="AE675" s="710"/>
      <c r="AF675" s="710"/>
      <c r="AG675" s="710"/>
      <c r="AH675" s="710"/>
      <c r="AI675" s="710"/>
      <c r="AJ675" s="710"/>
      <c r="AK675" s="710"/>
      <c r="AL675" s="710"/>
      <c r="AM675" s="710"/>
      <c r="AN675" s="710"/>
      <c r="AO675" s="710"/>
      <c r="AP675" s="710"/>
      <c r="AQ675" s="710"/>
      <c r="AR675" s="710"/>
      <c r="AS675" s="710"/>
      <c r="AT675" s="710"/>
      <c r="AU675" s="710"/>
      <c r="AV675" s="710"/>
      <c r="AW675" s="710"/>
      <c r="AX675" s="710"/>
    </row>
    <row r="676" spans="1:50" s="1" customFormat="1" x14ac:dyDescent="0.2">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416"/>
      <c r="AD676" s="710"/>
      <c r="AE676" s="710"/>
      <c r="AF676" s="710"/>
      <c r="AG676" s="710"/>
      <c r="AH676" s="710"/>
      <c r="AI676" s="710"/>
      <c r="AJ676" s="710"/>
      <c r="AK676" s="710"/>
      <c r="AL676" s="710"/>
      <c r="AM676" s="710"/>
      <c r="AN676" s="710"/>
      <c r="AO676" s="710"/>
      <c r="AP676" s="710"/>
      <c r="AQ676" s="710"/>
      <c r="AR676" s="710"/>
      <c r="AS676" s="710"/>
      <c r="AT676" s="710"/>
      <c r="AU676" s="710"/>
      <c r="AV676" s="710"/>
      <c r="AW676" s="710"/>
      <c r="AX676" s="710"/>
    </row>
    <row r="677" spans="1:50" s="1" customFormat="1" x14ac:dyDescent="0.2">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416"/>
      <c r="AD677" s="710"/>
      <c r="AE677" s="710"/>
      <c r="AF677" s="710"/>
      <c r="AG677" s="710"/>
      <c r="AH677" s="710"/>
      <c r="AI677" s="710"/>
      <c r="AJ677" s="710"/>
      <c r="AK677" s="710"/>
      <c r="AL677" s="710"/>
      <c r="AM677" s="710"/>
      <c r="AN677" s="710"/>
      <c r="AO677" s="710"/>
      <c r="AP677" s="710"/>
      <c r="AQ677" s="710"/>
      <c r="AR677" s="710"/>
      <c r="AS677" s="710"/>
      <c r="AT677" s="710"/>
      <c r="AU677" s="710"/>
      <c r="AV677" s="710"/>
      <c r="AW677" s="710"/>
      <c r="AX677" s="710"/>
    </row>
    <row r="678" spans="1:50" s="1" customFormat="1" x14ac:dyDescent="0.2">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416"/>
      <c r="AD678" s="710"/>
      <c r="AE678" s="710"/>
      <c r="AF678" s="710"/>
      <c r="AG678" s="710"/>
      <c r="AH678" s="710"/>
      <c r="AI678" s="710"/>
      <c r="AJ678" s="710"/>
      <c r="AK678" s="710"/>
      <c r="AL678" s="710"/>
      <c r="AM678" s="710"/>
      <c r="AN678" s="710"/>
      <c r="AO678" s="710"/>
      <c r="AP678" s="710"/>
      <c r="AQ678" s="710"/>
      <c r="AR678" s="710"/>
      <c r="AS678" s="710"/>
      <c r="AT678" s="710"/>
      <c r="AU678" s="710"/>
      <c r="AV678" s="710"/>
      <c r="AW678" s="710"/>
      <c r="AX678" s="710"/>
    </row>
    <row r="679" spans="1:50" s="1" customFormat="1" x14ac:dyDescent="0.2">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416"/>
      <c r="AD679" s="710"/>
      <c r="AE679" s="710"/>
      <c r="AF679" s="710"/>
      <c r="AG679" s="710"/>
      <c r="AH679" s="710"/>
      <c r="AI679" s="710"/>
      <c r="AJ679" s="710"/>
      <c r="AK679" s="710"/>
      <c r="AL679" s="710"/>
      <c r="AM679" s="710"/>
      <c r="AN679" s="710"/>
      <c r="AO679" s="710"/>
      <c r="AP679" s="710"/>
      <c r="AQ679" s="710"/>
      <c r="AR679" s="710"/>
      <c r="AS679" s="710"/>
      <c r="AT679" s="710"/>
      <c r="AU679" s="710"/>
      <c r="AV679" s="710"/>
      <c r="AW679" s="710"/>
      <c r="AX679" s="710"/>
    </row>
    <row r="680" spans="1:50" s="1" customFormat="1" x14ac:dyDescent="0.2">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416"/>
      <c r="AD680" s="710"/>
      <c r="AE680" s="710"/>
      <c r="AF680" s="710"/>
      <c r="AG680" s="710"/>
      <c r="AH680" s="710"/>
      <c r="AI680" s="710"/>
      <c r="AJ680" s="710"/>
      <c r="AK680" s="710"/>
      <c r="AL680" s="710"/>
      <c r="AM680" s="710"/>
      <c r="AN680" s="710"/>
      <c r="AO680" s="710"/>
      <c r="AP680" s="710"/>
      <c r="AQ680" s="710"/>
      <c r="AR680" s="710"/>
      <c r="AS680" s="710"/>
      <c r="AT680" s="710"/>
      <c r="AU680" s="710"/>
      <c r="AV680" s="710"/>
      <c r="AW680" s="710"/>
      <c r="AX680" s="710"/>
    </row>
    <row r="681" spans="1:50" s="1" customFormat="1" x14ac:dyDescent="0.2">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416"/>
      <c r="AD681" s="710"/>
      <c r="AE681" s="710"/>
      <c r="AF681" s="710"/>
      <c r="AG681" s="710"/>
      <c r="AH681" s="710"/>
      <c r="AI681" s="710"/>
      <c r="AJ681" s="710"/>
      <c r="AK681" s="710"/>
      <c r="AL681" s="710"/>
      <c r="AM681" s="710"/>
      <c r="AN681" s="710"/>
      <c r="AO681" s="710"/>
      <c r="AP681" s="710"/>
      <c r="AQ681" s="710"/>
      <c r="AR681" s="710"/>
      <c r="AS681" s="710"/>
      <c r="AT681" s="710"/>
      <c r="AU681" s="710"/>
      <c r="AV681" s="710"/>
      <c r="AW681" s="710"/>
      <c r="AX681" s="710"/>
    </row>
    <row r="682" spans="1:50" s="1" customFormat="1" x14ac:dyDescent="0.2">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416"/>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row>
    <row r="683" spans="1:50" s="1" customFormat="1" x14ac:dyDescent="0.2">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416"/>
      <c r="AD683" s="710"/>
      <c r="AE683" s="710"/>
      <c r="AF683" s="710"/>
      <c r="AG683" s="710"/>
      <c r="AH683" s="710"/>
      <c r="AI683" s="710"/>
      <c r="AJ683" s="710"/>
      <c r="AK683" s="710"/>
      <c r="AL683" s="710"/>
      <c r="AM683" s="710"/>
      <c r="AN683" s="710"/>
      <c r="AO683" s="710"/>
      <c r="AP683" s="710"/>
      <c r="AQ683" s="710"/>
      <c r="AR683" s="710"/>
      <c r="AS683" s="710"/>
      <c r="AT683" s="710"/>
      <c r="AU683" s="710"/>
      <c r="AV683" s="710"/>
      <c r="AW683" s="710"/>
      <c r="AX683" s="710"/>
    </row>
    <row r="684" spans="1:50" s="1" customFormat="1" x14ac:dyDescent="0.2">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416"/>
      <c r="AD684" s="710"/>
      <c r="AE684" s="710"/>
      <c r="AF684" s="710"/>
      <c r="AG684" s="710"/>
      <c r="AH684" s="710"/>
      <c r="AI684" s="710"/>
      <c r="AJ684" s="710"/>
      <c r="AK684" s="710"/>
      <c r="AL684" s="710"/>
      <c r="AM684" s="710"/>
      <c r="AN684" s="710"/>
      <c r="AO684" s="710"/>
      <c r="AP684" s="710"/>
      <c r="AQ684" s="710"/>
      <c r="AR684" s="710"/>
      <c r="AS684" s="710"/>
      <c r="AT684" s="710"/>
      <c r="AU684" s="710"/>
      <c r="AV684" s="710"/>
      <c r="AW684" s="710"/>
      <c r="AX684" s="710"/>
    </row>
    <row r="685" spans="1:50" s="1" customFormat="1" x14ac:dyDescent="0.2">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416"/>
      <c r="AD685" s="710"/>
      <c r="AE685" s="710"/>
      <c r="AF685" s="710"/>
      <c r="AG685" s="710"/>
      <c r="AH685" s="710"/>
      <c r="AI685" s="710"/>
      <c r="AJ685" s="710"/>
      <c r="AK685" s="710"/>
      <c r="AL685" s="710"/>
      <c r="AM685" s="710"/>
      <c r="AN685" s="710"/>
      <c r="AO685" s="710"/>
      <c r="AP685" s="710"/>
      <c r="AQ685" s="710"/>
      <c r="AR685" s="710"/>
      <c r="AS685" s="710"/>
      <c r="AT685" s="710"/>
      <c r="AU685" s="710"/>
      <c r="AV685" s="710"/>
      <c r="AW685" s="710"/>
      <c r="AX685" s="710"/>
    </row>
    <row r="686" spans="1:50" s="1" customFormat="1" x14ac:dyDescent="0.2">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416"/>
      <c r="AD686" s="710"/>
      <c r="AE686" s="710"/>
      <c r="AF686" s="710"/>
      <c r="AG686" s="710"/>
      <c r="AH686" s="710"/>
      <c r="AI686" s="710"/>
      <c r="AJ686" s="710"/>
      <c r="AK686" s="710"/>
      <c r="AL686" s="710"/>
      <c r="AM686" s="710"/>
      <c r="AN686" s="710"/>
      <c r="AO686" s="710"/>
      <c r="AP686" s="710"/>
      <c r="AQ686" s="710"/>
      <c r="AR686" s="710"/>
      <c r="AS686" s="710"/>
      <c r="AT686" s="710"/>
      <c r="AU686" s="710"/>
      <c r="AV686" s="710"/>
      <c r="AW686" s="710"/>
      <c r="AX686" s="710"/>
    </row>
    <row r="687" spans="1:50" s="1" customFormat="1" x14ac:dyDescent="0.2">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416"/>
      <c r="AD687" s="710"/>
      <c r="AE687" s="710"/>
      <c r="AF687" s="710"/>
      <c r="AG687" s="710"/>
      <c r="AH687" s="710"/>
      <c r="AI687" s="710"/>
      <c r="AJ687" s="710"/>
      <c r="AK687" s="710"/>
      <c r="AL687" s="710"/>
      <c r="AM687" s="710"/>
      <c r="AN687" s="710"/>
      <c r="AO687" s="710"/>
      <c r="AP687" s="710"/>
      <c r="AQ687" s="710"/>
      <c r="AR687" s="710"/>
      <c r="AS687" s="710"/>
      <c r="AT687" s="710"/>
      <c r="AU687" s="710"/>
      <c r="AV687" s="710"/>
      <c r="AW687" s="710"/>
      <c r="AX687" s="710"/>
    </row>
    <row r="688" spans="1:50" s="1" customFormat="1" x14ac:dyDescent="0.2">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416"/>
      <c r="AD688" s="710"/>
      <c r="AE688" s="710"/>
      <c r="AF688" s="710"/>
      <c r="AG688" s="710"/>
      <c r="AH688" s="710"/>
      <c r="AI688" s="710"/>
      <c r="AJ688" s="710"/>
      <c r="AK688" s="710"/>
      <c r="AL688" s="710"/>
      <c r="AM688" s="710"/>
      <c r="AN688" s="710"/>
      <c r="AO688" s="710"/>
      <c r="AP688" s="710"/>
      <c r="AQ688" s="710"/>
      <c r="AR688" s="710"/>
      <c r="AS688" s="710"/>
      <c r="AT688" s="710"/>
      <c r="AU688" s="710"/>
      <c r="AV688" s="710"/>
      <c r="AW688" s="710"/>
      <c r="AX688" s="710"/>
    </row>
    <row r="689" spans="1:50" s="1" customFormat="1" x14ac:dyDescent="0.2">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416"/>
      <c r="AD689" s="710"/>
      <c r="AE689" s="710"/>
      <c r="AF689" s="710"/>
      <c r="AG689" s="710"/>
      <c r="AH689" s="710"/>
      <c r="AI689" s="710"/>
      <c r="AJ689" s="710"/>
      <c r="AK689" s="710"/>
      <c r="AL689" s="710"/>
      <c r="AM689" s="710"/>
      <c r="AN689" s="710"/>
      <c r="AO689" s="710"/>
      <c r="AP689" s="710"/>
      <c r="AQ689" s="710"/>
      <c r="AR689" s="710"/>
      <c r="AS689" s="710"/>
      <c r="AT689" s="710"/>
      <c r="AU689" s="710"/>
      <c r="AV689" s="710"/>
      <c r="AW689" s="710"/>
      <c r="AX689" s="710"/>
    </row>
    <row r="690" spans="1:50" s="1" customFormat="1" x14ac:dyDescent="0.2">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416"/>
      <c r="AD690" s="710"/>
      <c r="AE690" s="710"/>
      <c r="AF690" s="710"/>
      <c r="AG690" s="710"/>
      <c r="AH690" s="710"/>
      <c r="AI690" s="710"/>
      <c r="AJ690" s="710"/>
      <c r="AK690" s="710"/>
      <c r="AL690" s="710"/>
      <c r="AM690" s="710"/>
      <c r="AN690" s="710"/>
      <c r="AO690" s="710"/>
      <c r="AP690" s="710"/>
      <c r="AQ690" s="710"/>
      <c r="AR690" s="710"/>
      <c r="AS690" s="710"/>
      <c r="AT690" s="710"/>
      <c r="AU690" s="710"/>
      <c r="AV690" s="710"/>
      <c r="AW690" s="710"/>
      <c r="AX690" s="710"/>
    </row>
    <row r="691" spans="1:50" s="1" customFormat="1" x14ac:dyDescent="0.2">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416"/>
      <c r="AD691" s="710"/>
      <c r="AE691" s="710"/>
      <c r="AF691" s="710"/>
      <c r="AG691" s="710"/>
      <c r="AH691" s="710"/>
      <c r="AI691" s="710"/>
      <c r="AJ691" s="710"/>
      <c r="AK691" s="710"/>
      <c r="AL691" s="710"/>
      <c r="AM691" s="710"/>
      <c r="AN691" s="710"/>
      <c r="AO691" s="710"/>
      <c r="AP691" s="710"/>
      <c r="AQ691" s="710"/>
      <c r="AR691" s="710"/>
      <c r="AS691" s="710"/>
      <c r="AT691" s="710"/>
      <c r="AU691" s="710"/>
      <c r="AV691" s="710"/>
      <c r="AW691" s="710"/>
      <c r="AX691" s="710"/>
    </row>
    <row r="692" spans="1:50" s="1" customFormat="1" x14ac:dyDescent="0.2">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416"/>
      <c r="AD692" s="710"/>
      <c r="AE692" s="710"/>
      <c r="AF692" s="710"/>
      <c r="AG692" s="710"/>
      <c r="AH692" s="710"/>
      <c r="AI692" s="710"/>
      <c r="AJ692" s="710"/>
      <c r="AK692" s="710"/>
      <c r="AL692" s="710"/>
      <c r="AM692" s="710"/>
      <c r="AN692" s="710"/>
      <c r="AO692" s="710"/>
      <c r="AP692" s="710"/>
      <c r="AQ692" s="710"/>
      <c r="AR692" s="710"/>
      <c r="AS692" s="710"/>
      <c r="AT692" s="710"/>
      <c r="AU692" s="710"/>
      <c r="AV692" s="710"/>
      <c r="AW692" s="710"/>
      <c r="AX692" s="710"/>
    </row>
    <row r="693" spans="1:50" s="1" customFormat="1" x14ac:dyDescent="0.2">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416"/>
      <c r="AD693" s="710"/>
      <c r="AE693" s="710"/>
      <c r="AF693" s="710"/>
      <c r="AG693" s="710"/>
      <c r="AH693" s="710"/>
      <c r="AI693" s="710"/>
      <c r="AJ693" s="710"/>
      <c r="AK693" s="710"/>
      <c r="AL693" s="710"/>
      <c r="AM693" s="710"/>
      <c r="AN693" s="710"/>
      <c r="AO693" s="710"/>
      <c r="AP693" s="710"/>
      <c r="AQ693" s="710"/>
      <c r="AR693" s="710"/>
      <c r="AS693" s="710"/>
      <c r="AT693" s="710"/>
      <c r="AU693" s="710"/>
      <c r="AV693" s="710"/>
      <c r="AW693" s="710"/>
      <c r="AX693" s="710"/>
    </row>
    <row r="694" spans="1:50" s="1" customFormat="1" x14ac:dyDescent="0.2">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416"/>
      <c r="AD694" s="710"/>
      <c r="AE694" s="710"/>
      <c r="AF694" s="710"/>
      <c r="AG694" s="710"/>
      <c r="AH694" s="710"/>
      <c r="AI694" s="710"/>
      <c r="AJ694" s="710"/>
      <c r="AK694" s="710"/>
      <c r="AL694" s="710"/>
      <c r="AM694" s="710"/>
      <c r="AN694" s="710"/>
      <c r="AO694" s="710"/>
      <c r="AP694" s="710"/>
      <c r="AQ694" s="710"/>
      <c r="AR694" s="710"/>
      <c r="AS694" s="710"/>
      <c r="AT694" s="710"/>
      <c r="AU694" s="710"/>
      <c r="AV694" s="710"/>
      <c r="AW694" s="710"/>
      <c r="AX694" s="710"/>
    </row>
    <row r="695" spans="1:50" s="1" customFormat="1" x14ac:dyDescent="0.2">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416"/>
      <c r="AD695" s="710"/>
      <c r="AE695" s="710"/>
      <c r="AF695" s="710"/>
      <c r="AG695" s="710"/>
      <c r="AH695" s="710"/>
      <c r="AI695" s="710"/>
      <c r="AJ695" s="710"/>
      <c r="AK695" s="710"/>
      <c r="AL695" s="710"/>
      <c r="AM695" s="710"/>
      <c r="AN695" s="710"/>
      <c r="AO695" s="710"/>
      <c r="AP695" s="710"/>
      <c r="AQ695" s="710"/>
      <c r="AR695" s="710"/>
      <c r="AS695" s="710"/>
      <c r="AT695" s="710"/>
      <c r="AU695" s="710"/>
      <c r="AV695" s="710"/>
      <c r="AW695" s="710"/>
      <c r="AX695" s="710"/>
    </row>
    <row r="696" spans="1:50" s="1" customFormat="1" x14ac:dyDescent="0.2">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416"/>
      <c r="AD696" s="710"/>
      <c r="AE696" s="710"/>
      <c r="AF696" s="710"/>
      <c r="AG696" s="710"/>
      <c r="AH696" s="710"/>
      <c r="AI696" s="710"/>
      <c r="AJ696" s="710"/>
      <c r="AK696" s="710"/>
      <c r="AL696" s="710"/>
      <c r="AM696" s="710"/>
      <c r="AN696" s="710"/>
      <c r="AO696" s="710"/>
      <c r="AP696" s="710"/>
      <c r="AQ696" s="710"/>
      <c r="AR696" s="710"/>
      <c r="AS696" s="710"/>
      <c r="AT696" s="710"/>
      <c r="AU696" s="710"/>
      <c r="AV696" s="710"/>
      <c r="AW696" s="710"/>
      <c r="AX696" s="710"/>
    </row>
    <row r="697" spans="1:50" s="1" customFormat="1" x14ac:dyDescent="0.2">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416"/>
      <c r="AD697" s="710"/>
      <c r="AE697" s="710"/>
      <c r="AF697" s="710"/>
      <c r="AG697" s="710"/>
      <c r="AH697" s="710"/>
      <c r="AI697" s="710"/>
      <c r="AJ697" s="710"/>
      <c r="AK697" s="710"/>
      <c r="AL697" s="710"/>
      <c r="AM697" s="710"/>
      <c r="AN697" s="710"/>
      <c r="AO697" s="710"/>
      <c r="AP697" s="710"/>
      <c r="AQ697" s="710"/>
      <c r="AR697" s="710"/>
      <c r="AS697" s="710"/>
      <c r="AT697" s="710"/>
      <c r="AU697" s="710"/>
      <c r="AV697" s="710"/>
      <c r="AW697" s="710"/>
      <c r="AX697" s="710"/>
    </row>
    <row r="698" spans="1:50" s="1" customFormat="1" x14ac:dyDescent="0.2">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416"/>
      <c r="AD698" s="710"/>
      <c r="AE698" s="710"/>
      <c r="AF698" s="710"/>
      <c r="AG698" s="710"/>
      <c r="AH698" s="710"/>
      <c r="AI698" s="710"/>
      <c r="AJ698" s="710"/>
      <c r="AK698" s="710"/>
      <c r="AL698" s="710"/>
      <c r="AM698" s="710"/>
      <c r="AN698" s="710"/>
      <c r="AO698" s="710"/>
      <c r="AP698" s="710"/>
      <c r="AQ698" s="710"/>
      <c r="AR698" s="710"/>
      <c r="AS698" s="710"/>
      <c r="AT698" s="710"/>
      <c r="AU698" s="710"/>
      <c r="AV698" s="710"/>
      <c r="AW698" s="710"/>
      <c r="AX698" s="710"/>
    </row>
    <row r="699" spans="1:50" s="1" customFormat="1" x14ac:dyDescent="0.2">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416"/>
      <c r="AD699" s="710"/>
      <c r="AE699" s="710"/>
      <c r="AF699" s="710"/>
      <c r="AG699" s="710"/>
      <c r="AH699" s="710"/>
      <c r="AI699" s="710"/>
      <c r="AJ699" s="710"/>
      <c r="AK699" s="710"/>
      <c r="AL699" s="710"/>
      <c r="AM699" s="710"/>
      <c r="AN699" s="710"/>
      <c r="AO699" s="710"/>
      <c r="AP699" s="710"/>
      <c r="AQ699" s="710"/>
      <c r="AR699" s="710"/>
      <c r="AS699" s="710"/>
      <c r="AT699" s="710"/>
      <c r="AU699" s="710"/>
      <c r="AV699" s="710"/>
      <c r="AW699" s="710"/>
      <c r="AX699" s="710"/>
    </row>
    <row r="700" spans="1:50" s="1" customFormat="1" x14ac:dyDescent="0.2">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416"/>
      <c r="AD700" s="710"/>
      <c r="AE700" s="710"/>
      <c r="AF700" s="710"/>
      <c r="AG700" s="710"/>
      <c r="AH700" s="710"/>
      <c r="AI700" s="710"/>
      <c r="AJ700" s="710"/>
      <c r="AK700" s="710"/>
      <c r="AL700" s="710"/>
      <c r="AM700" s="710"/>
      <c r="AN700" s="710"/>
      <c r="AO700" s="710"/>
      <c r="AP700" s="710"/>
      <c r="AQ700" s="710"/>
      <c r="AR700" s="710"/>
      <c r="AS700" s="710"/>
      <c r="AT700" s="710"/>
      <c r="AU700" s="710"/>
      <c r="AV700" s="710"/>
      <c r="AW700" s="710"/>
      <c r="AX700" s="710"/>
    </row>
    <row r="701" spans="1:50" s="1" customFormat="1" x14ac:dyDescent="0.2">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416"/>
      <c r="AD701" s="710"/>
      <c r="AE701" s="710"/>
      <c r="AF701" s="710"/>
      <c r="AG701" s="710"/>
      <c r="AH701" s="710"/>
      <c r="AI701" s="710"/>
      <c r="AJ701" s="710"/>
      <c r="AK701" s="710"/>
      <c r="AL701" s="710"/>
      <c r="AM701" s="710"/>
      <c r="AN701" s="710"/>
      <c r="AO701" s="710"/>
      <c r="AP701" s="710"/>
      <c r="AQ701" s="710"/>
      <c r="AR701" s="710"/>
      <c r="AS701" s="710"/>
      <c r="AT701" s="710"/>
      <c r="AU701" s="710"/>
      <c r="AV701" s="710"/>
      <c r="AW701" s="710"/>
      <c r="AX701" s="710"/>
    </row>
    <row r="702" spans="1:50" s="1" customFormat="1" x14ac:dyDescent="0.2">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416"/>
      <c r="AD702" s="710"/>
      <c r="AE702" s="710"/>
      <c r="AF702" s="710"/>
      <c r="AG702" s="710"/>
      <c r="AH702" s="710"/>
      <c r="AI702" s="710"/>
      <c r="AJ702" s="710"/>
      <c r="AK702" s="710"/>
      <c r="AL702" s="710"/>
      <c r="AM702" s="710"/>
      <c r="AN702" s="710"/>
      <c r="AO702" s="710"/>
      <c r="AP702" s="710"/>
      <c r="AQ702" s="710"/>
      <c r="AR702" s="710"/>
      <c r="AS702" s="710"/>
      <c r="AT702" s="710"/>
      <c r="AU702" s="710"/>
      <c r="AV702" s="710"/>
      <c r="AW702" s="710"/>
      <c r="AX702" s="710"/>
    </row>
    <row r="703" spans="1:50" s="1" customFormat="1" x14ac:dyDescent="0.2">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416"/>
      <c r="AD703" s="710"/>
      <c r="AE703" s="710"/>
      <c r="AF703" s="710"/>
      <c r="AG703" s="710"/>
      <c r="AH703" s="710"/>
      <c r="AI703" s="710"/>
      <c r="AJ703" s="710"/>
      <c r="AK703" s="710"/>
      <c r="AL703" s="710"/>
      <c r="AM703" s="710"/>
      <c r="AN703" s="710"/>
      <c r="AO703" s="710"/>
      <c r="AP703" s="710"/>
      <c r="AQ703" s="710"/>
      <c r="AR703" s="710"/>
      <c r="AS703" s="710"/>
      <c r="AT703" s="710"/>
      <c r="AU703" s="710"/>
      <c r="AV703" s="710"/>
      <c r="AW703" s="710"/>
      <c r="AX703" s="710"/>
    </row>
    <row r="704" spans="1:50" s="1" customFormat="1" x14ac:dyDescent="0.2">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416"/>
      <c r="AD704" s="710"/>
      <c r="AE704" s="710"/>
      <c r="AF704" s="710"/>
      <c r="AG704" s="710"/>
      <c r="AH704" s="710"/>
      <c r="AI704" s="710"/>
      <c r="AJ704" s="710"/>
      <c r="AK704" s="710"/>
      <c r="AL704" s="710"/>
      <c r="AM704" s="710"/>
      <c r="AN704" s="710"/>
      <c r="AO704" s="710"/>
      <c r="AP704" s="710"/>
      <c r="AQ704" s="710"/>
      <c r="AR704" s="710"/>
      <c r="AS704" s="710"/>
      <c r="AT704" s="710"/>
      <c r="AU704" s="710"/>
      <c r="AV704" s="710"/>
      <c r="AW704" s="710"/>
      <c r="AX704" s="710"/>
    </row>
    <row r="705" spans="1:50" s="1" customFormat="1" x14ac:dyDescent="0.2">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416"/>
      <c r="AD705" s="710"/>
      <c r="AE705" s="710"/>
      <c r="AF705" s="710"/>
      <c r="AG705" s="710"/>
      <c r="AH705" s="710"/>
      <c r="AI705" s="710"/>
      <c r="AJ705" s="710"/>
      <c r="AK705" s="710"/>
      <c r="AL705" s="710"/>
      <c r="AM705" s="710"/>
      <c r="AN705" s="710"/>
      <c r="AO705" s="710"/>
      <c r="AP705" s="710"/>
      <c r="AQ705" s="710"/>
      <c r="AR705" s="710"/>
      <c r="AS705" s="710"/>
      <c r="AT705" s="710"/>
      <c r="AU705" s="710"/>
      <c r="AV705" s="710"/>
      <c r="AW705" s="710"/>
      <c r="AX705" s="710"/>
    </row>
    <row r="706" spans="1:50" s="1" customFormat="1" x14ac:dyDescent="0.2">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416"/>
      <c r="AD706" s="710"/>
      <c r="AE706" s="710"/>
      <c r="AF706" s="710"/>
      <c r="AG706" s="710"/>
      <c r="AH706" s="710"/>
      <c r="AI706" s="710"/>
      <c r="AJ706" s="710"/>
      <c r="AK706" s="710"/>
      <c r="AL706" s="710"/>
      <c r="AM706" s="710"/>
      <c r="AN706" s="710"/>
      <c r="AO706" s="710"/>
      <c r="AP706" s="710"/>
      <c r="AQ706" s="710"/>
      <c r="AR706" s="710"/>
      <c r="AS706" s="710"/>
      <c r="AT706" s="710"/>
      <c r="AU706" s="710"/>
      <c r="AV706" s="710"/>
      <c r="AW706" s="710"/>
      <c r="AX706" s="710"/>
    </row>
    <row r="707" spans="1:50" s="1" customFormat="1" x14ac:dyDescent="0.2">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416"/>
      <c r="AD707" s="710"/>
      <c r="AE707" s="710"/>
      <c r="AF707" s="710"/>
      <c r="AG707" s="710"/>
      <c r="AH707" s="710"/>
      <c r="AI707" s="710"/>
      <c r="AJ707" s="710"/>
      <c r="AK707" s="710"/>
      <c r="AL707" s="710"/>
      <c r="AM707" s="710"/>
      <c r="AN707" s="710"/>
      <c r="AO707" s="710"/>
      <c r="AP707" s="710"/>
      <c r="AQ707" s="710"/>
      <c r="AR707" s="710"/>
      <c r="AS707" s="710"/>
      <c r="AT707" s="710"/>
      <c r="AU707" s="710"/>
      <c r="AV707" s="710"/>
      <c r="AW707" s="710"/>
      <c r="AX707" s="710"/>
    </row>
    <row r="708" spans="1:50" s="1" customFormat="1" x14ac:dyDescent="0.2">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416"/>
      <c r="AD708" s="710"/>
      <c r="AE708" s="710"/>
      <c r="AF708" s="710"/>
      <c r="AG708" s="710"/>
      <c r="AH708" s="710"/>
      <c r="AI708" s="710"/>
      <c r="AJ708" s="710"/>
      <c r="AK708" s="710"/>
      <c r="AL708" s="710"/>
      <c r="AM708" s="710"/>
      <c r="AN708" s="710"/>
      <c r="AO708" s="710"/>
      <c r="AP708" s="710"/>
      <c r="AQ708" s="710"/>
      <c r="AR708" s="710"/>
      <c r="AS708" s="710"/>
      <c r="AT708" s="710"/>
      <c r="AU708" s="710"/>
      <c r="AV708" s="710"/>
      <c r="AW708" s="710"/>
      <c r="AX708" s="710"/>
    </row>
    <row r="709" spans="1:50" s="1" customFormat="1" x14ac:dyDescent="0.2">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416"/>
      <c r="AD709" s="710"/>
      <c r="AE709" s="710"/>
      <c r="AF709" s="710"/>
      <c r="AG709" s="710"/>
      <c r="AH709" s="710"/>
      <c r="AI709" s="710"/>
      <c r="AJ709" s="710"/>
      <c r="AK709" s="710"/>
      <c r="AL709" s="710"/>
      <c r="AM709" s="710"/>
      <c r="AN709" s="710"/>
      <c r="AO709" s="710"/>
      <c r="AP709" s="710"/>
      <c r="AQ709" s="710"/>
      <c r="AR709" s="710"/>
      <c r="AS709" s="710"/>
      <c r="AT709" s="710"/>
      <c r="AU709" s="710"/>
      <c r="AV709" s="710"/>
      <c r="AW709" s="710"/>
      <c r="AX709" s="710"/>
    </row>
    <row r="710" spans="1:50" s="1" customFormat="1" x14ac:dyDescent="0.2">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416"/>
      <c r="AD710" s="710"/>
      <c r="AE710" s="710"/>
      <c r="AF710" s="710"/>
      <c r="AG710" s="710"/>
      <c r="AH710" s="710"/>
      <c r="AI710" s="710"/>
      <c r="AJ710" s="710"/>
      <c r="AK710" s="710"/>
      <c r="AL710" s="710"/>
      <c r="AM710" s="710"/>
      <c r="AN710" s="710"/>
      <c r="AO710" s="710"/>
      <c r="AP710" s="710"/>
      <c r="AQ710" s="710"/>
      <c r="AR710" s="710"/>
      <c r="AS710" s="710"/>
      <c r="AT710" s="710"/>
      <c r="AU710" s="710"/>
      <c r="AV710" s="710"/>
      <c r="AW710" s="710"/>
      <c r="AX710" s="710"/>
    </row>
    <row r="711" spans="1:50" s="1" customFormat="1" x14ac:dyDescent="0.2">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416"/>
      <c r="AD711" s="710"/>
      <c r="AE711" s="710"/>
      <c r="AF711" s="710"/>
      <c r="AG711" s="710"/>
      <c r="AH711" s="710"/>
      <c r="AI711" s="710"/>
      <c r="AJ711" s="710"/>
      <c r="AK711" s="710"/>
      <c r="AL711" s="710"/>
      <c r="AM711" s="710"/>
      <c r="AN711" s="710"/>
      <c r="AO711" s="710"/>
      <c r="AP711" s="710"/>
      <c r="AQ711" s="710"/>
      <c r="AR711" s="710"/>
      <c r="AS711" s="710"/>
      <c r="AT711" s="710"/>
      <c r="AU711" s="710"/>
      <c r="AV711" s="710"/>
      <c r="AW711" s="710"/>
      <c r="AX711" s="710"/>
    </row>
    <row r="712" spans="1:50" s="1" customFormat="1" x14ac:dyDescent="0.2">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416"/>
      <c r="AD712" s="710"/>
      <c r="AE712" s="710"/>
      <c r="AF712" s="710"/>
      <c r="AG712" s="710"/>
      <c r="AH712" s="710"/>
      <c r="AI712" s="710"/>
      <c r="AJ712" s="710"/>
      <c r="AK712" s="710"/>
      <c r="AL712" s="710"/>
      <c r="AM712" s="710"/>
      <c r="AN712" s="710"/>
      <c r="AO712" s="710"/>
      <c r="AP712" s="710"/>
      <c r="AQ712" s="710"/>
      <c r="AR712" s="710"/>
      <c r="AS712" s="710"/>
      <c r="AT712" s="710"/>
      <c r="AU712" s="710"/>
      <c r="AV712" s="710"/>
      <c r="AW712" s="710"/>
      <c r="AX712" s="710"/>
    </row>
    <row r="713" spans="1:50" s="1" customFormat="1" x14ac:dyDescent="0.2">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416"/>
      <c r="AD713" s="710"/>
      <c r="AE713" s="710"/>
      <c r="AF713" s="710"/>
      <c r="AG713" s="710"/>
      <c r="AH713" s="710"/>
      <c r="AI713" s="710"/>
      <c r="AJ713" s="710"/>
      <c r="AK713" s="710"/>
      <c r="AL713" s="710"/>
      <c r="AM713" s="710"/>
      <c r="AN713" s="710"/>
      <c r="AO713" s="710"/>
      <c r="AP713" s="710"/>
      <c r="AQ713" s="710"/>
      <c r="AR713" s="710"/>
      <c r="AS713" s="710"/>
      <c r="AT713" s="710"/>
      <c r="AU713" s="710"/>
      <c r="AV713" s="710"/>
      <c r="AW713" s="710"/>
      <c r="AX713" s="710"/>
    </row>
    <row r="714" spans="1:50" s="1" customFormat="1" x14ac:dyDescent="0.2">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416"/>
      <c r="AD714" s="710"/>
      <c r="AE714" s="710"/>
      <c r="AF714" s="710"/>
      <c r="AG714" s="710"/>
      <c r="AH714" s="710"/>
      <c r="AI714" s="710"/>
      <c r="AJ714" s="710"/>
      <c r="AK714" s="710"/>
      <c r="AL714" s="710"/>
      <c r="AM714" s="710"/>
      <c r="AN714" s="710"/>
      <c r="AO714" s="710"/>
      <c r="AP714" s="710"/>
      <c r="AQ714" s="710"/>
      <c r="AR714" s="710"/>
      <c r="AS714" s="710"/>
      <c r="AT714" s="710"/>
      <c r="AU714" s="710"/>
      <c r="AV714" s="710"/>
      <c r="AW714" s="710"/>
      <c r="AX714" s="710"/>
    </row>
    <row r="715" spans="1:50" s="1" customFormat="1" x14ac:dyDescent="0.2">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416"/>
      <c r="AD715" s="710"/>
      <c r="AE715" s="710"/>
      <c r="AF715" s="710"/>
      <c r="AG715" s="710"/>
      <c r="AH715" s="710"/>
      <c r="AI715" s="710"/>
      <c r="AJ715" s="710"/>
      <c r="AK715" s="710"/>
      <c r="AL715" s="710"/>
      <c r="AM715" s="710"/>
      <c r="AN715" s="710"/>
      <c r="AO715" s="710"/>
      <c r="AP715" s="710"/>
      <c r="AQ715" s="710"/>
      <c r="AR715" s="710"/>
      <c r="AS715" s="710"/>
      <c r="AT715" s="710"/>
      <c r="AU715" s="710"/>
      <c r="AV715" s="710"/>
      <c r="AW715" s="710"/>
      <c r="AX715" s="710"/>
    </row>
    <row r="716" spans="1:50" s="1" customFormat="1" x14ac:dyDescent="0.2">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416"/>
      <c r="AD716" s="710"/>
      <c r="AE716" s="710"/>
      <c r="AF716" s="710"/>
      <c r="AG716" s="710"/>
      <c r="AH716" s="710"/>
      <c r="AI716" s="710"/>
      <c r="AJ716" s="710"/>
      <c r="AK716" s="710"/>
      <c r="AL716" s="710"/>
      <c r="AM716" s="710"/>
      <c r="AN716" s="710"/>
      <c r="AO716" s="710"/>
      <c r="AP716" s="710"/>
      <c r="AQ716" s="710"/>
      <c r="AR716" s="710"/>
      <c r="AS716" s="710"/>
      <c r="AT716" s="710"/>
      <c r="AU716" s="710"/>
      <c r="AV716" s="710"/>
      <c r="AW716" s="710"/>
      <c r="AX716" s="710"/>
    </row>
    <row r="717" spans="1:50" s="1" customFormat="1" x14ac:dyDescent="0.2">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416"/>
      <c r="AD717" s="710"/>
      <c r="AE717" s="710"/>
      <c r="AF717" s="710"/>
      <c r="AG717" s="710"/>
      <c r="AH717" s="710"/>
      <c r="AI717" s="710"/>
      <c r="AJ717" s="710"/>
      <c r="AK717" s="710"/>
      <c r="AL717" s="710"/>
      <c r="AM717" s="710"/>
      <c r="AN717" s="710"/>
      <c r="AO717" s="710"/>
      <c r="AP717" s="710"/>
      <c r="AQ717" s="710"/>
      <c r="AR717" s="710"/>
      <c r="AS717" s="710"/>
      <c r="AT717" s="710"/>
      <c r="AU717" s="710"/>
      <c r="AV717" s="710"/>
      <c r="AW717" s="710"/>
      <c r="AX717" s="710"/>
    </row>
    <row r="718" spans="1:50" s="1" customFormat="1" x14ac:dyDescent="0.2">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416"/>
      <c r="AD718" s="710"/>
      <c r="AE718" s="710"/>
      <c r="AF718" s="710"/>
      <c r="AG718" s="710"/>
      <c r="AH718" s="710"/>
      <c r="AI718" s="710"/>
      <c r="AJ718" s="710"/>
      <c r="AK718" s="710"/>
      <c r="AL718" s="710"/>
      <c r="AM718" s="710"/>
      <c r="AN718" s="710"/>
      <c r="AO718" s="710"/>
      <c r="AP718" s="710"/>
      <c r="AQ718" s="710"/>
      <c r="AR718" s="710"/>
      <c r="AS718" s="710"/>
      <c r="AT718" s="710"/>
      <c r="AU718" s="710"/>
      <c r="AV718" s="710"/>
      <c r="AW718" s="710"/>
      <c r="AX718" s="710"/>
    </row>
    <row r="719" spans="1:50" s="1" customFormat="1" x14ac:dyDescent="0.2">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416"/>
      <c r="AD719" s="710"/>
      <c r="AE719" s="710"/>
      <c r="AF719" s="710"/>
      <c r="AG719" s="710"/>
      <c r="AH719" s="710"/>
      <c r="AI719" s="710"/>
      <c r="AJ719" s="710"/>
      <c r="AK719" s="710"/>
      <c r="AL719" s="710"/>
      <c r="AM719" s="710"/>
      <c r="AN719" s="710"/>
      <c r="AO719" s="710"/>
      <c r="AP719" s="710"/>
      <c r="AQ719" s="710"/>
      <c r="AR719" s="710"/>
      <c r="AS719" s="710"/>
      <c r="AT719" s="710"/>
      <c r="AU719" s="710"/>
      <c r="AV719" s="710"/>
      <c r="AW719" s="710"/>
      <c r="AX719" s="710"/>
    </row>
    <row r="720" spans="1:50" s="1" customFormat="1" x14ac:dyDescent="0.2">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416"/>
      <c r="AD720" s="710"/>
      <c r="AE720" s="710"/>
      <c r="AF720" s="710"/>
      <c r="AG720" s="710"/>
      <c r="AH720" s="710"/>
      <c r="AI720" s="710"/>
      <c r="AJ720" s="710"/>
      <c r="AK720" s="710"/>
      <c r="AL720" s="710"/>
      <c r="AM720" s="710"/>
      <c r="AN720" s="710"/>
      <c r="AO720" s="710"/>
      <c r="AP720" s="710"/>
      <c r="AQ720" s="710"/>
      <c r="AR720" s="710"/>
      <c r="AS720" s="710"/>
      <c r="AT720" s="710"/>
      <c r="AU720" s="710"/>
      <c r="AV720" s="710"/>
      <c r="AW720" s="710"/>
      <c r="AX720" s="710"/>
    </row>
    <row r="721" spans="1:50" s="1" customFormat="1" x14ac:dyDescent="0.2">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416"/>
      <c r="AD721" s="710"/>
      <c r="AE721" s="710"/>
      <c r="AF721" s="710"/>
      <c r="AG721" s="710"/>
      <c r="AH721" s="710"/>
      <c r="AI721" s="710"/>
      <c r="AJ721" s="710"/>
      <c r="AK721" s="710"/>
      <c r="AL721" s="710"/>
      <c r="AM721" s="710"/>
      <c r="AN721" s="710"/>
      <c r="AO721" s="710"/>
      <c r="AP721" s="710"/>
      <c r="AQ721" s="710"/>
      <c r="AR721" s="710"/>
      <c r="AS721" s="710"/>
      <c r="AT721" s="710"/>
      <c r="AU721" s="710"/>
      <c r="AV721" s="710"/>
      <c r="AW721" s="710"/>
      <c r="AX721" s="710"/>
    </row>
    <row r="722" spans="1:50" s="1" customFormat="1" x14ac:dyDescent="0.2">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416"/>
      <c r="AD722" s="710"/>
      <c r="AE722" s="710"/>
      <c r="AF722" s="710"/>
      <c r="AG722" s="710"/>
      <c r="AH722" s="710"/>
      <c r="AI722" s="710"/>
      <c r="AJ722" s="710"/>
      <c r="AK722" s="710"/>
      <c r="AL722" s="710"/>
      <c r="AM722" s="710"/>
      <c r="AN722" s="710"/>
      <c r="AO722" s="710"/>
      <c r="AP722" s="710"/>
      <c r="AQ722" s="710"/>
      <c r="AR722" s="710"/>
      <c r="AS722" s="710"/>
      <c r="AT722" s="710"/>
      <c r="AU722" s="710"/>
      <c r="AV722" s="710"/>
      <c r="AW722" s="710"/>
      <c r="AX722" s="710"/>
    </row>
    <row r="723" spans="1:50" s="1" customFormat="1" x14ac:dyDescent="0.2">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416"/>
      <c r="AD723" s="710"/>
      <c r="AE723" s="710"/>
      <c r="AF723" s="710"/>
      <c r="AG723" s="710"/>
      <c r="AH723" s="710"/>
      <c r="AI723" s="710"/>
      <c r="AJ723" s="710"/>
      <c r="AK723" s="710"/>
      <c r="AL723" s="710"/>
      <c r="AM723" s="710"/>
      <c r="AN723" s="710"/>
      <c r="AO723" s="710"/>
      <c r="AP723" s="710"/>
      <c r="AQ723" s="710"/>
      <c r="AR723" s="710"/>
      <c r="AS723" s="710"/>
      <c r="AT723" s="710"/>
      <c r="AU723" s="710"/>
      <c r="AV723" s="710"/>
      <c r="AW723" s="710"/>
      <c r="AX723" s="710"/>
    </row>
    <row r="724" spans="1:50" s="1" customFormat="1" x14ac:dyDescent="0.2">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416"/>
      <c r="AD724" s="710"/>
      <c r="AE724" s="710"/>
      <c r="AF724" s="710"/>
      <c r="AG724" s="710"/>
      <c r="AH724" s="710"/>
      <c r="AI724" s="710"/>
      <c r="AJ724" s="710"/>
      <c r="AK724" s="710"/>
      <c r="AL724" s="710"/>
      <c r="AM724" s="710"/>
      <c r="AN724" s="710"/>
      <c r="AO724" s="710"/>
      <c r="AP724" s="710"/>
      <c r="AQ724" s="710"/>
      <c r="AR724" s="710"/>
      <c r="AS724" s="710"/>
      <c r="AT724" s="710"/>
      <c r="AU724" s="710"/>
      <c r="AV724" s="710"/>
      <c r="AW724" s="710"/>
      <c r="AX724" s="710"/>
    </row>
    <row r="725" spans="1:50" s="1" customFormat="1" x14ac:dyDescent="0.2">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416"/>
      <c r="AD725" s="710"/>
      <c r="AE725" s="710"/>
      <c r="AF725" s="710"/>
      <c r="AG725" s="710"/>
      <c r="AH725" s="710"/>
      <c r="AI725" s="710"/>
      <c r="AJ725" s="710"/>
      <c r="AK725" s="710"/>
      <c r="AL725" s="710"/>
      <c r="AM725" s="710"/>
      <c r="AN725" s="710"/>
      <c r="AO725" s="710"/>
      <c r="AP725" s="710"/>
      <c r="AQ725" s="710"/>
      <c r="AR725" s="710"/>
      <c r="AS725" s="710"/>
      <c r="AT725" s="710"/>
      <c r="AU725" s="710"/>
      <c r="AV725" s="710"/>
      <c r="AW725" s="710"/>
      <c r="AX725" s="710"/>
    </row>
    <row r="726" spans="1:50" s="1" customFormat="1" x14ac:dyDescent="0.2">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416"/>
      <c r="AD726" s="710"/>
      <c r="AE726" s="710"/>
      <c r="AF726" s="710"/>
      <c r="AG726" s="710"/>
      <c r="AH726" s="710"/>
      <c r="AI726" s="710"/>
      <c r="AJ726" s="710"/>
      <c r="AK726" s="710"/>
      <c r="AL726" s="710"/>
      <c r="AM726" s="710"/>
      <c r="AN726" s="710"/>
      <c r="AO726" s="710"/>
      <c r="AP726" s="710"/>
      <c r="AQ726" s="710"/>
      <c r="AR726" s="710"/>
      <c r="AS726" s="710"/>
      <c r="AT726" s="710"/>
      <c r="AU726" s="710"/>
      <c r="AV726" s="710"/>
      <c r="AW726" s="710"/>
      <c r="AX726" s="710"/>
    </row>
    <row r="727" spans="1:50" s="1" customFormat="1" x14ac:dyDescent="0.2">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416"/>
      <c r="AD727" s="710"/>
      <c r="AE727" s="710"/>
      <c r="AF727" s="710"/>
      <c r="AG727" s="710"/>
      <c r="AH727" s="710"/>
      <c r="AI727" s="710"/>
      <c r="AJ727" s="710"/>
      <c r="AK727" s="710"/>
      <c r="AL727" s="710"/>
      <c r="AM727" s="710"/>
      <c r="AN727" s="710"/>
      <c r="AO727" s="710"/>
      <c r="AP727" s="710"/>
      <c r="AQ727" s="710"/>
      <c r="AR727" s="710"/>
      <c r="AS727" s="710"/>
      <c r="AT727" s="710"/>
      <c r="AU727" s="710"/>
      <c r="AV727" s="710"/>
      <c r="AW727" s="710"/>
      <c r="AX727" s="710"/>
    </row>
    <row r="728" spans="1:50" s="1" customFormat="1" x14ac:dyDescent="0.2">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416"/>
      <c r="AD728" s="710"/>
      <c r="AE728" s="710"/>
      <c r="AF728" s="710"/>
      <c r="AG728" s="710"/>
      <c r="AH728" s="710"/>
      <c r="AI728" s="710"/>
      <c r="AJ728" s="710"/>
      <c r="AK728" s="710"/>
      <c r="AL728" s="710"/>
      <c r="AM728" s="710"/>
      <c r="AN728" s="710"/>
      <c r="AO728" s="710"/>
      <c r="AP728" s="710"/>
      <c r="AQ728" s="710"/>
      <c r="AR728" s="710"/>
      <c r="AS728" s="710"/>
      <c r="AT728" s="710"/>
      <c r="AU728" s="710"/>
      <c r="AV728" s="710"/>
      <c r="AW728" s="710"/>
      <c r="AX728" s="710"/>
    </row>
    <row r="729" spans="1:50" s="1" customFormat="1" x14ac:dyDescent="0.2">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416"/>
      <c r="AD729" s="710"/>
      <c r="AE729" s="710"/>
      <c r="AF729" s="710"/>
      <c r="AG729" s="710"/>
      <c r="AH729" s="710"/>
      <c r="AI729" s="710"/>
      <c r="AJ729" s="710"/>
      <c r="AK729" s="710"/>
      <c r="AL729" s="710"/>
      <c r="AM729" s="710"/>
      <c r="AN729" s="710"/>
      <c r="AO729" s="710"/>
      <c r="AP729" s="710"/>
      <c r="AQ729" s="710"/>
      <c r="AR729" s="710"/>
      <c r="AS729" s="710"/>
      <c r="AT729" s="710"/>
      <c r="AU729" s="710"/>
      <c r="AV729" s="710"/>
      <c r="AW729" s="710"/>
      <c r="AX729" s="710"/>
    </row>
    <row r="730" spans="1:50" s="1" customFormat="1" x14ac:dyDescent="0.2">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416"/>
      <c r="AD730" s="710"/>
      <c r="AE730" s="710"/>
      <c r="AF730" s="710"/>
      <c r="AG730" s="710"/>
      <c r="AH730" s="710"/>
      <c r="AI730" s="710"/>
      <c r="AJ730" s="710"/>
      <c r="AK730" s="710"/>
      <c r="AL730" s="710"/>
      <c r="AM730" s="710"/>
      <c r="AN730" s="710"/>
      <c r="AO730" s="710"/>
      <c r="AP730" s="710"/>
      <c r="AQ730" s="710"/>
      <c r="AR730" s="710"/>
      <c r="AS730" s="710"/>
      <c r="AT730" s="710"/>
      <c r="AU730" s="710"/>
      <c r="AV730" s="710"/>
      <c r="AW730" s="710"/>
      <c r="AX730" s="710"/>
    </row>
    <row r="731" spans="1:50" s="1" customFormat="1" x14ac:dyDescent="0.2">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416"/>
      <c r="AD731" s="710"/>
      <c r="AE731" s="710"/>
      <c r="AF731" s="710"/>
      <c r="AG731" s="710"/>
      <c r="AH731" s="710"/>
      <c r="AI731" s="710"/>
      <c r="AJ731" s="710"/>
      <c r="AK731" s="710"/>
      <c r="AL731" s="710"/>
      <c r="AM731" s="710"/>
      <c r="AN731" s="710"/>
      <c r="AO731" s="710"/>
      <c r="AP731" s="710"/>
      <c r="AQ731" s="710"/>
      <c r="AR731" s="710"/>
      <c r="AS731" s="710"/>
      <c r="AT731" s="710"/>
      <c r="AU731" s="710"/>
      <c r="AV731" s="710"/>
      <c r="AW731" s="710"/>
      <c r="AX731" s="710"/>
    </row>
    <row r="732" spans="1:50" s="1" customFormat="1" x14ac:dyDescent="0.2">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416"/>
      <c r="AD732" s="710"/>
      <c r="AE732" s="710"/>
      <c r="AF732" s="710"/>
      <c r="AG732" s="710"/>
      <c r="AH732" s="710"/>
      <c r="AI732" s="710"/>
      <c r="AJ732" s="710"/>
      <c r="AK732" s="710"/>
      <c r="AL732" s="710"/>
      <c r="AM732" s="710"/>
      <c r="AN732" s="710"/>
      <c r="AO732" s="710"/>
      <c r="AP732" s="710"/>
      <c r="AQ732" s="710"/>
      <c r="AR732" s="710"/>
      <c r="AS732" s="710"/>
      <c r="AT732" s="710"/>
      <c r="AU732" s="710"/>
      <c r="AV732" s="710"/>
      <c r="AW732" s="710"/>
      <c r="AX732" s="710"/>
    </row>
    <row r="733" spans="1:50" s="1" customFormat="1" x14ac:dyDescent="0.2">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416"/>
      <c r="AD733" s="710"/>
      <c r="AE733" s="710"/>
      <c r="AF733" s="710"/>
      <c r="AG733" s="710"/>
      <c r="AH733" s="710"/>
      <c r="AI733" s="710"/>
      <c r="AJ733" s="710"/>
      <c r="AK733" s="710"/>
      <c r="AL733" s="710"/>
      <c r="AM733" s="710"/>
      <c r="AN733" s="710"/>
      <c r="AO733" s="710"/>
      <c r="AP733" s="710"/>
      <c r="AQ733" s="710"/>
      <c r="AR733" s="710"/>
      <c r="AS733" s="710"/>
      <c r="AT733" s="710"/>
      <c r="AU733" s="710"/>
      <c r="AV733" s="710"/>
      <c r="AW733" s="710"/>
      <c r="AX733" s="710"/>
    </row>
    <row r="734" spans="1:50" s="1" customFormat="1" x14ac:dyDescent="0.2">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416"/>
      <c r="AD734" s="710"/>
      <c r="AE734" s="710"/>
      <c r="AF734" s="710"/>
      <c r="AG734" s="710"/>
      <c r="AH734" s="710"/>
      <c r="AI734" s="710"/>
      <c r="AJ734" s="710"/>
      <c r="AK734" s="710"/>
      <c r="AL734" s="710"/>
      <c r="AM734" s="710"/>
      <c r="AN734" s="710"/>
      <c r="AO734" s="710"/>
      <c r="AP734" s="710"/>
      <c r="AQ734" s="710"/>
      <c r="AR734" s="710"/>
      <c r="AS734" s="710"/>
      <c r="AT734" s="710"/>
      <c r="AU734" s="710"/>
      <c r="AV734" s="710"/>
      <c r="AW734" s="710"/>
      <c r="AX734" s="710"/>
    </row>
    <row r="735" spans="1:50" s="1" customFormat="1" x14ac:dyDescent="0.2">
      <c r="E735" s="185"/>
      <c r="V735" s="416"/>
      <c r="AD735" s="710"/>
      <c r="AE735" s="710"/>
      <c r="AF735" s="710"/>
      <c r="AG735" s="710"/>
      <c r="AH735" s="710"/>
      <c r="AI735" s="710"/>
      <c r="AJ735" s="710"/>
      <c r="AK735" s="710"/>
      <c r="AL735" s="710"/>
      <c r="AM735" s="710"/>
      <c r="AN735" s="710"/>
      <c r="AO735" s="710"/>
      <c r="AP735" s="710"/>
      <c r="AQ735" s="710"/>
      <c r="AR735" s="710"/>
      <c r="AS735" s="710"/>
      <c r="AT735" s="710"/>
      <c r="AU735" s="710"/>
      <c r="AV735" s="710"/>
      <c r="AW735" s="710"/>
      <c r="AX735" s="710"/>
    </row>
    <row r="736" spans="1:50" s="1" customFormat="1" x14ac:dyDescent="0.2">
      <c r="E736" s="185"/>
      <c r="V736" s="416"/>
      <c r="AD736" s="710"/>
      <c r="AE736" s="710"/>
      <c r="AF736" s="710"/>
      <c r="AG736" s="710"/>
      <c r="AH736" s="710"/>
      <c r="AI736" s="710"/>
      <c r="AJ736" s="710"/>
      <c r="AK736" s="710"/>
      <c r="AL736" s="710"/>
      <c r="AM736" s="710"/>
      <c r="AN736" s="710"/>
      <c r="AO736" s="710"/>
      <c r="AP736" s="710"/>
      <c r="AQ736" s="710"/>
      <c r="AR736" s="710"/>
      <c r="AS736" s="710"/>
      <c r="AT736" s="710"/>
      <c r="AU736" s="710"/>
      <c r="AV736" s="710"/>
      <c r="AW736" s="710"/>
      <c r="AX736" s="710"/>
    </row>
    <row r="737" spans="5:50" s="1" customFormat="1" x14ac:dyDescent="0.2">
      <c r="E737" s="185"/>
      <c r="V737" s="416"/>
      <c r="AD737" s="710"/>
      <c r="AE737" s="710"/>
      <c r="AF737" s="710"/>
      <c r="AG737" s="710"/>
      <c r="AH737" s="710"/>
      <c r="AI737" s="710"/>
      <c r="AJ737" s="710"/>
      <c r="AK737" s="710"/>
      <c r="AL737" s="710"/>
      <c r="AM737" s="710"/>
      <c r="AN737" s="710"/>
      <c r="AO737" s="710"/>
      <c r="AP737" s="710"/>
      <c r="AQ737" s="710"/>
      <c r="AR737" s="710"/>
      <c r="AS737" s="710"/>
      <c r="AT737" s="710"/>
      <c r="AU737" s="710"/>
      <c r="AV737" s="710"/>
      <c r="AW737" s="710"/>
      <c r="AX737" s="710"/>
    </row>
    <row r="738" spans="5:50" s="1" customFormat="1" x14ac:dyDescent="0.2">
      <c r="E738" s="185"/>
      <c r="V738" s="416"/>
      <c r="AD738" s="710"/>
      <c r="AE738" s="710"/>
      <c r="AF738" s="710"/>
      <c r="AG738" s="710"/>
      <c r="AH738" s="710"/>
      <c r="AI738" s="710"/>
      <c r="AJ738" s="710"/>
      <c r="AK738" s="710"/>
      <c r="AL738" s="710"/>
      <c r="AM738" s="710"/>
      <c r="AN738" s="710"/>
      <c r="AO738" s="710"/>
      <c r="AP738" s="710"/>
      <c r="AQ738" s="710"/>
      <c r="AR738" s="710"/>
      <c r="AS738" s="710"/>
      <c r="AT738" s="710"/>
      <c r="AU738" s="710"/>
      <c r="AV738" s="710"/>
      <c r="AW738" s="710"/>
      <c r="AX738" s="710"/>
    </row>
    <row r="739" spans="5:50" s="1" customFormat="1" x14ac:dyDescent="0.2">
      <c r="E739" s="185"/>
      <c r="V739" s="416"/>
      <c r="AD739" s="710"/>
      <c r="AE739" s="710"/>
      <c r="AF739" s="710"/>
      <c r="AG739" s="710"/>
      <c r="AH739" s="710"/>
      <c r="AI739" s="710"/>
      <c r="AJ739" s="710"/>
      <c r="AK739" s="710"/>
      <c r="AL739" s="710"/>
      <c r="AM739" s="710"/>
      <c r="AN739" s="710"/>
      <c r="AO739" s="710"/>
      <c r="AP739" s="710"/>
      <c r="AQ739" s="710"/>
      <c r="AR739" s="710"/>
      <c r="AS739" s="710"/>
      <c r="AT739" s="710"/>
      <c r="AU739" s="710"/>
      <c r="AV739" s="710"/>
      <c r="AW739" s="710"/>
      <c r="AX739" s="710"/>
    </row>
    <row r="740" spans="5:50" s="1" customFormat="1" x14ac:dyDescent="0.2">
      <c r="E740" s="185"/>
      <c r="V740" s="416"/>
      <c r="AD740" s="710"/>
      <c r="AE740" s="710"/>
      <c r="AF740" s="710"/>
      <c r="AG740" s="710"/>
      <c r="AH740" s="710"/>
      <c r="AI740" s="710"/>
      <c r="AJ740" s="710"/>
      <c r="AK740" s="710"/>
      <c r="AL740" s="710"/>
      <c r="AM740" s="710"/>
      <c r="AN740" s="710"/>
      <c r="AO740" s="710"/>
      <c r="AP740" s="710"/>
      <c r="AQ740" s="710"/>
      <c r="AR740" s="710"/>
      <c r="AS740" s="710"/>
      <c r="AT740" s="710"/>
      <c r="AU740" s="710"/>
      <c r="AV740" s="710"/>
      <c r="AW740" s="710"/>
      <c r="AX740" s="710"/>
    </row>
    <row r="741" spans="5:50" s="1" customFormat="1" x14ac:dyDescent="0.2">
      <c r="E741" s="185"/>
      <c r="V741" s="416"/>
      <c r="AD741" s="710"/>
      <c r="AE741" s="710"/>
      <c r="AF741" s="710"/>
      <c r="AG741" s="710"/>
      <c r="AH741" s="710"/>
      <c r="AI741" s="710"/>
      <c r="AJ741" s="710"/>
      <c r="AK741" s="710"/>
      <c r="AL741" s="710"/>
      <c r="AM741" s="710"/>
      <c r="AN741" s="710"/>
      <c r="AO741" s="710"/>
      <c r="AP741" s="710"/>
      <c r="AQ741" s="710"/>
      <c r="AR741" s="710"/>
      <c r="AS741" s="710"/>
      <c r="AT741" s="710"/>
      <c r="AU741" s="710"/>
      <c r="AV741" s="710"/>
      <c r="AW741" s="710"/>
      <c r="AX741" s="710"/>
    </row>
    <row r="742" spans="5:50" s="1" customFormat="1" x14ac:dyDescent="0.2">
      <c r="E742" s="185"/>
      <c r="V742" s="416"/>
      <c r="AD742" s="710"/>
      <c r="AE742" s="710"/>
      <c r="AF742" s="710"/>
      <c r="AG742" s="710"/>
      <c r="AH742" s="710"/>
      <c r="AI742" s="710"/>
      <c r="AJ742" s="710"/>
      <c r="AK742" s="710"/>
      <c r="AL742" s="710"/>
      <c r="AM742" s="710"/>
      <c r="AN742" s="710"/>
      <c r="AO742" s="710"/>
      <c r="AP742" s="710"/>
      <c r="AQ742" s="710"/>
      <c r="AR742" s="710"/>
      <c r="AS742" s="710"/>
      <c r="AT742" s="710"/>
      <c r="AU742" s="710"/>
      <c r="AV742" s="710"/>
      <c r="AW742" s="710"/>
      <c r="AX742" s="710"/>
    </row>
  </sheetData>
  <customSheetViews>
    <customSheetView guid="{21F2E024-704F-4E93-AC63-213755ECFFE0}" scale="55" showPageBreaks="1" showGridLines="0" printArea="1" view="pageBreakPreview">
      <pane ySplit="6" topLeftCell="A7" activePane="bottomLeft" state="frozen"/>
      <selection pane="bottomLeft" activeCell="L1" sqref="L1:L65536"/>
      <pageMargins left="0.70866141732283472" right="0.70866141732283472" top="0.74803149606299213" bottom="0.74803149606299213" header="0.31496062992125989" footer="0.31496062992125989"/>
      <pageSetup paperSize="9" scale="59"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6">
    <mergeCell ref="AD14:AW14"/>
    <mergeCell ref="A5:T5"/>
    <mergeCell ref="F67:S67"/>
    <mergeCell ref="R2:T2"/>
    <mergeCell ref="R3:T3"/>
    <mergeCell ref="S47:T47"/>
  </mergeCells>
  <pageMargins left="0.70866141732283472" right="0.70866141732283472" top="0.74803149606299213" bottom="0.74803149606299213" header="0.31496062992125984" footer="0.31496062992125984"/>
  <pageSetup paperSize="9" scale="64" fitToHeight="10" orientation="portrait" r:id="rId2"/>
  <headerFooter alignWithMargins="0">
    <oddHeader>&amp;C&amp;"Arial,Regular" Commerce Commission Information Disclosure Template</oddHeader>
    <oddFooter>&amp;L&amp;"Arial,Regular" &amp;P&amp;C&amp;"Arial,Regular" &amp;F&amp;R&amp;"Arial,Regular" &amp;A</oddFooter>
  </headerFooter>
  <rowBreaks count="1" manualBreakCount="1">
    <brk id="4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CCFF"/>
  </sheetPr>
  <dimension ref="A1:AI1163"/>
  <sheetViews>
    <sheetView showGridLines="0" zoomScale="70" zoomScaleNormal="70" zoomScaleSheetLayoutView="80" workbookViewId="0">
      <selection activeCell="P83" sqref="P83"/>
    </sheetView>
  </sheetViews>
  <sheetFormatPr defaultRowHeight="12.75" x14ac:dyDescent="0.2"/>
  <cols>
    <col min="1" max="1" width="5.140625" style="38" customWidth="1"/>
    <col min="2" max="2" width="3.140625" style="38" customWidth="1"/>
    <col min="3" max="3" width="6.140625" style="38" customWidth="1"/>
    <col min="4" max="4" width="2.28515625" style="37" customWidth="1"/>
    <col min="5" max="5" width="1.7109375" style="50" customWidth="1"/>
    <col min="6" max="6" width="41.28515625" style="50" customWidth="1"/>
    <col min="7" max="11" width="16" style="50" customWidth="1"/>
    <col min="12" max="16" width="16.140625" style="38" customWidth="1"/>
    <col min="17" max="17" width="2.7109375" style="38" customWidth="1"/>
    <col min="18" max="18" width="20.7109375" style="416" customWidth="1"/>
    <col min="19" max="20" width="9.140625" style="38" customWidth="1"/>
    <col min="21" max="21" width="14.85546875" style="38" customWidth="1"/>
    <col min="22" max="16384" width="9.140625" style="38"/>
  </cols>
  <sheetData>
    <row r="1" spans="1:32" s="19" customFormat="1" ht="15" customHeight="1" x14ac:dyDescent="0.2">
      <c r="A1" s="74"/>
      <c r="B1" s="75"/>
      <c r="C1" s="75"/>
      <c r="D1" s="75"/>
      <c r="E1" s="75"/>
      <c r="F1" s="75"/>
      <c r="G1" s="75"/>
      <c r="H1" s="75"/>
      <c r="I1" s="75"/>
      <c r="J1" s="75"/>
      <c r="K1" s="75"/>
      <c r="L1" s="75"/>
      <c r="M1" s="75"/>
      <c r="N1" s="75"/>
      <c r="O1" s="75"/>
      <c r="P1" s="75"/>
      <c r="Q1" s="76"/>
      <c r="R1" s="416"/>
      <c r="S1"/>
      <c r="T1"/>
      <c r="U1"/>
      <c r="V1"/>
      <c r="W1"/>
      <c r="X1"/>
      <c r="Y1"/>
      <c r="Z1"/>
      <c r="AA1"/>
      <c r="AB1"/>
      <c r="AC1"/>
      <c r="AD1"/>
      <c r="AE1"/>
      <c r="AF1"/>
    </row>
    <row r="2" spans="1:32" s="19" customFormat="1" ht="18" customHeight="1" x14ac:dyDescent="0.3">
      <c r="A2" s="77"/>
      <c r="B2" s="78"/>
      <c r="C2" s="78"/>
      <c r="D2" s="78"/>
      <c r="E2" s="78"/>
      <c r="F2" s="78"/>
      <c r="G2" s="78"/>
      <c r="H2" s="78"/>
      <c r="I2" s="78"/>
      <c r="J2" s="78"/>
      <c r="K2" s="78"/>
      <c r="L2" s="78"/>
      <c r="M2" s="140" t="s">
        <v>9</v>
      </c>
      <c r="N2" s="732" t="str">
        <f>IF(NOT(ISBLANK(CoverSheet!$C$8)),CoverSheet!$C$8,"")</f>
        <v/>
      </c>
      <c r="O2" s="732"/>
      <c r="P2" s="732"/>
      <c r="Q2" s="84"/>
      <c r="R2" s="416"/>
      <c r="S2"/>
      <c r="T2"/>
      <c r="U2"/>
      <c r="V2"/>
      <c r="W2"/>
      <c r="X2"/>
      <c r="Y2"/>
      <c r="Z2"/>
      <c r="AA2"/>
      <c r="AB2"/>
      <c r="AC2"/>
      <c r="AD2"/>
      <c r="AE2"/>
      <c r="AF2"/>
    </row>
    <row r="3" spans="1:32" s="19" customFormat="1" ht="18" customHeight="1" x14ac:dyDescent="0.25">
      <c r="A3" s="77"/>
      <c r="B3" s="78"/>
      <c r="C3" s="78"/>
      <c r="D3" s="78"/>
      <c r="E3" s="78"/>
      <c r="F3" s="78"/>
      <c r="G3" s="78"/>
      <c r="H3" s="78"/>
      <c r="I3" s="78"/>
      <c r="J3" s="78"/>
      <c r="K3" s="78"/>
      <c r="L3" s="78"/>
      <c r="M3" s="140" t="s">
        <v>436</v>
      </c>
      <c r="N3" s="733" t="str">
        <f>IF(ISNUMBER(CoverSheet!$C$12),CoverSheet!$C$12,"")</f>
        <v/>
      </c>
      <c r="O3" s="733"/>
      <c r="P3" s="733"/>
      <c r="Q3" s="84"/>
      <c r="R3" s="416"/>
      <c r="S3"/>
      <c r="T3"/>
      <c r="U3"/>
      <c r="V3"/>
      <c r="W3"/>
      <c r="X3"/>
      <c r="Y3"/>
      <c r="Z3"/>
      <c r="AA3"/>
      <c r="AB3"/>
      <c r="AC3"/>
      <c r="AD3"/>
      <c r="AE3"/>
      <c r="AF3"/>
    </row>
    <row r="4" spans="1:32" s="19" customFormat="1" ht="20.25" customHeight="1" x14ac:dyDescent="0.35">
      <c r="A4" s="344" t="s">
        <v>365</v>
      </c>
      <c r="B4" s="78"/>
      <c r="C4" s="78"/>
      <c r="D4" s="78"/>
      <c r="E4" s="78"/>
      <c r="F4" s="78"/>
      <c r="G4" s="78"/>
      <c r="H4" s="78"/>
      <c r="I4" s="78"/>
      <c r="J4" s="78"/>
      <c r="K4" s="78"/>
      <c r="L4" s="78"/>
      <c r="M4" s="173"/>
      <c r="N4" s="78"/>
      <c r="O4" s="78"/>
      <c r="P4" s="78"/>
      <c r="Q4" s="84"/>
      <c r="R4" s="413"/>
      <c r="S4"/>
      <c r="T4"/>
      <c r="U4"/>
      <c r="V4"/>
      <c r="W4"/>
      <c r="X4"/>
      <c r="Y4"/>
      <c r="Z4"/>
      <c r="AA4"/>
      <c r="AB4"/>
      <c r="AC4"/>
      <c r="AD4"/>
      <c r="AE4"/>
      <c r="AF4"/>
    </row>
    <row r="5" spans="1:32" s="50" customFormat="1" ht="48" customHeight="1" x14ac:dyDescent="0.2">
      <c r="A5" s="714" t="s">
        <v>593</v>
      </c>
      <c r="B5" s="718"/>
      <c r="C5" s="718"/>
      <c r="D5" s="718"/>
      <c r="E5" s="718"/>
      <c r="F5" s="718"/>
      <c r="G5" s="718"/>
      <c r="H5" s="718"/>
      <c r="I5" s="718"/>
      <c r="J5" s="718"/>
      <c r="K5" s="718"/>
      <c r="L5" s="718"/>
      <c r="M5" s="718"/>
      <c r="N5" s="718"/>
      <c r="O5" s="718"/>
      <c r="P5" s="718"/>
      <c r="Q5" s="735"/>
      <c r="R5" s="413"/>
    </row>
    <row r="6" spans="1:32" s="19" customFormat="1" ht="15" customHeight="1" x14ac:dyDescent="0.2">
      <c r="A6" s="129" t="s">
        <v>680</v>
      </c>
      <c r="B6" s="173"/>
      <c r="C6" s="85"/>
      <c r="D6" s="78"/>
      <c r="E6" s="78"/>
      <c r="F6" s="78"/>
      <c r="G6" s="78"/>
      <c r="H6" s="78"/>
      <c r="I6" s="78"/>
      <c r="J6" s="78"/>
      <c r="K6" s="78"/>
      <c r="L6" s="78"/>
      <c r="M6" s="78"/>
      <c r="N6" s="78"/>
      <c r="O6" s="78"/>
      <c r="P6" s="78"/>
      <c r="Q6" s="84"/>
      <c r="R6" s="413"/>
      <c r="S6"/>
      <c r="T6"/>
      <c r="U6"/>
      <c r="V6"/>
      <c r="W6"/>
      <c r="X6"/>
      <c r="Y6"/>
      <c r="Z6"/>
      <c r="AA6"/>
      <c r="AB6"/>
      <c r="AC6"/>
      <c r="AD6"/>
      <c r="AE6"/>
      <c r="AF6"/>
    </row>
    <row r="7" spans="1:32" ht="30" customHeight="1" x14ac:dyDescent="0.3">
      <c r="A7" s="399">
        <v>7</v>
      </c>
      <c r="B7" s="345"/>
      <c r="C7" s="225" t="s">
        <v>367</v>
      </c>
      <c r="D7" s="345"/>
      <c r="E7" s="345"/>
      <c r="F7" s="345"/>
      <c r="G7" s="345"/>
      <c r="H7" s="345"/>
      <c r="I7" s="345"/>
      <c r="J7" s="258"/>
      <c r="K7" s="258"/>
      <c r="L7" s="332" t="s">
        <v>160</v>
      </c>
      <c r="M7" s="332" t="s">
        <v>160</v>
      </c>
      <c r="N7" s="332" t="s">
        <v>160</v>
      </c>
      <c r="O7" s="332" t="s">
        <v>160</v>
      </c>
      <c r="P7" s="332" t="s">
        <v>160</v>
      </c>
      <c r="Q7" s="62"/>
      <c r="R7" s="413"/>
      <c r="S7"/>
      <c r="T7"/>
      <c r="U7"/>
      <c r="V7"/>
      <c r="W7"/>
      <c r="X7"/>
      <c r="Y7"/>
      <c r="Z7"/>
      <c r="AA7"/>
      <c r="AB7"/>
      <c r="AC7"/>
      <c r="AD7"/>
      <c r="AE7"/>
      <c r="AF7"/>
    </row>
    <row r="8" spans="1:32" x14ac:dyDescent="0.2">
      <c r="A8" s="399">
        <v>8</v>
      </c>
      <c r="B8" s="345"/>
      <c r="C8" s="258"/>
      <c r="D8" s="258"/>
      <c r="E8" s="258"/>
      <c r="F8" s="258"/>
      <c r="G8" s="258"/>
      <c r="H8" s="258"/>
      <c r="I8" s="258"/>
      <c r="J8" s="258"/>
      <c r="K8" s="258" t="str">
        <f>IF(ISNUMBER(CoverSheet!$C$12),"for year ended","")</f>
        <v/>
      </c>
      <c r="L8" s="514" t="str">
        <f>IF(ISNUMBER(CoverSheet!$C$12),DATE(YEAR(CoverSheet!$C$12)-4,MONTH(CoverSheet!$C$12),DAY(CoverSheet!$C$12)),"CY-4")</f>
        <v>CY-4</v>
      </c>
      <c r="M8" s="514" t="str">
        <f>IF(ISNUMBER(CoverSheet!$C$12),DATE(YEAR(CoverSheet!$C$12)-3,MONTH(CoverSheet!$C$12),DAY(CoverSheet!$C$12)),"CY-3")</f>
        <v>CY-3</v>
      </c>
      <c r="N8" s="514" t="str">
        <f>IF(ISNUMBER(CoverSheet!$C$12),DATE(YEAR(CoverSheet!$C$12)-2,MONTH(CoverSheet!$C$12),DAY(CoverSheet!$C$12)),"CY-2")</f>
        <v>CY-2</v>
      </c>
      <c r="O8" s="514" t="str">
        <f>IF(ISNUMBER(CoverSheet!$C$12),DATE(YEAR(CoverSheet!$C$12)-1,MONTH(CoverSheet!$C$12),DAY(CoverSheet!$C$12)),"CY-1")</f>
        <v>CY-1</v>
      </c>
      <c r="P8" s="514" t="str">
        <f>IF(ISNUMBER(CoverSheet!$C$12),DATE(YEAR(CoverSheet!$C$12),MONTH(CoverSheet!$C$12),DAY(CoverSheet!$C$12)),"CY")</f>
        <v>CY</v>
      </c>
      <c r="Q8" s="62"/>
      <c r="R8" s="413"/>
      <c r="S8"/>
      <c r="T8"/>
      <c r="U8"/>
      <c r="V8"/>
      <c r="W8"/>
      <c r="X8"/>
      <c r="Y8"/>
      <c r="Z8"/>
      <c r="AA8"/>
      <c r="AB8"/>
      <c r="AC8"/>
      <c r="AD8"/>
      <c r="AE8"/>
      <c r="AF8"/>
    </row>
    <row r="9" spans="1:32" ht="15" customHeight="1" thickBot="1" x14ac:dyDescent="0.25">
      <c r="A9" s="399">
        <v>9</v>
      </c>
      <c r="B9" s="345"/>
      <c r="C9" s="258"/>
      <c r="D9" s="258"/>
      <c r="E9" s="258"/>
      <c r="F9" s="346"/>
      <c r="G9" s="258"/>
      <c r="H9" s="258"/>
      <c r="I9" s="258"/>
      <c r="J9" s="258"/>
      <c r="K9" s="258"/>
      <c r="L9" s="275" t="s">
        <v>130</v>
      </c>
      <c r="M9" s="275" t="s">
        <v>130</v>
      </c>
      <c r="N9" s="275" t="s">
        <v>130</v>
      </c>
      <c r="O9" s="275" t="s">
        <v>130</v>
      </c>
      <c r="P9" s="275" t="s">
        <v>130</v>
      </c>
      <c r="Q9" s="62"/>
      <c r="R9" s="414"/>
      <c r="S9"/>
      <c r="T9"/>
      <c r="U9"/>
      <c r="V9"/>
      <c r="W9"/>
      <c r="X9"/>
      <c r="Y9"/>
      <c r="Z9"/>
      <c r="AA9"/>
      <c r="AB9"/>
      <c r="AC9"/>
      <c r="AD9"/>
      <c r="AE9"/>
      <c r="AF9"/>
    </row>
    <row r="10" spans="1:32" ht="15" customHeight="1" thickBot="1" x14ac:dyDescent="0.25">
      <c r="A10" s="399">
        <v>10</v>
      </c>
      <c r="B10" s="345"/>
      <c r="C10" s="258"/>
      <c r="D10" s="258"/>
      <c r="E10" s="257" t="s">
        <v>131</v>
      </c>
      <c r="F10" s="257"/>
      <c r="G10" s="258"/>
      <c r="H10" s="258"/>
      <c r="I10" s="258"/>
      <c r="J10" s="258"/>
      <c r="K10" s="258"/>
      <c r="L10" s="364"/>
      <c r="M10" s="515">
        <f>L24</f>
        <v>0</v>
      </c>
      <c r="N10" s="367">
        <f>M24</f>
        <v>0</v>
      </c>
      <c r="O10" s="367">
        <f>N24</f>
        <v>0</v>
      </c>
      <c r="P10" s="367">
        <f>O24</f>
        <v>0</v>
      </c>
      <c r="Q10" s="62"/>
      <c r="R10" s="413" t="s">
        <v>657</v>
      </c>
      <c r="S10" s="516" t="s">
        <v>749</v>
      </c>
      <c r="T10"/>
      <c r="U10"/>
      <c r="V10"/>
      <c r="W10"/>
      <c r="X10"/>
      <c r="Y10"/>
      <c r="Z10"/>
      <c r="AA10"/>
      <c r="AB10"/>
      <c r="AC10"/>
      <c r="AD10"/>
      <c r="AE10"/>
      <c r="AF10"/>
    </row>
    <row r="11" spans="1:32" ht="15" customHeight="1" thickBot="1" x14ac:dyDescent="0.25">
      <c r="A11" s="399">
        <v>11</v>
      </c>
      <c r="B11" s="345"/>
      <c r="C11" s="258"/>
      <c r="D11" s="258"/>
      <c r="E11" s="257"/>
      <c r="F11" s="257"/>
      <c r="G11" s="258"/>
      <c r="H11" s="258"/>
      <c r="I11" s="258"/>
      <c r="J11" s="258"/>
      <c r="K11" s="258"/>
      <c r="L11" s="299"/>
      <c r="M11" s="299"/>
      <c r="N11" s="299"/>
      <c r="O11" s="299"/>
      <c r="P11" s="299"/>
      <c r="Q11" s="62"/>
      <c r="R11" s="413"/>
      <c r="S11" s="531"/>
      <c r="T11"/>
      <c r="U11"/>
      <c r="V11"/>
      <c r="W11"/>
      <c r="X11"/>
      <c r="Y11"/>
      <c r="Z11"/>
      <c r="AA11"/>
      <c r="AB11"/>
      <c r="AC11"/>
      <c r="AD11"/>
      <c r="AE11"/>
      <c r="AF11"/>
    </row>
    <row r="12" spans="1:32" ht="15" customHeight="1" thickBot="1" x14ac:dyDescent="0.25">
      <c r="A12" s="399">
        <v>12</v>
      </c>
      <c r="B12" s="345"/>
      <c r="C12" s="259"/>
      <c r="D12" s="261" t="s">
        <v>6</v>
      </c>
      <c r="E12" s="257" t="s">
        <v>164</v>
      </c>
      <c r="F12" s="257"/>
      <c r="G12" s="258"/>
      <c r="H12" s="258"/>
      <c r="I12" s="258"/>
      <c r="J12" s="258"/>
      <c r="K12" s="258"/>
      <c r="L12" s="364"/>
      <c r="M12" s="364"/>
      <c r="N12" s="364"/>
      <c r="O12" s="364"/>
      <c r="P12" s="367">
        <f>P31</f>
        <v>0</v>
      </c>
      <c r="Q12" s="62"/>
      <c r="R12" s="413" t="s">
        <v>635</v>
      </c>
      <c r="S12" s="516" t="s">
        <v>750</v>
      </c>
      <c r="T12"/>
      <c r="U12"/>
      <c r="V12"/>
      <c r="W12"/>
      <c r="X12"/>
      <c r="Y12"/>
      <c r="Z12"/>
      <c r="AA12"/>
      <c r="AB12"/>
      <c r="AC12"/>
      <c r="AD12"/>
      <c r="AE12"/>
      <c r="AF12"/>
    </row>
    <row r="13" spans="1:32" ht="15" customHeight="1" thickBot="1" x14ac:dyDescent="0.25">
      <c r="A13" s="399">
        <v>13</v>
      </c>
      <c r="B13" s="345"/>
      <c r="C13" s="258"/>
      <c r="D13" s="261"/>
      <c r="E13" s="257"/>
      <c r="F13" s="257"/>
      <c r="G13" s="258"/>
      <c r="H13" s="258"/>
      <c r="I13" s="258"/>
      <c r="J13" s="258"/>
      <c r="K13" s="258"/>
      <c r="L13" s="299"/>
      <c r="M13" s="299"/>
      <c r="N13" s="299"/>
      <c r="O13" s="299"/>
      <c r="P13" s="299"/>
      <c r="Q13" s="62"/>
      <c r="R13" s="413"/>
      <c r="S13" s="531"/>
      <c r="T13"/>
      <c r="U13"/>
      <c r="V13"/>
      <c r="W13"/>
      <c r="X13"/>
      <c r="Y13"/>
      <c r="Z13"/>
      <c r="AA13"/>
      <c r="AB13"/>
      <c r="AC13"/>
      <c r="AD13"/>
      <c r="AE13"/>
      <c r="AF13"/>
    </row>
    <row r="14" spans="1:32" ht="15" customHeight="1" thickBot="1" x14ac:dyDescent="0.25">
      <c r="A14" s="399">
        <v>14</v>
      </c>
      <c r="B14" s="345"/>
      <c r="C14" s="259"/>
      <c r="D14" s="261" t="s">
        <v>7</v>
      </c>
      <c r="E14" s="257" t="s">
        <v>430</v>
      </c>
      <c r="F14" s="257"/>
      <c r="G14" s="258"/>
      <c r="H14" s="258"/>
      <c r="I14" s="258"/>
      <c r="J14" s="258"/>
      <c r="K14" s="258"/>
      <c r="L14" s="364"/>
      <c r="M14" s="364"/>
      <c r="N14" s="364"/>
      <c r="O14" s="364"/>
      <c r="P14" s="367">
        <f>P33</f>
        <v>0</v>
      </c>
      <c r="Q14" s="62"/>
      <c r="R14" s="413" t="s">
        <v>636</v>
      </c>
      <c r="S14" s="516" t="s">
        <v>751</v>
      </c>
      <c r="T14"/>
      <c r="U14"/>
      <c r="V14"/>
      <c r="W14"/>
      <c r="X14"/>
      <c r="Y14"/>
      <c r="Z14"/>
      <c r="AA14"/>
      <c r="AB14"/>
      <c r="AC14"/>
      <c r="AD14"/>
      <c r="AE14"/>
      <c r="AF14"/>
    </row>
    <row r="15" spans="1:32" ht="15" customHeight="1" thickBot="1" x14ac:dyDescent="0.25">
      <c r="A15" s="399">
        <v>15</v>
      </c>
      <c r="B15" s="345"/>
      <c r="C15" s="258"/>
      <c r="D15" s="261"/>
      <c r="E15" s="257"/>
      <c r="F15" s="257"/>
      <c r="G15" s="258"/>
      <c r="H15" s="258"/>
      <c r="I15" s="258"/>
      <c r="J15" s="258"/>
      <c r="K15" s="258"/>
      <c r="L15" s="299"/>
      <c r="M15" s="299"/>
      <c r="N15" s="299"/>
      <c r="O15" s="299"/>
      <c r="P15" s="299"/>
      <c r="Q15" s="62"/>
      <c r="R15" s="413"/>
      <c r="S15" s="531"/>
      <c r="T15"/>
      <c r="U15"/>
      <c r="V15"/>
      <c r="W15"/>
      <c r="X15"/>
      <c r="Y15"/>
      <c r="Z15"/>
      <c r="AA15"/>
      <c r="AB15"/>
      <c r="AC15"/>
      <c r="AD15"/>
      <c r="AE15"/>
      <c r="AF15"/>
    </row>
    <row r="16" spans="1:32" ht="15" customHeight="1" thickBot="1" x14ac:dyDescent="0.25">
      <c r="A16" s="399">
        <v>16</v>
      </c>
      <c r="B16" s="345"/>
      <c r="C16" s="259"/>
      <c r="D16" s="261" t="s">
        <v>7</v>
      </c>
      <c r="E16" s="257" t="s">
        <v>217</v>
      </c>
      <c r="F16" s="257"/>
      <c r="G16" s="258"/>
      <c r="H16" s="258"/>
      <c r="I16" s="258"/>
      <c r="J16" s="258"/>
      <c r="K16" s="258"/>
      <c r="L16" s="364"/>
      <c r="M16" s="364"/>
      <c r="N16" s="364"/>
      <c r="O16" s="364"/>
      <c r="P16" s="367">
        <f>P38</f>
        <v>0</v>
      </c>
      <c r="Q16" s="62"/>
      <c r="R16" s="413" t="s">
        <v>658</v>
      </c>
      <c r="S16" s="516" t="s">
        <v>752</v>
      </c>
      <c r="T16"/>
      <c r="U16"/>
      <c r="V16"/>
      <c r="W16"/>
      <c r="X16"/>
      <c r="Y16"/>
      <c r="Z16"/>
      <c r="AA16"/>
      <c r="AB16"/>
      <c r="AC16"/>
      <c r="AD16"/>
      <c r="AE16"/>
      <c r="AF16"/>
    </row>
    <row r="17" spans="1:32" s="23" customFormat="1" ht="15" customHeight="1" thickBot="1" x14ac:dyDescent="0.25">
      <c r="A17" s="399">
        <v>17</v>
      </c>
      <c r="B17" s="345"/>
      <c r="C17" s="258"/>
      <c r="D17" s="261"/>
      <c r="E17" s="257"/>
      <c r="F17" s="257"/>
      <c r="G17" s="258"/>
      <c r="H17" s="258"/>
      <c r="I17" s="258"/>
      <c r="J17" s="258"/>
      <c r="K17" s="258"/>
      <c r="L17" s="299"/>
      <c r="M17" s="299"/>
      <c r="N17" s="299"/>
      <c r="O17" s="299"/>
      <c r="P17" s="299"/>
      <c r="Q17" s="62"/>
      <c r="R17" s="413"/>
      <c r="S17" s="531"/>
      <c r="T17"/>
      <c r="U17"/>
      <c r="V17"/>
      <c r="W17"/>
      <c r="X17"/>
      <c r="Y17"/>
      <c r="Z17"/>
      <c r="AA17"/>
      <c r="AB17"/>
      <c r="AC17"/>
      <c r="AD17"/>
      <c r="AE17"/>
      <c r="AF17"/>
    </row>
    <row r="18" spans="1:32" s="1" customFormat="1" ht="15" customHeight="1" thickBot="1" x14ac:dyDescent="0.25">
      <c r="A18" s="399">
        <v>18</v>
      </c>
      <c r="B18" s="345"/>
      <c r="C18" s="259"/>
      <c r="D18" s="261" t="s">
        <v>6</v>
      </c>
      <c r="E18" s="257" t="s">
        <v>137</v>
      </c>
      <c r="F18" s="257"/>
      <c r="G18" s="258"/>
      <c r="H18" s="258"/>
      <c r="I18" s="258"/>
      <c r="J18" s="258"/>
      <c r="K18" s="258"/>
      <c r="L18" s="364"/>
      <c r="M18" s="364"/>
      <c r="N18" s="364"/>
      <c r="O18" s="364"/>
      <c r="P18" s="367">
        <f>P43</f>
        <v>0</v>
      </c>
      <c r="Q18" s="62"/>
      <c r="R18" s="413" t="s">
        <v>659</v>
      </c>
      <c r="S18" s="516" t="s">
        <v>753</v>
      </c>
      <c r="T18"/>
      <c r="U18"/>
      <c r="V18"/>
      <c r="W18"/>
      <c r="X18"/>
      <c r="Y18"/>
      <c r="Z18"/>
      <c r="AA18"/>
      <c r="AB18"/>
      <c r="AC18"/>
      <c r="AD18"/>
      <c r="AE18"/>
      <c r="AF18"/>
    </row>
    <row r="19" spans="1:32" s="1" customFormat="1" ht="15" customHeight="1" thickBot="1" x14ac:dyDescent="0.25">
      <c r="A19" s="399">
        <v>19</v>
      </c>
      <c r="B19" s="345"/>
      <c r="C19" s="258"/>
      <c r="D19" s="261"/>
      <c r="E19" s="257"/>
      <c r="F19" s="257"/>
      <c r="G19" s="258"/>
      <c r="H19" s="258"/>
      <c r="I19" s="258"/>
      <c r="J19" s="258"/>
      <c r="K19" s="258"/>
      <c r="L19" s="299"/>
      <c r="M19" s="299"/>
      <c r="N19" s="299"/>
      <c r="O19" s="299"/>
      <c r="P19" s="299"/>
      <c r="Q19" s="62"/>
      <c r="R19" s="413"/>
      <c r="S19" s="531"/>
      <c r="T19"/>
      <c r="U19"/>
      <c r="V19"/>
      <c r="W19"/>
      <c r="X19"/>
      <c r="Y19"/>
      <c r="Z19"/>
      <c r="AA19"/>
      <c r="AB19"/>
      <c r="AC19"/>
      <c r="AD19"/>
      <c r="AE19"/>
      <c r="AF19"/>
    </row>
    <row r="20" spans="1:32" s="1" customFormat="1" ht="15" customHeight="1" thickBot="1" x14ac:dyDescent="0.25">
      <c r="A20" s="399">
        <v>20</v>
      </c>
      <c r="B20" s="345"/>
      <c r="C20" s="259"/>
      <c r="D20" s="261" t="s">
        <v>7</v>
      </c>
      <c r="E20" s="257" t="s">
        <v>140</v>
      </c>
      <c r="F20" s="257"/>
      <c r="G20" s="258"/>
      <c r="H20" s="258"/>
      <c r="I20" s="258"/>
      <c r="J20" s="258"/>
      <c r="K20" s="258"/>
      <c r="L20" s="364"/>
      <c r="M20" s="364"/>
      <c r="N20" s="364"/>
      <c r="O20" s="364"/>
      <c r="P20" s="367">
        <f>P45</f>
        <v>0</v>
      </c>
      <c r="Q20" s="62"/>
      <c r="R20" s="413" t="s">
        <v>660</v>
      </c>
      <c r="S20" s="516" t="s">
        <v>754</v>
      </c>
      <c r="T20"/>
      <c r="U20"/>
      <c r="V20"/>
      <c r="W20"/>
      <c r="X20"/>
      <c r="Y20"/>
      <c r="Z20"/>
      <c r="AA20"/>
      <c r="AB20"/>
      <c r="AC20"/>
      <c r="AD20"/>
      <c r="AE20"/>
      <c r="AF20"/>
    </row>
    <row r="21" spans="1:32" s="1" customFormat="1" ht="15" customHeight="1" thickBot="1" x14ac:dyDescent="0.25">
      <c r="A21" s="399">
        <v>21</v>
      </c>
      <c r="B21" s="345"/>
      <c r="C21" s="258"/>
      <c r="D21" s="261"/>
      <c r="E21" s="257"/>
      <c r="F21" s="257"/>
      <c r="G21" s="258"/>
      <c r="H21" s="258"/>
      <c r="I21" s="258"/>
      <c r="J21" s="258"/>
      <c r="K21" s="258"/>
      <c r="L21" s="299"/>
      <c r="M21" s="299"/>
      <c r="N21" s="299"/>
      <c r="O21" s="299"/>
      <c r="P21" s="299"/>
      <c r="Q21" s="62"/>
      <c r="R21" s="413"/>
      <c r="S21" s="531"/>
      <c r="T21"/>
      <c r="U21"/>
      <c r="V21"/>
      <c r="W21"/>
      <c r="X21"/>
      <c r="Y21"/>
      <c r="Z21"/>
      <c r="AA21"/>
      <c r="AB21"/>
      <c r="AC21"/>
      <c r="AD21"/>
      <c r="AE21"/>
      <c r="AF21"/>
    </row>
    <row r="22" spans="1:32" s="1" customFormat="1" ht="15" customHeight="1" thickBot="1" x14ac:dyDescent="0.25">
      <c r="A22" s="399">
        <v>22</v>
      </c>
      <c r="B22" s="345"/>
      <c r="C22" s="259"/>
      <c r="D22" s="261" t="s">
        <v>7</v>
      </c>
      <c r="E22" s="257" t="s">
        <v>139</v>
      </c>
      <c r="F22" s="257"/>
      <c r="G22" s="258"/>
      <c r="H22" s="258"/>
      <c r="I22" s="258"/>
      <c r="J22" s="258"/>
      <c r="K22" s="258"/>
      <c r="L22" s="364"/>
      <c r="M22" s="364"/>
      <c r="N22" s="364"/>
      <c r="O22" s="364"/>
      <c r="P22" s="367">
        <f>P47</f>
        <v>0</v>
      </c>
      <c r="Q22" s="62"/>
      <c r="R22" s="413" t="s">
        <v>661</v>
      </c>
      <c r="S22" s="516" t="s">
        <v>755</v>
      </c>
      <c r="T22"/>
      <c r="U22"/>
      <c r="V22"/>
      <c r="W22"/>
      <c r="X22"/>
      <c r="Y22"/>
      <c r="Z22"/>
      <c r="AA22"/>
      <c r="AB22"/>
      <c r="AC22"/>
      <c r="AD22"/>
      <c r="AE22"/>
      <c r="AF22"/>
    </row>
    <row r="23" spans="1:32" s="1" customFormat="1" ht="15" customHeight="1" thickBot="1" x14ac:dyDescent="0.25">
      <c r="A23" s="399">
        <v>23</v>
      </c>
      <c r="B23" s="345"/>
      <c r="C23" s="258"/>
      <c r="D23" s="258"/>
      <c r="E23" s="257"/>
      <c r="F23" s="257"/>
      <c r="G23" s="258"/>
      <c r="H23" s="258"/>
      <c r="I23" s="258"/>
      <c r="J23" s="258"/>
      <c r="K23" s="258"/>
      <c r="L23" s="299"/>
      <c r="M23" s="299"/>
      <c r="N23" s="299"/>
      <c r="O23" s="299"/>
      <c r="P23" s="299"/>
      <c r="Q23" s="62"/>
      <c r="R23" s="413"/>
      <c r="S23" s="531"/>
      <c r="T23"/>
      <c r="U23"/>
      <c r="V23"/>
      <c r="W23"/>
      <c r="X23"/>
      <c r="Y23"/>
      <c r="Z23"/>
      <c r="AA23"/>
      <c r="AB23"/>
      <c r="AC23"/>
      <c r="AD23"/>
      <c r="AE23"/>
      <c r="AF23"/>
    </row>
    <row r="24" spans="1:32" s="1" customFormat="1" ht="15" customHeight="1" thickBot="1" x14ac:dyDescent="0.25">
      <c r="A24" s="399">
        <v>24</v>
      </c>
      <c r="B24" s="345"/>
      <c r="C24" s="274"/>
      <c r="D24" s="274"/>
      <c r="E24" s="257" t="s">
        <v>218</v>
      </c>
      <c r="F24" s="257"/>
      <c r="G24" s="258"/>
      <c r="H24" s="258"/>
      <c r="I24" s="258"/>
      <c r="J24" s="258"/>
      <c r="K24" s="258"/>
      <c r="L24" s="367">
        <f>L10-L12+L14+L16-L18+L20+L22</f>
        <v>0</v>
      </c>
      <c r="M24" s="367">
        <f>M10-M12+M14+M16-M18+M20+M22</f>
        <v>0</v>
      </c>
      <c r="N24" s="367">
        <f>N10-N12+N14+N16-N18+N20+N22</f>
        <v>0</v>
      </c>
      <c r="O24" s="367">
        <f>O10-O12+O14+O16-O18+O20+O22</f>
        <v>0</v>
      </c>
      <c r="P24" s="367">
        <f>P49</f>
        <v>0</v>
      </c>
      <c r="Q24" s="62"/>
      <c r="R24" s="413" t="s">
        <v>662</v>
      </c>
      <c r="S24" s="516" t="s">
        <v>756</v>
      </c>
      <c r="T24"/>
      <c r="U24"/>
      <c r="V24"/>
      <c r="W24"/>
      <c r="X24"/>
      <c r="Y24"/>
      <c r="Z24"/>
      <c r="AA24"/>
      <c r="AB24"/>
      <c r="AC24"/>
      <c r="AD24"/>
      <c r="AE24"/>
      <c r="AF24"/>
    </row>
    <row r="25" spans="1:32" s="1" customFormat="1" x14ac:dyDescent="0.2">
      <c r="A25" s="399">
        <v>25</v>
      </c>
      <c r="B25" s="345"/>
      <c r="C25" s="274"/>
      <c r="D25" s="258"/>
      <c r="E25" s="258"/>
      <c r="F25" s="346"/>
      <c r="G25" s="258"/>
      <c r="H25" s="258"/>
      <c r="I25" s="258"/>
      <c r="J25" s="258"/>
      <c r="K25" s="258"/>
      <c r="L25" s="262"/>
      <c r="M25" s="262"/>
      <c r="N25" s="262"/>
      <c r="O25" s="262"/>
      <c r="P25" s="262"/>
      <c r="Q25" s="62"/>
      <c r="R25" s="413"/>
      <c r="S25"/>
      <c r="T25"/>
      <c r="U25"/>
      <c r="V25"/>
      <c r="W25"/>
      <c r="X25"/>
      <c r="Y25"/>
      <c r="Z25"/>
      <c r="AA25"/>
      <c r="AB25"/>
      <c r="AC25"/>
      <c r="AD25"/>
      <c r="AE25"/>
      <c r="AF25"/>
    </row>
    <row r="26" spans="1:32" s="50" customFormat="1" ht="30" customHeight="1" x14ac:dyDescent="0.3">
      <c r="A26" s="399">
        <v>26</v>
      </c>
      <c r="B26" s="345"/>
      <c r="C26" s="225" t="s">
        <v>366</v>
      </c>
      <c r="D26" s="258"/>
      <c r="E26" s="258"/>
      <c r="F26" s="258"/>
      <c r="G26" s="258"/>
      <c r="H26" s="258"/>
      <c r="I26" s="258"/>
      <c r="J26" s="258"/>
      <c r="K26" s="258"/>
      <c r="L26" s="262"/>
      <c r="M26" s="262"/>
      <c r="N26" s="262"/>
      <c r="O26" s="262"/>
      <c r="P26" s="262"/>
      <c r="Q26" s="62"/>
      <c r="R26" s="413"/>
    </row>
    <row r="27" spans="1:32" x14ac:dyDescent="0.2">
      <c r="A27" s="399">
        <v>27</v>
      </c>
      <c r="B27" s="335"/>
      <c r="C27" s="262"/>
      <c r="D27" s="258"/>
      <c r="E27" s="258"/>
      <c r="F27" s="346"/>
      <c r="G27" s="258"/>
      <c r="H27" s="258"/>
      <c r="I27" s="258"/>
      <c r="J27" s="258"/>
      <c r="K27" s="258"/>
      <c r="L27" s="258"/>
      <c r="M27" s="737" t="s">
        <v>219</v>
      </c>
      <c r="N27" s="737"/>
      <c r="O27" s="737" t="s">
        <v>160</v>
      </c>
      <c r="P27" s="737"/>
      <c r="Q27" s="62"/>
      <c r="R27" s="413"/>
      <c r="S27"/>
      <c r="T27"/>
      <c r="U27"/>
      <c r="V27"/>
      <c r="W27"/>
      <c r="X27"/>
      <c r="Y27"/>
      <c r="Z27"/>
      <c r="AA27"/>
      <c r="AB27"/>
      <c r="AC27"/>
      <c r="AD27"/>
      <c r="AE27"/>
      <c r="AF27"/>
    </row>
    <row r="28" spans="1:32" ht="13.5" thickBot="1" x14ac:dyDescent="0.25">
      <c r="A28" s="399">
        <v>28</v>
      </c>
      <c r="B28" s="345"/>
      <c r="C28" s="258"/>
      <c r="D28" s="258"/>
      <c r="E28" s="258"/>
      <c r="F28" s="346"/>
      <c r="G28" s="258"/>
      <c r="H28" s="258"/>
      <c r="I28" s="258"/>
      <c r="J28" s="258"/>
      <c r="K28" s="258"/>
      <c r="L28" s="258"/>
      <c r="M28" s="275" t="s">
        <v>130</v>
      </c>
      <c r="N28" s="275" t="s">
        <v>130</v>
      </c>
      <c r="O28" s="275" t="s">
        <v>130</v>
      </c>
      <c r="P28" s="275" t="s">
        <v>130</v>
      </c>
      <c r="Q28" s="62"/>
      <c r="R28" s="414"/>
      <c r="S28"/>
      <c r="T28"/>
      <c r="U28"/>
      <c r="V28"/>
      <c r="W28"/>
      <c r="X28"/>
      <c r="Y28"/>
      <c r="Z28"/>
      <c r="AA28"/>
      <c r="AB28"/>
      <c r="AC28"/>
      <c r="AD28"/>
      <c r="AE28"/>
      <c r="AF28"/>
    </row>
    <row r="29" spans="1:32" ht="15" customHeight="1" thickBot="1" x14ac:dyDescent="0.25">
      <c r="A29" s="399">
        <v>29</v>
      </c>
      <c r="B29" s="345"/>
      <c r="C29" s="258"/>
      <c r="D29" s="258"/>
      <c r="E29" s="257" t="s">
        <v>131</v>
      </c>
      <c r="F29" s="257"/>
      <c r="G29" s="258"/>
      <c r="H29" s="258"/>
      <c r="I29" s="258"/>
      <c r="J29" s="258"/>
      <c r="K29" s="258"/>
      <c r="L29" s="258"/>
      <c r="M29" s="290"/>
      <c r="N29" s="364"/>
      <c r="O29" s="299"/>
      <c r="P29" s="367">
        <f>P10</f>
        <v>0</v>
      </c>
      <c r="Q29" s="62"/>
      <c r="R29" s="413" t="s">
        <v>637</v>
      </c>
      <c r="S29" s="516" t="s">
        <v>757</v>
      </c>
      <c r="T29"/>
      <c r="U29"/>
      <c r="V29"/>
      <c r="W29"/>
      <c r="X29"/>
      <c r="Y29"/>
      <c r="Z29"/>
      <c r="AA29"/>
      <c r="AB29"/>
      <c r="AC29"/>
      <c r="AD29"/>
      <c r="AE29"/>
      <c r="AF29"/>
    </row>
    <row r="30" spans="1:32" ht="15" customHeight="1" thickBot="1" x14ac:dyDescent="0.25">
      <c r="A30" s="399">
        <v>30</v>
      </c>
      <c r="B30" s="345"/>
      <c r="C30" s="258"/>
      <c r="D30" s="261" t="s">
        <v>6</v>
      </c>
      <c r="E30" s="257"/>
      <c r="F30" s="257"/>
      <c r="G30" s="258"/>
      <c r="H30" s="258"/>
      <c r="I30" s="258"/>
      <c r="J30" s="258"/>
      <c r="K30" s="258"/>
      <c r="L30" s="258"/>
      <c r="M30" s="290"/>
      <c r="N30" s="290"/>
      <c r="O30" s="299"/>
      <c r="P30" s="299"/>
      <c r="Q30" s="62"/>
      <c r="R30" s="413"/>
      <c r="S30"/>
      <c r="T30"/>
      <c r="U30"/>
      <c r="V30"/>
      <c r="W30"/>
      <c r="X30"/>
      <c r="Y30"/>
      <c r="Z30"/>
      <c r="AA30"/>
      <c r="AB30"/>
      <c r="AC30"/>
      <c r="AD30"/>
      <c r="AE30"/>
      <c r="AF30"/>
    </row>
    <row r="31" spans="1:32" ht="15" customHeight="1" thickBot="1" x14ac:dyDescent="0.25">
      <c r="A31" s="399">
        <v>31</v>
      </c>
      <c r="B31" s="345"/>
      <c r="C31" s="258"/>
      <c r="D31" s="261"/>
      <c r="E31" s="257" t="s">
        <v>164</v>
      </c>
      <c r="F31" s="257"/>
      <c r="G31" s="258"/>
      <c r="H31" s="258"/>
      <c r="I31" s="258"/>
      <c r="J31" s="258"/>
      <c r="K31" s="258"/>
      <c r="L31" s="258"/>
      <c r="M31" s="290"/>
      <c r="N31" s="367">
        <f>N83</f>
        <v>0</v>
      </c>
      <c r="O31" s="299"/>
      <c r="P31" s="367">
        <f>P83</f>
        <v>0</v>
      </c>
      <c r="Q31" s="62"/>
      <c r="R31" s="413" t="s">
        <v>642</v>
      </c>
      <c r="S31"/>
      <c r="T31"/>
      <c r="U31"/>
      <c r="V31"/>
      <c r="W31"/>
      <c r="X31"/>
      <c r="Y31"/>
      <c r="Z31"/>
      <c r="AA31"/>
      <c r="AB31"/>
      <c r="AC31"/>
      <c r="AD31"/>
      <c r="AE31"/>
      <c r="AF31"/>
    </row>
    <row r="32" spans="1:32" ht="15" customHeight="1" thickBot="1" x14ac:dyDescent="0.25">
      <c r="A32" s="399">
        <v>32</v>
      </c>
      <c r="B32" s="345"/>
      <c r="C32" s="258"/>
      <c r="D32" s="261" t="s">
        <v>7</v>
      </c>
      <c r="E32" s="257"/>
      <c r="F32" s="257"/>
      <c r="G32" s="258"/>
      <c r="H32" s="258"/>
      <c r="I32" s="258"/>
      <c r="J32" s="258"/>
      <c r="K32" s="258"/>
      <c r="L32" s="258"/>
      <c r="M32" s="290"/>
      <c r="N32" s="290"/>
      <c r="O32" s="299"/>
      <c r="P32" s="299"/>
      <c r="Q32" s="62"/>
      <c r="R32" s="413"/>
      <c r="S32"/>
      <c r="T32"/>
      <c r="U32"/>
      <c r="V32"/>
      <c r="W32"/>
      <c r="X32"/>
      <c r="Y32"/>
      <c r="Z32"/>
      <c r="AA32"/>
      <c r="AB32"/>
      <c r="AC32"/>
      <c r="AD32"/>
      <c r="AE32"/>
      <c r="AF32"/>
    </row>
    <row r="33" spans="1:33" ht="15" customHeight="1" thickBot="1" x14ac:dyDescent="0.25">
      <c r="A33" s="399">
        <v>33</v>
      </c>
      <c r="B33" s="345"/>
      <c r="C33" s="258"/>
      <c r="D33" s="261"/>
      <c r="E33" s="257" t="s">
        <v>430</v>
      </c>
      <c r="F33" s="257"/>
      <c r="G33" s="258"/>
      <c r="H33" s="258"/>
      <c r="I33" s="258"/>
      <c r="J33" s="258"/>
      <c r="K33" s="258"/>
      <c r="L33" s="258"/>
      <c r="M33" s="290"/>
      <c r="N33" s="367">
        <f>N64</f>
        <v>0</v>
      </c>
      <c r="O33" s="299"/>
      <c r="P33" s="367">
        <f>P64</f>
        <v>0</v>
      </c>
      <c r="Q33" s="62"/>
      <c r="R33" s="413" t="s">
        <v>643</v>
      </c>
      <c r="S33"/>
      <c r="T33"/>
      <c r="U33"/>
      <c r="V33"/>
      <c r="W33"/>
      <c r="X33"/>
      <c r="Y33"/>
      <c r="Z33"/>
      <c r="AA33"/>
      <c r="AB33"/>
      <c r="AC33"/>
      <c r="AD33"/>
      <c r="AE33"/>
      <c r="AF33"/>
    </row>
    <row r="34" spans="1:33" ht="15" customHeight="1" x14ac:dyDescent="0.2">
      <c r="A34" s="399">
        <v>34</v>
      </c>
      <c r="B34" s="345"/>
      <c r="C34" s="258"/>
      <c r="D34" s="261" t="s">
        <v>7</v>
      </c>
      <c r="E34" s="257"/>
      <c r="F34" s="258"/>
      <c r="G34" s="258"/>
      <c r="H34" s="258"/>
      <c r="I34" s="258"/>
      <c r="J34" s="258"/>
      <c r="K34" s="258"/>
      <c r="L34" s="258"/>
      <c r="M34" s="290"/>
      <c r="N34" s="290"/>
      <c r="O34" s="299"/>
      <c r="P34" s="299"/>
      <c r="Q34" s="62"/>
      <c r="R34" s="413"/>
      <c r="S34"/>
      <c r="T34"/>
      <c r="U34"/>
      <c r="V34"/>
      <c r="W34"/>
      <c r="X34"/>
      <c r="Y34"/>
      <c r="Z34"/>
      <c r="AA34"/>
      <c r="AB34"/>
      <c r="AC34"/>
      <c r="AD34"/>
      <c r="AE34"/>
      <c r="AF34"/>
    </row>
    <row r="35" spans="1:33" s="39" customFormat="1" ht="15" customHeight="1" x14ac:dyDescent="0.2">
      <c r="A35" s="399">
        <v>35</v>
      </c>
      <c r="B35" s="345"/>
      <c r="C35" s="258"/>
      <c r="D35" s="261"/>
      <c r="E35" s="257"/>
      <c r="F35" s="258" t="s">
        <v>220</v>
      </c>
      <c r="G35" s="258"/>
      <c r="H35" s="258"/>
      <c r="I35" s="258"/>
      <c r="J35" s="258"/>
      <c r="K35" s="258"/>
      <c r="L35" s="258"/>
      <c r="M35" s="364"/>
      <c r="N35" s="290"/>
      <c r="O35" s="364"/>
      <c r="P35" s="299"/>
      <c r="Q35" s="62"/>
      <c r="R35" s="413"/>
      <c r="S35"/>
      <c r="T35"/>
      <c r="U35"/>
      <c r="V35"/>
      <c r="W35"/>
      <c r="X35"/>
      <c r="Y35"/>
      <c r="Z35"/>
      <c r="AA35"/>
      <c r="AB35"/>
      <c r="AC35"/>
      <c r="AD35"/>
      <c r="AE35"/>
      <c r="AF35"/>
      <c r="AG35" s="47"/>
    </row>
    <row r="36" spans="1:33" s="39" customFormat="1" ht="15" customHeight="1" x14ac:dyDescent="0.2">
      <c r="A36" s="399">
        <v>36</v>
      </c>
      <c r="B36" s="345"/>
      <c r="C36" s="258"/>
      <c r="D36" s="261"/>
      <c r="E36" s="257"/>
      <c r="F36" s="258" t="s">
        <v>221</v>
      </c>
      <c r="G36" s="258"/>
      <c r="H36" s="258"/>
      <c r="I36" s="258"/>
      <c r="J36" s="258"/>
      <c r="K36" s="258"/>
      <c r="L36" s="258"/>
      <c r="M36" s="364"/>
      <c r="N36" s="290"/>
      <c r="O36" s="364"/>
      <c r="P36" s="299"/>
      <c r="Q36" s="62"/>
      <c r="R36" s="413"/>
      <c r="S36"/>
      <c r="T36"/>
      <c r="U36"/>
      <c r="V36"/>
      <c r="W36"/>
      <c r="X36"/>
      <c r="Y36"/>
      <c r="Z36"/>
      <c r="AA36"/>
      <c r="AB36"/>
      <c r="AC36"/>
      <c r="AD36"/>
      <c r="AE36"/>
      <c r="AF36"/>
      <c r="AG36" s="47"/>
    </row>
    <row r="37" spans="1:33" s="39" customFormat="1" ht="15" customHeight="1" thickBot="1" x14ac:dyDescent="0.25">
      <c r="A37" s="399">
        <v>37</v>
      </c>
      <c r="B37" s="345"/>
      <c r="C37" s="258"/>
      <c r="D37" s="261"/>
      <c r="E37" s="257"/>
      <c r="F37" s="258" t="s">
        <v>222</v>
      </c>
      <c r="G37" s="258"/>
      <c r="H37" s="258"/>
      <c r="I37" s="258"/>
      <c r="J37" s="258"/>
      <c r="K37" s="258"/>
      <c r="L37" s="258"/>
      <c r="M37" s="364"/>
      <c r="N37" s="290"/>
      <c r="O37" s="364"/>
      <c r="P37" s="299"/>
      <c r="Q37" s="62"/>
      <c r="R37" s="413"/>
      <c r="S37"/>
      <c r="T37"/>
      <c r="U37"/>
      <c r="V37"/>
      <c r="W37"/>
      <c r="X37"/>
      <c r="Y37"/>
      <c r="Z37"/>
      <c r="AA37"/>
      <c r="AB37"/>
      <c r="AC37"/>
      <c r="AD37"/>
      <c r="AE37"/>
      <c r="AF37"/>
      <c r="AG37" s="47"/>
    </row>
    <row r="38" spans="1:33" s="39" customFormat="1" ht="15" customHeight="1" thickBot="1" x14ac:dyDescent="0.25">
      <c r="A38" s="399">
        <v>38</v>
      </c>
      <c r="B38" s="345"/>
      <c r="C38" s="258"/>
      <c r="D38" s="261"/>
      <c r="E38" s="257" t="s">
        <v>217</v>
      </c>
      <c r="F38" s="258"/>
      <c r="G38" s="258"/>
      <c r="H38" s="258"/>
      <c r="I38" s="258"/>
      <c r="J38" s="258"/>
      <c r="K38" s="258"/>
      <c r="L38" s="258"/>
      <c r="M38" s="290"/>
      <c r="N38" s="367">
        <f>SUM(M35:M37)</f>
        <v>0</v>
      </c>
      <c r="O38" s="299"/>
      <c r="P38" s="367">
        <f>SUM(O35:O37)</f>
        <v>0</v>
      </c>
      <c r="Q38" s="62"/>
      <c r="R38" s="413" t="s">
        <v>651</v>
      </c>
      <c r="S38"/>
      <c r="T38"/>
      <c r="U38"/>
      <c r="V38"/>
      <c r="W38"/>
      <c r="X38"/>
      <c r="Y38"/>
      <c r="Z38"/>
      <c r="AA38"/>
      <c r="AB38"/>
      <c r="AC38"/>
      <c r="AD38"/>
      <c r="AE38"/>
      <c r="AF38"/>
      <c r="AG38" s="47"/>
    </row>
    <row r="39" spans="1:33" s="39" customFormat="1" ht="15" customHeight="1" x14ac:dyDescent="0.2">
      <c r="A39" s="399">
        <v>39</v>
      </c>
      <c r="B39" s="345"/>
      <c r="C39" s="258"/>
      <c r="D39" s="261" t="s">
        <v>223</v>
      </c>
      <c r="E39" s="257"/>
      <c r="F39" s="258"/>
      <c r="G39" s="258"/>
      <c r="H39" s="258"/>
      <c r="I39" s="258"/>
      <c r="J39" s="258"/>
      <c r="K39" s="258"/>
      <c r="L39" s="258"/>
      <c r="M39" s="290"/>
      <c r="N39" s="290"/>
      <c r="O39" s="299"/>
      <c r="P39" s="299"/>
      <c r="Q39" s="62"/>
      <c r="R39" s="413"/>
      <c r="S39"/>
      <c r="T39"/>
      <c r="U39"/>
      <c r="V39"/>
      <c r="W39"/>
      <c r="X39"/>
      <c r="Y39"/>
      <c r="Z39"/>
      <c r="AA39"/>
      <c r="AB39"/>
      <c r="AC39"/>
      <c r="AD39"/>
      <c r="AE39"/>
      <c r="AF39"/>
      <c r="AG39" s="47"/>
    </row>
    <row r="40" spans="1:33" s="39" customFormat="1" ht="15" customHeight="1" x14ac:dyDescent="0.2">
      <c r="A40" s="399">
        <v>40</v>
      </c>
      <c r="B40" s="345"/>
      <c r="C40" s="259"/>
      <c r="D40" s="261"/>
      <c r="E40" s="257"/>
      <c r="F40" s="258" t="s">
        <v>224</v>
      </c>
      <c r="G40" s="258"/>
      <c r="H40" s="258"/>
      <c r="I40" s="258"/>
      <c r="J40" s="258"/>
      <c r="K40" s="258"/>
      <c r="L40" s="258"/>
      <c r="M40" s="364"/>
      <c r="N40" s="290"/>
      <c r="O40" s="364"/>
      <c r="P40" s="299"/>
      <c r="Q40" s="62"/>
      <c r="R40" s="413"/>
      <c r="S40"/>
      <c r="T40"/>
      <c r="U40"/>
      <c r="V40"/>
      <c r="W40"/>
      <c r="X40"/>
      <c r="Y40"/>
      <c r="Z40"/>
      <c r="AA40"/>
      <c r="AB40"/>
      <c r="AC40"/>
      <c r="AD40"/>
      <c r="AE40"/>
      <c r="AF40"/>
      <c r="AG40" s="47"/>
    </row>
    <row r="41" spans="1:33" s="39" customFormat="1" ht="15" customHeight="1" x14ac:dyDescent="0.2">
      <c r="A41" s="399">
        <v>41</v>
      </c>
      <c r="B41" s="345"/>
      <c r="C41" s="258"/>
      <c r="D41" s="261"/>
      <c r="E41" s="257"/>
      <c r="F41" s="258" t="s">
        <v>225</v>
      </c>
      <c r="G41" s="258"/>
      <c r="H41" s="258"/>
      <c r="I41" s="258"/>
      <c r="J41" s="258"/>
      <c r="K41" s="258"/>
      <c r="L41" s="258"/>
      <c r="M41" s="364"/>
      <c r="N41" s="290"/>
      <c r="O41" s="364"/>
      <c r="P41" s="299"/>
      <c r="Q41" s="62"/>
      <c r="R41" s="413"/>
      <c r="S41"/>
      <c r="T41"/>
      <c r="U41"/>
      <c r="V41"/>
      <c r="W41"/>
      <c r="X41"/>
      <c r="Y41"/>
      <c r="Z41"/>
      <c r="AA41"/>
      <c r="AB41"/>
      <c r="AC41"/>
      <c r="AD41"/>
      <c r="AE41"/>
      <c r="AF41"/>
      <c r="AG41" s="47"/>
    </row>
    <row r="42" spans="1:33" s="39" customFormat="1" ht="15" customHeight="1" thickBot="1" x14ac:dyDescent="0.25">
      <c r="A42" s="399">
        <v>42</v>
      </c>
      <c r="B42" s="345"/>
      <c r="C42" s="258"/>
      <c r="D42" s="261"/>
      <c r="E42" s="257"/>
      <c r="F42" s="258" t="s">
        <v>226</v>
      </c>
      <c r="G42" s="258"/>
      <c r="H42" s="258"/>
      <c r="I42" s="258"/>
      <c r="J42" s="258"/>
      <c r="K42" s="258"/>
      <c r="L42" s="258"/>
      <c r="M42" s="364"/>
      <c r="N42" s="290"/>
      <c r="O42" s="364"/>
      <c r="P42" s="299"/>
      <c r="Q42" s="62"/>
      <c r="R42" s="413"/>
      <c r="S42"/>
      <c r="T42"/>
      <c r="U42"/>
      <c r="V42"/>
      <c r="W42"/>
      <c r="X42"/>
      <c r="Y42"/>
      <c r="Z42"/>
      <c r="AA42"/>
      <c r="AB42"/>
      <c r="AC42"/>
      <c r="AD42"/>
      <c r="AE42"/>
      <c r="AF42"/>
      <c r="AG42" s="47"/>
    </row>
    <row r="43" spans="1:33" s="39" customFormat="1" ht="15" customHeight="1" thickBot="1" x14ac:dyDescent="0.25">
      <c r="A43" s="399">
        <v>43</v>
      </c>
      <c r="B43" s="345"/>
      <c r="C43" s="258"/>
      <c r="D43" s="261"/>
      <c r="E43" s="257" t="s">
        <v>137</v>
      </c>
      <c r="F43" s="258"/>
      <c r="G43" s="258"/>
      <c r="H43" s="258"/>
      <c r="I43" s="258"/>
      <c r="J43" s="258"/>
      <c r="K43" s="258"/>
      <c r="L43" s="258"/>
      <c r="M43" s="290"/>
      <c r="N43" s="367">
        <f>SUM(M40:M42)</f>
        <v>0</v>
      </c>
      <c r="O43" s="299"/>
      <c r="P43" s="367">
        <f>SUM(O40:O42)</f>
        <v>0</v>
      </c>
      <c r="Q43" s="62"/>
      <c r="R43" s="413" t="s">
        <v>650</v>
      </c>
      <c r="S43"/>
      <c r="T43"/>
      <c r="U43"/>
      <c r="V43"/>
      <c r="W43"/>
      <c r="X43"/>
      <c r="Y43"/>
      <c r="Z43"/>
      <c r="AA43"/>
      <c r="AB43"/>
      <c r="AC43"/>
      <c r="AD43"/>
      <c r="AE43"/>
      <c r="AF43"/>
      <c r="AG43" s="47"/>
    </row>
    <row r="44" spans="1:33" ht="15" customHeight="1" x14ac:dyDescent="0.2">
      <c r="A44" s="399">
        <v>44</v>
      </c>
      <c r="B44" s="345"/>
      <c r="C44" s="258"/>
      <c r="D44" s="261"/>
      <c r="E44" s="257"/>
      <c r="F44" s="346"/>
      <c r="G44" s="258"/>
      <c r="H44" s="258"/>
      <c r="I44" s="258"/>
      <c r="J44" s="258"/>
      <c r="K44" s="258"/>
      <c r="L44" s="258"/>
      <c r="M44" s="290"/>
      <c r="N44" s="290"/>
      <c r="O44" s="299"/>
      <c r="P44" s="299"/>
      <c r="Q44" s="62"/>
      <c r="R44" s="413"/>
      <c r="S44"/>
      <c r="T44"/>
      <c r="U44"/>
      <c r="V44"/>
      <c r="W44"/>
      <c r="X44"/>
      <c r="Y44"/>
      <c r="Z44"/>
      <c r="AA44"/>
      <c r="AB44"/>
      <c r="AC44"/>
      <c r="AD44"/>
      <c r="AE44"/>
      <c r="AF44"/>
    </row>
    <row r="45" spans="1:33" ht="15" customHeight="1" x14ac:dyDescent="0.2">
      <c r="A45" s="399">
        <v>45</v>
      </c>
      <c r="B45" s="345"/>
      <c r="C45" s="259"/>
      <c r="D45" s="261" t="s">
        <v>7</v>
      </c>
      <c r="E45" s="257" t="s">
        <v>140</v>
      </c>
      <c r="F45" s="258"/>
      <c r="G45" s="258"/>
      <c r="H45" s="258"/>
      <c r="I45" s="258"/>
      <c r="J45" s="258"/>
      <c r="K45" s="258"/>
      <c r="L45" s="258"/>
      <c r="M45" s="290"/>
      <c r="N45" s="364"/>
      <c r="O45" s="299"/>
      <c r="P45" s="364"/>
      <c r="Q45" s="62"/>
      <c r="R45" s="413" t="s">
        <v>652</v>
      </c>
      <c r="S45"/>
      <c r="T45"/>
      <c r="U45"/>
      <c r="V45"/>
      <c r="W45"/>
      <c r="X45"/>
      <c r="Y45"/>
      <c r="Z45"/>
      <c r="AA45"/>
      <c r="AB45"/>
      <c r="AC45"/>
      <c r="AD45"/>
      <c r="AE45"/>
      <c r="AF45"/>
    </row>
    <row r="46" spans="1:33" ht="15" customHeight="1" thickBot="1" x14ac:dyDescent="0.25">
      <c r="A46" s="399">
        <v>46</v>
      </c>
      <c r="B46" s="345"/>
      <c r="C46" s="258"/>
      <c r="D46" s="258"/>
      <c r="E46" s="257"/>
      <c r="F46" s="258"/>
      <c r="G46" s="258"/>
      <c r="H46" s="258"/>
      <c r="I46" s="258"/>
      <c r="J46" s="258"/>
      <c r="K46" s="258"/>
      <c r="L46" s="258"/>
      <c r="M46" s="290"/>
      <c r="N46" s="290"/>
      <c r="O46" s="299"/>
      <c r="P46" s="299"/>
      <c r="Q46" s="62"/>
      <c r="R46" s="413"/>
    </row>
    <row r="47" spans="1:33" ht="15" customHeight="1" thickBot="1" x14ac:dyDescent="0.25">
      <c r="A47" s="399">
        <v>47</v>
      </c>
      <c r="B47" s="345"/>
      <c r="C47" s="259"/>
      <c r="D47" s="261" t="s">
        <v>7</v>
      </c>
      <c r="E47" s="257" t="s">
        <v>139</v>
      </c>
      <c r="F47" s="258"/>
      <c r="G47" s="258"/>
      <c r="H47" s="258"/>
      <c r="I47" s="258"/>
      <c r="J47" s="258"/>
      <c r="K47" s="258"/>
      <c r="L47" s="258"/>
      <c r="M47" s="290"/>
      <c r="N47" s="290"/>
      <c r="O47" s="299"/>
      <c r="P47" s="367">
        <f>P49-(P29-P31+P33+P38-P43+P45)</f>
        <v>0</v>
      </c>
      <c r="Q47" s="62"/>
      <c r="R47" s="413" t="s">
        <v>653</v>
      </c>
      <c r="S47" s="138"/>
      <c r="T47" s="138"/>
      <c r="U47" s="138"/>
    </row>
    <row r="48" spans="1:33" ht="15" customHeight="1" thickBot="1" x14ac:dyDescent="0.25">
      <c r="A48" s="399">
        <v>48</v>
      </c>
      <c r="B48" s="345"/>
      <c r="C48" s="258"/>
      <c r="D48" s="258"/>
      <c r="E48" s="257"/>
      <c r="F48" s="258"/>
      <c r="G48" s="258"/>
      <c r="H48" s="258"/>
      <c r="I48" s="258"/>
      <c r="J48" s="258"/>
      <c r="K48" s="258"/>
      <c r="L48" s="258"/>
      <c r="M48" s="290"/>
      <c r="N48" s="290"/>
      <c r="O48" s="299"/>
      <c r="P48" s="299"/>
      <c r="Q48" s="62"/>
      <c r="R48" s="413"/>
      <c r="S48" s="138"/>
      <c r="T48" s="138"/>
      <c r="U48" s="138"/>
    </row>
    <row r="49" spans="1:32" ht="15" customHeight="1" thickBot="1" x14ac:dyDescent="0.25">
      <c r="A49" s="399">
        <v>49</v>
      </c>
      <c r="B49" s="345"/>
      <c r="C49" s="257"/>
      <c r="D49" s="258"/>
      <c r="E49" s="257" t="s">
        <v>218</v>
      </c>
      <c r="F49" s="258"/>
      <c r="G49" s="258"/>
      <c r="H49" s="258"/>
      <c r="I49" s="258"/>
      <c r="J49" s="258"/>
      <c r="K49" s="258"/>
      <c r="L49" s="258"/>
      <c r="M49" s="290"/>
      <c r="N49" s="367">
        <f>N29-N31+N33+N38-N43+N45</f>
        <v>0</v>
      </c>
      <c r="O49" s="299"/>
      <c r="P49" s="367">
        <f>'S5e.Asset Allocations'!K49</f>
        <v>0</v>
      </c>
      <c r="Q49" s="62"/>
      <c r="R49" s="413" t="s">
        <v>638</v>
      </c>
      <c r="S49" s="138"/>
      <c r="T49" s="138"/>
      <c r="U49" s="138"/>
    </row>
    <row r="50" spans="1:32" ht="42" customHeight="1" x14ac:dyDescent="0.2">
      <c r="A50" s="399">
        <v>50</v>
      </c>
      <c r="B50" s="345"/>
      <c r="C50" s="736" t="s">
        <v>832</v>
      </c>
      <c r="D50" s="736"/>
      <c r="E50" s="736"/>
      <c r="F50" s="736"/>
      <c r="G50" s="736"/>
      <c r="H50" s="736"/>
      <c r="I50" s="736"/>
      <c r="J50" s="736"/>
      <c r="K50" s="736"/>
      <c r="L50" s="736"/>
      <c r="M50" s="736"/>
      <c r="N50" s="736"/>
      <c r="O50" s="736"/>
      <c r="P50" s="736"/>
      <c r="Q50" s="62"/>
      <c r="R50" s="413"/>
      <c r="S50" s="138"/>
      <c r="T50" s="138"/>
      <c r="U50" s="138"/>
      <c r="V50"/>
      <c r="W50"/>
      <c r="X50"/>
      <c r="Y50"/>
      <c r="Z50"/>
      <c r="AA50"/>
      <c r="AB50"/>
      <c r="AC50"/>
      <c r="AD50"/>
      <c r="AE50"/>
      <c r="AF50"/>
    </row>
    <row r="51" spans="1:32" s="213" customFormat="1" ht="17.25" customHeight="1" x14ac:dyDescent="0.2">
      <c r="A51" s="399"/>
      <c r="B51" s="345"/>
      <c r="C51" s="331"/>
      <c r="D51" s="331"/>
      <c r="E51" s="331"/>
      <c r="F51" s="331"/>
      <c r="G51" s="331"/>
      <c r="H51" s="331"/>
      <c r="I51" s="331"/>
      <c r="J51" s="331"/>
      <c r="K51" s="331"/>
      <c r="L51" s="331"/>
      <c r="M51" s="331"/>
      <c r="N51" s="331"/>
      <c r="O51" s="331"/>
      <c r="P51" s="331"/>
      <c r="Q51" s="62"/>
      <c r="R51" s="413"/>
    </row>
    <row r="52" spans="1:32" s="50" customFormat="1" ht="30" customHeight="1" x14ac:dyDescent="0.3">
      <c r="A52" s="399">
        <v>58</v>
      </c>
      <c r="B52" s="258"/>
      <c r="C52" s="251" t="s">
        <v>504</v>
      </c>
      <c r="D52" s="258"/>
      <c r="E52" s="258"/>
      <c r="F52" s="258"/>
      <c r="G52" s="258"/>
      <c r="H52" s="258"/>
      <c r="I52" s="258"/>
      <c r="J52" s="258"/>
      <c r="K52" s="258"/>
      <c r="L52" s="262"/>
      <c r="M52" s="262"/>
      <c r="N52" s="262"/>
      <c r="O52" s="262"/>
      <c r="P52" s="262"/>
      <c r="Q52" s="62"/>
      <c r="R52" s="413"/>
    </row>
    <row r="53" spans="1:32" x14ac:dyDescent="0.2">
      <c r="A53" s="399">
        <v>59</v>
      </c>
      <c r="B53" s="262"/>
      <c r="C53" s="262"/>
      <c r="D53" s="262"/>
      <c r="E53" s="262"/>
      <c r="F53" s="262"/>
      <c r="G53" s="262"/>
      <c r="H53" s="262"/>
      <c r="I53" s="262"/>
      <c r="J53" s="258"/>
      <c r="K53" s="262"/>
      <c r="L53" s="262"/>
      <c r="M53" s="262"/>
      <c r="N53" s="262"/>
      <c r="O53" s="262"/>
      <c r="P53" s="262"/>
      <c r="Q53" s="62"/>
      <c r="R53" s="413"/>
      <c r="S53"/>
      <c r="T53"/>
      <c r="U53"/>
      <c r="V53"/>
      <c r="W53"/>
      <c r="X53"/>
      <c r="Y53"/>
      <c r="Z53"/>
      <c r="AA53"/>
      <c r="AB53"/>
      <c r="AC53"/>
      <c r="AD53"/>
      <c r="AE53"/>
      <c r="AF53"/>
    </row>
    <row r="54" spans="1:32" ht="15" customHeight="1" x14ac:dyDescent="0.25">
      <c r="A54" s="399">
        <v>60</v>
      </c>
      <c r="B54" s="258"/>
      <c r="C54" s="258"/>
      <c r="D54" s="258"/>
      <c r="E54" s="258"/>
      <c r="F54" s="258" t="s">
        <v>689</v>
      </c>
      <c r="G54" s="258"/>
      <c r="H54" s="258"/>
      <c r="I54" s="258"/>
      <c r="J54" s="258"/>
      <c r="K54" s="258"/>
      <c r="L54" s="258"/>
      <c r="M54" s="258"/>
      <c r="N54" s="258"/>
      <c r="O54" s="258"/>
      <c r="P54" s="364"/>
      <c r="Q54" s="62"/>
      <c r="R54" s="413"/>
      <c r="S54" s="516" t="s">
        <v>758</v>
      </c>
      <c r="T54"/>
      <c r="U54"/>
      <c r="V54"/>
      <c r="W54"/>
      <c r="X54"/>
      <c r="Y54"/>
      <c r="Z54"/>
      <c r="AA54"/>
      <c r="AB54"/>
      <c r="AC54"/>
      <c r="AD54"/>
      <c r="AE54"/>
      <c r="AF54"/>
    </row>
    <row r="55" spans="1:32" ht="15" customHeight="1" x14ac:dyDescent="0.25">
      <c r="A55" s="399">
        <v>61</v>
      </c>
      <c r="B55" s="258"/>
      <c r="C55" s="258"/>
      <c r="D55" s="258"/>
      <c r="E55" s="258"/>
      <c r="F55" s="258" t="s">
        <v>688</v>
      </c>
      <c r="G55" s="258"/>
      <c r="H55" s="258"/>
      <c r="I55" s="258"/>
      <c r="J55" s="258"/>
      <c r="K55" s="258"/>
      <c r="L55" s="258"/>
      <c r="M55" s="258"/>
      <c r="N55" s="258"/>
      <c r="O55" s="258"/>
      <c r="P55" s="364"/>
      <c r="Q55" s="62"/>
      <c r="R55" s="413"/>
      <c r="S55" s="516" t="s">
        <v>758</v>
      </c>
      <c r="T55"/>
      <c r="U55"/>
      <c r="V55"/>
      <c r="W55"/>
      <c r="X55"/>
      <c r="Y55"/>
      <c r="Z55"/>
      <c r="AA55"/>
      <c r="AB55"/>
      <c r="AC55"/>
      <c r="AD55"/>
      <c r="AE55"/>
      <c r="AF55"/>
    </row>
    <row r="56" spans="1:32" ht="15" customHeight="1" x14ac:dyDescent="0.2">
      <c r="A56" s="399">
        <v>62</v>
      </c>
      <c r="B56" s="258"/>
      <c r="C56" s="258"/>
      <c r="D56" s="258"/>
      <c r="E56" s="258"/>
      <c r="F56" s="258" t="s">
        <v>233</v>
      </c>
      <c r="G56" s="258"/>
      <c r="H56" s="258"/>
      <c r="I56" s="258"/>
      <c r="J56" s="258"/>
      <c r="K56" s="258"/>
      <c r="L56" s="258"/>
      <c r="M56" s="258"/>
      <c r="N56" s="258"/>
      <c r="O56" s="258"/>
      <c r="P56" s="319">
        <f>IF(P54&lt;&gt;0,P54/P55-1, 0)</f>
        <v>0</v>
      </c>
      <c r="Q56" s="62"/>
      <c r="R56" s="413"/>
      <c r="S56"/>
      <c r="T56"/>
      <c r="U56"/>
      <c r="V56"/>
      <c r="W56"/>
      <c r="X56"/>
      <c r="Y56"/>
      <c r="Z56"/>
      <c r="AA56"/>
      <c r="AB56"/>
      <c r="AC56"/>
      <c r="AD56"/>
      <c r="AE56"/>
      <c r="AF56"/>
    </row>
    <row r="57" spans="1:32" ht="15" customHeight="1" x14ac:dyDescent="0.2">
      <c r="A57" s="399">
        <v>63</v>
      </c>
      <c r="B57" s="258"/>
      <c r="C57" s="258"/>
      <c r="D57" s="258"/>
      <c r="E57" s="258"/>
      <c r="F57" s="258"/>
      <c r="G57" s="258"/>
      <c r="H57" s="258"/>
      <c r="I57" s="258"/>
      <c r="J57" s="258"/>
      <c r="K57" s="258"/>
      <c r="L57" s="258"/>
      <c r="M57" s="333"/>
      <c r="N57" s="333"/>
      <c r="O57" s="333"/>
      <c r="P57" s="333"/>
      <c r="Q57" s="62"/>
      <c r="R57" s="413"/>
      <c r="S57"/>
      <c r="T57"/>
      <c r="U57"/>
      <c r="V57"/>
      <c r="W57"/>
      <c r="X57"/>
      <c r="Y57"/>
      <c r="Z57"/>
      <c r="AA57"/>
      <c r="AB57"/>
      <c r="AC57"/>
      <c r="AD57"/>
      <c r="AE57"/>
      <c r="AF57"/>
    </row>
    <row r="58" spans="1:32" ht="15" customHeight="1" x14ac:dyDescent="0.2">
      <c r="A58" s="399">
        <v>64</v>
      </c>
      <c r="B58" s="258"/>
      <c r="C58" s="258"/>
      <c r="D58" s="258"/>
      <c r="E58" s="258"/>
      <c r="F58" s="258"/>
      <c r="G58" s="258"/>
      <c r="H58" s="258"/>
      <c r="I58" s="258"/>
      <c r="J58" s="258"/>
      <c r="K58" s="258"/>
      <c r="L58" s="258"/>
      <c r="M58" s="739" t="s">
        <v>219</v>
      </c>
      <c r="N58" s="739"/>
      <c r="O58" s="739" t="s">
        <v>160</v>
      </c>
      <c r="P58" s="739"/>
      <c r="Q58" s="62"/>
      <c r="R58" s="413"/>
      <c r="S58"/>
      <c r="T58"/>
      <c r="U58"/>
      <c r="V58"/>
      <c r="W58"/>
      <c r="X58"/>
      <c r="Y58"/>
      <c r="Z58"/>
      <c r="AA58"/>
      <c r="AB58"/>
      <c r="AC58"/>
      <c r="AD58"/>
      <c r="AE58"/>
      <c r="AF58"/>
    </row>
    <row r="59" spans="1:32" ht="15" customHeight="1" x14ac:dyDescent="0.2">
      <c r="A59" s="399">
        <v>65</v>
      </c>
      <c r="B59" s="258"/>
      <c r="C59" s="258"/>
      <c r="D59" s="258"/>
      <c r="E59" s="258"/>
      <c r="F59" s="258"/>
      <c r="G59" s="258"/>
      <c r="H59" s="258"/>
      <c r="I59" s="258"/>
      <c r="J59" s="258"/>
      <c r="K59" s="258"/>
      <c r="L59" s="258"/>
      <c r="M59" s="276" t="s">
        <v>130</v>
      </c>
      <c r="N59" s="276" t="s">
        <v>130</v>
      </c>
      <c r="O59" s="276" t="s">
        <v>130</v>
      </c>
      <c r="P59" s="276" t="s">
        <v>130</v>
      </c>
      <c r="Q59" s="62"/>
      <c r="R59" s="414"/>
      <c r="S59"/>
      <c r="T59"/>
      <c r="U59"/>
      <c r="V59"/>
      <c r="W59"/>
      <c r="X59"/>
      <c r="Y59"/>
      <c r="Z59"/>
      <c r="AA59"/>
      <c r="AB59"/>
      <c r="AC59"/>
      <c r="AD59"/>
      <c r="AE59"/>
      <c r="AF59"/>
    </row>
    <row r="60" spans="1:32" ht="15" customHeight="1" x14ac:dyDescent="0.2">
      <c r="A60" s="399">
        <v>66</v>
      </c>
      <c r="B60" s="258"/>
      <c r="C60" s="258"/>
      <c r="D60" s="258"/>
      <c r="E60" s="258"/>
      <c r="F60" s="258" t="s">
        <v>131</v>
      </c>
      <c r="G60" s="258"/>
      <c r="H60" s="258"/>
      <c r="I60" s="258"/>
      <c r="J60" s="258"/>
      <c r="K60" s="258"/>
      <c r="L60" s="258"/>
      <c r="M60" s="359">
        <f>N29</f>
        <v>0</v>
      </c>
      <c r="N60" s="320"/>
      <c r="O60" s="359">
        <f>P29</f>
        <v>0</v>
      </c>
      <c r="P60" s="299"/>
      <c r="Q60" s="62"/>
      <c r="R60" s="413" t="s">
        <v>637</v>
      </c>
      <c r="S60"/>
      <c r="T60"/>
      <c r="U60"/>
      <c r="V60"/>
      <c r="W60"/>
      <c r="X60"/>
      <c r="Y60"/>
      <c r="Z60"/>
      <c r="AA60"/>
      <c r="AB60"/>
      <c r="AC60"/>
      <c r="AD60"/>
      <c r="AE60"/>
      <c r="AF60"/>
    </row>
    <row r="61" spans="1:32" ht="15" customHeight="1" x14ac:dyDescent="0.2">
      <c r="A61" s="399">
        <v>67</v>
      </c>
      <c r="B61" s="262"/>
      <c r="C61" s="259"/>
      <c r="D61" s="261" t="s">
        <v>6</v>
      </c>
      <c r="E61" s="259"/>
      <c r="F61" s="544" t="s">
        <v>766</v>
      </c>
      <c r="G61" s="544"/>
      <c r="H61" s="340"/>
      <c r="I61" s="340"/>
      <c r="J61" s="340"/>
      <c r="K61" s="340"/>
      <c r="L61" s="258"/>
      <c r="M61" s="364"/>
      <c r="N61" s="290"/>
      <c r="O61" s="364"/>
      <c r="P61" s="290"/>
      <c r="Q61" s="62"/>
      <c r="R61" s="413"/>
      <c r="S61"/>
      <c r="T61"/>
      <c r="U61"/>
      <c r="V61"/>
      <c r="W61"/>
      <c r="X61"/>
      <c r="Y61"/>
      <c r="Z61"/>
      <c r="AA61"/>
      <c r="AB61"/>
      <c r="AC61"/>
      <c r="AD61"/>
      <c r="AE61"/>
      <c r="AF61"/>
    </row>
    <row r="62" spans="1:32" ht="15" customHeight="1" x14ac:dyDescent="0.2">
      <c r="A62" s="399">
        <v>68</v>
      </c>
      <c r="B62" s="258"/>
      <c r="C62" s="258"/>
      <c r="D62" s="258"/>
      <c r="E62" s="258"/>
      <c r="F62" s="258"/>
      <c r="G62" s="258"/>
      <c r="H62" s="258"/>
      <c r="I62" s="258"/>
      <c r="J62" s="258"/>
      <c r="K62" s="258"/>
      <c r="L62" s="258"/>
      <c r="M62" s="299"/>
      <c r="N62" s="299"/>
      <c r="O62" s="299"/>
      <c r="P62" s="299"/>
      <c r="Q62" s="62"/>
      <c r="R62" s="413"/>
      <c r="S62"/>
      <c r="T62"/>
      <c r="U62"/>
      <c r="V62"/>
      <c r="W62"/>
      <c r="X62"/>
      <c r="Y62"/>
      <c r="Z62"/>
      <c r="AA62"/>
      <c r="AB62"/>
      <c r="AC62"/>
      <c r="AD62"/>
      <c r="AE62"/>
      <c r="AF62"/>
    </row>
    <row r="63" spans="1:32" ht="15" customHeight="1" thickBot="1" x14ac:dyDescent="0.25">
      <c r="A63" s="399">
        <v>69</v>
      </c>
      <c r="B63" s="258"/>
      <c r="C63" s="258"/>
      <c r="D63" s="340"/>
      <c r="E63" s="340"/>
      <c r="F63" s="340" t="s">
        <v>234</v>
      </c>
      <c r="G63" s="340"/>
      <c r="H63" s="340"/>
      <c r="I63" s="340"/>
      <c r="J63" s="340"/>
      <c r="K63" s="340"/>
      <c r="L63" s="258"/>
      <c r="M63" s="359">
        <f>M60-M61</f>
        <v>0</v>
      </c>
      <c r="N63" s="299"/>
      <c r="O63" s="359">
        <f>O60-O61</f>
        <v>0</v>
      </c>
      <c r="P63" s="299"/>
      <c r="Q63" s="62"/>
      <c r="R63" s="413"/>
      <c r="S63"/>
      <c r="T63"/>
      <c r="U63"/>
      <c r="V63"/>
      <c r="W63"/>
      <c r="X63"/>
      <c r="Y63"/>
      <c r="Z63"/>
      <c r="AA63"/>
      <c r="AB63"/>
      <c r="AC63"/>
      <c r="AD63"/>
      <c r="AE63"/>
      <c r="AF63"/>
    </row>
    <row r="64" spans="1:32" ht="15" customHeight="1" thickBot="1" x14ac:dyDescent="0.25">
      <c r="A64" s="399">
        <v>70</v>
      </c>
      <c r="B64" s="258"/>
      <c r="C64" s="258"/>
      <c r="D64" s="258"/>
      <c r="E64" s="189" t="s">
        <v>430</v>
      </c>
      <c r="F64" s="258"/>
      <c r="G64" s="258"/>
      <c r="H64" s="258"/>
      <c r="I64" s="258"/>
      <c r="J64" s="258"/>
      <c r="K64" s="258"/>
      <c r="L64" s="258"/>
      <c r="M64" s="299"/>
      <c r="N64" s="365">
        <f>IF(M63&lt;&gt;0,M63*$P56,0)</f>
        <v>0</v>
      </c>
      <c r="O64" s="299"/>
      <c r="P64" s="365">
        <f>IF(O63&lt;&gt;0,O63*$P56,0)</f>
        <v>0</v>
      </c>
      <c r="Q64" s="62"/>
      <c r="R64" s="413" t="s">
        <v>665</v>
      </c>
      <c r="S64"/>
      <c r="T64"/>
      <c r="U64"/>
      <c r="V64"/>
      <c r="W64"/>
      <c r="X64"/>
      <c r="Y64"/>
      <c r="Z64"/>
      <c r="AA64"/>
      <c r="AB64"/>
      <c r="AC64"/>
      <c r="AD64"/>
      <c r="AE64"/>
      <c r="AF64"/>
    </row>
    <row r="65" spans="1:35" s="185" customFormat="1" x14ac:dyDescent="0.2">
      <c r="A65" s="399">
        <v>71</v>
      </c>
      <c r="B65" s="258"/>
      <c r="C65" s="258"/>
      <c r="D65" s="258"/>
      <c r="E65" s="258"/>
      <c r="F65" s="258"/>
      <c r="G65" s="258"/>
      <c r="H65" s="258"/>
      <c r="I65" s="258"/>
      <c r="J65" s="258"/>
      <c r="K65" s="258"/>
      <c r="L65" s="258"/>
      <c r="M65" s="258"/>
      <c r="N65" s="258"/>
      <c r="O65" s="258"/>
      <c r="P65" s="258"/>
      <c r="Q65" s="62"/>
      <c r="R65" s="413"/>
      <c r="S65" s="213"/>
      <c r="T65" s="213"/>
      <c r="U65" s="213"/>
      <c r="V65" s="213"/>
      <c r="W65" s="213"/>
      <c r="X65" s="213"/>
      <c r="Y65" s="213"/>
      <c r="Z65" s="213"/>
      <c r="AA65" s="213"/>
      <c r="AB65" s="213"/>
      <c r="AC65" s="213"/>
      <c r="AD65" s="213"/>
      <c r="AE65" s="213"/>
      <c r="AF65" s="213"/>
      <c r="AG65" s="213"/>
      <c r="AH65" s="213"/>
      <c r="AI65" s="213"/>
    </row>
    <row r="66" spans="1:35" s="50" customFormat="1" ht="30" customHeight="1" x14ac:dyDescent="0.3">
      <c r="A66" s="399">
        <v>72</v>
      </c>
      <c r="B66" s="258"/>
      <c r="C66" s="251" t="s">
        <v>505</v>
      </c>
      <c r="D66" s="258"/>
      <c r="E66" s="258"/>
      <c r="F66" s="258"/>
      <c r="G66" s="258"/>
      <c r="H66" s="258"/>
      <c r="I66" s="258"/>
      <c r="J66" s="258"/>
      <c r="K66" s="258"/>
      <c r="L66" s="262"/>
      <c r="M66" s="262"/>
      <c r="N66" s="262"/>
      <c r="O66" s="262"/>
      <c r="P66" s="262"/>
      <c r="Q66" s="62"/>
      <c r="R66" s="413"/>
    </row>
    <row r="67" spans="1:35" ht="35.25" customHeight="1" x14ac:dyDescent="0.2">
      <c r="A67" s="399">
        <v>73</v>
      </c>
      <c r="B67" s="258"/>
      <c r="C67" s="258"/>
      <c r="D67" s="258"/>
      <c r="E67" s="258"/>
      <c r="F67" s="258"/>
      <c r="G67" s="258"/>
      <c r="H67" s="258"/>
      <c r="I67" s="258"/>
      <c r="J67" s="258"/>
      <c r="K67" s="258"/>
      <c r="L67" s="258"/>
      <c r="M67" s="737" t="s">
        <v>235</v>
      </c>
      <c r="N67" s="737"/>
      <c r="O67" s="737" t="s">
        <v>236</v>
      </c>
      <c r="P67" s="737"/>
      <c r="Q67" s="62"/>
      <c r="R67" s="413"/>
      <c r="S67"/>
      <c r="T67"/>
      <c r="U67"/>
      <c r="V67"/>
      <c r="W67"/>
      <c r="X67"/>
      <c r="Y67"/>
      <c r="Z67"/>
      <c r="AA67"/>
      <c r="AB67"/>
      <c r="AC67"/>
      <c r="AD67"/>
      <c r="AE67"/>
      <c r="AF67"/>
    </row>
    <row r="68" spans="1:35" ht="15" customHeight="1" x14ac:dyDescent="0.2">
      <c r="A68" s="399">
        <v>74</v>
      </c>
      <c r="B68" s="258"/>
      <c r="C68" s="258"/>
      <c r="D68" s="340"/>
      <c r="E68" s="257" t="s">
        <v>237</v>
      </c>
      <c r="F68" s="340"/>
      <c r="G68" s="340"/>
      <c r="H68" s="340"/>
      <c r="I68" s="340"/>
      <c r="J68" s="340"/>
      <c r="K68" s="340"/>
      <c r="L68" s="258"/>
      <c r="M68" s="299"/>
      <c r="N68" s="364"/>
      <c r="O68" s="299"/>
      <c r="P68" s="364"/>
      <c r="Q68" s="62"/>
      <c r="R68" s="413"/>
      <c r="S68" s="516" t="s">
        <v>759</v>
      </c>
      <c r="T68"/>
      <c r="U68"/>
      <c r="V68"/>
      <c r="W68"/>
      <c r="X68"/>
      <c r="Y68"/>
      <c r="Z68"/>
      <c r="AA68"/>
      <c r="AB68"/>
      <c r="AC68"/>
      <c r="AD68"/>
      <c r="AE68"/>
      <c r="AF68"/>
    </row>
    <row r="69" spans="1:35" ht="15" customHeight="1" x14ac:dyDescent="0.2">
      <c r="A69" s="399">
        <v>75</v>
      </c>
      <c r="B69" s="258"/>
      <c r="C69" s="261"/>
      <c r="D69" s="261" t="s">
        <v>7</v>
      </c>
      <c r="E69" s="257"/>
      <c r="F69" s="258" t="s">
        <v>238</v>
      </c>
      <c r="G69" s="274"/>
      <c r="H69" s="274"/>
      <c r="I69" s="274"/>
      <c r="J69" s="274"/>
      <c r="K69" s="274"/>
      <c r="L69" s="258"/>
      <c r="M69" s="364"/>
      <c r="N69" s="299"/>
      <c r="O69" s="359">
        <f>'S6a.Actual Expenditure Capex'!K25</f>
        <v>0</v>
      </c>
      <c r="P69" s="299"/>
      <c r="Q69" s="62"/>
      <c r="R69" s="413" t="s">
        <v>639</v>
      </c>
      <c r="S69"/>
      <c r="T69"/>
      <c r="U69"/>
      <c r="V69"/>
      <c r="W69"/>
      <c r="X69"/>
      <c r="Y69"/>
      <c r="Z69"/>
      <c r="AA69"/>
      <c r="AB69"/>
      <c r="AC69"/>
      <c r="AD69"/>
      <c r="AE69"/>
      <c r="AF69"/>
    </row>
    <row r="70" spans="1:35" ht="15" customHeight="1" x14ac:dyDescent="0.2">
      <c r="A70" s="399">
        <v>76</v>
      </c>
      <c r="B70" s="258"/>
      <c r="C70" s="261"/>
      <c r="D70" s="261" t="s">
        <v>6</v>
      </c>
      <c r="E70" s="257"/>
      <c r="F70" s="258" t="s">
        <v>136</v>
      </c>
      <c r="G70" s="274"/>
      <c r="H70" s="274"/>
      <c r="I70" s="274"/>
      <c r="J70" s="274"/>
      <c r="K70" s="274"/>
      <c r="L70" s="258"/>
      <c r="M70" s="382">
        <f>N38</f>
        <v>0</v>
      </c>
      <c r="N70" s="299"/>
      <c r="O70" s="382">
        <f>P38</f>
        <v>0</v>
      </c>
      <c r="P70" s="299"/>
      <c r="Q70" s="62"/>
      <c r="R70" s="532" t="s">
        <v>747</v>
      </c>
      <c r="S70"/>
      <c r="T70"/>
      <c r="U70"/>
      <c r="V70"/>
      <c r="W70"/>
      <c r="X70"/>
      <c r="Y70"/>
      <c r="Z70"/>
      <c r="AA70"/>
      <c r="AB70"/>
      <c r="AC70"/>
      <c r="AD70"/>
      <c r="AE70"/>
      <c r="AF70"/>
    </row>
    <row r="71" spans="1:35" ht="15" customHeight="1" thickBot="1" x14ac:dyDescent="0.25">
      <c r="A71" s="399">
        <v>77</v>
      </c>
      <c r="B71" s="258"/>
      <c r="C71" s="261"/>
      <c r="D71" s="261" t="s">
        <v>7</v>
      </c>
      <c r="E71" s="257"/>
      <c r="F71" s="258" t="s">
        <v>139</v>
      </c>
      <c r="G71" s="274"/>
      <c r="H71" s="274"/>
      <c r="I71" s="274"/>
      <c r="J71" s="274"/>
      <c r="K71" s="274"/>
      <c r="L71" s="258"/>
      <c r="M71" s="290"/>
      <c r="N71" s="299"/>
      <c r="O71" s="364"/>
      <c r="P71" s="299"/>
      <c r="Q71" s="62"/>
      <c r="R71" s="413"/>
      <c r="S71"/>
      <c r="T71"/>
      <c r="U71"/>
      <c r="V71"/>
      <c r="W71"/>
      <c r="X71"/>
      <c r="Y71"/>
      <c r="Z71"/>
      <c r="AA71"/>
      <c r="AB71"/>
      <c r="AC71"/>
      <c r="AD71"/>
      <c r="AE71"/>
      <c r="AF71"/>
    </row>
    <row r="72" spans="1:35" ht="15" customHeight="1" thickBot="1" x14ac:dyDescent="0.25">
      <c r="A72" s="399">
        <v>78</v>
      </c>
      <c r="B72" s="258"/>
      <c r="C72" s="258"/>
      <c r="D72" s="340"/>
      <c r="E72" s="257" t="s">
        <v>239</v>
      </c>
      <c r="F72" s="340"/>
      <c r="G72" s="340"/>
      <c r="H72" s="340"/>
      <c r="I72" s="340"/>
      <c r="J72" s="340"/>
      <c r="K72" s="340"/>
      <c r="L72" s="258"/>
      <c r="M72" s="299"/>
      <c r="N72" s="365">
        <f>N68+M69-M70</f>
        <v>0</v>
      </c>
      <c r="O72" s="299"/>
      <c r="P72" s="365">
        <f>P68+O69-O70+O71</f>
        <v>0</v>
      </c>
      <c r="Q72" s="62"/>
      <c r="R72" s="413"/>
      <c r="S72"/>
      <c r="T72"/>
      <c r="U72"/>
      <c r="V72"/>
      <c r="W72"/>
      <c r="X72"/>
      <c r="Y72"/>
      <c r="Z72"/>
      <c r="AA72"/>
      <c r="AB72"/>
      <c r="AC72"/>
      <c r="AD72"/>
      <c r="AE72"/>
      <c r="AF72"/>
    </row>
    <row r="73" spans="1:35" ht="15" customHeight="1" x14ac:dyDescent="0.2">
      <c r="A73" s="399">
        <v>79</v>
      </c>
      <c r="B73" s="258"/>
      <c r="C73" s="258"/>
      <c r="D73" s="340"/>
      <c r="E73" s="340"/>
      <c r="F73" s="340"/>
      <c r="G73" s="340"/>
      <c r="H73" s="340"/>
      <c r="I73" s="340"/>
      <c r="J73" s="340"/>
      <c r="K73" s="340"/>
      <c r="L73" s="258"/>
      <c r="M73" s="258"/>
      <c r="N73" s="262"/>
      <c r="O73" s="258"/>
      <c r="P73" s="258"/>
      <c r="Q73" s="62"/>
      <c r="R73" s="413"/>
      <c r="S73" s="50"/>
      <c r="T73" s="50"/>
      <c r="U73" s="50"/>
      <c r="V73" s="50"/>
      <c r="W73" s="50"/>
      <c r="X73"/>
      <c r="Y73"/>
      <c r="Z73"/>
      <c r="AA73"/>
      <c r="AB73"/>
      <c r="AC73"/>
      <c r="AD73"/>
      <c r="AE73"/>
      <c r="AF73"/>
    </row>
    <row r="74" spans="1:35" ht="15" customHeight="1" x14ac:dyDescent="0.2">
      <c r="A74" s="399">
        <v>80</v>
      </c>
      <c r="B74" s="258"/>
      <c r="C74" s="258"/>
      <c r="D74" s="340"/>
      <c r="E74" s="340"/>
      <c r="F74" s="258" t="s">
        <v>240</v>
      </c>
      <c r="G74" s="340"/>
      <c r="H74" s="340"/>
      <c r="I74" s="340"/>
      <c r="J74" s="340"/>
      <c r="K74" s="340"/>
      <c r="L74" s="258"/>
      <c r="M74" s="258"/>
      <c r="N74" s="262"/>
      <c r="O74" s="258"/>
      <c r="P74" s="371"/>
      <c r="Q74" s="62"/>
      <c r="R74" s="413"/>
      <c r="S74" s="50"/>
      <c r="T74" s="50"/>
      <c r="U74" s="50"/>
      <c r="V74" s="50"/>
      <c r="W74" s="50"/>
      <c r="X74"/>
      <c r="Y74"/>
      <c r="Z74"/>
      <c r="AA74"/>
      <c r="AB74"/>
      <c r="AC74"/>
      <c r="AD74"/>
      <c r="AE74"/>
      <c r="AF74"/>
    </row>
    <row r="75" spans="1:35" s="213" customFormat="1" ht="15" customHeight="1" x14ac:dyDescent="0.2">
      <c r="A75" s="399"/>
      <c r="B75" s="258"/>
      <c r="C75" s="258"/>
      <c r="D75" s="340"/>
      <c r="E75" s="340"/>
      <c r="F75" s="258"/>
      <c r="G75" s="340"/>
      <c r="H75" s="340"/>
      <c r="I75" s="340"/>
      <c r="J75" s="340"/>
      <c r="K75" s="340"/>
      <c r="L75" s="258"/>
      <c r="M75" s="258"/>
      <c r="N75" s="262"/>
      <c r="O75" s="258"/>
      <c r="P75" s="258"/>
      <c r="Q75" s="62"/>
      <c r="R75" s="413"/>
    </row>
    <row r="76" spans="1:35" s="50" customFormat="1" ht="30" customHeight="1" x14ac:dyDescent="0.3">
      <c r="A76" s="399">
        <v>88</v>
      </c>
      <c r="B76" s="258"/>
      <c r="C76" s="251" t="s">
        <v>506</v>
      </c>
      <c r="D76" s="258"/>
      <c r="E76" s="258"/>
      <c r="F76" s="258"/>
      <c r="G76" s="258"/>
      <c r="H76" s="258"/>
      <c r="I76" s="258"/>
      <c r="J76" s="258"/>
      <c r="K76" s="258"/>
      <c r="L76" s="262"/>
      <c r="M76" s="744"/>
      <c r="N76" s="744"/>
      <c r="O76" s="744"/>
      <c r="P76" s="744"/>
      <c r="Q76" s="62"/>
      <c r="R76" s="413"/>
    </row>
    <row r="77" spans="1:35" ht="12.75" customHeight="1" x14ac:dyDescent="0.2">
      <c r="A77" s="399">
        <v>89</v>
      </c>
      <c r="B77" s="258"/>
      <c r="C77" s="258"/>
      <c r="D77" s="258"/>
      <c r="E77" s="258"/>
      <c r="F77" s="258"/>
      <c r="G77" s="258"/>
      <c r="H77" s="258"/>
      <c r="I77" s="258"/>
      <c r="J77" s="258"/>
      <c r="K77" s="258"/>
      <c r="L77" s="258"/>
      <c r="M77" s="737" t="s">
        <v>219</v>
      </c>
      <c r="N77" s="737"/>
      <c r="O77" s="737" t="s">
        <v>160</v>
      </c>
      <c r="P77" s="737"/>
      <c r="Q77" s="62"/>
      <c r="R77" s="413"/>
      <c r="S77"/>
      <c r="T77"/>
      <c r="U77"/>
      <c r="V77"/>
      <c r="W77"/>
      <c r="X77"/>
      <c r="Y77"/>
      <c r="Z77"/>
      <c r="AA77"/>
      <c r="AB77"/>
      <c r="AC77"/>
      <c r="AD77"/>
      <c r="AE77"/>
      <c r="AF77"/>
    </row>
    <row r="78" spans="1:35" ht="15" customHeight="1" x14ac:dyDescent="0.2">
      <c r="A78" s="399">
        <v>90</v>
      </c>
      <c r="B78" s="258"/>
      <c r="C78" s="258"/>
      <c r="D78" s="258"/>
      <c r="E78" s="258"/>
      <c r="F78" s="258"/>
      <c r="G78" s="258"/>
      <c r="H78" s="258"/>
      <c r="I78" s="258"/>
      <c r="J78" s="258"/>
      <c r="K78" s="258"/>
      <c r="L78" s="258"/>
      <c r="M78" s="275" t="s">
        <v>130</v>
      </c>
      <c r="N78" s="275" t="s">
        <v>130</v>
      </c>
      <c r="O78" s="275" t="s">
        <v>130</v>
      </c>
      <c r="P78" s="275" t="s">
        <v>130</v>
      </c>
      <c r="Q78" s="62"/>
      <c r="R78" s="414"/>
      <c r="S78"/>
      <c r="T78"/>
      <c r="U78"/>
      <c r="V78"/>
      <c r="W78"/>
      <c r="X78"/>
      <c r="Y78"/>
      <c r="Z78"/>
      <c r="AA78"/>
      <c r="AB78"/>
      <c r="AC78"/>
      <c r="AD78"/>
      <c r="AE78"/>
      <c r="AF78"/>
    </row>
    <row r="79" spans="1:35" ht="15" customHeight="1" x14ac:dyDescent="0.2">
      <c r="A79" s="399">
        <v>91</v>
      </c>
      <c r="B79" s="258"/>
      <c r="C79" s="258"/>
      <c r="D79" s="258"/>
      <c r="E79" s="258"/>
      <c r="F79" s="346" t="s">
        <v>227</v>
      </c>
      <c r="G79" s="258"/>
      <c r="H79" s="258"/>
      <c r="I79" s="258"/>
      <c r="J79" s="258"/>
      <c r="K79" s="258"/>
      <c r="L79" s="258"/>
      <c r="M79" s="364"/>
      <c r="N79" s="299"/>
      <c r="O79" s="364"/>
      <c r="P79" s="299"/>
      <c r="Q79" s="62"/>
      <c r="R79" s="413"/>
      <c r="S79"/>
      <c r="T79"/>
      <c r="U79"/>
      <c r="V79"/>
      <c r="W79"/>
      <c r="X79"/>
      <c r="Y79"/>
      <c r="Z79"/>
      <c r="AA79"/>
      <c r="AB79"/>
      <c r="AC79"/>
      <c r="AD79"/>
      <c r="AE79"/>
      <c r="AF79"/>
    </row>
    <row r="80" spans="1:35" ht="15" customHeight="1" x14ac:dyDescent="0.2">
      <c r="A80" s="399">
        <v>92</v>
      </c>
      <c r="B80" s="258"/>
      <c r="C80" s="258"/>
      <c r="D80" s="261"/>
      <c r="E80" s="258"/>
      <c r="F80" s="346" t="s">
        <v>621</v>
      </c>
      <c r="G80" s="258"/>
      <c r="H80" s="258"/>
      <c r="I80" s="258"/>
      <c r="J80" s="258"/>
      <c r="K80" s="258"/>
      <c r="L80" s="258"/>
      <c r="M80" s="364"/>
      <c r="N80" s="290"/>
      <c r="O80" s="364"/>
      <c r="P80" s="290"/>
      <c r="Q80" s="62"/>
      <c r="R80" s="413"/>
      <c r="S80"/>
      <c r="T80"/>
      <c r="U80"/>
      <c r="V80"/>
      <c r="W80"/>
      <c r="X80"/>
      <c r="Y80"/>
      <c r="Z80"/>
      <c r="AA80"/>
      <c r="AB80"/>
      <c r="AC80"/>
      <c r="AD80"/>
      <c r="AE80"/>
      <c r="AF80"/>
    </row>
    <row r="81" spans="1:32" ht="15" customHeight="1" x14ac:dyDescent="0.2">
      <c r="A81" s="399">
        <v>93</v>
      </c>
      <c r="B81" s="258"/>
      <c r="C81" s="258"/>
      <c r="D81" s="261"/>
      <c r="E81" s="258"/>
      <c r="F81" s="346" t="s">
        <v>228</v>
      </c>
      <c r="G81" s="258"/>
      <c r="H81" s="258"/>
      <c r="I81" s="258"/>
      <c r="J81" s="258"/>
      <c r="K81" s="258"/>
      <c r="L81" s="258"/>
      <c r="M81" s="364"/>
      <c r="N81" s="290"/>
      <c r="O81" s="364"/>
      <c r="P81" s="290"/>
      <c r="Q81" s="62"/>
      <c r="R81" s="413"/>
      <c r="S81"/>
      <c r="T81"/>
      <c r="U81"/>
      <c r="V81"/>
      <c r="W81"/>
      <c r="X81"/>
      <c r="Y81"/>
      <c r="Z81"/>
      <c r="AA81"/>
      <c r="AB81"/>
      <c r="AC81"/>
      <c r="AD81"/>
      <c r="AE81"/>
      <c r="AF81"/>
    </row>
    <row r="82" spans="1:32" ht="15" customHeight="1" thickBot="1" x14ac:dyDescent="0.25">
      <c r="A82" s="399">
        <v>94</v>
      </c>
      <c r="B82" s="258"/>
      <c r="C82" s="258"/>
      <c r="D82" s="261"/>
      <c r="E82" s="258"/>
      <c r="F82" s="346" t="s">
        <v>229</v>
      </c>
      <c r="G82" s="258"/>
      <c r="H82" s="258"/>
      <c r="I82" s="258"/>
      <c r="J82" s="258"/>
      <c r="K82" s="258"/>
      <c r="L82" s="258"/>
      <c r="M82" s="364"/>
      <c r="N82" s="290"/>
      <c r="O82" s="364"/>
      <c r="P82" s="290"/>
      <c r="Q82" s="62"/>
      <c r="R82" s="413"/>
      <c r="S82"/>
      <c r="T82"/>
      <c r="U82"/>
      <c r="V82"/>
      <c r="W82"/>
      <c r="X82"/>
      <c r="Y82"/>
      <c r="Z82"/>
      <c r="AA82"/>
      <c r="AB82"/>
      <c r="AC82"/>
      <c r="AD82"/>
      <c r="AE82"/>
      <c r="AF82"/>
    </row>
    <row r="83" spans="1:32" ht="15" customHeight="1" thickBot="1" x14ac:dyDescent="0.25">
      <c r="A83" s="399">
        <v>95</v>
      </c>
      <c r="B83" s="258"/>
      <c r="C83" s="258"/>
      <c r="D83" s="258"/>
      <c r="E83" s="257" t="s">
        <v>164</v>
      </c>
      <c r="F83" s="258"/>
      <c r="G83" s="258"/>
      <c r="H83" s="258"/>
      <c r="I83" s="258"/>
      <c r="J83" s="258"/>
      <c r="K83" s="258"/>
      <c r="L83" s="258"/>
      <c r="M83" s="290"/>
      <c r="N83" s="367">
        <f>SUM(M79:M82)</f>
        <v>0</v>
      </c>
      <c r="O83" s="290"/>
      <c r="P83" s="367">
        <f>SUM(O79:O82)</f>
        <v>0</v>
      </c>
      <c r="Q83" s="62"/>
      <c r="R83" s="413" t="s">
        <v>666</v>
      </c>
      <c r="S83"/>
      <c r="T83"/>
      <c r="U83"/>
      <c r="V83"/>
      <c r="W83"/>
      <c r="X83"/>
      <c r="Y83"/>
      <c r="Z83"/>
      <c r="AA83"/>
      <c r="AB83"/>
      <c r="AC83"/>
      <c r="AD83"/>
      <c r="AE83"/>
      <c r="AF83"/>
    </row>
    <row r="84" spans="1:32" x14ac:dyDescent="0.2">
      <c r="A84" s="399">
        <v>96</v>
      </c>
      <c r="B84" s="258"/>
      <c r="C84" s="258"/>
      <c r="D84" s="258"/>
      <c r="E84" s="258"/>
      <c r="F84" s="258"/>
      <c r="G84" s="258"/>
      <c r="H84" s="258"/>
      <c r="I84" s="258"/>
      <c r="J84" s="258"/>
      <c r="K84" s="258"/>
      <c r="L84" s="258"/>
      <c r="M84" s="258"/>
      <c r="N84" s="258"/>
      <c r="O84" s="258"/>
      <c r="P84" s="258"/>
      <c r="Q84" s="59"/>
      <c r="R84" s="413"/>
      <c r="S84"/>
      <c r="T84"/>
      <c r="U84"/>
      <c r="V84"/>
      <c r="W84"/>
      <c r="X84"/>
      <c r="Y84"/>
      <c r="Z84"/>
      <c r="AA84"/>
      <c r="AB84"/>
      <c r="AC84"/>
      <c r="AD84"/>
      <c r="AE84"/>
      <c r="AF84"/>
    </row>
    <row r="85" spans="1:32" s="50" customFormat="1" ht="30" customHeight="1" x14ac:dyDescent="0.3">
      <c r="A85" s="399">
        <v>97</v>
      </c>
      <c r="B85" s="258"/>
      <c r="C85" s="251" t="s">
        <v>507</v>
      </c>
      <c r="D85" s="258"/>
      <c r="E85" s="258"/>
      <c r="F85" s="258"/>
      <c r="G85" s="258"/>
      <c r="H85" s="258"/>
      <c r="I85" s="258"/>
      <c r="J85" s="258"/>
      <c r="K85" s="258"/>
      <c r="L85" s="740" t="s">
        <v>96</v>
      </c>
      <c r="M85" s="740"/>
      <c r="N85" s="740"/>
      <c r="O85" s="740"/>
      <c r="P85" s="740"/>
      <c r="Q85" s="62"/>
      <c r="R85" s="413"/>
    </row>
    <row r="86" spans="1:32" ht="67.5" customHeight="1" x14ac:dyDescent="0.2">
      <c r="A86" s="399">
        <v>98</v>
      </c>
      <c r="B86" s="258"/>
      <c r="C86" s="330"/>
      <c r="D86" s="330"/>
      <c r="E86" s="330"/>
      <c r="F86" s="257" t="s">
        <v>721</v>
      </c>
      <c r="G86" s="330"/>
      <c r="H86" s="330"/>
      <c r="I86" s="330"/>
      <c r="J86" s="330"/>
      <c r="K86" s="749" t="s">
        <v>513</v>
      </c>
      <c r="L86" s="749"/>
      <c r="M86" s="749"/>
      <c r="N86" s="332" t="s">
        <v>230</v>
      </c>
      <c r="O86" s="332" t="s">
        <v>231</v>
      </c>
      <c r="P86" s="332" t="s">
        <v>232</v>
      </c>
      <c r="Q86" s="62"/>
      <c r="R86" s="413"/>
      <c r="S86"/>
      <c r="T86"/>
      <c r="U86"/>
      <c r="V86"/>
      <c r="W86"/>
      <c r="X86"/>
      <c r="Y86"/>
      <c r="Z86"/>
      <c r="AA86"/>
      <c r="AB86"/>
      <c r="AC86"/>
      <c r="AD86"/>
      <c r="AE86"/>
      <c r="AF86"/>
    </row>
    <row r="87" spans="1:32" ht="15" customHeight="1" x14ac:dyDescent="0.2">
      <c r="A87" s="399">
        <v>99</v>
      </c>
      <c r="B87" s="258"/>
      <c r="C87" s="738"/>
      <c r="D87" s="738"/>
      <c r="E87" s="330"/>
      <c r="F87" s="734"/>
      <c r="G87" s="734"/>
      <c r="H87" s="734"/>
      <c r="I87" s="330"/>
      <c r="J87" s="330"/>
      <c r="K87" s="741"/>
      <c r="L87" s="742"/>
      <c r="M87" s="743"/>
      <c r="N87" s="364"/>
      <c r="O87" s="364"/>
      <c r="P87" s="364"/>
      <c r="Q87" s="62"/>
      <c r="S87"/>
      <c r="T87"/>
      <c r="U87"/>
      <c r="V87"/>
      <c r="W87"/>
      <c r="X87"/>
      <c r="Y87"/>
      <c r="Z87"/>
      <c r="AA87"/>
      <c r="AB87"/>
      <c r="AC87"/>
      <c r="AD87"/>
      <c r="AE87"/>
      <c r="AF87"/>
    </row>
    <row r="88" spans="1:32" ht="15" customHeight="1" x14ac:dyDescent="0.2">
      <c r="A88" s="399">
        <v>100</v>
      </c>
      <c r="B88" s="258"/>
      <c r="C88" s="738"/>
      <c r="D88" s="738"/>
      <c r="E88" s="330"/>
      <c r="F88" s="734"/>
      <c r="G88" s="734"/>
      <c r="H88" s="734"/>
      <c r="I88" s="330"/>
      <c r="J88" s="330"/>
      <c r="K88" s="741"/>
      <c r="L88" s="742"/>
      <c r="M88" s="743"/>
      <c r="N88" s="364"/>
      <c r="O88" s="364"/>
      <c r="P88" s="364"/>
      <c r="Q88" s="62"/>
      <c r="S88"/>
      <c r="T88"/>
      <c r="U88"/>
      <c r="V88"/>
      <c r="W88"/>
      <c r="X88"/>
      <c r="Y88"/>
      <c r="Z88"/>
      <c r="AA88"/>
      <c r="AB88"/>
      <c r="AC88"/>
      <c r="AD88"/>
      <c r="AE88"/>
      <c r="AF88"/>
    </row>
    <row r="89" spans="1:32" ht="15" customHeight="1" x14ac:dyDescent="0.2">
      <c r="A89" s="399">
        <v>101</v>
      </c>
      <c r="B89" s="258"/>
      <c r="C89" s="333"/>
      <c r="D89" s="333"/>
      <c r="E89" s="330"/>
      <c r="F89" s="734"/>
      <c r="G89" s="734"/>
      <c r="H89" s="734"/>
      <c r="I89" s="330"/>
      <c r="J89" s="330"/>
      <c r="K89" s="741"/>
      <c r="L89" s="742"/>
      <c r="M89" s="743"/>
      <c r="N89" s="364"/>
      <c r="O89" s="364"/>
      <c r="P89" s="364"/>
      <c r="Q89" s="62"/>
      <c r="S89"/>
      <c r="T89"/>
      <c r="U89"/>
      <c r="V89"/>
      <c r="W89"/>
      <c r="X89"/>
      <c r="Y89"/>
      <c r="Z89"/>
      <c r="AA89"/>
      <c r="AB89"/>
      <c r="AC89"/>
      <c r="AD89"/>
      <c r="AE89"/>
      <c r="AF89"/>
    </row>
    <row r="90" spans="1:32" ht="15" customHeight="1" x14ac:dyDescent="0.2">
      <c r="A90" s="399">
        <v>102</v>
      </c>
      <c r="B90" s="258"/>
      <c r="C90" s="333"/>
      <c r="D90" s="333"/>
      <c r="E90" s="330"/>
      <c r="F90" s="734"/>
      <c r="G90" s="734"/>
      <c r="H90" s="734"/>
      <c r="I90" s="330"/>
      <c r="J90" s="330"/>
      <c r="K90" s="741"/>
      <c r="L90" s="742"/>
      <c r="M90" s="743"/>
      <c r="N90" s="364"/>
      <c r="O90" s="364"/>
      <c r="P90" s="364"/>
      <c r="Q90" s="62"/>
      <c r="S90"/>
      <c r="T90"/>
      <c r="U90"/>
      <c r="V90"/>
      <c r="W90"/>
      <c r="X90"/>
      <c r="Y90"/>
      <c r="Z90"/>
      <c r="AA90"/>
      <c r="AB90"/>
      <c r="AC90"/>
      <c r="AD90"/>
      <c r="AE90"/>
      <c r="AF90"/>
    </row>
    <row r="91" spans="1:32" ht="15" customHeight="1" x14ac:dyDescent="0.2">
      <c r="A91" s="399">
        <v>103</v>
      </c>
      <c r="B91" s="258"/>
      <c r="C91" s="333"/>
      <c r="D91" s="333"/>
      <c r="E91" s="330"/>
      <c r="F91" s="734"/>
      <c r="G91" s="734"/>
      <c r="H91" s="734"/>
      <c r="I91" s="330"/>
      <c r="J91" s="330"/>
      <c r="K91" s="741"/>
      <c r="L91" s="742"/>
      <c r="M91" s="743"/>
      <c r="N91" s="364"/>
      <c r="O91" s="364"/>
      <c r="P91" s="364"/>
      <c r="Q91" s="62"/>
      <c r="S91"/>
      <c r="T91"/>
      <c r="U91"/>
      <c r="V91"/>
      <c r="W91"/>
      <c r="X91"/>
      <c r="Y91"/>
      <c r="Z91"/>
      <c r="AA91"/>
      <c r="AB91"/>
      <c r="AC91"/>
      <c r="AD91"/>
      <c r="AE91"/>
      <c r="AF91"/>
    </row>
    <row r="92" spans="1:32" ht="15" customHeight="1" x14ac:dyDescent="0.2">
      <c r="A92" s="399">
        <v>104</v>
      </c>
      <c r="B92" s="258"/>
      <c r="C92" s="738"/>
      <c r="D92" s="738"/>
      <c r="E92" s="476"/>
      <c r="F92" s="746"/>
      <c r="G92" s="747"/>
      <c r="H92" s="748"/>
      <c r="I92" s="476"/>
      <c r="J92" s="476"/>
      <c r="K92" s="741"/>
      <c r="L92" s="742"/>
      <c r="M92" s="743"/>
      <c r="N92" s="364"/>
      <c r="O92" s="364"/>
      <c r="P92" s="364"/>
      <c r="Q92" s="62"/>
      <c r="S92" s="479"/>
      <c r="T92" s="479"/>
      <c r="U92" s="479"/>
      <c r="V92" s="479"/>
      <c r="W92" s="479"/>
      <c r="X92" s="479"/>
      <c r="Y92" s="479"/>
      <c r="Z92" s="479"/>
      <c r="AA92" s="479"/>
      <c r="AB92" s="479"/>
      <c r="AC92" s="479"/>
      <c r="AD92" s="479"/>
      <c r="AE92" s="479"/>
      <c r="AF92" s="479"/>
    </row>
    <row r="93" spans="1:32" ht="15" customHeight="1" x14ac:dyDescent="0.2">
      <c r="A93" s="399">
        <v>105</v>
      </c>
      <c r="B93" s="258"/>
      <c r="C93" s="738"/>
      <c r="D93" s="738"/>
      <c r="E93" s="330"/>
      <c r="F93" s="734"/>
      <c r="G93" s="734"/>
      <c r="H93" s="734"/>
      <c r="I93" s="330"/>
      <c r="J93" s="330"/>
      <c r="K93" s="741"/>
      <c r="L93" s="742"/>
      <c r="M93" s="743"/>
      <c r="N93" s="364"/>
      <c r="O93" s="364"/>
      <c r="P93" s="364"/>
      <c r="Q93" s="62"/>
      <c r="S93"/>
      <c r="T93"/>
      <c r="U93"/>
      <c r="V93"/>
      <c r="W93"/>
      <c r="X93"/>
      <c r="Y93"/>
      <c r="Z93"/>
      <c r="AA93"/>
      <c r="AB93"/>
      <c r="AC93"/>
      <c r="AD93"/>
      <c r="AE93"/>
      <c r="AF93"/>
    </row>
    <row r="94" spans="1:32" ht="15" customHeight="1" x14ac:dyDescent="0.2">
      <c r="A94" s="399">
        <v>106</v>
      </c>
      <c r="B94" s="258"/>
      <c r="C94" s="738"/>
      <c r="D94" s="738"/>
      <c r="E94" s="330"/>
      <c r="F94" s="734"/>
      <c r="G94" s="734"/>
      <c r="H94" s="734"/>
      <c r="I94" s="330"/>
      <c r="J94" s="330"/>
      <c r="K94" s="741"/>
      <c r="L94" s="742"/>
      <c r="M94" s="743"/>
      <c r="N94" s="364"/>
      <c r="O94" s="364"/>
      <c r="P94" s="364"/>
      <c r="Q94" s="62"/>
      <c r="S94"/>
      <c r="T94"/>
      <c r="U94"/>
      <c r="V94"/>
      <c r="W94"/>
      <c r="X94"/>
      <c r="Y94"/>
      <c r="Z94"/>
      <c r="AA94"/>
      <c r="AB94"/>
      <c r="AC94"/>
      <c r="AD94"/>
      <c r="AE94"/>
      <c r="AF94"/>
    </row>
    <row r="95" spans="1:32" s="443" customFormat="1" ht="15" customHeight="1" x14ac:dyDescent="0.2">
      <c r="A95" s="399"/>
      <c r="B95" s="258"/>
      <c r="C95" s="441"/>
      <c r="D95" s="441"/>
      <c r="E95" s="440"/>
      <c r="F95" s="198" t="s">
        <v>720</v>
      </c>
      <c r="G95" s="441"/>
      <c r="H95" s="441"/>
      <c r="I95" s="440"/>
      <c r="J95" s="440"/>
      <c r="K95" s="440"/>
      <c r="L95" s="441"/>
      <c r="M95" s="440"/>
      <c r="N95" s="441"/>
      <c r="O95" s="440"/>
      <c r="P95" s="440"/>
      <c r="Q95" s="62"/>
      <c r="R95" s="416"/>
    </row>
    <row r="96" spans="1:32" s="50" customFormat="1" ht="30" customHeight="1" x14ac:dyDescent="0.3">
      <c r="A96" s="399">
        <v>107</v>
      </c>
      <c r="B96" s="258"/>
      <c r="C96" s="251" t="s">
        <v>368</v>
      </c>
      <c r="D96" s="258"/>
      <c r="E96" s="258"/>
      <c r="F96" s="258"/>
      <c r="G96" s="258"/>
      <c r="H96" s="258"/>
      <c r="I96" s="258"/>
      <c r="J96" s="258"/>
      <c r="K96" s="258"/>
      <c r="L96" s="262"/>
      <c r="M96" s="262"/>
      <c r="N96" s="262"/>
      <c r="O96" s="262"/>
      <c r="P96" s="262"/>
      <c r="Q96" s="62"/>
      <c r="R96" s="416"/>
    </row>
    <row r="97" spans="1:35" s="196" customFormat="1" ht="24.75" customHeight="1" thickBot="1" x14ac:dyDescent="0.25">
      <c r="A97" s="399">
        <v>108</v>
      </c>
      <c r="B97" s="258"/>
      <c r="C97" s="336"/>
      <c r="D97" s="258"/>
      <c r="E97" s="258"/>
      <c r="F97" s="258"/>
      <c r="G97" s="745" t="s">
        <v>96</v>
      </c>
      <c r="H97" s="745"/>
      <c r="I97" s="745"/>
      <c r="J97" s="745"/>
      <c r="K97" s="745"/>
      <c r="L97" s="745"/>
      <c r="M97" s="745"/>
      <c r="N97" s="745"/>
      <c r="O97" s="745"/>
      <c r="P97" s="745"/>
      <c r="Q97" s="62"/>
      <c r="R97" s="416"/>
      <c r="S97" s="723" t="s">
        <v>718</v>
      </c>
      <c r="T97" s="723"/>
    </row>
    <row r="98" spans="1:35" ht="39" thickBot="1" x14ac:dyDescent="0.25">
      <c r="A98" s="399">
        <v>109</v>
      </c>
      <c r="B98" s="258"/>
      <c r="C98" s="258"/>
      <c r="D98" s="258"/>
      <c r="E98" s="258"/>
      <c r="F98" s="258"/>
      <c r="G98" s="332" t="s">
        <v>458</v>
      </c>
      <c r="H98" s="332" t="s">
        <v>486</v>
      </c>
      <c r="I98" s="332" t="s">
        <v>66</v>
      </c>
      <c r="J98" s="332" t="s">
        <v>241</v>
      </c>
      <c r="K98" s="332" t="s">
        <v>242</v>
      </c>
      <c r="L98" s="332" t="s">
        <v>243</v>
      </c>
      <c r="M98" s="332" t="s">
        <v>98</v>
      </c>
      <c r="N98" s="332" t="s">
        <v>459</v>
      </c>
      <c r="O98" s="332" t="s">
        <v>434</v>
      </c>
      <c r="P98" s="332" t="s">
        <v>94</v>
      </c>
      <c r="Q98" s="59"/>
      <c r="S98" s="459" t="s">
        <v>728</v>
      </c>
      <c r="T98" s="458" t="s">
        <v>729</v>
      </c>
      <c r="U98" s="50"/>
      <c r="V98" s="50"/>
      <c r="W98" s="50"/>
      <c r="X98"/>
      <c r="Y98"/>
      <c r="Z98"/>
      <c r="AA98" s="166"/>
      <c r="AB98" s="166"/>
      <c r="AC98"/>
      <c r="AD98"/>
      <c r="AE98"/>
      <c r="AF98"/>
      <c r="AG98"/>
      <c r="AH98"/>
      <c r="AI98"/>
    </row>
    <row r="99" spans="1:35" ht="15" customHeight="1" x14ac:dyDescent="0.2">
      <c r="A99" s="399">
        <v>110</v>
      </c>
      <c r="B99" s="258"/>
      <c r="C99" s="274"/>
      <c r="D99" s="258"/>
      <c r="E99" s="257" t="s">
        <v>131</v>
      </c>
      <c r="F99" s="258"/>
      <c r="G99" s="364"/>
      <c r="H99" s="364"/>
      <c r="I99" s="364"/>
      <c r="J99" s="364"/>
      <c r="K99" s="364"/>
      <c r="L99" s="364"/>
      <c r="M99" s="364"/>
      <c r="N99" s="364"/>
      <c r="O99" s="364"/>
      <c r="P99" s="360">
        <f>SUM(G99:O99)</f>
        <v>0</v>
      </c>
      <c r="Q99" s="59"/>
      <c r="S99" s="462">
        <f>P29</f>
        <v>0</v>
      </c>
      <c r="T99" s="464" t="b">
        <f>ROUND(P99,0)=ROUND(S99,0)</f>
        <v>1</v>
      </c>
      <c r="U99" s="50"/>
      <c r="V99" s="50"/>
      <c r="W99" s="50"/>
      <c r="X99"/>
      <c r="Y99"/>
      <c r="Z99"/>
      <c r="AA99" s="166"/>
      <c r="AB99" s="166"/>
      <c r="AC99"/>
      <c r="AD99"/>
      <c r="AE99"/>
      <c r="AF99"/>
      <c r="AG99"/>
      <c r="AH99"/>
      <c r="AI99"/>
    </row>
    <row r="100" spans="1:35" ht="15" customHeight="1" x14ac:dyDescent="0.2">
      <c r="A100" s="399">
        <v>111</v>
      </c>
      <c r="B100" s="258"/>
      <c r="C100" s="261"/>
      <c r="D100" s="261" t="s">
        <v>6</v>
      </c>
      <c r="E100" s="257"/>
      <c r="F100" s="258" t="s">
        <v>164</v>
      </c>
      <c r="G100" s="364"/>
      <c r="H100" s="364"/>
      <c r="I100" s="364"/>
      <c r="J100" s="364"/>
      <c r="K100" s="364"/>
      <c r="L100" s="364"/>
      <c r="M100" s="364"/>
      <c r="N100" s="364"/>
      <c r="O100" s="364"/>
      <c r="P100" s="360">
        <f t="shared" ref="P100:P106" si="0">SUM(G100:O100)</f>
        <v>0</v>
      </c>
      <c r="Q100" s="59"/>
      <c r="S100" s="462">
        <f>P31</f>
        <v>0</v>
      </c>
      <c r="T100" s="460" t="b">
        <f t="shared" ref="T100:T107" si="1">ROUND(P100,0)=ROUND(S100,0)</f>
        <v>1</v>
      </c>
      <c r="U100" s="50"/>
      <c r="V100" s="50"/>
      <c r="W100" s="50"/>
      <c r="X100"/>
      <c r="Y100"/>
      <c r="Z100"/>
      <c r="AA100" s="166"/>
      <c r="AB100" s="166"/>
      <c r="AC100"/>
      <c r="AD100"/>
      <c r="AE100"/>
      <c r="AF100"/>
      <c r="AG100"/>
      <c r="AH100"/>
      <c r="AI100"/>
    </row>
    <row r="101" spans="1:35" ht="15" customHeight="1" x14ac:dyDescent="0.2">
      <c r="A101" s="399">
        <v>112</v>
      </c>
      <c r="B101" s="258"/>
      <c r="C101" s="261"/>
      <c r="D101" s="261" t="s">
        <v>7</v>
      </c>
      <c r="E101" s="257"/>
      <c r="F101" s="258" t="s">
        <v>430</v>
      </c>
      <c r="G101" s="364"/>
      <c r="H101" s="364"/>
      <c r="I101" s="364"/>
      <c r="J101" s="364"/>
      <c r="K101" s="364"/>
      <c r="L101" s="364"/>
      <c r="M101" s="364"/>
      <c r="N101" s="364"/>
      <c r="O101" s="364"/>
      <c r="P101" s="360">
        <f t="shared" si="0"/>
        <v>0</v>
      </c>
      <c r="Q101" s="59"/>
      <c r="S101" s="462">
        <f>P33</f>
        <v>0</v>
      </c>
      <c r="T101" s="460" t="b">
        <f t="shared" si="1"/>
        <v>1</v>
      </c>
      <c r="U101" s="50"/>
      <c r="V101" s="50"/>
      <c r="W101" s="50"/>
      <c r="X101"/>
      <c r="Y101"/>
      <c r="Z101"/>
      <c r="AA101" s="166"/>
      <c r="AB101" s="166"/>
      <c r="AC101"/>
      <c r="AD101"/>
      <c r="AE101"/>
      <c r="AF101"/>
      <c r="AG101"/>
      <c r="AH101"/>
      <c r="AI101"/>
    </row>
    <row r="102" spans="1:35" ht="15" customHeight="1" x14ac:dyDescent="0.2">
      <c r="A102" s="399">
        <v>113</v>
      </c>
      <c r="B102" s="258"/>
      <c r="C102" s="261"/>
      <c r="D102" s="261" t="s">
        <v>7</v>
      </c>
      <c r="E102" s="257"/>
      <c r="F102" s="258" t="s">
        <v>136</v>
      </c>
      <c r="G102" s="364"/>
      <c r="H102" s="364"/>
      <c r="I102" s="364"/>
      <c r="J102" s="364"/>
      <c r="K102" s="364"/>
      <c r="L102" s="364"/>
      <c r="M102" s="364"/>
      <c r="N102" s="364"/>
      <c r="O102" s="364"/>
      <c r="P102" s="360">
        <f t="shared" si="0"/>
        <v>0</v>
      </c>
      <c r="Q102" s="59"/>
      <c r="S102" s="462">
        <f>P38</f>
        <v>0</v>
      </c>
      <c r="T102" s="460" t="b">
        <f t="shared" si="1"/>
        <v>1</v>
      </c>
      <c r="U102" s="50"/>
      <c r="V102" s="50"/>
      <c r="W102" s="50"/>
      <c r="X102"/>
      <c r="Y102"/>
      <c r="Z102"/>
      <c r="AA102" s="166"/>
      <c r="AB102" s="166"/>
      <c r="AC102"/>
      <c r="AD102"/>
      <c r="AE102"/>
      <c r="AF102"/>
      <c r="AG102"/>
      <c r="AH102"/>
      <c r="AI102"/>
    </row>
    <row r="103" spans="1:35" ht="15" customHeight="1" x14ac:dyDescent="0.2">
      <c r="A103" s="399">
        <v>114</v>
      </c>
      <c r="B103" s="258"/>
      <c r="C103" s="261"/>
      <c r="D103" s="261" t="s">
        <v>6</v>
      </c>
      <c r="E103" s="257"/>
      <c r="F103" s="258" t="s">
        <v>137</v>
      </c>
      <c r="G103" s="364"/>
      <c r="H103" s="364"/>
      <c r="I103" s="364"/>
      <c r="J103" s="364"/>
      <c r="K103" s="364"/>
      <c r="L103" s="364"/>
      <c r="M103" s="364"/>
      <c r="N103" s="364"/>
      <c r="O103" s="364"/>
      <c r="P103" s="360">
        <f t="shared" si="0"/>
        <v>0</v>
      </c>
      <c r="Q103" s="59"/>
      <c r="S103" s="462">
        <f>P43</f>
        <v>0</v>
      </c>
      <c r="T103" s="460" t="b">
        <f t="shared" si="1"/>
        <v>1</v>
      </c>
      <c r="U103" s="50"/>
      <c r="V103" s="50"/>
      <c r="W103" s="50"/>
      <c r="X103"/>
      <c r="Y103"/>
      <c r="Z103"/>
      <c r="AA103" s="166"/>
      <c r="AB103" s="166"/>
      <c r="AC103"/>
      <c r="AD103"/>
      <c r="AE103"/>
      <c r="AF103"/>
      <c r="AG103"/>
      <c r="AH103"/>
      <c r="AI103"/>
    </row>
    <row r="104" spans="1:35" ht="15" customHeight="1" x14ac:dyDescent="0.2">
      <c r="A104" s="399">
        <v>115</v>
      </c>
      <c r="B104" s="258"/>
      <c r="C104" s="261"/>
      <c r="D104" s="261" t="s">
        <v>7</v>
      </c>
      <c r="E104" s="257"/>
      <c r="F104" s="258" t="s">
        <v>140</v>
      </c>
      <c r="G104" s="364"/>
      <c r="H104" s="364"/>
      <c r="I104" s="364"/>
      <c r="J104" s="364"/>
      <c r="K104" s="364"/>
      <c r="L104" s="364"/>
      <c r="M104" s="364"/>
      <c r="N104" s="364"/>
      <c r="O104" s="364"/>
      <c r="P104" s="360">
        <f t="shared" si="0"/>
        <v>0</v>
      </c>
      <c r="Q104" s="59"/>
      <c r="S104" s="462">
        <f>P45</f>
        <v>0</v>
      </c>
      <c r="T104" s="460" t="b">
        <f t="shared" si="1"/>
        <v>1</v>
      </c>
      <c r="U104" s="50"/>
      <c r="V104" s="50"/>
      <c r="W104" s="50"/>
      <c r="X104"/>
      <c r="Y104"/>
      <c r="Z104"/>
      <c r="AA104" s="166"/>
      <c r="AB104" s="166"/>
      <c r="AC104"/>
      <c r="AD104"/>
      <c r="AE104"/>
      <c r="AF104"/>
      <c r="AG104"/>
      <c r="AH104"/>
      <c r="AI104"/>
    </row>
    <row r="105" spans="1:35" ht="15" customHeight="1" x14ac:dyDescent="0.2">
      <c r="A105" s="399">
        <v>116</v>
      </c>
      <c r="B105" s="258"/>
      <c r="C105" s="261"/>
      <c r="D105" s="261" t="s">
        <v>7</v>
      </c>
      <c r="E105" s="257"/>
      <c r="F105" s="258" t="s">
        <v>139</v>
      </c>
      <c r="G105" s="364"/>
      <c r="H105" s="364"/>
      <c r="I105" s="364"/>
      <c r="J105" s="364"/>
      <c r="K105" s="364"/>
      <c r="L105" s="364"/>
      <c r="M105" s="364"/>
      <c r="N105" s="364"/>
      <c r="O105" s="364"/>
      <c r="P105" s="360">
        <f t="shared" si="0"/>
        <v>0</v>
      </c>
      <c r="Q105" s="59"/>
      <c r="S105" s="462">
        <f>P47</f>
        <v>0</v>
      </c>
      <c r="T105" s="460" t="b">
        <f t="shared" si="1"/>
        <v>1</v>
      </c>
      <c r="U105" s="50"/>
      <c r="V105" s="50"/>
      <c r="W105" s="50"/>
      <c r="X105"/>
      <c r="Y105"/>
      <c r="Z105"/>
      <c r="AA105" s="166"/>
      <c r="AB105" s="166"/>
      <c r="AC105"/>
      <c r="AD105"/>
      <c r="AE105"/>
      <c r="AF105"/>
      <c r="AG105"/>
      <c r="AH105"/>
      <c r="AI105"/>
    </row>
    <row r="106" spans="1:35" ht="15" customHeight="1" thickBot="1" x14ac:dyDescent="0.25">
      <c r="A106" s="399">
        <v>117</v>
      </c>
      <c r="B106" s="258"/>
      <c r="C106" s="261"/>
      <c r="D106" s="261" t="s">
        <v>7</v>
      </c>
      <c r="E106" s="257"/>
      <c r="F106" s="258" t="s">
        <v>429</v>
      </c>
      <c r="G106" s="364"/>
      <c r="H106" s="364"/>
      <c r="I106" s="364"/>
      <c r="J106" s="364"/>
      <c r="K106" s="364"/>
      <c r="L106" s="364"/>
      <c r="M106" s="364"/>
      <c r="N106" s="364"/>
      <c r="O106" s="364"/>
      <c r="P106" s="360">
        <f t="shared" si="0"/>
        <v>0</v>
      </c>
      <c r="Q106" s="59"/>
      <c r="S106" s="460"/>
      <c r="T106" s="460"/>
      <c r="U106" s="50"/>
      <c r="V106" s="50"/>
      <c r="W106" s="50"/>
      <c r="X106"/>
      <c r="Y106"/>
      <c r="Z106"/>
      <c r="AA106" s="166"/>
      <c r="AB106" s="166"/>
      <c r="AC106"/>
      <c r="AD106"/>
      <c r="AE106"/>
      <c r="AF106"/>
      <c r="AG106"/>
      <c r="AH106"/>
      <c r="AI106"/>
    </row>
    <row r="107" spans="1:35" ht="15" customHeight="1" thickBot="1" x14ac:dyDescent="0.25">
      <c r="A107" s="399">
        <v>118</v>
      </c>
      <c r="B107" s="258"/>
      <c r="C107" s="274"/>
      <c r="D107" s="258"/>
      <c r="E107" s="257" t="s">
        <v>138</v>
      </c>
      <c r="F107" s="346"/>
      <c r="G107" s="365">
        <f t="shared" ref="G107:P107" si="2">G99-G100+G101+G102-G103+G104+G105+G106</f>
        <v>0</v>
      </c>
      <c r="H107" s="365">
        <f t="shared" si="2"/>
        <v>0</v>
      </c>
      <c r="I107" s="365">
        <f t="shared" si="2"/>
        <v>0</v>
      </c>
      <c r="J107" s="365">
        <f t="shared" si="2"/>
        <v>0</v>
      </c>
      <c r="K107" s="365">
        <f t="shared" si="2"/>
        <v>0</v>
      </c>
      <c r="L107" s="365">
        <f t="shared" si="2"/>
        <v>0</v>
      </c>
      <c r="M107" s="365">
        <f t="shared" si="2"/>
        <v>0</v>
      </c>
      <c r="N107" s="365">
        <f t="shared" si="2"/>
        <v>0</v>
      </c>
      <c r="O107" s="365">
        <f t="shared" si="2"/>
        <v>0</v>
      </c>
      <c r="P107" s="365">
        <f t="shared" si="2"/>
        <v>0</v>
      </c>
      <c r="Q107" s="59"/>
      <c r="S107" s="463">
        <f>P49</f>
        <v>0</v>
      </c>
      <c r="T107" s="461" t="b">
        <f t="shared" si="1"/>
        <v>1</v>
      </c>
      <c r="U107" s="50"/>
      <c r="V107" s="50"/>
      <c r="W107" s="50"/>
      <c r="X107"/>
      <c r="Y107"/>
      <c r="Z107"/>
      <c r="AA107" s="166"/>
      <c r="AB107" s="166"/>
      <c r="AC107"/>
      <c r="AD107"/>
      <c r="AE107"/>
      <c r="AF107"/>
      <c r="AG107"/>
      <c r="AH107"/>
      <c r="AI107"/>
    </row>
    <row r="108" spans="1:35" ht="15" customHeight="1" x14ac:dyDescent="0.2">
      <c r="A108" s="399">
        <v>119</v>
      </c>
      <c r="B108" s="258"/>
      <c r="C108" s="274"/>
      <c r="D108" s="258"/>
      <c r="E108" s="257"/>
      <c r="F108" s="346"/>
      <c r="G108" s="262"/>
      <c r="H108" s="262"/>
      <c r="I108" s="262"/>
      <c r="J108" s="262"/>
      <c r="K108" s="262"/>
      <c r="L108" s="262"/>
      <c r="M108" s="262"/>
      <c r="N108" s="262"/>
      <c r="O108" s="262"/>
      <c r="P108" s="262"/>
      <c r="Q108" s="59"/>
      <c r="S108" s="50"/>
      <c r="T108" s="50"/>
      <c r="U108" s="50"/>
      <c r="V108" s="50"/>
      <c r="W108" s="50"/>
      <c r="X108"/>
      <c r="Y108"/>
      <c r="Z108"/>
      <c r="AA108" s="166"/>
      <c r="AB108" s="166"/>
      <c r="AC108"/>
      <c r="AD108"/>
      <c r="AE108"/>
      <c r="AF108"/>
      <c r="AG108"/>
      <c r="AH108"/>
      <c r="AI108"/>
    </row>
    <row r="109" spans="1:35" ht="15" customHeight="1" x14ac:dyDescent="0.2">
      <c r="A109" s="399">
        <v>120</v>
      </c>
      <c r="B109" s="258"/>
      <c r="C109" s="274"/>
      <c r="D109" s="258"/>
      <c r="E109" s="257" t="s">
        <v>244</v>
      </c>
      <c r="F109" s="346"/>
      <c r="G109" s="262"/>
      <c r="H109" s="262"/>
      <c r="I109" s="262"/>
      <c r="J109" s="262"/>
      <c r="K109" s="262"/>
      <c r="L109" s="262"/>
      <c r="M109" s="262"/>
      <c r="N109" s="262"/>
      <c r="O109" s="262"/>
      <c r="P109" s="262"/>
      <c r="Q109" s="59"/>
      <c r="S109" s="50"/>
      <c r="T109" s="50"/>
      <c r="U109" s="50"/>
      <c r="V109" s="50"/>
      <c r="W109" s="50"/>
      <c r="X109"/>
      <c r="Y109"/>
      <c r="Z109"/>
      <c r="AA109" s="166"/>
      <c r="AB109" s="166"/>
      <c r="AC109"/>
      <c r="AD109"/>
      <c r="AE109"/>
      <c r="AF109"/>
      <c r="AG109"/>
      <c r="AH109"/>
      <c r="AI109"/>
    </row>
    <row r="110" spans="1:35" ht="15" customHeight="1" x14ac:dyDescent="0.2">
      <c r="A110" s="399">
        <v>121</v>
      </c>
      <c r="B110" s="258"/>
      <c r="C110" s="274"/>
      <c r="D110" s="258"/>
      <c r="E110" s="257"/>
      <c r="F110" s="258" t="s">
        <v>245</v>
      </c>
      <c r="G110" s="392"/>
      <c r="H110" s="392"/>
      <c r="I110" s="392"/>
      <c r="J110" s="392"/>
      <c r="K110" s="392"/>
      <c r="L110" s="392"/>
      <c r="M110" s="392"/>
      <c r="N110" s="392"/>
      <c r="O110" s="392"/>
      <c r="P110" s="274" t="s">
        <v>542</v>
      </c>
      <c r="Q110" s="59"/>
      <c r="S110" s="50"/>
      <c r="T110" s="50"/>
      <c r="U110" s="50"/>
      <c r="V110" s="50"/>
      <c r="W110" s="50"/>
      <c r="X110"/>
      <c r="Y110"/>
      <c r="Z110"/>
      <c r="AA110"/>
      <c r="AB110"/>
      <c r="AC110"/>
      <c r="AD110"/>
      <c r="AE110"/>
      <c r="AF110"/>
      <c r="AG110"/>
      <c r="AH110"/>
      <c r="AI110"/>
    </row>
    <row r="111" spans="1:35" ht="15" customHeight="1" x14ac:dyDescent="0.2">
      <c r="A111" s="399">
        <v>122</v>
      </c>
      <c r="B111" s="258"/>
      <c r="C111" s="274"/>
      <c r="D111" s="258"/>
      <c r="E111" s="258"/>
      <c r="F111" s="258" t="s">
        <v>246</v>
      </c>
      <c r="G111" s="392"/>
      <c r="H111" s="392"/>
      <c r="I111" s="392"/>
      <c r="J111" s="392"/>
      <c r="K111" s="392"/>
      <c r="L111" s="392"/>
      <c r="M111" s="392"/>
      <c r="N111" s="392"/>
      <c r="O111" s="392"/>
      <c r="P111" s="274" t="s">
        <v>542</v>
      </c>
      <c r="Q111" s="59"/>
      <c r="S111" s="50"/>
      <c r="T111" s="50"/>
      <c r="U111" s="50"/>
      <c r="V111" s="50"/>
      <c r="W111" s="50"/>
      <c r="X111"/>
      <c r="Y111"/>
      <c r="Z111"/>
      <c r="AA111"/>
      <c r="AB111"/>
      <c r="AC111"/>
      <c r="AD111"/>
      <c r="AE111"/>
      <c r="AF111"/>
      <c r="AG111"/>
      <c r="AH111"/>
      <c r="AI111"/>
    </row>
    <row r="112" spans="1:35" s="1" customFormat="1" x14ac:dyDescent="0.2">
      <c r="A112" s="143"/>
      <c r="B112" s="65"/>
      <c r="C112" s="65"/>
      <c r="D112" s="65"/>
      <c r="E112" s="65"/>
      <c r="F112" s="65"/>
      <c r="G112" s="65"/>
      <c r="H112" s="65"/>
      <c r="I112" s="65"/>
      <c r="J112" s="65"/>
      <c r="K112" s="65"/>
      <c r="L112" s="65"/>
      <c r="M112" s="65"/>
      <c r="N112" s="65"/>
      <c r="O112" s="65"/>
      <c r="P112" s="65"/>
      <c r="Q112" s="69"/>
      <c r="R112" s="416"/>
      <c r="S112" s="50"/>
      <c r="T112" s="50"/>
      <c r="U112" s="50"/>
      <c r="V112" s="50"/>
      <c r="W112" s="50"/>
      <c r="X112"/>
      <c r="Y112"/>
      <c r="Z112"/>
      <c r="AA112" s="38"/>
      <c r="AB112" s="38"/>
      <c r="AC112"/>
      <c r="AD112"/>
      <c r="AE112"/>
      <c r="AF112"/>
      <c r="AG112"/>
      <c r="AH112"/>
      <c r="AI112"/>
    </row>
    <row r="113" spans="1:18" s="1" customFormat="1" x14ac:dyDescent="0.2">
      <c r="A113" s="162"/>
      <c r="B113" s="162"/>
      <c r="C113" s="162"/>
      <c r="D113" s="176"/>
      <c r="E113" s="162"/>
      <c r="F113" s="162"/>
      <c r="G113" s="162"/>
      <c r="H113" s="162"/>
      <c r="I113" s="162"/>
      <c r="J113" s="162"/>
      <c r="K113" s="162"/>
      <c r="L113" s="162"/>
      <c r="M113" s="162"/>
      <c r="N113" s="162"/>
      <c r="O113" s="162"/>
      <c r="P113" s="162"/>
      <c r="Q113" s="162"/>
      <c r="R113" s="416"/>
    </row>
    <row r="114" spans="1:18" s="1" customFormat="1" x14ac:dyDescent="0.2">
      <c r="A114" s="162"/>
      <c r="B114" s="162"/>
      <c r="C114" s="162"/>
      <c r="D114" s="176"/>
      <c r="E114" s="162"/>
      <c r="F114" s="162"/>
      <c r="G114" s="162"/>
      <c r="H114" s="162"/>
      <c r="I114" s="162"/>
      <c r="J114" s="162"/>
      <c r="K114" s="162"/>
      <c r="L114" s="162"/>
      <c r="M114" s="162"/>
      <c r="N114" s="162"/>
      <c r="O114" s="162"/>
      <c r="P114" s="162"/>
      <c r="Q114" s="162"/>
      <c r="R114" s="416"/>
    </row>
    <row r="115" spans="1:18" s="1" customFormat="1" x14ac:dyDescent="0.2">
      <c r="A115" s="162"/>
      <c r="B115" s="162"/>
      <c r="C115" s="162"/>
      <c r="D115" s="176"/>
      <c r="E115" s="162"/>
      <c r="F115" s="162"/>
      <c r="G115" s="162"/>
      <c r="H115" s="162"/>
      <c r="I115" s="162"/>
      <c r="J115" s="162"/>
      <c r="K115" s="162"/>
      <c r="L115" s="162"/>
      <c r="M115" s="162"/>
      <c r="N115" s="162"/>
      <c r="O115" s="162"/>
      <c r="P115" s="162"/>
      <c r="Q115" s="162"/>
      <c r="R115" s="416"/>
    </row>
    <row r="116" spans="1:18" s="1" customFormat="1" x14ac:dyDescent="0.2">
      <c r="A116" s="162"/>
      <c r="B116" s="162"/>
      <c r="C116" s="162"/>
      <c r="D116" s="176"/>
      <c r="E116" s="162"/>
      <c r="F116" s="162"/>
      <c r="G116" s="162"/>
      <c r="H116" s="162"/>
      <c r="I116" s="162"/>
      <c r="J116" s="162"/>
      <c r="K116" s="162"/>
      <c r="L116" s="162"/>
      <c r="M116" s="162"/>
      <c r="N116" s="162"/>
      <c r="O116" s="162"/>
      <c r="P116" s="162"/>
      <c r="Q116" s="162"/>
      <c r="R116" s="416"/>
    </row>
    <row r="117" spans="1:18" s="1" customFormat="1" x14ac:dyDescent="0.2">
      <c r="A117" s="162"/>
      <c r="B117" s="162"/>
      <c r="C117" s="162"/>
      <c r="D117" s="176"/>
      <c r="E117" s="162"/>
      <c r="F117" s="162"/>
      <c r="G117" s="162"/>
      <c r="H117" s="162"/>
      <c r="I117" s="162"/>
      <c r="J117" s="162"/>
      <c r="K117" s="162"/>
      <c r="L117" s="162"/>
      <c r="M117" s="162"/>
      <c r="N117" s="162"/>
      <c r="O117" s="162"/>
      <c r="P117" s="162"/>
      <c r="Q117" s="162"/>
      <c r="R117" s="416"/>
    </row>
    <row r="118" spans="1:18" s="1" customFormat="1" x14ac:dyDescent="0.2">
      <c r="A118" s="162"/>
      <c r="B118" s="162"/>
      <c r="C118" s="162"/>
      <c r="D118" s="176"/>
      <c r="E118" s="162"/>
      <c r="F118" s="162"/>
      <c r="G118" s="162"/>
      <c r="H118" s="162"/>
      <c r="I118" s="162"/>
      <c r="J118" s="162"/>
      <c r="K118" s="162"/>
      <c r="L118" s="162"/>
      <c r="M118" s="162"/>
      <c r="N118" s="162"/>
      <c r="O118" s="162"/>
      <c r="P118" s="162"/>
      <c r="Q118" s="162"/>
      <c r="R118" s="416"/>
    </row>
    <row r="119" spans="1:18" s="1" customFormat="1" x14ac:dyDescent="0.2">
      <c r="A119" s="162"/>
      <c r="B119" s="162"/>
      <c r="C119" s="162"/>
      <c r="D119" s="176"/>
      <c r="E119" s="162"/>
      <c r="F119" s="162"/>
      <c r="G119" s="162"/>
      <c r="H119" s="162"/>
      <c r="I119" s="162"/>
      <c r="J119" s="162"/>
      <c r="K119" s="162"/>
      <c r="L119" s="162"/>
      <c r="M119" s="162"/>
      <c r="N119" s="162"/>
      <c r="O119" s="162"/>
      <c r="P119" s="162"/>
      <c r="Q119" s="162"/>
      <c r="R119" s="416"/>
    </row>
    <row r="120" spans="1:18" s="1" customFormat="1" x14ac:dyDescent="0.2">
      <c r="A120" s="162"/>
      <c r="B120" s="162"/>
      <c r="C120" s="162"/>
      <c r="D120" s="176"/>
      <c r="E120" s="162"/>
      <c r="F120" s="162"/>
      <c r="G120" s="162"/>
      <c r="H120" s="162"/>
      <c r="I120" s="162"/>
      <c r="J120" s="162"/>
      <c r="K120" s="162"/>
      <c r="L120" s="162"/>
      <c r="M120" s="162"/>
      <c r="N120" s="162"/>
      <c r="O120" s="162"/>
      <c r="P120" s="162"/>
      <c r="Q120" s="162"/>
      <c r="R120" s="416"/>
    </row>
    <row r="121" spans="1:18" s="1" customFormat="1" x14ac:dyDescent="0.2">
      <c r="A121" s="162"/>
      <c r="B121" s="162"/>
      <c r="C121" s="162"/>
      <c r="D121" s="176"/>
      <c r="E121" s="162"/>
      <c r="F121" s="162"/>
      <c r="G121" s="162"/>
      <c r="H121" s="162"/>
      <c r="I121" s="162"/>
      <c r="J121" s="162"/>
      <c r="K121" s="162"/>
      <c r="L121" s="162"/>
      <c r="M121" s="162"/>
      <c r="N121" s="162"/>
      <c r="O121" s="162"/>
      <c r="P121" s="162"/>
      <c r="Q121" s="162"/>
      <c r="R121" s="416"/>
    </row>
    <row r="122" spans="1:18" s="1" customFormat="1" x14ac:dyDescent="0.2">
      <c r="A122" s="162"/>
      <c r="B122" s="162"/>
      <c r="C122" s="162"/>
      <c r="D122" s="176"/>
      <c r="E122" s="162"/>
      <c r="F122" s="162"/>
      <c r="G122" s="162"/>
      <c r="H122" s="162"/>
      <c r="I122" s="162"/>
      <c r="J122" s="162"/>
      <c r="K122" s="162"/>
      <c r="L122" s="162"/>
      <c r="M122" s="162"/>
      <c r="N122" s="162"/>
      <c r="O122" s="162"/>
      <c r="P122" s="162"/>
      <c r="Q122" s="162"/>
      <c r="R122" s="416"/>
    </row>
    <row r="123" spans="1:18" s="1" customFormat="1" x14ac:dyDescent="0.2">
      <c r="A123" s="162"/>
      <c r="B123" s="162"/>
      <c r="C123" s="162"/>
      <c r="D123" s="176"/>
      <c r="E123" s="162"/>
      <c r="F123" s="162"/>
      <c r="G123" s="162"/>
      <c r="H123" s="162"/>
      <c r="I123" s="162"/>
      <c r="J123" s="162"/>
      <c r="K123" s="162"/>
      <c r="L123" s="162"/>
      <c r="M123" s="162"/>
      <c r="N123" s="162"/>
      <c r="O123" s="162"/>
      <c r="P123" s="162"/>
      <c r="Q123" s="162"/>
      <c r="R123" s="416"/>
    </row>
    <row r="124" spans="1:18" s="1" customFormat="1" x14ac:dyDescent="0.2">
      <c r="A124" s="162"/>
      <c r="B124" s="162"/>
      <c r="C124" s="162"/>
      <c r="D124" s="176"/>
      <c r="E124" s="162"/>
      <c r="F124" s="162"/>
      <c r="G124" s="162"/>
      <c r="H124" s="162"/>
      <c r="I124" s="162"/>
      <c r="J124" s="162"/>
      <c r="K124" s="162"/>
      <c r="L124" s="162"/>
      <c r="M124" s="162"/>
      <c r="N124" s="162"/>
      <c r="O124" s="162"/>
      <c r="P124" s="162"/>
      <c r="Q124" s="162"/>
      <c r="R124" s="416"/>
    </row>
    <row r="125" spans="1:18" s="1" customFormat="1" x14ac:dyDescent="0.2">
      <c r="A125" s="162"/>
      <c r="B125" s="162"/>
      <c r="C125" s="162"/>
      <c r="D125" s="176"/>
      <c r="E125" s="162"/>
      <c r="F125" s="162"/>
      <c r="G125" s="162"/>
      <c r="H125" s="162"/>
      <c r="I125" s="162"/>
      <c r="J125" s="162"/>
      <c r="K125" s="162"/>
      <c r="L125" s="162"/>
      <c r="M125" s="162"/>
      <c r="N125" s="162"/>
      <c r="O125" s="162"/>
      <c r="P125" s="162"/>
      <c r="Q125" s="162"/>
      <c r="R125" s="416"/>
    </row>
    <row r="126" spans="1:18" s="1" customFormat="1" x14ac:dyDescent="0.2">
      <c r="A126" s="162"/>
      <c r="B126" s="162"/>
      <c r="C126" s="162"/>
      <c r="D126" s="176"/>
      <c r="E126" s="162"/>
      <c r="F126" s="162"/>
      <c r="G126" s="162"/>
      <c r="H126" s="162"/>
      <c r="I126" s="162"/>
      <c r="J126" s="162"/>
      <c r="K126" s="162"/>
      <c r="L126" s="162"/>
      <c r="M126" s="162"/>
      <c r="N126" s="162"/>
      <c r="O126" s="162"/>
      <c r="P126" s="162"/>
      <c r="Q126" s="162"/>
      <c r="R126" s="416"/>
    </row>
    <row r="127" spans="1:18" s="1" customFormat="1" x14ac:dyDescent="0.2">
      <c r="A127" s="162"/>
      <c r="B127" s="162"/>
      <c r="C127" s="162"/>
      <c r="D127" s="176"/>
      <c r="E127" s="162"/>
      <c r="F127" s="162"/>
      <c r="G127" s="162"/>
      <c r="H127" s="162"/>
      <c r="I127" s="162"/>
      <c r="J127" s="162"/>
      <c r="K127" s="162"/>
      <c r="L127" s="162"/>
      <c r="M127" s="162"/>
      <c r="N127" s="162"/>
      <c r="O127" s="162"/>
      <c r="P127" s="162"/>
      <c r="Q127" s="162"/>
      <c r="R127" s="416"/>
    </row>
    <row r="128" spans="1:18" s="1" customFormat="1" x14ac:dyDescent="0.2">
      <c r="A128" s="162"/>
      <c r="B128" s="162"/>
      <c r="C128" s="162"/>
      <c r="D128" s="176"/>
      <c r="E128" s="162"/>
      <c r="F128" s="162"/>
      <c r="G128" s="162"/>
      <c r="H128" s="162"/>
      <c r="I128" s="162"/>
      <c r="J128" s="162"/>
      <c r="K128" s="162"/>
      <c r="L128" s="162"/>
      <c r="M128" s="162"/>
      <c r="N128" s="162"/>
      <c r="O128" s="162"/>
      <c r="P128" s="162"/>
      <c r="Q128" s="162"/>
      <c r="R128" s="416"/>
    </row>
    <row r="129" spans="1:18" s="1" customFormat="1" x14ac:dyDescent="0.2">
      <c r="A129" s="162"/>
      <c r="B129" s="162"/>
      <c r="C129" s="162"/>
      <c r="D129" s="176"/>
      <c r="E129" s="162"/>
      <c r="F129" s="162"/>
      <c r="G129" s="162"/>
      <c r="H129" s="162"/>
      <c r="I129" s="162"/>
      <c r="J129" s="162"/>
      <c r="K129" s="162"/>
      <c r="L129" s="162"/>
      <c r="M129" s="162"/>
      <c r="N129" s="162"/>
      <c r="O129" s="162"/>
      <c r="P129" s="162"/>
      <c r="Q129" s="162"/>
      <c r="R129" s="416"/>
    </row>
    <row r="130" spans="1:18" s="1" customFormat="1" x14ac:dyDescent="0.2">
      <c r="A130" s="162"/>
      <c r="B130" s="162"/>
      <c r="C130" s="162"/>
      <c r="D130" s="176"/>
      <c r="E130" s="162"/>
      <c r="F130" s="162"/>
      <c r="G130" s="162"/>
      <c r="H130" s="162"/>
      <c r="I130" s="162"/>
      <c r="J130" s="162"/>
      <c r="K130" s="162"/>
      <c r="L130" s="162"/>
      <c r="M130" s="162"/>
      <c r="N130" s="162"/>
      <c r="O130" s="162"/>
      <c r="P130" s="162"/>
      <c r="Q130" s="162"/>
      <c r="R130" s="416"/>
    </row>
    <row r="131" spans="1:18" s="1" customFormat="1" x14ac:dyDescent="0.2">
      <c r="A131" s="162"/>
      <c r="B131" s="162"/>
      <c r="C131" s="162"/>
      <c r="D131" s="176"/>
      <c r="E131" s="162"/>
      <c r="F131" s="162"/>
      <c r="G131" s="162"/>
      <c r="H131" s="162"/>
      <c r="I131" s="162"/>
      <c r="J131" s="162"/>
      <c r="K131" s="162"/>
      <c r="L131" s="162"/>
      <c r="M131" s="162"/>
      <c r="N131" s="162"/>
      <c r="O131" s="162"/>
      <c r="P131" s="162"/>
      <c r="Q131" s="162"/>
      <c r="R131" s="416"/>
    </row>
    <row r="132" spans="1:18" s="1" customFormat="1" x14ac:dyDescent="0.2">
      <c r="A132" s="162"/>
      <c r="B132" s="162"/>
      <c r="C132" s="162"/>
      <c r="D132" s="176"/>
      <c r="E132" s="162"/>
      <c r="F132" s="162"/>
      <c r="G132" s="162"/>
      <c r="H132" s="162"/>
      <c r="I132" s="162"/>
      <c r="J132" s="162"/>
      <c r="K132" s="162"/>
      <c r="L132" s="162"/>
      <c r="M132" s="162"/>
      <c r="N132" s="162"/>
      <c r="O132" s="162"/>
      <c r="P132" s="162"/>
      <c r="Q132" s="162"/>
      <c r="R132" s="416"/>
    </row>
    <row r="133" spans="1:18" s="1" customFormat="1" x14ac:dyDescent="0.2">
      <c r="A133" s="162"/>
      <c r="B133" s="162"/>
      <c r="C133" s="162"/>
      <c r="D133" s="176"/>
      <c r="E133" s="162"/>
      <c r="F133" s="162"/>
      <c r="G133" s="162"/>
      <c r="H133" s="162"/>
      <c r="I133" s="162"/>
      <c r="J133" s="162"/>
      <c r="K133" s="162"/>
      <c r="L133" s="162"/>
      <c r="M133" s="162"/>
      <c r="N133" s="162"/>
      <c r="O133" s="162"/>
      <c r="P133" s="162"/>
      <c r="Q133" s="162"/>
      <c r="R133" s="416"/>
    </row>
    <row r="134" spans="1:18" s="1" customFormat="1" x14ac:dyDescent="0.2">
      <c r="A134" s="162"/>
      <c r="B134" s="162"/>
      <c r="C134" s="162"/>
      <c r="D134" s="176"/>
      <c r="E134" s="162"/>
      <c r="F134" s="162"/>
      <c r="G134" s="162"/>
      <c r="H134" s="162"/>
      <c r="I134" s="162"/>
      <c r="J134" s="162"/>
      <c r="K134" s="162"/>
      <c r="L134" s="162"/>
      <c r="M134" s="162"/>
      <c r="N134" s="162"/>
      <c r="O134" s="162"/>
      <c r="P134" s="162"/>
      <c r="Q134" s="162"/>
      <c r="R134" s="416"/>
    </row>
    <row r="135" spans="1:18" s="1" customFormat="1" x14ac:dyDescent="0.2">
      <c r="A135" s="162"/>
      <c r="B135" s="162"/>
      <c r="C135" s="162"/>
      <c r="D135" s="176"/>
      <c r="E135" s="162"/>
      <c r="F135" s="162"/>
      <c r="G135" s="162"/>
      <c r="H135" s="162"/>
      <c r="I135" s="162"/>
      <c r="J135" s="162"/>
      <c r="K135" s="162"/>
      <c r="L135" s="162"/>
      <c r="M135" s="162"/>
      <c r="N135" s="162"/>
      <c r="O135" s="162"/>
      <c r="P135" s="162"/>
      <c r="Q135" s="162"/>
      <c r="R135" s="416"/>
    </row>
    <row r="136" spans="1:18" s="1" customFormat="1" x14ac:dyDescent="0.2">
      <c r="A136" s="162"/>
      <c r="B136" s="162"/>
      <c r="C136" s="162"/>
      <c r="D136" s="176"/>
      <c r="E136" s="162"/>
      <c r="F136" s="162"/>
      <c r="G136" s="162"/>
      <c r="H136" s="162"/>
      <c r="I136" s="162"/>
      <c r="J136" s="162"/>
      <c r="K136" s="162"/>
      <c r="L136" s="162"/>
      <c r="M136" s="162"/>
      <c r="N136" s="162"/>
      <c r="O136" s="162"/>
      <c r="P136" s="162"/>
      <c r="Q136" s="162"/>
      <c r="R136" s="416"/>
    </row>
    <row r="137" spans="1:18" s="1" customFormat="1" x14ac:dyDescent="0.2">
      <c r="A137" s="162"/>
      <c r="B137" s="162"/>
      <c r="C137" s="162"/>
      <c r="D137" s="176"/>
      <c r="E137" s="162"/>
      <c r="F137" s="162"/>
      <c r="G137" s="162"/>
      <c r="H137" s="162"/>
      <c r="I137" s="162"/>
      <c r="J137" s="162"/>
      <c r="K137" s="162"/>
      <c r="L137" s="162"/>
      <c r="M137" s="162"/>
      <c r="N137" s="162"/>
      <c r="O137" s="162"/>
      <c r="P137" s="162"/>
      <c r="Q137" s="162"/>
      <c r="R137" s="416"/>
    </row>
    <row r="138" spans="1:18" s="1" customFormat="1" x14ac:dyDescent="0.2">
      <c r="A138" s="162"/>
      <c r="B138" s="162"/>
      <c r="C138" s="162"/>
      <c r="D138" s="176"/>
      <c r="E138" s="162"/>
      <c r="F138" s="162"/>
      <c r="G138" s="162"/>
      <c r="H138" s="162"/>
      <c r="I138" s="162"/>
      <c r="J138" s="162"/>
      <c r="K138" s="162"/>
      <c r="L138" s="162"/>
      <c r="M138" s="162"/>
      <c r="N138" s="162"/>
      <c r="O138" s="162"/>
      <c r="P138" s="162"/>
      <c r="Q138" s="162"/>
      <c r="R138" s="416"/>
    </row>
    <row r="139" spans="1:18" s="1" customFormat="1" x14ac:dyDescent="0.2">
      <c r="A139" s="162"/>
      <c r="B139" s="162"/>
      <c r="C139" s="162"/>
      <c r="D139" s="176"/>
      <c r="E139" s="162"/>
      <c r="F139" s="162"/>
      <c r="G139" s="162"/>
      <c r="H139" s="162"/>
      <c r="I139" s="162"/>
      <c r="J139" s="162"/>
      <c r="K139" s="162"/>
      <c r="L139" s="162"/>
      <c r="M139" s="162"/>
      <c r="N139" s="162"/>
      <c r="O139" s="162"/>
      <c r="P139" s="162"/>
      <c r="Q139" s="162"/>
      <c r="R139" s="416"/>
    </row>
    <row r="140" spans="1:18" s="1" customFormat="1" x14ac:dyDescent="0.2">
      <c r="A140" s="162"/>
      <c r="B140" s="162"/>
      <c r="C140" s="162"/>
      <c r="D140" s="176"/>
      <c r="E140" s="162"/>
      <c r="F140" s="162"/>
      <c r="G140" s="162"/>
      <c r="H140" s="162"/>
      <c r="I140" s="162"/>
      <c r="J140" s="162"/>
      <c r="K140" s="162"/>
      <c r="L140" s="162"/>
      <c r="M140" s="162"/>
      <c r="N140" s="162"/>
      <c r="O140" s="162"/>
      <c r="P140" s="162"/>
      <c r="Q140" s="162"/>
      <c r="R140" s="416"/>
    </row>
    <row r="141" spans="1:18" s="1" customFormat="1" x14ac:dyDescent="0.2">
      <c r="A141" s="162"/>
      <c r="B141" s="162"/>
      <c r="C141" s="162"/>
      <c r="D141" s="176"/>
      <c r="E141" s="162"/>
      <c r="F141" s="162"/>
      <c r="G141" s="162"/>
      <c r="H141" s="162"/>
      <c r="I141" s="162"/>
      <c r="J141" s="162"/>
      <c r="K141" s="162"/>
      <c r="L141" s="162"/>
      <c r="M141" s="162"/>
      <c r="N141" s="162"/>
      <c r="O141" s="162"/>
      <c r="P141" s="162"/>
      <c r="Q141" s="162"/>
      <c r="R141" s="416"/>
    </row>
    <row r="142" spans="1:18" s="1" customFormat="1" x14ac:dyDescent="0.2">
      <c r="A142" s="162"/>
      <c r="B142" s="162"/>
      <c r="C142" s="162"/>
      <c r="D142" s="176"/>
      <c r="E142" s="162"/>
      <c r="F142" s="162"/>
      <c r="G142" s="162"/>
      <c r="H142" s="162"/>
      <c r="I142" s="162"/>
      <c r="J142" s="162"/>
      <c r="K142" s="162"/>
      <c r="L142" s="162"/>
      <c r="M142" s="162"/>
      <c r="N142" s="162"/>
      <c r="O142" s="162"/>
      <c r="P142" s="162"/>
      <c r="Q142" s="162"/>
      <c r="R142" s="416"/>
    </row>
    <row r="143" spans="1:18" s="1" customFormat="1" x14ac:dyDescent="0.2">
      <c r="A143" s="162"/>
      <c r="B143" s="162"/>
      <c r="C143" s="162"/>
      <c r="D143" s="176"/>
      <c r="E143" s="162"/>
      <c r="F143" s="162"/>
      <c r="G143" s="162"/>
      <c r="H143" s="162"/>
      <c r="I143" s="162"/>
      <c r="J143" s="162"/>
      <c r="K143" s="162"/>
      <c r="L143" s="162"/>
      <c r="M143" s="162"/>
      <c r="N143" s="162"/>
      <c r="O143" s="162"/>
      <c r="P143" s="162"/>
      <c r="Q143" s="162"/>
      <c r="R143" s="416"/>
    </row>
    <row r="144" spans="1:18" s="1" customFormat="1" x14ac:dyDescent="0.2">
      <c r="A144" s="162"/>
      <c r="B144" s="162"/>
      <c r="C144" s="162"/>
      <c r="D144" s="176"/>
      <c r="E144" s="162"/>
      <c r="F144" s="162"/>
      <c r="G144" s="162"/>
      <c r="H144" s="162"/>
      <c r="I144" s="162"/>
      <c r="J144" s="162"/>
      <c r="K144" s="162"/>
      <c r="L144" s="162"/>
      <c r="M144" s="162"/>
      <c r="N144" s="162"/>
      <c r="O144" s="162"/>
      <c r="P144" s="162"/>
      <c r="Q144" s="162"/>
      <c r="R144" s="416"/>
    </row>
    <row r="145" spans="1:18" s="1" customFormat="1" x14ac:dyDescent="0.2">
      <c r="A145" s="162"/>
      <c r="B145" s="162"/>
      <c r="C145" s="162"/>
      <c r="D145" s="176"/>
      <c r="E145" s="162"/>
      <c r="F145" s="162"/>
      <c r="G145" s="162"/>
      <c r="H145" s="162"/>
      <c r="I145" s="162"/>
      <c r="J145" s="162"/>
      <c r="K145" s="162"/>
      <c r="L145" s="162"/>
      <c r="M145" s="162"/>
      <c r="N145" s="162"/>
      <c r="O145" s="162"/>
      <c r="P145" s="162"/>
      <c r="Q145" s="162"/>
      <c r="R145" s="416"/>
    </row>
    <row r="146" spans="1:18" s="1" customFormat="1" x14ac:dyDescent="0.2">
      <c r="A146" s="162"/>
      <c r="B146" s="162"/>
      <c r="C146" s="162"/>
      <c r="D146" s="176"/>
      <c r="E146" s="162"/>
      <c r="F146" s="162"/>
      <c r="G146" s="162"/>
      <c r="H146" s="162"/>
      <c r="I146" s="162"/>
      <c r="J146" s="162"/>
      <c r="K146" s="162"/>
      <c r="L146" s="162"/>
      <c r="M146" s="162"/>
      <c r="N146" s="162"/>
      <c r="O146" s="162"/>
      <c r="P146" s="162"/>
      <c r="Q146" s="162"/>
      <c r="R146" s="416"/>
    </row>
    <row r="147" spans="1:18" s="1" customFormat="1" x14ac:dyDescent="0.2">
      <c r="A147" s="162"/>
      <c r="B147" s="162"/>
      <c r="C147" s="162"/>
      <c r="D147" s="176"/>
      <c r="E147" s="162"/>
      <c r="F147" s="162"/>
      <c r="G147" s="162"/>
      <c r="H147" s="162"/>
      <c r="I147" s="162"/>
      <c r="J147" s="162"/>
      <c r="K147" s="162"/>
      <c r="L147" s="162"/>
      <c r="M147" s="162"/>
      <c r="N147" s="162"/>
      <c r="O147" s="162"/>
      <c r="P147" s="162"/>
      <c r="Q147" s="162"/>
      <c r="R147" s="416"/>
    </row>
    <row r="148" spans="1:18" s="1" customFormat="1" x14ac:dyDescent="0.2">
      <c r="A148" s="162"/>
      <c r="B148" s="162"/>
      <c r="C148" s="162"/>
      <c r="D148" s="176"/>
      <c r="E148" s="162"/>
      <c r="F148" s="162"/>
      <c r="G148" s="162"/>
      <c r="H148" s="162"/>
      <c r="I148" s="162"/>
      <c r="J148" s="162"/>
      <c r="K148" s="162"/>
      <c r="L148" s="162"/>
      <c r="M148" s="162"/>
      <c r="N148" s="162"/>
      <c r="O148" s="162"/>
      <c r="P148" s="162"/>
      <c r="Q148" s="162"/>
      <c r="R148" s="416"/>
    </row>
    <row r="149" spans="1:18" s="1" customFormat="1" x14ac:dyDescent="0.2">
      <c r="A149" s="162"/>
      <c r="B149" s="162"/>
      <c r="C149" s="162"/>
      <c r="D149" s="176"/>
      <c r="E149" s="162"/>
      <c r="F149" s="162"/>
      <c r="G149" s="162"/>
      <c r="H149" s="162"/>
      <c r="I149" s="162"/>
      <c r="J149" s="162"/>
      <c r="K149" s="162"/>
      <c r="L149" s="162"/>
      <c r="M149" s="162"/>
      <c r="N149" s="162"/>
      <c r="O149" s="162"/>
      <c r="P149" s="162"/>
      <c r="Q149" s="162"/>
      <c r="R149" s="416"/>
    </row>
    <row r="150" spans="1:18" s="1" customFormat="1" x14ac:dyDescent="0.2">
      <c r="A150" s="162"/>
      <c r="B150" s="162"/>
      <c r="C150" s="162"/>
      <c r="D150" s="176"/>
      <c r="E150" s="162"/>
      <c r="F150" s="162"/>
      <c r="G150" s="162"/>
      <c r="H150" s="162"/>
      <c r="I150" s="162"/>
      <c r="J150" s="162"/>
      <c r="K150" s="162"/>
      <c r="L150" s="162"/>
      <c r="M150" s="162"/>
      <c r="N150" s="162"/>
      <c r="O150" s="162"/>
      <c r="P150" s="162"/>
      <c r="Q150" s="162"/>
      <c r="R150" s="416"/>
    </row>
    <row r="151" spans="1:18" s="1" customFormat="1" x14ac:dyDescent="0.2">
      <c r="A151" s="162"/>
      <c r="B151" s="162"/>
      <c r="C151" s="162"/>
      <c r="D151" s="176"/>
      <c r="E151" s="162"/>
      <c r="F151" s="162"/>
      <c r="G151" s="162"/>
      <c r="H151" s="162"/>
      <c r="I151" s="162"/>
      <c r="J151" s="162"/>
      <c r="K151" s="162"/>
      <c r="L151" s="162"/>
      <c r="M151" s="162"/>
      <c r="N151" s="162"/>
      <c r="O151" s="162"/>
      <c r="P151" s="162"/>
      <c r="Q151" s="162"/>
      <c r="R151" s="416"/>
    </row>
    <row r="152" spans="1:18" s="1" customFormat="1" x14ac:dyDescent="0.2">
      <c r="A152" s="162"/>
      <c r="B152" s="162"/>
      <c r="C152" s="162"/>
      <c r="D152" s="176"/>
      <c r="E152" s="162"/>
      <c r="F152" s="162"/>
      <c r="G152" s="162"/>
      <c r="H152" s="162"/>
      <c r="I152" s="162"/>
      <c r="J152" s="162"/>
      <c r="K152" s="162"/>
      <c r="L152" s="162"/>
      <c r="M152" s="162"/>
      <c r="N152" s="162"/>
      <c r="O152" s="162"/>
      <c r="P152" s="162"/>
      <c r="Q152" s="162"/>
      <c r="R152" s="416"/>
    </row>
    <row r="153" spans="1:18" s="1" customFormat="1" x14ac:dyDescent="0.2">
      <c r="A153" s="162"/>
      <c r="B153" s="162"/>
      <c r="C153" s="162"/>
      <c r="D153" s="176"/>
      <c r="E153" s="162"/>
      <c r="F153" s="162"/>
      <c r="G153" s="162"/>
      <c r="H153" s="162"/>
      <c r="I153" s="162"/>
      <c r="J153" s="162"/>
      <c r="K153" s="162"/>
      <c r="L153" s="162"/>
      <c r="M153" s="162"/>
      <c r="N153" s="162"/>
      <c r="O153" s="162"/>
      <c r="P153" s="162"/>
      <c r="Q153" s="162"/>
      <c r="R153" s="416"/>
    </row>
    <row r="154" spans="1:18" s="1" customFormat="1" x14ac:dyDescent="0.2">
      <c r="A154" s="162"/>
      <c r="B154" s="162"/>
      <c r="C154" s="162"/>
      <c r="D154" s="176"/>
      <c r="E154" s="162"/>
      <c r="F154" s="162"/>
      <c r="G154" s="162"/>
      <c r="H154" s="162"/>
      <c r="I154" s="162"/>
      <c r="J154" s="162"/>
      <c r="K154" s="162"/>
      <c r="L154" s="162"/>
      <c r="M154" s="162"/>
      <c r="N154" s="162"/>
      <c r="O154" s="162"/>
      <c r="P154" s="162"/>
      <c r="Q154" s="162"/>
      <c r="R154" s="416"/>
    </row>
    <row r="155" spans="1:18" s="1" customFormat="1" x14ac:dyDescent="0.2">
      <c r="A155" s="162"/>
      <c r="B155" s="162"/>
      <c r="C155" s="162"/>
      <c r="D155" s="176"/>
      <c r="E155" s="162"/>
      <c r="F155" s="162"/>
      <c r="G155" s="162"/>
      <c r="H155" s="162"/>
      <c r="I155" s="162"/>
      <c r="J155" s="162"/>
      <c r="K155" s="162"/>
      <c r="L155" s="162"/>
      <c r="M155" s="162"/>
      <c r="N155" s="162"/>
      <c r="O155" s="162"/>
      <c r="P155" s="162"/>
      <c r="Q155" s="162"/>
      <c r="R155" s="416"/>
    </row>
    <row r="156" spans="1:18" s="1" customFormat="1" x14ac:dyDescent="0.2">
      <c r="A156" s="162"/>
      <c r="B156" s="162"/>
      <c r="C156" s="162"/>
      <c r="D156" s="176"/>
      <c r="E156" s="162"/>
      <c r="F156" s="162"/>
      <c r="G156" s="162"/>
      <c r="H156" s="162"/>
      <c r="I156" s="162"/>
      <c r="J156" s="162"/>
      <c r="K156" s="162"/>
      <c r="L156" s="162"/>
      <c r="M156" s="162"/>
      <c r="N156" s="162"/>
      <c r="O156" s="162"/>
      <c r="P156" s="162"/>
      <c r="Q156" s="162"/>
      <c r="R156" s="416"/>
    </row>
    <row r="157" spans="1:18" s="1" customFormat="1" x14ac:dyDescent="0.2">
      <c r="A157" s="162"/>
      <c r="B157" s="162"/>
      <c r="C157" s="162"/>
      <c r="D157" s="176"/>
      <c r="E157" s="162"/>
      <c r="F157" s="162"/>
      <c r="G157" s="162"/>
      <c r="H157" s="162"/>
      <c r="I157" s="162"/>
      <c r="J157" s="162"/>
      <c r="K157" s="162"/>
      <c r="L157" s="162"/>
      <c r="M157" s="162"/>
      <c r="N157" s="162"/>
      <c r="O157" s="162"/>
      <c r="P157" s="162"/>
      <c r="Q157" s="162"/>
      <c r="R157" s="416"/>
    </row>
    <row r="158" spans="1:18" s="1" customFormat="1" x14ac:dyDescent="0.2">
      <c r="A158" s="162"/>
      <c r="B158" s="162"/>
      <c r="C158" s="162"/>
      <c r="D158" s="176"/>
      <c r="E158" s="162"/>
      <c r="F158" s="162"/>
      <c r="G158" s="162"/>
      <c r="H158" s="162"/>
      <c r="I158" s="162"/>
      <c r="J158" s="162"/>
      <c r="K158" s="162"/>
      <c r="L158" s="162"/>
      <c r="M158" s="162"/>
      <c r="N158" s="162"/>
      <c r="O158" s="162"/>
      <c r="P158" s="162"/>
      <c r="Q158" s="162"/>
      <c r="R158" s="416"/>
    </row>
    <row r="159" spans="1:18" s="1" customFormat="1" x14ac:dyDescent="0.2">
      <c r="A159" s="162"/>
      <c r="B159" s="162"/>
      <c r="C159" s="162"/>
      <c r="D159" s="176"/>
      <c r="E159" s="162"/>
      <c r="F159" s="162"/>
      <c r="G159" s="162"/>
      <c r="H159" s="162"/>
      <c r="I159" s="162"/>
      <c r="J159" s="162"/>
      <c r="K159" s="162"/>
      <c r="L159" s="162"/>
      <c r="M159" s="162"/>
      <c r="N159" s="162"/>
      <c r="O159" s="162"/>
      <c r="P159" s="162"/>
      <c r="Q159" s="162"/>
      <c r="R159" s="416"/>
    </row>
    <row r="160" spans="1:18" s="1" customFormat="1" x14ac:dyDescent="0.2">
      <c r="A160" s="162"/>
      <c r="B160" s="162"/>
      <c r="C160" s="162"/>
      <c r="D160" s="176"/>
      <c r="E160" s="162"/>
      <c r="F160" s="162"/>
      <c r="G160" s="162"/>
      <c r="H160" s="162"/>
      <c r="I160" s="162"/>
      <c r="J160" s="162"/>
      <c r="K160" s="162"/>
      <c r="L160" s="162"/>
      <c r="M160" s="162"/>
      <c r="N160" s="162"/>
      <c r="O160" s="162"/>
      <c r="P160" s="162"/>
      <c r="Q160" s="162"/>
      <c r="R160" s="416"/>
    </row>
    <row r="161" spans="1:18" s="1" customFormat="1" x14ac:dyDescent="0.2">
      <c r="A161" s="162"/>
      <c r="B161" s="162"/>
      <c r="C161" s="162"/>
      <c r="D161" s="176"/>
      <c r="E161" s="162"/>
      <c r="F161" s="162"/>
      <c r="G161" s="162"/>
      <c r="H161" s="162"/>
      <c r="I161" s="162"/>
      <c r="J161" s="162"/>
      <c r="K161" s="162"/>
      <c r="L161" s="162"/>
      <c r="M161" s="162"/>
      <c r="N161" s="162"/>
      <c r="O161" s="162"/>
      <c r="P161" s="162"/>
      <c r="Q161" s="162"/>
      <c r="R161" s="416"/>
    </row>
    <row r="162" spans="1:18" s="1" customFormat="1" x14ac:dyDescent="0.2">
      <c r="A162" s="162"/>
      <c r="B162" s="162"/>
      <c r="C162" s="162"/>
      <c r="D162" s="176"/>
      <c r="E162" s="162"/>
      <c r="F162" s="162"/>
      <c r="G162" s="162"/>
      <c r="H162" s="162"/>
      <c r="I162" s="162"/>
      <c r="J162" s="162"/>
      <c r="K162" s="162"/>
      <c r="L162" s="162"/>
      <c r="M162" s="162"/>
      <c r="N162" s="162"/>
      <c r="O162" s="162"/>
      <c r="P162" s="162"/>
      <c r="Q162" s="162"/>
      <c r="R162" s="416"/>
    </row>
    <row r="163" spans="1:18" s="1" customFormat="1" x14ac:dyDescent="0.2">
      <c r="A163" s="162"/>
      <c r="B163" s="162"/>
      <c r="C163" s="162"/>
      <c r="D163" s="176"/>
      <c r="E163" s="162"/>
      <c r="F163" s="162"/>
      <c r="G163" s="162"/>
      <c r="H163" s="162"/>
      <c r="I163" s="162"/>
      <c r="J163" s="162"/>
      <c r="K163" s="162"/>
      <c r="L163" s="162"/>
      <c r="M163" s="162"/>
      <c r="N163" s="162"/>
      <c r="O163" s="162"/>
      <c r="P163" s="162"/>
      <c r="Q163" s="162"/>
      <c r="R163" s="416"/>
    </row>
    <row r="164" spans="1:18" s="1" customFormat="1" x14ac:dyDescent="0.2">
      <c r="A164" s="162"/>
      <c r="B164" s="162"/>
      <c r="C164" s="162"/>
      <c r="D164" s="176"/>
      <c r="E164" s="162"/>
      <c r="F164" s="162"/>
      <c r="G164" s="162"/>
      <c r="H164" s="162"/>
      <c r="I164" s="162"/>
      <c r="J164" s="162"/>
      <c r="K164" s="162"/>
      <c r="L164" s="162"/>
      <c r="M164" s="162"/>
      <c r="N164" s="162"/>
      <c r="O164" s="162"/>
      <c r="P164" s="162"/>
      <c r="Q164" s="162"/>
      <c r="R164" s="416"/>
    </row>
    <row r="165" spans="1:18" s="1" customFormat="1" x14ac:dyDescent="0.2">
      <c r="A165" s="162"/>
      <c r="B165" s="162"/>
      <c r="C165" s="162"/>
      <c r="D165" s="176"/>
      <c r="E165" s="162"/>
      <c r="F165" s="162"/>
      <c r="G165" s="162"/>
      <c r="H165" s="162"/>
      <c r="I165" s="162"/>
      <c r="J165" s="162"/>
      <c r="K165" s="162"/>
      <c r="L165" s="162"/>
      <c r="M165" s="162"/>
      <c r="N165" s="162"/>
      <c r="O165" s="162"/>
      <c r="P165" s="162"/>
      <c r="Q165" s="162"/>
      <c r="R165" s="416"/>
    </row>
    <row r="166" spans="1:18" s="1" customFormat="1" x14ac:dyDescent="0.2">
      <c r="A166" s="162"/>
      <c r="B166" s="162"/>
      <c r="C166" s="162"/>
      <c r="D166" s="176"/>
      <c r="E166" s="162"/>
      <c r="F166" s="162"/>
      <c r="G166" s="162"/>
      <c r="H166" s="162"/>
      <c r="I166" s="162"/>
      <c r="J166" s="162"/>
      <c r="K166" s="162"/>
      <c r="L166" s="162"/>
      <c r="M166" s="162"/>
      <c r="N166" s="162"/>
      <c r="O166" s="162"/>
      <c r="P166" s="162"/>
      <c r="Q166" s="162"/>
      <c r="R166" s="416"/>
    </row>
    <row r="167" spans="1:18" s="1" customFormat="1" x14ac:dyDescent="0.2">
      <c r="A167" s="162"/>
      <c r="B167" s="162"/>
      <c r="C167" s="162"/>
      <c r="D167" s="176"/>
      <c r="E167" s="162"/>
      <c r="F167" s="162"/>
      <c r="G167" s="162"/>
      <c r="H167" s="162"/>
      <c r="I167" s="162"/>
      <c r="J167" s="162"/>
      <c r="K167" s="162"/>
      <c r="L167" s="162"/>
      <c r="M167" s="162"/>
      <c r="N167" s="162"/>
      <c r="O167" s="162"/>
      <c r="P167" s="162"/>
      <c r="Q167" s="162"/>
      <c r="R167" s="416"/>
    </row>
    <row r="168" spans="1:18" s="1" customFormat="1" x14ac:dyDescent="0.2">
      <c r="A168" s="162"/>
      <c r="B168" s="162"/>
      <c r="C168" s="162"/>
      <c r="D168" s="176"/>
      <c r="E168" s="162"/>
      <c r="F168" s="162"/>
      <c r="G168" s="162"/>
      <c r="H168" s="162"/>
      <c r="I168" s="162"/>
      <c r="J168" s="162"/>
      <c r="K168" s="162"/>
      <c r="L168" s="162"/>
      <c r="M168" s="162"/>
      <c r="N168" s="162"/>
      <c r="O168" s="162"/>
      <c r="P168" s="162"/>
      <c r="Q168" s="162"/>
      <c r="R168" s="416"/>
    </row>
    <row r="169" spans="1:18" s="1" customFormat="1" x14ac:dyDescent="0.2">
      <c r="A169" s="162"/>
      <c r="B169" s="162"/>
      <c r="C169" s="162"/>
      <c r="D169" s="176"/>
      <c r="E169" s="162"/>
      <c r="F169" s="162"/>
      <c r="G169" s="162"/>
      <c r="H169" s="162"/>
      <c r="I169" s="162"/>
      <c r="J169" s="162"/>
      <c r="K169" s="162"/>
      <c r="L169" s="162"/>
      <c r="M169" s="162"/>
      <c r="N169" s="162"/>
      <c r="O169" s="162"/>
      <c r="P169" s="162"/>
      <c r="Q169" s="162"/>
      <c r="R169" s="416"/>
    </row>
    <row r="170" spans="1:18" s="1" customFormat="1" x14ac:dyDescent="0.2">
      <c r="A170" s="162"/>
      <c r="B170" s="162"/>
      <c r="C170" s="162"/>
      <c r="D170" s="176"/>
      <c r="E170" s="162"/>
      <c r="F170" s="162"/>
      <c r="G170" s="162"/>
      <c r="H170" s="162"/>
      <c r="I170" s="162"/>
      <c r="J170" s="162"/>
      <c r="K170" s="162"/>
      <c r="L170" s="162"/>
      <c r="M170" s="162"/>
      <c r="N170" s="162"/>
      <c r="O170" s="162"/>
      <c r="P170" s="162"/>
      <c r="Q170" s="162"/>
      <c r="R170" s="416"/>
    </row>
    <row r="171" spans="1:18" s="1" customFormat="1" x14ac:dyDescent="0.2">
      <c r="A171" s="162"/>
      <c r="B171" s="162"/>
      <c r="C171" s="162"/>
      <c r="D171" s="176"/>
      <c r="E171" s="162"/>
      <c r="F171" s="162"/>
      <c r="G171" s="162"/>
      <c r="H171" s="162"/>
      <c r="I171" s="162"/>
      <c r="J171" s="162"/>
      <c r="K171" s="162"/>
      <c r="L171" s="162"/>
      <c r="M171" s="162"/>
      <c r="N171" s="162"/>
      <c r="O171" s="162"/>
      <c r="P171" s="162"/>
      <c r="Q171" s="162"/>
      <c r="R171" s="416"/>
    </row>
    <row r="172" spans="1:18" s="1" customFormat="1" x14ac:dyDescent="0.2">
      <c r="A172" s="162"/>
      <c r="B172" s="162"/>
      <c r="C172" s="162"/>
      <c r="D172" s="176"/>
      <c r="E172" s="162"/>
      <c r="F172" s="162"/>
      <c r="G172" s="162"/>
      <c r="H172" s="162"/>
      <c r="I172" s="162"/>
      <c r="J172" s="162"/>
      <c r="K172" s="162"/>
      <c r="L172" s="162"/>
      <c r="M172" s="162"/>
      <c r="N172" s="162"/>
      <c r="O172" s="162"/>
      <c r="P172" s="162"/>
      <c r="Q172" s="162"/>
      <c r="R172" s="416"/>
    </row>
    <row r="173" spans="1:18" s="1" customFormat="1" x14ac:dyDescent="0.2">
      <c r="A173" s="162"/>
      <c r="B173" s="162"/>
      <c r="C173" s="162"/>
      <c r="D173" s="176"/>
      <c r="E173" s="162"/>
      <c r="F173" s="162"/>
      <c r="G173" s="162"/>
      <c r="H173" s="162"/>
      <c r="I173" s="162"/>
      <c r="J173" s="162"/>
      <c r="K173" s="162"/>
      <c r="L173" s="162"/>
      <c r="M173" s="162"/>
      <c r="N173" s="162"/>
      <c r="O173" s="162"/>
      <c r="P173" s="162"/>
      <c r="Q173" s="162"/>
      <c r="R173" s="416"/>
    </row>
    <row r="174" spans="1:18" s="1" customFormat="1" x14ac:dyDescent="0.2">
      <c r="A174" s="162"/>
      <c r="B174" s="162"/>
      <c r="C174" s="162"/>
      <c r="D174" s="176"/>
      <c r="E174" s="162"/>
      <c r="F174" s="162"/>
      <c r="G174" s="162"/>
      <c r="H174" s="162"/>
      <c r="I174" s="162"/>
      <c r="J174" s="162"/>
      <c r="K174" s="162"/>
      <c r="L174" s="162"/>
      <c r="M174" s="162"/>
      <c r="N174" s="162"/>
      <c r="O174" s="162"/>
      <c r="P174" s="162"/>
      <c r="Q174" s="162"/>
      <c r="R174" s="416"/>
    </row>
    <row r="175" spans="1:18" s="1" customFormat="1" x14ac:dyDescent="0.2">
      <c r="A175" s="162"/>
      <c r="B175" s="162"/>
      <c r="C175" s="162"/>
      <c r="D175" s="176"/>
      <c r="E175" s="162"/>
      <c r="F175" s="162"/>
      <c r="G175" s="162"/>
      <c r="H175" s="162"/>
      <c r="I175" s="162"/>
      <c r="J175" s="162"/>
      <c r="K175" s="162"/>
      <c r="L175" s="162"/>
      <c r="M175" s="162"/>
      <c r="N175" s="162"/>
      <c r="O175" s="162"/>
      <c r="P175" s="162"/>
      <c r="Q175" s="162"/>
      <c r="R175" s="416"/>
    </row>
    <row r="176" spans="1:18" s="1" customFormat="1" x14ac:dyDescent="0.2">
      <c r="A176" s="162"/>
      <c r="B176" s="162"/>
      <c r="C176" s="162"/>
      <c r="D176" s="176"/>
      <c r="E176" s="162"/>
      <c r="F176" s="162"/>
      <c r="G176" s="162"/>
      <c r="H176" s="162"/>
      <c r="I176" s="162"/>
      <c r="J176" s="162"/>
      <c r="K176" s="162"/>
      <c r="L176" s="162"/>
      <c r="M176" s="162"/>
      <c r="N176" s="162"/>
      <c r="O176" s="162"/>
      <c r="P176" s="162"/>
      <c r="Q176" s="162"/>
      <c r="R176" s="416"/>
    </row>
    <row r="177" spans="1:18" s="1" customFormat="1" x14ac:dyDescent="0.2">
      <c r="A177" s="162"/>
      <c r="B177" s="162"/>
      <c r="C177" s="162"/>
      <c r="D177" s="176"/>
      <c r="E177" s="162"/>
      <c r="F177" s="162"/>
      <c r="G177" s="162"/>
      <c r="H177" s="162"/>
      <c r="I177" s="162"/>
      <c r="J177" s="162"/>
      <c r="K177" s="162"/>
      <c r="L177" s="162"/>
      <c r="M177" s="162"/>
      <c r="N177" s="162"/>
      <c r="O177" s="162"/>
      <c r="P177" s="162"/>
      <c r="Q177" s="162"/>
      <c r="R177" s="416"/>
    </row>
    <row r="178" spans="1:18" s="1" customFormat="1" x14ac:dyDescent="0.2">
      <c r="A178" s="162"/>
      <c r="B178" s="162"/>
      <c r="C178" s="162"/>
      <c r="D178" s="176"/>
      <c r="E178" s="162"/>
      <c r="F178" s="162"/>
      <c r="G178" s="162"/>
      <c r="H178" s="162"/>
      <c r="I178" s="162"/>
      <c r="J178" s="162"/>
      <c r="K178" s="162"/>
      <c r="L178" s="162"/>
      <c r="M178" s="162"/>
      <c r="N178" s="162"/>
      <c r="O178" s="162"/>
      <c r="P178" s="162"/>
      <c r="Q178" s="162"/>
      <c r="R178" s="416"/>
    </row>
    <row r="179" spans="1:18" s="1" customFormat="1" x14ac:dyDescent="0.2">
      <c r="A179" s="162"/>
      <c r="B179" s="162"/>
      <c r="C179" s="162"/>
      <c r="D179" s="176"/>
      <c r="E179" s="162"/>
      <c r="F179" s="162"/>
      <c r="G179" s="162"/>
      <c r="H179" s="162"/>
      <c r="I179" s="162"/>
      <c r="J179" s="162"/>
      <c r="K179" s="162"/>
      <c r="L179" s="162"/>
      <c r="M179" s="162"/>
      <c r="N179" s="162"/>
      <c r="O179" s="162"/>
      <c r="P179" s="162"/>
      <c r="Q179" s="162"/>
      <c r="R179" s="416"/>
    </row>
    <row r="180" spans="1:18" s="1" customFormat="1" x14ac:dyDescent="0.2">
      <c r="A180" s="162"/>
      <c r="B180" s="162"/>
      <c r="C180" s="162"/>
      <c r="D180" s="176"/>
      <c r="E180" s="162"/>
      <c r="F180" s="162"/>
      <c r="G180" s="162"/>
      <c r="H180" s="162"/>
      <c r="I180" s="162"/>
      <c r="J180" s="162"/>
      <c r="K180" s="162"/>
      <c r="L180" s="162"/>
      <c r="M180" s="162"/>
      <c r="N180" s="162"/>
      <c r="O180" s="162"/>
      <c r="P180" s="162"/>
      <c r="Q180" s="162"/>
      <c r="R180" s="416"/>
    </row>
    <row r="181" spans="1:18" s="1" customFormat="1" x14ac:dyDescent="0.2">
      <c r="A181" s="162"/>
      <c r="B181" s="162"/>
      <c r="C181" s="162"/>
      <c r="D181" s="176"/>
      <c r="E181" s="162"/>
      <c r="F181" s="162"/>
      <c r="G181" s="162"/>
      <c r="H181" s="162"/>
      <c r="I181" s="162"/>
      <c r="J181" s="162"/>
      <c r="K181" s="162"/>
      <c r="L181" s="162"/>
      <c r="M181" s="162"/>
      <c r="N181" s="162"/>
      <c r="O181" s="162"/>
      <c r="P181" s="162"/>
      <c r="Q181" s="162"/>
      <c r="R181" s="416"/>
    </row>
    <row r="182" spans="1:18" s="1" customFormat="1" x14ac:dyDescent="0.2">
      <c r="A182" s="162"/>
      <c r="B182" s="162"/>
      <c r="C182" s="162"/>
      <c r="D182" s="176"/>
      <c r="E182" s="162"/>
      <c r="F182" s="162"/>
      <c r="G182" s="162"/>
      <c r="H182" s="162"/>
      <c r="I182" s="162"/>
      <c r="J182" s="162"/>
      <c r="K182" s="162"/>
      <c r="L182" s="162"/>
      <c r="M182" s="162"/>
      <c r="N182" s="162"/>
      <c r="O182" s="162"/>
      <c r="P182" s="162"/>
      <c r="Q182" s="162"/>
      <c r="R182" s="416"/>
    </row>
    <row r="183" spans="1:18" s="1" customFormat="1" x14ac:dyDescent="0.2">
      <c r="A183" s="162"/>
      <c r="B183" s="162"/>
      <c r="C183" s="162"/>
      <c r="D183" s="176"/>
      <c r="E183" s="162"/>
      <c r="F183" s="162"/>
      <c r="G183" s="162"/>
      <c r="H183" s="162"/>
      <c r="I183" s="162"/>
      <c r="J183" s="162"/>
      <c r="K183" s="162"/>
      <c r="L183" s="162"/>
      <c r="M183" s="162"/>
      <c r="N183" s="162"/>
      <c r="O183" s="162"/>
      <c r="P183" s="162"/>
      <c r="Q183" s="162"/>
      <c r="R183" s="416"/>
    </row>
    <row r="184" spans="1:18" s="1" customFormat="1" x14ac:dyDescent="0.2">
      <c r="A184" s="162"/>
      <c r="B184" s="162"/>
      <c r="C184" s="162"/>
      <c r="D184" s="176"/>
      <c r="E184" s="162"/>
      <c r="F184" s="162"/>
      <c r="G184" s="162"/>
      <c r="H184" s="162"/>
      <c r="I184" s="162"/>
      <c r="J184" s="162"/>
      <c r="K184" s="162"/>
      <c r="L184" s="162"/>
      <c r="M184" s="162"/>
      <c r="N184" s="162"/>
      <c r="O184" s="162"/>
      <c r="P184" s="162"/>
      <c r="Q184" s="162"/>
      <c r="R184" s="416"/>
    </row>
    <row r="185" spans="1:18" s="1" customFormat="1" x14ac:dyDescent="0.2">
      <c r="A185" s="162"/>
      <c r="B185" s="162"/>
      <c r="C185" s="162"/>
      <c r="D185" s="176"/>
      <c r="E185" s="162"/>
      <c r="F185" s="162"/>
      <c r="G185" s="162"/>
      <c r="H185" s="162"/>
      <c r="I185" s="162"/>
      <c r="J185" s="162"/>
      <c r="K185" s="162"/>
      <c r="L185" s="162"/>
      <c r="M185" s="162"/>
      <c r="N185" s="162"/>
      <c r="O185" s="162"/>
      <c r="P185" s="162"/>
      <c r="Q185" s="162"/>
      <c r="R185" s="416"/>
    </row>
    <row r="186" spans="1:18" s="1" customFormat="1" x14ac:dyDescent="0.2">
      <c r="A186" s="162"/>
      <c r="B186" s="162"/>
      <c r="C186" s="162"/>
      <c r="D186" s="176"/>
      <c r="E186" s="162"/>
      <c r="F186" s="162"/>
      <c r="G186" s="162"/>
      <c r="H186" s="162"/>
      <c r="I186" s="162"/>
      <c r="J186" s="162"/>
      <c r="K186" s="162"/>
      <c r="L186" s="162"/>
      <c r="M186" s="162"/>
      <c r="N186" s="162"/>
      <c r="O186" s="162"/>
      <c r="P186" s="162"/>
      <c r="Q186" s="162"/>
      <c r="R186" s="416"/>
    </row>
    <row r="187" spans="1:18" s="1" customFormat="1" x14ac:dyDescent="0.2">
      <c r="A187" s="162"/>
      <c r="B187" s="162"/>
      <c r="C187" s="162"/>
      <c r="D187" s="176"/>
      <c r="E187" s="162"/>
      <c r="F187" s="162"/>
      <c r="G187" s="162"/>
      <c r="H187" s="162"/>
      <c r="I187" s="162"/>
      <c r="J187" s="162"/>
      <c r="K187" s="162"/>
      <c r="L187" s="162"/>
      <c r="M187" s="162"/>
      <c r="N187" s="162"/>
      <c r="O187" s="162"/>
      <c r="P187" s="162"/>
      <c r="Q187" s="162"/>
      <c r="R187" s="416"/>
    </row>
    <row r="188" spans="1:18" s="1" customFormat="1" x14ac:dyDescent="0.2">
      <c r="A188" s="162"/>
      <c r="B188" s="162"/>
      <c r="C188" s="162"/>
      <c r="D188" s="176"/>
      <c r="E188" s="162"/>
      <c r="F188" s="162"/>
      <c r="G188" s="162"/>
      <c r="H188" s="162"/>
      <c r="I188" s="162"/>
      <c r="J188" s="162"/>
      <c r="K188" s="162"/>
      <c r="L188" s="162"/>
      <c r="M188" s="162"/>
      <c r="N188" s="162"/>
      <c r="O188" s="162"/>
      <c r="P188" s="162"/>
      <c r="Q188" s="162"/>
      <c r="R188" s="416"/>
    </row>
    <row r="189" spans="1:18" s="1" customFormat="1" x14ac:dyDescent="0.2">
      <c r="A189" s="162"/>
      <c r="B189" s="162"/>
      <c r="C189" s="162"/>
      <c r="D189" s="176"/>
      <c r="E189" s="162"/>
      <c r="F189" s="162"/>
      <c r="G189" s="162"/>
      <c r="H189" s="162"/>
      <c r="I189" s="162"/>
      <c r="J189" s="162"/>
      <c r="K189" s="162"/>
      <c r="L189" s="162"/>
      <c r="M189" s="162"/>
      <c r="N189" s="162"/>
      <c r="O189" s="162"/>
      <c r="P189" s="162"/>
      <c r="Q189" s="162"/>
      <c r="R189" s="416"/>
    </row>
    <row r="190" spans="1:18" s="1" customFormat="1" x14ac:dyDescent="0.2">
      <c r="A190" s="162"/>
      <c r="B190" s="162"/>
      <c r="C190" s="162"/>
      <c r="D190" s="176"/>
      <c r="E190" s="162"/>
      <c r="F190" s="162"/>
      <c r="G190" s="162"/>
      <c r="H190" s="162"/>
      <c r="I190" s="162"/>
      <c r="J190" s="162"/>
      <c r="K190" s="162"/>
      <c r="L190" s="162"/>
      <c r="M190" s="162"/>
      <c r="N190" s="162"/>
      <c r="O190" s="162"/>
      <c r="P190" s="162"/>
      <c r="Q190" s="162"/>
      <c r="R190" s="416"/>
    </row>
    <row r="191" spans="1:18" s="1" customFormat="1" x14ac:dyDescent="0.2">
      <c r="A191" s="162"/>
      <c r="B191" s="162"/>
      <c r="C191" s="162"/>
      <c r="D191" s="176"/>
      <c r="E191" s="162"/>
      <c r="F191" s="162"/>
      <c r="G191" s="162"/>
      <c r="H191" s="162"/>
      <c r="I191" s="162"/>
      <c r="J191" s="162"/>
      <c r="K191" s="162"/>
      <c r="L191" s="162"/>
      <c r="M191" s="162"/>
      <c r="N191" s="162"/>
      <c r="O191" s="162"/>
      <c r="P191" s="162"/>
      <c r="Q191" s="162"/>
      <c r="R191" s="416"/>
    </row>
    <row r="192" spans="1:18" s="1" customFormat="1" x14ac:dyDescent="0.2">
      <c r="A192" s="162"/>
      <c r="B192" s="162"/>
      <c r="C192" s="162"/>
      <c r="D192" s="176"/>
      <c r="E192" s="162"/>
      <c r="F192" s="162"/>
      <c r="G192" s="162"/>
      <c r="H192" s="162"/>
      <c r="I192" s="162"/>
      <c r="J192" s="162"/>
      <c r="K192" s="162"/>
      <c r="L192" s="162"/>
      <c r="M192" s="162"/>
      <c r="N192" s="162"/>
      <c r="O192" s="162"/>
      <c r="P192" s="162"/>
      <c r="Q192" s="162"/>
      <c r="R192" s="416"/>
    </row>
    <row r="193" spans="1:18" s="1" customFormat="1" x14ac:dyDescent="0.2">
      <c r="A193" s="162"/>
      <c r="B193" s="162"/>
      <c r="C193" s="162"/>
      <c r="D193" s="176"/>
      <c r="E193" s="162"/>
      <c r="F193" s="162"/>
      <c r="G193" s="162"/>
      <c r="H193" s="162"/>
      <c r="I193" s="162"/>
      <c r="J193" s="162"/>
      <c r="K193" s="162"/>
      <c r="L193" s="162"/>
      <c r="M193" s="162"/>
      <c r="N193" s="162"/>
      <c r="O193" s="162"/>
      <c r="P193" s="162"/>
      <c r="Q193" s="162"/>
      <c r="R193" s="416"/>
    </row>
    <row r="194" spans="1:18" s="1" customFormat="1" x14ac:dyDescent="0.2">
      <c r="A194" s="162"/>
      <c r="B194" s="162"/>
      <c r="C194" s="162"/>
      <c r="D194" s="176"/>
      <c r="E194" s="162"/>
      <c r="F194" s="162"/>
      <c r="G194" s="162"/>
      <c r="H194" s="162"/>
      <c r="I194" s="162"/>
      <c r="J194" s="162"/>
      <c r="K194" s="162"/>
      <c r="L194" s="162"/>
      <c r="M194" s="162"/>
      <c r="N194" s="162"/>
      <c r="O194" s="162"/>
      <c r="P194" s="162"/>
      <c r="Q194" s="162"/>
      <c r="R194" s="416"/>
    </row>
    <row r="195" spans="1:18" s="1" customFormat="1" x14ac:dyDescent="0.2">
      <c r="A195" s="162"/>
      <c r="B195" s="162"/>
      <c r="C195" s="162"/>
      <c r="D195" s="176"/>
      <c r="E195" s="162"/>
      <c r="F195" s="162"/>
      <c r="G195" s="162"/>
      <c r="H195" s="162"/>
      <c r="I195" s="162"/>
      <c r="J195" s="162"/>
      <c r="K195" s="162"/>
      <c r="L195" s="162"/>
      <c r="M195" s="162"/>
      <c r="N195" s="162"/>
      <c r="O195" s="162"/>
      <c r="P195" s="162"/>
      <c r="Q195" s="162"/>
      <c r="R195" s="416"/>
    </row>
    <row r="196" spans="1:18" s="1" customFormat="1" x14ac:dyDescent="0.2">
      <c r="A196" s="162"/>
      <c r="B196" s="162"/>
      <c r="C196" s="162"/>
      <c r="D196" s="176"/>
      <c r="E196" s="162"/>
      <c r="F196" s="162"/>
      <c r="G196" s="162"/>
      <c r="H196" s="162"/>
      <c r="I196" s="162"/>
      <c r="J196" s="162"/>
      <c r="K196" s="162"/>
      <c r="L196" s="162"/>
      <c r="M196" s="162"/>
      <c r="N196" s="162"/>
      <c r="O196" s="162"/>
      <c r="P196" s="162"/>
      <c r="Q196" s="162"/>
      <c r="R196" s="416"/>
    </row>
    <row r="197" spans="1:18" s="1" customFormat="1" x14ac:dyDescent="0.2">
      <c r="A197" s="162"/>
      <c r="B197" s="162"/>
      <c r="C197" s="162"/>
      <c r="D197" s="176"/>
      <c r="E197" s="162"/>
      <c r="F197" s="162"/>
      <c r="G197" s="162"/>
      <c r="H197" s="162"/>
      <c r="I197" s="162"/>
      <c r="J197" s="162"/>
      <c r="K197" s="162"/>
      <c r="L197" s="162"/>
      <c r="M197" s="162"/>
      <c r="N197" s="162"/>
      <c r="O197" s="162"/>
      <c r="P197" s="162"/>
      <c r="Q197" s="162"/>
      <c r="R197" s="416"/>
    </row>
    <row r="198" spans="1:18" s="1" customFormat="1" x14ac:dyDescent="0.2">
      <c r="A198" s="162"/>
      <c r="B198" s="162"/>
      <c r="C198" s="162"/>
      <c r="D198" s="176"/>
      <c r="E198" s="162"/>
      <c r="F198" s="162"/>
      <c r="G198" s="162"/>
      <c r="H198" s="162"/>
      <c r="I198" s="162"/>
      <c r="J198" s="162"/>
      <c r="K198" s="162"/>
      <c r="L198" s="162"/>
      <c r="M198" s="162"/>
      <c r="N198" s="162"/>
      <c r="O198" s="162"/>
      <c r="P198" s="162"/>
      <c r="Q198" s="162"/>
      <c r="R198" s="416"/>
    </row>
    <row r="199" spans="1:18" s="1" customFormat="1" x14ac:dyDescent="0.2">
      <c r="A199" s="162"/>
      <c r="B199" s="162"/>
      <c r="C199" s="162"/>
      <c r="D199" s="176"/>
      <c r="E199" s="162"/>
      <c r="F199" s="162"/>
      <c r="G199" s="162"/>
      <c r="H199" s="162"/>
      <c r="I199" s="162"/>
      <c r="J199" s="162"/>
      <c r="K199" s="162"/>
      <c r="L199" s="162"/>
      <c r="M199" s="162"/>
      <c r="N199" s="162"/>
      <c r="O199" s="162"/>
      <c r="P199" s="162"/>
      <c r="Q199" s="162"/>
      <c r="R199" s="416"/>
    </row>
    <row r="200" spans="1:18" s="1" customFormat="1" x14ac:dyDescent="0.2">
      <c r="A200" s="162"/>
      <c r="B200" s="162"/>
      <c r="C200" s="162"/>
      <c r="D200" s="176"/>
      <c r="E200" s="162"/>
      <c r="F200" s="162"/>
      <c r="G200" s="162"/>
      <c r="H200" s="162"/>
      <c r="I200" s="162"/>
      <c r="J200" s="162"/>
      <c r="K200" s="162"/>
      <c r="L200" s="162"/>
      <c r="M200" s="162"/>
      <c r="N200" s="162"/>
      <c r="O200" s="162"/>
      <c r="P200" s="162"/>
      <c r="Q200" s="162"/>
      <c r="R200" s="416"/>
    </row>
    <row r="201" spans="1:18" s="1" customFormat="1" x14ac:dyDescent="0.2">
      <c r="A201" s="162"/>
      <c r="B201" s="162"/>
      <c r="C201" s="162"/>
      <c r="D201" s="176"/>
      <c r="E201" s="162"/>
      <c r="F201" s="162"/>
      <c r="G201" s="162"/>
      <c r="H201" s="162"/>
      <c r="I201" s="162"/>
      <c r="J201" s="162"/>
      <c r="K201" s="162"/>
      <c r="L201" s="162"/>
      <c r="M201" s="162"/>
      <c r="N201" s="162"/>
      <c r="O201" s="162"/>
      <c r="P201" s="162"/>
      <c r="Q201" s="162"/>
      <c r="R201" s="416"/>
    </row>
    <row r="202" spans="1:18" s="1" customFormat="1" x14ac:dyDescent="0.2">
      <c r="A202" s="162"/>
      <c r="B202" s="162"/>
      <c r="C202" s="162"/>
      <c r="D202" s="176"/>
      <c r="E202" s="162"/>
      <c r="F202" s="162"/>
      <c r="G202" s="162"/>
      <c r="H202" s="162"/>
      <c r="I202" s="162"/>
      <c r="J202" s="162"/>
      <c r="K202" s="162"/>
      <c r="L202" s="162"/>
      <c r="M202" s="162"/>
      <c r="N202" s="162"/>
      <c r="O202" s="162"/>
      <c r="P202" s="162"/>
      <c r="Q202" s="162"/>
      <c r="R202" s="416"/>
    </row>
    <row r="203" spans="1:18" s="1" customFormat="1" x14ac:dyDescent="0.2">
      <c r="A203" s="162"/>
      <c r="B203" s="162"/>
      <c r="C203" s="162"/>
      <c r="D203" s="176"/>
      <c r="E203" s="162"/>
      <c r="F203" s="162"/>
      <c r="G203" s="162"/>
      <c r="H203" s="162"/>
      <c r="I203" s="162"/>
      <c r="J203" s="162"/>
      <c r="K203" s="162"/>
      <c r="L203" s="162"/>
      <c r="M203" s="162"/>
      <c r="N203" s="162"/>
      <c r="O203" s="162"/>
      <c r="P203" s="162"/>
      <c r="Q203" s="162"/>
      <c r="R203" s="416"/>
    </row>
    <row r="204" spans="1:18" s="1" customFormat="1" x14ac:dyDescent="0.2">
      <c r="A204" s="162"/>
      <c r="B204" s="162"/>
      <c r="C204" s="162"/>
      <c r="D204" s="176"/>
      <c r="E204" s="162"/>
      <c r="F204" s="162"/>
      <c r="G204" s="162"/>
      <c r="H204" s="162"/>
      <c r="I204" s="162"/>
      <c r="J204" s="162"/>
      <c r="K204" s="162"/>
      <c r="L204" s="162"/>
      <c r="M204" s="162"/>
      <c r="N204" s="162"/>
      <c r="O204" s="162"/>
      <c r="P204" s="162"/>
      <c r="Q204" s="162"/>
      <c r="R204" s="416"/>
    </row>
    <row r="205" spans="1:18" s="1" customFormat="1" x14ac:dyDescent="0.2">
      <c r="A205" s="162"/>
      <c r="B205" s="162"/>
      <c r="C205" s="162"/>
      <c r="D205" s="176"/>
      <c r="E205" s="162"/>
      <c r="F205" s="162"/>
      <c r="G205" s="162"/>
      <c r="H205" s="162"/>
      <c r="I205" s="162"/>
      <c r="J205" s="162"/>
      <c r="K205" s="162"/>
      <c r="L205" s="162"/>
      <c r="M205" s="162"/>
      <c r="N205" s="162"/>
      <c r="O205" s="162"/>
      <c r="P205" s="162"/>
      <c r="Q205" s="162"/>
      <c r="R205" s="416"/>
    </row>
    <row r="206" spans="1:18" s="1" customFormat="1" x14ac:dyDescent="0.2">
      <c r="A206" s="162"/>
      <c r="B206" s="162"/>
      <c r="C206" s="162"/>
      <c r="D206" s="176"/>
      <c r="E206" s="162"/>
      <c r="F206" s="162"/>
      <c r="G206" s="162"/>
      <c r="H206" s="162"/>
      <c r="I206" s="162"/>
      <c r="J206" s="162"/>
      <c r="K206" s="162"/>
      <c r="L206" s="162"/>
      <c r="M206" s="162"/>
      <c r="N206" s="162"/>
      <c r="O206" s="162"/>
      <c r="P206" s="162"/>
      <c r="Q206" s="162"/>
      <c r="R206" s="416"/>
    </row>
    <row r="207" spans="1:18" s="1" customFormat="1" x14ac:dyDescent="0.2">
      <c r="A207" s="162"/>
      <c r="B207" s="162"/>
      <c r="C207" s="162"/>
      <c r="D207" s="176"/>
      <c r="E207" s="162"/>
      <c r="F207" s="162"/>
      <c r="G207" s="162"/>
      <c r="H207" s="162"/>
      <c r="I207" s="162"/>
      <c r="J207" s="162"/>
      <c r="K207" s="162"/>
      <c r="L207" s="162"/>
      <c r="M207" s="162"/>
      <c r="N207" s="162"/>
      <c r="O207" s="162"/>
      <c r="P207" s="162"/>
      <c r="Q207" s="162"/>
      <c r="R207" s="416"/>
    </row>
    <row r="208" spans="1:18" s="1" customFormat="1" x14ac:dyDescent="0.2">
      <c r="A208" s="162"/>
      <c r="B208" s="162"/>
      <c r="C208" s="162"/>
      <c r="D208" s="176"/>
      <c r="E208" s="162"/>
      <c r="F208" s="162"/>
      <c r="G208" s="162"/>
      <c r="H208" s="162"/>
      <c r="I208" s="162"/>
      <c r="J208" s="162"/>
      <c r="K208" s="162"/>
      <c r="L208" s="162"/>
      <c r="M208" s="162"/>
      <c r="N208" s="162"/>
      <c r="O208" s="162"/>
      <c r="P208" s="162"/>
      <c r="Q208" s="162"/>
      <c r="R208" s="416"/>
    </row>
    <row r="209" spans="1:18" s="1" customFormat="1" x14ac:dyDescent="0.2">
      <c r="A209" s="162"/>
      <c r="B209" s="162"/>
      <c r="C209" s="162"/>
      <c r="D209" s="176"/>
      <c r="E209" s="162"/>
      <c r="F209" s="162"/>
      <c r="G209" s="162"/>
      <c r="H209" s="162"/>
      <c r="I209" s="162"/>
      <c r="J209" s="162"/>
      <c r="K209" s="162"/>
      <c r="L209" s="162"/>
      <c r="M209" s="162"/>
      <c r="N209" s="162"/>
      <c r="O209" s="162"/>
      <c r="P209" s="162"/>
      <c r="Q209" s="162"/>
      <c r="R209" s="416"/>
    </row>
    <row r="210" spans="1:18" s="1" customFormat="1" x14ac:dyDescent="0.2">
      <c r="A210" s="162"/>
      <c r="B210" s="162"/>
      <c r="C210" s="162"/>
      <c r="D210" s="176"/>
      <c r="E210" s="162"/>
      <c r="F210" s="162"/>
      <c r="G210" s="162"/>
      <c r="H210" s="162"/>
      <c r="I210" s="162"/>
      <c r="J210" s="162"/>
      <c r="K210" s="162"/>
      <c r="L210" s="162"/>
      <c r="M210" s="162"/>
      <c r="N210" s="162"/>
      <c r="O210" s="162"/>
      <c r="P210" s="162"/>
      <c r="Q210" s="162"/>
      <c r="R210" s="416"/>
    </row>
    <row r="211" spans="1:18" s="1" customFormat="1" x14ac:dyDescent="0.2">
      <c r="A211" s="162"/>
      <c r="B211" s="162"/>
      <c r="C211" s="162"/>
      <c r="D211" s="176"/>
      <c r="E211" s="162"/>
      <c r="F211" s="162"/>
      <c r="G211" s="162"/>
      <c r="H211" s="162"/>
      <c r="I211" s="162"/>
      <c r="J211" s="162"/>
      <c r="K211" s="162"/>
      <c r="L211" s="162"/>
      <c r="M211" s="162"/>
      <c r="N211" s="162"/>
      <c r="O211" s="162"/>
      <c r="P211" s="162"/>
      <c r="Q211" s="162"/>
      <c r="R211" s="416"/>
    </row>
    <row r="212" spans="1:18" s="1" customFormat="1" x14ac:dyDescent="0.2">
      <c r="A212" s="162"/>
      <c r="B212" s="162"/>
      <c r="C212" s="162"/>
      <c r="D212" s="176"/>
      <c r="E212" s="162"/>
      <c r="F212" s="162"/>
      <c r="G212" s="162"/>
      <c r="H212" s="162"/>
      <c r="I212" s="162"/>
      <c r="J212" s="162"/>
      <c r="K212" s="162"/>
      <c r="L212" s="162"/>
      <c r="M212" s="162"/>
      <c r="N212" s="162"/>
      <c r="O212" s="162"/>
      <c r="P212" s="162"/>
      <c r="Q212" s="162"/>
      <c r="R212" s="416"/>
    </row>
    <row r="213" spans="1:18" s="1" customFormat="1" x14ac:dyDescent="0.2">
      <c r="A213" s="162"/>
      <c r="B213" s="162"/>
      <c r="C213" s="162"/>
      <c r="D213" s="176"/>
      <c r="E213" s="162"/>
      <c r="F213" s="162"/>
      <c r="G213" s="162"/>
      <c r="H213" s="162"/>
      <c r="I213" s="162"/>
      <c r="J213" s="162"/>
      <c r="K213" s="162"/>
      <c r="L213" s="162"/>
      <c r="M213" s="162"/>
      <c r="N213" s="162"/>
      <c r="O213" s="162"/>
      <c r="P213" s="162"/>
      <c r="Q213" s="162"/>
      <c r="R213" s="416"/>
    </row>
    <row r="214" spans="1:18" s="1" customFormat="1" x14ac:dyDescent="0.2">
      <c r="A214" s="162"/>
      <c r="B214" s="162"/>
      <c r="C214" s="162"/>
      <c r="D214" s="176"/>
      <c r="E214" s="162"/>
      <c r="F214" s="162"/>
      <c r="G214" s="162"/>
      <c r="H214" s="162"/>
      <c r="I214" s="162"/>
      <c r="J214" s="162"/>
      <c r="K214" s="162"/>
      <c r="L214" s="162"/>
      <c r="M214" s="162"/>
      <c r="N214" s="162"/>
      <c r="O214" s="162"/>
      <c r="P214" s="162"/>
      <c r="Q214" s="162"/>
      <c r="R214" s="416"/>
    </row>
    <row r="215" spans="1:18" s="1" customFormat="1" x14ac:dyDescent="0.2">
      <c r="A215" s="162"/>
      <c r="B215" s="162"/>
      <c r="C215" s="162"/>
      <c r="D215" s="176"/>
      <c r="E215" s="162"/>
      <c r="F215" s="162"/>
      <c r="G215" s="162"/>
      <c r="H215" s="162"/>
      <c r="I215" s="162"/>
      <c r="J215" s="162"/>
      <c r="K215" s="162"/>
      <c r="L215" s="162"/>
      <c r="M215" s="162"/>
      <c r="N215" s="162"/>
      <c r="O215" s="162"/>
      <c r="P215" s="162"/>
      <c r="Q215" s="162"/>
      <c r="R215" s="416"/>
    </row>
    <row r="216" spans="1:18" s="1" customFormat="1" x14ac:dyDescent="0.2">
      <c r="A216" s="162"/>
      <c r="B216" s="162"/>
      <c r="C216" s="162"/>
      <c r="D216" s="176"/>
      <c r="E216" s="162"/>
      <c r="F216" s="162"/>
      <c r="G216" s="162"/>
      <c r="H216" s="162"/>
      <c r="I216" s="162"/>
      <c r="J216" s="162"/>
      <c r="K216" s="162"/>
      <c r="L216" s="162"/>
      <c r="M216" s="162"/>
      <c r="N216" s="162"/>
      <c r="O216" s="162"/>
      <c r="P216" s="162"/>
      <c r="Q216" s="162"/>
      <c r="R216" s="416"/>
    </row>
    <row r="217" spans="1:18" s="1" customFormat="1" x14ac:dyDescent="0.2">
      <c r="A217" s="162"/>
      <c r="B217" s="162"/>
      <c r="C217" s="162"/>
      <c r="D217" s="176"/>
      <c r="E217" s="162"/>
      <c r="F217" s="162"/>
      <c r="G217" s="162"/>
      <c r="H217" s="162"/>
      <c r="I217" s="162"/>
      <c r="J217" s="162"/>
      <c r="K217" s="162"/>
      <c r="L217" s="162"/>
      <c r="M217" s="162"/>
      <c r="N217" s="162"/>
      <c r="O217" s="162"/>
      <c r="P217" s="162"/>
      <c r="Q217" s="162"/>
      <c r="R217" s="416"/>
    </row>
    <row r="218" spans="1:18" s="1" customFormat="1" x14ac:dyDescent="0.2">
      <c r="A218" s="162"/>
      <c r="B218" s="162"/>
      <c r="C218" s="162"/>
      <c r="D218" s="176"/>
      <c r="E218" s="162"/>
      <c r="F218" s="162"/>
      <c r="G218" s="162"/>
      <c r="H218" s="162"/>
      <c r="I218" s="162"/>
      <c r="J218" s="162"/>
      <c r="K218" s="162"/>
      <c r="L218" s="162"/>
      <c r="M218" s="162"/>
      <c r="N218" s="162"/>
      <c r="O218" s="162"/>
      <c r="P218" s="162"/>
      <c r="Q218" s="162"/>
      <c r="R218" s="416"/>
    </row>
    <row r="219" spans="1:18" s="1" customFormat="1" x14ac:dyDescent="0.2">
      <c r="A219" s="162"/>
      <c r="B219" s="162"/>
      <c r="C219" s="162"/>
      <c r="D219" s="176"/>
      <c r="E219" s="162"/>
      <c r="F219" s="162"/>
      <c r="G219" s="162"/>
      <c r="H219" s="162"/>
      <c r="I219" s="162"/>
      <c r="J219" s="162"/>
      <c r="K219" s="162"/>
      <c r="L219" s="162"/>
      <c r="M219" s="162"/>
      <c r="N219" s="162"/>
      <c r="O219" s="162"/>
      <c r="P219" s="162"/>
      <c r="Q219" s="162"/>
      <c r="R219" s="416"/>
    </row>
    <row r="220" spans="1:18" s="1" customFormat="1" x14ac:dyDescent="0.2">
      <c r="A220" s="162"/>
      <c r="B220" s="162"/>
      <c r="C220" s="162"/>
      <c r="D220" s="176"/>
      <c r="E220" s="162"/>
      <c r="F220" s="162"/>
      <c r="G220" s="162"/>
      <c r="H220" s="162"/>
      <c r="I220" s="162"/>
      <c r="J220" s="162"/>
      <c r="K220" s="162"/>
      <c r="L220" s="162"/>
      <c r="M220" s="162"/>
      <c r="N220" s="162"/>
      <c r="O220" s="162"/>
      <c r="P220" s="162"/>
      <c r="Q220" s="162"/>
      <c r="R220" s="416"/>
    </row>
    <row r="221" spans="1:18" s="1" customFormat="1" x14ac:dyDescent="0.2">
      <c r="A221" s="162"/>
      <c r="B221" s="162"/>
      <c r="C221" s="162"/>
      <c r="D221" s="176"/>
      <c r="E221" s="162"/>
      <c r="F221" s="162"/>
      <c r="G221" s="162"/>
      <c r="H221" s="162"/>
      <c r="I221" s="162"/>
      <c r="J221" s="162"/>
      <c r="K221" s="162"/>
      <c r="L221" s="162"/>
      <c r="M221" s="162"/>
      <c r="N221" s="162"/>
      <c r="O221" s="162"/>
      <c r="P221" s="162"/>
      <c r="Q221" s="162"/>
      <c r="R221" s="416"/>
    </row>
    <row r="222" spans="1:18" s="1" customFormat="1" x14ac:dyDescent="0.2">
      <c r="A222" s="162"/>
      <c r="B222" s="162"/>
      <c r="C222" s="162"/>
      <c r="D222" s="176"/>
      <c r="E222" s="162"/>
      <c r="F222" s="162"/>
      <c r="G222" s="162"/>
      <c r="H222" s="162"/>
      <c r="I222" s="162"/>
      <c r="J222" s="162"/>
      <c r="K222" s="162"/>
      <c r="L222" s="162"/>
      <c r="M222" s="162"/>
      <c r="N222" s="162"/>
      <c r="O222" s="162"/>
      <c r="P222" s="162"/>
      <c r="Q222" s="162"/>
      <c r="R222" s="416"/>
    </row>
    <row r="223" spans="1:18" s="1" customFormat="1" x14ac:dyDescent="0.2">
      <c r="A223" s="162"/>
      <c r="B223" s="162"/>
      <c r="C223" s="162"/>
      <c r="D223" s="176"/>
      <c r="E223" s="162"/>
      <c r="F223" s="162"/>
      <c r="G223" s="162"/>
      <c r="H223" s="162"/>
      <c r="I223" s="162"/>
      <c r="J223" s="162"/>
      <c r="K223" s="162"/>
      <c r="L223" s="162"/>
      <c r="M223" s="162"/>
      <c r="N223" s="162"/>
      <c r="O223" s="162"/>
      <c r="P223" s="162"/>
      <c r="Q223" s="162"/>
      <c r="R223" s="416"/>
    </row>
    <row r="224" spans="1:18" s="1" customFormat="1" x14ac:dyDescent="0.2">
      <c r="A224" s="162"/>
      <c r="B224" s="162"/>
      <c r="C224" s="162"/>
      <c r="D224" s="176"/>
      <c r="E224" s="162"/>
      <c r="F224" s="162"/>
      <c r="G224" s="162"/>
      <c r="H224" s="162"/>
      <c r="I224" s="162"/>
      <c r="J224" s="162"/>
      <c r="K224" s="162"/>
      <c r="L224" s="162"/>
      <c r="M224" s="162"/>
      <c r="N224" s="162"/>
      <c r="O224" s="162"/>
      <c r="P224" s="162"/>
      <c r="Q224" s="162"/>
      <c r="R224" s="416"/>
    </row>
    <row r="225" spans="1:18" s="1" customFormat="1" x14ac:dyDescent="0.2">
      <c r="A225" s="162"/>
      <c r="B225" s="162"/>
      <c r="C225" s="162"/>
      <c r="D225" s="176"/>
      <c r="E225" s="162"/>
      <c r="F225" s="162"/>
      <c r="G225" s="162"/>
      <c r="H225" s="162"/>
      <c r="I225" s="162"/>
      <c r="J225" s="162"/>
      <c r="K225" s="162"/>
      <c r="L225" s="162"/>
      <c r="M225" s="162"/>
      <c r="N225" s="162"/>
      <c r="O225" s="162"/>
      <c r="P225" s="162"/>
      <c r="Q225" s="162"/>
      <c r="R225" s="416"/>
    </row>
    <row r="226" spans="1:18" s="1" customFormat="1" x14ac:dyDescent="0.2">
      <c r="A226" s="162"/>
      <c r="B226" s="162"/>
      <c r="C226" s="162"/>
      <c r="D226" s="176"/>
      <c r="E226" s="162"/>
      <c r="F226" s="162"/>
      <c r="G226" s="162"/>
      <c r="H226" s="162"/>
      <c r="I226" s="162"/>
      <c r="J226" s="162"/>
      <c r="K226" s="162"/>
      <c r="L226" s="162"/>
      <c r="M226" s="162"/>
      <c r="N226" s="162"/>
      <c r="O226" s="162"/>
      <c r="P226" s="162"/>
      <c r="Q226" s="162"/>
      <c r="R226" s="416"/>
    </row>
    <row r="227" spans="1:18" s="1" customFormat="1" x14ac:dyDescent="0.2">
      <c r="A227" s="162"/>
      <c r="B227" s="162"/>
      <c r="C227" s="162"/>
      <c r="D227" s="176"/>
      <c r="E227" s="162"/>
      <c r="F227" s="162"/>
      <c r="G227" s="162"/>
      <c r="H227" s="162"/>
      <c r="I227" s="162"/>
      <c r="J227" s="162"/>
      <c r="K227" s="162"/>
      <c r="L227" s="162"/>
      <c r="M227" s="162"/>
      <c r="N227" s="162"/>
      <c r="O227" s="162"/>
      <c r="P227" s="162"/>
      <c r="Q227" s="162"/>
      <c r="R227" s="416"/>
    </row>
    <row r="228" spans="1:18" s="1" customFormat="1" x14ac:dyDescent="0.2">
      <c r="A228" s="162"/>
      <c r="B228" s="162"/>
      <c r="C228" s="162"/>
      <c r="D228" s="176"/>
      <c r="E228" s="162"/>
      <c r="F228" s="162"/>
      <c r="G228" s="162"/>
      <c r="H228" s="162"/>
      <c r="I228" s="162"/>
      <c r="J228" s="162"/>
      <c r="K228" s="162"/>
      <c r="L228" s="162"/>
      <c r="M228" s="162"/>
      <c r="N228" s="162"/>
      <c r="O228" s="162"/>
      <c r="P228" s="162"/>
      <c r="Q228" s="162"/>
      <c r="R228" s="416"/>
    </row>
    <row r="229" spans="1:18" s="1" customFormat="1" x14ac:dyDescent="0.2">
      <c r="A229" s="162"/>
      <c r="B229" s="162"/>
      <c r="C229" s="162"/>
      <c r="D229" s="176"/>
      <c r="E229" s="162"/>
      <c r="F229" s="162"/>
      <c r="G229" s="162"/>
      <c r="H229" s="162"/>
      <c r="I229" s="162"/>
      <c r="J229" s="162"/>
      <c r="K229" s="162"/>
      <c r="L229" s="162"/>
      <c r="M229" s="162"/>
      <c r="N229" s="162"/>
      <c r="O229" s="162"/>
      <c r="P229" s="162"/>
      <c r="Q229" s="162"/>
      <c r="R229" s="416"/>
    </row>
    <row r="230" spans="1:18" s="1" customFormat="1" x14ac:dyDescent="0.2">
      <c r="A230" s="162"/>
      <c r="B230" s="162"/>
      <c r="C230" s="162"/>
      <c r="D230" s="176"/>
      <c r="E230" s="162"/>
      <c r="F230" s="162"/>
      <c r="G230" s="162"/>
      <c r="H230" s="162"/>
      <c r="I230" s="162"/>
      <c r="J230" s="162"/>
      <c r="K230" s="162"/>
      <c r="L230" s="162"/>
      <c r="M230" s="162"/>
      <c r="N230" s="162"/>
      <c r="O230" s="162"/>
      <c r="P230" s="162"/>
      <c r="Q230" s="162"/>
      <c r="R230" s="416"/>
    </row>
    <row r="231" spans="1:18" s="1" customFormat="1" x14ac:dyDescent="0.2">
      <c r="A231" s="162"/>
      <c r="B231" s="162"/>
      <c r="C231" s="162"/>
      <c r="D231" s="176"/>
      <c r="E231" s="162"/>
      <c r="F231" s="162"/>
      <c r="G231" s="162"/>
      <c r="H231" s="162"/>
      <c r="I231" s="162"/>
      <c r="J231" s="162"/>
      <c r="K231" s="162"/>
      <c r="L231" s="162"/>
      <c r="M231" s="162"/>
      <c r="N231" s="162"/>
      <c r="O231" s="162"/>
      <c r="P231" s="162"/>
      <c r="Q231" s="162"/>
      <c r="R231" s="416"/>
    </row>
    <row r="232" spans="1:18" s="1" customFormat="1" x14ac:dyDescent="0.2">
      <c r="A232" s="162"/>
      <c r="B232" s="162"/>
      <c r="C232" s="162"/>
      <c r="D232" s="176"/>
      <c r="E232" s="162"/>
      <c r="F232" s="162"/>
      <c r="G232" s="162"/>
      <c r="H232" s="162"/>
      <c r="I232" s="162"/>
      <c r="J232" s="162"/>
      <c r="K232" s="162"/>
      <c r="L232" s="162"/>
      <c r="M232" s="162"/>
      <c r="N232" s="162"/>
      <c r="O232" s="162"/>
      <c r="P232" s="162"/>
      <c r="Q232" s="162"/>
      <c r="R232" s="416"/>
    </row>
    <row r="233" spans="1:18" s="1" customFormat="1" x14ac:dyDescent="0.2">
      <c r="A233" s="162"/>
      <c r="B233" s="162"/>
      <c r="C233" s="162"/>
      <c r="D233" s="176"/>
      <c r="E233" s="162"/>
      <c r="F233" s="162"/>
      <c r="G233" s="162"/>
      <c r="H233" s="162"/>
      <c r="I233" s="162"/>
      <c r="J233" s="162"/>
      <c r="K233" s="162"/>
      <c r="L233" s="162"/>
      <c r="M233" s="162"/>
      <c r="N233" s="162"/>
      <c r="O233" s="162"/>
      <c r="P233" s="162"/>
      <c r="Q233" s="162"/>
      <c r="R233" s="416"/>
    </row>
    <row r="234" spans="1:18" s="1" customFormat="1" x14ac:dyDescent="0.2">
      <c r="A234" s="162"/>
      <c r="B234" s="162"/>
      <c r="C234" s="162"/>
      <c r="D234" s="176"/>
      <c r="E234" s="162"/>
      <c r="F234" s="162"/>
      <c r="G234" s="162"/>
      <c r="H234" s="162"/>
      <c r="I234" s="162"/>
      <c r="J234" s="162"/>
      <c r="K234" s="162"/>
      <c r="L234" s="162"/>
      <c r="M234" s="162"/>
      <c r="N234" s="162"/>
      <c r="O234" s="162"/>
      <c r="P234" s="162"/>
      <c r="Q234" s="162"/>
      <c r="R234" s="416"/>
    </row>
    <row r="235" spans="1:18" s="1" customFormat="1" x14ac:dyDescent="0.2">
      <c r="A235" s="162"/>
      <c r="B235" s="162"/>
      <c r="C235" s="162"/>
      <c r="D235" s="176"/>
      <c r="E235" s="162"/>
      <c r="F235" s="162"/>
      <c r="G235" s="162"/>
      <c r="H235" s="162"/>
      <c r="I235" s="162"/>
      <c r="J235" s="162"/>
      <c r="K235" s="162"/>
      <c r="L235" s="162"/>
      <c r="M235" s="162"/>
      <c r="N235" s="162"/>
      <c r="O235" s="162"/>
      <c r="P235" s="162"/>
      <c r="Q235" s="162"/>
      <c r="R235" s="416"/>
    </row>
    <row r="236" spans="1:18" s="1" customFormat="1" x14ac:dyDescent="0.2">
      <c r="A236" s="162"/>
      <c r="B236" s="162"/>
      <c r="C236" s="162"/>
      <c r="D236" s="176"/>
      <c r="E236" s="162"/>
      <c r="F236" s="162"/>
      <c r="G236" s="162"/>
      <c r="H236" s="162"/>
      <c r="I236" s="162"/>
      <c r="J236" s="162"/>
      <c r="K236" s="162"/>
      <c r="L236" s="162"/>
      <c r="M236" s="162"/>
      <c r="N236" s="162"/>
      <c r="O236" s="162"/>
      <c r="P236" s="162"/>
      <c r="Q236" s="162"/>
      <c r="R236" s="416"/>
    </row>
    <row r="237" spans="1:18" s="1" customFormat="1" x14ac:dyDescent="0.2">
      <c r="A237" s="162"/>
      <c r="B237" s="162"/>
      <c r="C237" s="162"/>
      <c r="D237" s="176"/>
      <c r="E237" s="162"/>
      <c r="F237" s="162"/>
      <c r="G237" s="162"/>
      <c r="H237" s="162"/>
      <c r="I237" s="162"/>
      <c r="J237" s="162"/>
      <c r="K237" s="162"/>
      <c r="L237" s="162"/>
      <c r="M237" s="162"/>
      <c r="N237" s="162"/>
      <c r="O237" s="162"/>
      <c r="P237" s="162"/>
      <c r="Q237" s="162"/>
      <c r="R237" s="416"/>
    </row>
    <row r="238" spans="1:18" s="1" customFormat="1" x14ac:dyDescent="0.2">
      <c r="A238" s="162"/>
      <c r="B238" s="162"/>
      <c r="C238" s="162"/>
      <c r="D238" s="176"/>
      <c r="E238" s="162"/>
      <c r="F238" s="162"/>
      <c r="G238" s="162"/>
      <c r="H238" s="162"/>
      <c r="I238" s="162"/>
      <c r="J238" s="162"/>
      <c r="K238" s="162"/>
      <c r="L238" s="162"/>
      <c r="M238" s="162"/>
      <c r="N238" s="162"/>
      <c r="O238" s="162"/>
      <c r="P238" s="162"/>
      <c r="Q238" s="162"/>
      <c r="R238" s="416"/>
    </row>
    <row r="239" spans="1:18" s="1" customFormat="1" x14ac:dyDescent="0.2">
      <c r="A239" s="162"/>
      <c r="B239" s="162"/>
      <c r="C239" s="162"/>
      <c r="D239" s="176"/>
      <c r="E239" s="162"/>
      <c r="F239" s="162"/>
      <c r="G239" s="162"/>
      <c r="H239" s="162"/>
      <c r="I239" s="162"/>
      <c r="J239" s="162"/>
      <c r="K239" s="162"/>
      <c r="L239" s="162"/>
      <c r="M239" s="162"/>
      <c r="N239" s="162"/>
      <c r="O239" s="162"/>
      <c r="P239" s="162"/>
      <c r="Q239" s="162"/>
      <c r="R239" s="416"/>
    </row>
    <row r="240" spans="1:18" s="1" customFormat="1" x14ac:dyDescent="0.2">
      <c r="A240" s="162"/>
      <c r="B240" s="162"/>
      <c r="C240" s="162"/>
      <c r="D240" s="176"/>
      <c r="E240" s="162"/>
      <c r="F240" s="162"/>
      <c r="G240" s="162"/>
      <c r="H240" s="162"/>
      <c r="I240" s="162"/>
      <c r="J240" s="162"/>
      <c r="K240" s="162"/>
      <c r="L240" s="162"/>
      <c r="M240" s="162"/>
      <c r="N240" s="162"/>
      <c r="O240" s="162"/>
      <c r="P240" s="162"/>
      <c r="Q240" s="162"/>
      <c r="R240" s="416"/>
    </row>
    <row r="241" spans="1:18" s="1" customFormat="1" x14ac:dyDescent="0.2">
      <c r="A241" s="162"/>
      <c r="B241" s="162"/>
      <c r="C241" s="162"/>
      <c r="D241" s="176"/>
      <c r="E241" s="162"/>
      <c r="F241" s="162"/>
      <c r="G241" s="162"/>
      <c r="H241" s="162"/>
      <c r="I241" s="162"/>
      <c r="J241" s="162"/>
      <c r="K241" s="162"/>
      <c r="L241" s="162"/>
      <c r="M241" s="162"/>
      <c r="N241" s="162"/>
      <c r="O241" s="162"/>
      <c r="P241" s="162"/>
      <c r="Q241" s="162"/>
      <c r="R241" s="416"/>
    </row>
    <row r="242" spans="1:18" s="1" customFormat="1" x14ac:dyDescent="0.2">
      <c r="A242" s="162"/>
      <c r="B242" s="162"/>
      <c r="C242" s="162"/>
      <c r="D242" s="176"/>
      <c r="E242" s="162"/>
      <c r="F242" s="162"/>
      <c r="G242" s="162"/>
      <c r="H242" s="162"/>
      <c r="I242" s="162"/>
      <c r="J242" s="162"/>
      <c r="K242" s="162"/>
      <c r="L242" s="162"/>
      <c r="M242" s="162"/>
      <c r="N242" s="162"/>
      <c r="O242" s="162"/>
      <c r="P242" s="162"/>
      <c r="Q242" s="162"/>
      <c r="R242" s="416"/>
    </row>
    <row r="243" spans="1:18" s="1" customFormat="1" x14ac:dyDescent="0.2">
      <c r="A243" s="162"/>
      <c r="B243" s="162"/>
      <c r="C243" s="162"/>
      <c r="D243" s="176"/>
      <c r="E243" s="162"/>
      <c r="F243" s="162"/>
      <c r="G243" s="162"/>
      <c r="H243" s="162"/>
      <c r="I243" s="162"/>
      <c r="J243" s="162"/>
      <c r="K243" s="162"/>
      <c r="L243" s="162"/>
      <c r="M243" s="162"/>
      <c r="N243" s="162"/>
      <c r="O243" s="162"/>
      <c r="P243" s="162"/>
      <c r="Q243" s="162"/>
      <c r="R243" s="416"/>
    </row>
    <row r="244" spans="1:18" s="1" customFormat="1" x14ac:dyDescent="0.2">
      <c r="A244" s="162"/>
      <c r="B244" s="162"/>
      <c r="C244" s="162"/>
      <c r="D244" s="176"/>
      <c r="E244" s="162"/>
      <c r="F244" s="162"/>
      <c r="G244" s="162"/>
      <c r="H244" s="162"/>
      <c r="I244" s="162"/>
      <c r="J244" s="162"/>
      <c r="K244" s="162"/>
      <c r="L244" s="162"/>
      <c r="M244" s="162"/>
      <c r="N244" s="162"/>
      <c r="O244" s="162"/>
      <c r="P244" s="162"/>
      <c r="Q244" s="162"/>
      <c r="R244" s="416"/>
    </row>
    <row r="245" spans="1:18" s="1" customFormat="1" x14ac:dyDescent="0.2">
      <c r="A245" s="162"/>
      <c r="B245" s="162"/>
      <c r="C245" s="162"/>
      <c r="D245" s="176"/>
      <c r="E245" s="162"/>
      <c r="F245" s="162"/>
      <c r="G245" s="162"/>
      <c r="H245" s="162"/>
      <c r="I245" s="162"/>
      <c r="J245" s="162"/>
      <c r="K245" s="162"/>
      <c r="L245" s="162"/>
      <c r="M245" s="162"/>
      <c r="N245" s="162"/>
      <c r="O245" s="162"/>
      <c r="P245" s="162"/>
      <c r="Q245" s="162"/>
      <c r="R245" s="416"/>
    </row>
    <row r="246" spans="1:18" s="1" customFormat="1" x14ac:dyDescent="0.2">
      <c r="A246" s="162"/>
      <c r="B246" s="162"/>
      <c r="C246" s="162"/>
      <c r="D246" s="176"/>
      <c r="E246" s="162"/>
      <c r="F246" s="162"/>
      <c r="G246" s="162"/>
      <c r="H246" s="162"/>
      <c r="I246" s="162"/>
      <c r="J246" s="162"/>
      <c r="K246" s="162"/>
      <c r="L246" s="162"/>
      <c r="M246" s="162"/>
      <c r="N246" s="162"/>
      <c r="O246" s="162"/>
      <c r="P246" s="162"/>
      <c r="Q246" s="162"/>
      <c r="R246" s="416"/>
    </row>
    <row r="247" spans="1:18" s="1" customFormat="1" x14ac:dyDescent="0.2">
      <c r="A247" s="162"/>
      <c r="B247" s="162"/>
      <c r="C247" s="162"/>
      <c r="D247" s="176"/>
      <c r="E247" s="162"/>
      <c r="F247" s="162"/>
      <c r="G247" s="162"/>
      <c r="H247" s="162"/>
      <c r="I247" s="162"/>
      <c r="J247" s="162"/>
      <c r="K247" s="162"/>
      <c r="L247" s="162"/>
      <c r="M247" s="162"/>
      <c r="N247" s="162"/>
      <c r="O247" s="162"/>
      <c r="P247" s="162"/>
      <c r="Q247" s="162"/>
      <c r="R247" s="416"/>
    </row>
    <row r="248" spans="1:18" s="1" customFormat="1" x14ac:dyDescent="0.2">
      <c r="A248" s="162"/>
      <c r="B248" s="162"/>
      <c r="C248" s="162"/>
      <c r="D248" s="176"/>
      <c r="E248" s="162"/>
      <c r="F248" s="162"/>
      <c r="G248" s="162"/>
      <c r="H248" s="162"/>
      <c r="I248" s="162"/>
      <c r="J248" s="162"/>
      <c r="K248" s="162"/>
      <c r="L248" s="162"/>
      <c r="M248" s="162"/>
      <c r="N248" s="162"/>
      <c r="O248" s="162"/>
      <c r="P248" s="162"/>
      <c r="Q248" s="162"/>
      <c r="R248" s="416"/>
    </row>
    <row r="249" spans="1:18" s="1" customFormat="1" x14ac:dyDescent="0.2">
      <c r="A249" s="162"/>
      <c r="B249" s="162"/>
      <c r="C249" s="162"/>
      <c r="D249" s="176"/>
      <c r="E249" s="162"/>
      <c r="F249" s="162"/>
      <c r="G249" s="162"/>
      <c r="H249" s="162"/>
      <c r="I249" s="162"/>
      <c r="J249" s="162"/>
      <c r="K249" s="162"/>
      <c r="L249" s="162"/>
      <c r="M249" s="162"/>
      <c r="N249" s="162"/>
      <c r="O249" s="162"/>
      <c r="P249" s="162"/>
      <c r="Q249" s="162"/>
      <c r="R249" s="416"/>
    </row>
    <row r="250" spans="1:18" s="1" customFormat="1" x14ac:dyDescent="0.2">
      <c r="A250" s="162"/>
      <c r="B250" s="162"/>
      <c r="C250" s="162"/>
      <c r="D250" s="176"/>
      <c r="E250" s="162"/>
      <c r="F250" s="162"/>
      <c r="G250" s="162"/>
      <c r="H250" s="162"/>
      <c r="I250" s="162"/>
      <c r="J250" s="162"/>
      <c r="K250" s="162"/>
      <c r="L250" s="162"/>
      <c r="M250" s="162"/>
      <c r="N250" s="162"/>
      <c r="O250" s="162"/>
      <c r="P250" s="162"/>
      <c r="Q250" s="162"/>
      <c r="R250" s="416"/>
    </row>
    <row r="251" spans="1:18" s="1" customFormat="1" x14ac:dyDescent="0.2">
      <c r="A251" s="162"/>
      <c r="B251" s="162"/>
      <c r="C251" s="162"/>
      <c r="D251" s="176"/>
      <c r="E251" s="162"/>
      <c r="F251" s="162"/>
      <c r="G251" s="162"/>
      <c r="H251" s="162"/>
      <c r="I251" s="162"/>
      <c r="J251" s="162"/>
      <c r="K251" s="162"/>
      <c r="L251" s="162"/>
      <c r="M251" s="162"/>
      <c r="N251" s="162"/>
      <c r="O251" s="162"/>
      <c r="P251" s="162"/>
      <c r="Q251" s="162"/>
      <c r="R251" s="416"/>
    </row>
    <row r="252" spans="1:18" s="1" customFormat="1" x14ac:dyDescent="0.2">
      <c r="A252" s="162"/>
      <c r="B252" s="162"/>
      <c r="C252" s="162"/>
      <c r="D252" s="176"/>
      <c r="E252" s="162"/>
      <c r="F252" s="162"/>
      <c r="G252" s="162"/>
      <c r="H252" s="162"/>
      <c r="I252" s="162"/>
      <c r="J252" s="162"/>
      <c r="K252" s="162"/>
      <c r="L252" s="162"/>
      <c r="M252" s="162"/>
      <c r="N252" s="162"/>
      <c r="O252" s="162"/>
      <c r="P252" s="162"/>
      <c r="Q252" s="162"/>
      <c r="R252" s="416"/>
    </row>
    <row r="253" spans="1:18" s="1" customFormat="1" x14ac:dyDescent="0.2">
      <c r="A253" s="162"/>
      <c r="B253" s="162"/>
      <c r="C253" s="162"/>
      <c r="D253" s="176"/>
      <c r="E253" s="162"/>
      <c r="F253" s="162"/>
      <c r="G253" s="162"/>
      <c r="H253" s="162"/>
      <c r="I253" s="162"/>
      <c r="J253" s="162"/>
      <c r="K253" s="162"/>
      <c r="L253" s="162"/>
      <c r="M253" s="162"/>
      <c r="N253" s="162"/>
      <c r="O253" s="162"/>
      <c r="P253" s="162"/>
      <c r="Q253" s="162"/>
      <c r="R253" s="416"/>
    </row>
    <row r="254" spans="1:18" s="1" customFormat="1" x14ac:dyDescent="0.2">
      <c r="A254" s="162"/>
      <c r="B254" s="162"/>
      <c r="C254" s="162"/>
      <c r="D254" s="176"/>
      <c r="E254" s="162"/>
      <c r="F254" s="162"/>
      <c r="G254" s="162"/>
      <c r="H254" s="162"/>
      <c r="I254" s="162"/>
      <c r="J254" s="162"/>
      <c r="K254" s="162"/>
      <c r="L254" s="162"/>
      <c r="M254" s="162"/>
      <c r="N254" s="162"/>
      <c r="O254" s="162"/>
      <c r="P254" s="162"/>
      <c r="Q254" s="162"/>
      <c r="R254" s="416"/>
    </row>
    <row r="255" spans="1:18" s="1" customFormat="1" x14ac:dyDescent="0.2">
      <c r="A255" s="162"/>
      <c r="B255" s="162"/>
      <c r="C255" s="162"/>
      <c r="D255" s="176"/>
      <c r="E255" s="162"/>
      <c r="F255" s="162"/>
      <c r="G255" s="162"/>
      <c r="H255" s="162"/>
      <c r="I255" s="162"/>
      <c r="J255" s="162"/>
      <c r="K255" s="162"/>
      <c r="L255" s="162"/>
      <c r="M255" s="162"/>
      <c r="N255" s="162"/>
      <c r="O255" s="162"/>
      <c r="P255" s="162"/>
      <c r="Q255" s="162"/>
      <c r="R255" s="416"/>
    </row>
    <row r="256" spans="1:18" s="1" customFormat="1" x14ac:dyDescent="0.2">
      <c r="A256" s="162"/>
      <c r="B256" s="162"/>
      <c r="C256" s="162"/>
      <c r="D256" s="176"/>
      <c r="E256" s="162"/>
      <c r="F256" s="162"/>
      <c r="G256" s="162"/>
      <c r="H256" s="162"/>
      <c r="I256" s="162"/>
      <c r="J256" s="162"/>
      <c r="K256" s="162"/>
      <c r="L256" s="162"/>
      <c r="M256" s="162"/>
      <c r="N256" s="162"/>
      <c r="O256" s="162"/>
      <c r="P256" s="162"/>
      <c r="Q256" s="162"/>
      <c r="R256" s="416"/>
    </row>
    <row r="257" spans="1:18" s="1" customFormat="1" x14ac:dyDescent="0.2">
      <c r="A257" s="162"/>
      <c r="B257" s="162"/>
      <c r="C257" s="162"/>
      <c r="D257" s="176"/>
      <c r="E257" s="162"/>
      <c r="F257" s="162"/>
      <c r="G257" s="162"/>
      <c r="H257" s="162"/>
      <c r="I257" s="162"/>
      <c r="J257" s="162"/>
      <c r="K257" s="162"/>
      <c r="L257" s="162"/>
      <c r="M257" s="162"/>
      <c r="N257" s="162"/>
      <c r="O257" s="162"/>
      <c r="P257" s="162"/>
      <c r="Q257" s="162"/>
      <c r="R257" s="416"/>
    </row>
    <row r="258" spans="1:18" s="1" customFormat="1" x14ac:dyDescent="0.2">
      <c r="A258" s="162"/>
      <c r="B258" s="162"/>
      <c r="C258" s="162"/>
      <c r="D258" s="176"/>
      <c r="E258" s="162"/>
      <c r="F258" s="162"/>
      <c r="G258" s="162"/>
      <c r="H258" s="162"/>
      <c r="I258" s="162"/>
      <c r="J258" s="162"/>
      <c r="K258" s="162"/>
      <c r="L258" s="162"/>
      <c r="M258" s="162"/>
      <c r="N258" s="162"/>
      <c r="O258" s="162"/>
      <c r="P258" s="162"/>
      <c r="Q258" s="162"/>
      <c r="R258" s="416"/>
    </row>
    <row r="259" spans="1:18" s="1" customFormat="1" x14ac:dyDescent="0.2">
      <c r="A259" s="162"/>
      <c r="B259" s="162"/>
      <c r="C259" s="162"/>
      <c r="D259" s="176"/>
      <c r="E259" s="162"/>
      <c r="F259" s="162"/>
      <c r="G259" s="162"/>
      <c r="H259" s="162"/>
      <c r="I259" s="162"/>
      <c r="J259" s="162"/>
      <c r="K259" s="162"/>
      <c r="L259" s="162"/>
      <c r="M259" s="162"/>
      <c r="N259" s="162"/>
      <c r="O259" s="162"/>
      <c r="P259" s="162"/>
      <c r="Q259" s="162"/>
      <c r="R259" s="416"/>
    </row>
    <row r="260" spans="1:18" s="1" customFormat="1" x14ac:dyDescent="0.2">
      <c r="A260" s="162"/>
      <c r="B260" s="162"/>
      <c r="C260" s="162"/>
      <c r="D260" s="176"/>
      <c r="E260" s="162"/>
      <c r="F260" s="162"/>
      <c r="G260" s="162"/>
      <c r="H260" s="162"/>
      <c r="I260" s="162"/>
      <c r="J260" s="162"/>
      <c r="K260" s="162"/>
      <c r="L260" s="162"/>
      <c r="M260" s="162"/>
      <c r="N260" s="162"/>
      <c r="O260" s="162"/>
      <c r="P260" s="162"/>
      <c r="Q260" s="162"/>
      <c r="R260" s="416"/>
    </row>
    <row r="261" spans="1:18" s="1" customFormat="1" x14ac:dyDescent="0.2">
      <c r="A261" s="162"/>
      <c r="B261" s="162"/>
      <c r="C261" s="162"/>
      <c r="D261" s="176"/>
      <c r="E261" s="162"/>
      <c r="F261" s="162"/>
      <c r="G261" s="162"/>
      <c r="H261" s="162"/>
      <c r="I261" s="162"/>
      <c r="J261" s="162"/>
      <c r="K261" s="162"/>
      <c r="L261" s="162"/>
      <c r="M261" s="162"/>
      <c r="N261" s="162"/>
      <c r="O261" s="162"/>
      <c r="P261" s="162"/>
      <c r="Q261" s="162"/>
      <c r="R261" s="416"/>
    </row>
    <row r="262" spans="1:18" s="1" customFormat="1" x14ac:dyDescent="0.2">
      <c r="A262" s="162"/>
      <c r="B262" s="162"/>
      <c r="C262" s="162"/>
      <c r="D262" s="176"/>
      <c r="E262" s="162"/>
      <c r="F262" s="162"/>
      <c r="G262" s="162"/>
      <c r="H262" s="162"/>
      <c r="I262" s="162"/>
      <c r="J262" s="162"/>
      <c r="K262" s="162"/>
      <c r="L262" s="162"/>
      <c r="M262" s="162"/>
      <c r="N262" s="162"/>
      <c r="O262" s="162"/>
      <c r="P262" s="162"/>
      <c r="Q262" s="162"/>
      <c r="R262" s="416"/>
    </row>
    <row r="263" spans="1:18" s="1" customFormat="1" x14ac:dyDescent="0.2">
      <c r="A263" s="162"/>
      <c r="B263" s="162"/>
      <c r="C263" s="162"/>
      <c r="D263" s="176"/>
      <c r="E263" s="162"/>
      <c r="F263" s="162"/>
      <c r="G263" s="162"/>
      <c r="H263" s="162"/>
      <c r="I263" s="162"/>
      <c r="J263" s="162"/>
      <c r="K263" s="162"/>
      <c r="L263" s="162"/>
      <c r="M263" s="162"/>
      <c r="N263" s="162"/>
      <c r="O263" s="162"/>
      <c r="P263" s="162"/>
      <c r="Q263" s="162"/>
      <c r="R263" s="416"/>
    </row>
    <row r="264" spans="1:18" s="1" customFormat="1" x14ac:dyDescent="0.2">
      <c r="A264" s="162"/>
      <c r="B264" s="162"/>
      <c r="C264" s="162"/>
      <c r="D264" s="176"/>
      <c r="E264" s="162"/>
      <c r="F264" s="162"/>
      <c r="G264" s="162"/>
      <c r="H264" s="162"/>
      <c r="I264" s="162"/>
      <c r="J264" s="162"/>
      <c r="K264" s="162"/>
      <c r="L264" s="162"/>
      <c r="M264" s="162"/>
      <c r="N264" s="162"/>
      <c r="O264" s="162"/>
      <c r="P264" s="162"/>
      <c r="Q264" s="162"/>
      <c r="R264" s="416"/>
    </row>
    <row r="265" spans="1:18" s="1" customFormat="1" x14ac:dyDescent="0.2">
      <c r="A265" s="162"/>
      <c r="B265" s="162"/>
      <c r="C265" s="162"/>
      <c r="D265" s="176"/>
      <c r="E265" s="162"/>
      <c r="F265" s="162"/>
      <c r="G265" s="162"/>
      <c r="H265" s="162"/>
      <c r="I265" s="162"/>
      <c r="J265" s="162"/>
      <c r="K265" s="162"/>
      <c r="L265" s="162"/>
      <c r="M265" s="162"/>
      <c r="N265" s="162"/>
      <c r="O265" s="162"/>
      <c r="P265" s="162"/>
      <c r="Q265" s="162"/>
      <c r="R265" s="416"/>
    </row>
    <row r="266" spans="1:18" s="1" customFormat="1" x14ac:dyDescent="0.2">
      <c r="A266" s="162"/>
      <c r="B266" s="162"/>
      <c r="C266" s="162"/>
      <c r="D266" s="176"/>
      <c r="E266" s="162"/>
      <c r="F266" s="162"/>
      <c r="G266" s="162"/>
      <c r="H266" s="162"/>
      <c r="I266" s="162"/>
      <c r="J266" s="162"/>
      <c r="K266" s="162"/>
      <c r="L266" s="162"/>
      <c r="M266" s="162"/>
      <c r="N266" s="162"/>
      <c r="O266" s="162"/>
      <c r="P266" s="162"/>
      <c r="Q266" s="162"/>
      <c r="R266" s="416"/>
    </row>
    <row r="267" spans="1:18" s="1" customFormat="1" x14ac:dyDescent="0.2">
      <c r="A267" s="162"/>
      <c r="B267" s="162"/>
      <c r="C267" s="162"/>
      <c r="D267" s="176"/>
      <c r="E267" s="162"/>
      <c r="F267" s="162"/>
      <c r="G267" s="162"/>
      <c r="H267" s="162"/>
      <c r="I267" s="162"/>
      <c r="J267" s="162"/>
      <c r="K267" s="162"/>
      <c r="L267" s="162"/>
      <c r="M267" s="162"/>
      <c r="N267" s="162"/>
      <c r="O267" s="162"/>
      <c r="P267" s="162"/>
      <c r="Q267" s="162"/>
      <c r="R267" s="416"/>
    </row>
    <row r="268" spans="1:18" s="1" customFormat="1" x14ac:dyDescent="0.2">
      <c r="A268" s="162"/>
      <c r="B268" s="162"/>
      <c r="C268" s="162"/>
      <c r="D268" s="176"/>
      <c r="E268" s="162"/>
      <c r="F268" s="162"/>
      <c r="G268" s="162"/>
      <c r="H268" s="162"/>
      <c r="I268" s="162"/>
      <c r="J268" s="162"/>
      <c r="K268" s="162"/>
      <c r="L268" s="162"/>
      <c r="M268" s="162"/>
      <c r="N268" s="162"/>
      <c r="O268" s="162"/>
      <c r="P268" s="162"/>
      <c r="Q268" s="162"/>
      <c r="R268" s="416"/>
    </row>
    <row r="269" spans="1:18" s="1" customFormat="1" x14ac:dyDescent="0.2">
      <c r="A269" s="162"/>
      <c r="B269" s="162"/>
      <c r="C269" s="162"/>
      <c r="D269" s="176"/>
      <c r="E269" s="162"/>
      <c r="F269" s="162"/>
      <c r="G269" s="162"/>
      <c r="H269" s="162"/>
      <c r="I269" s="162"/>
      <c r="J269" s="162"/>
      <c r="K269" s="162"/>
      <c r="L269" s="162"/>
      <c r="M269" s="162"/>
      <c r="N269" s="162"/>
      <c r="O269" s="162"/>
      <c r="P269" s="162"/>
      <c r="Q269" s="162"/>
      <c r="R269" s="416"/>
    </row>
    <row r="270" spans="1:18" s="1" customFormat="1" x14ac:dyDescent="0.2">
      <c r="A270" s="162"/>
      <c r="B270" s="162"/>
      <c r="C270" s="162"/>
      <c r="D270" s="176"/>
      <c r="E270" s="162"/>
      <c r="F270" s="162"/>
      <c r="G270" s="162"/>
      <c r="H270" s="162"/>
      <c r="I270" s="162"/>
      <c r="J270" s="162"/>
      <c r="K270" s="162"/>
      <c r="L270" s="162"/>
      <c r="M270" s="162"/>
      <c r="N270" s="162"/>
      <c r="O270" s="162"/>
      <c r="P270" s="162"/>
      <c r="Q270" s="162"/>
      <c r="R270" s="416"/>
    </row>
    <row r="271" spans="1:18" s="1" customFormat="1" x14ac:dyDescent="0.2">
      <c r="A271" s="162"/>
      <c r="B271" s="162"/>
      <c r="C271" s="162"/>
      <c r="D271" s="176"/>
      <c r="E271" s="162"/>
      <c r="F271" s="162"/>
      <c r="G271" s="162"/>
      <c r="H271" s="162"/>
      <c r="I271" s="162"/>
      <c r="J271" s="162"/>
      <c r="K271" s="162"/>
      <c r="L271" s="162"/>
      <c r="M271" s="162"/>
      <c r="N271" s="162"/>
      <c r="O271" s="162"/>
      <c r="P271" s="162"/>
      <c r="Q271" s="162"/>
      <c r="R271" s="416"/>
    </row>
    <row r="272" spans="1:18" s="1" customFormat="1" x14ac:dyDescent="0.2">
      <c r="A272" s="162"/>
      <c r="B272" s="162"/>
      <c r="C272" s="162"/>
      <c r="D272" s="176"/>
      <c r="E272" s="162"/>
      <c r="F272" s="162"/>
      <c r="G272" s="162"/>
      <c r="H272" s="162"/>
      <c r="I272" s="162"/>
      <c r="J272" s="162"/>
      <c r="K272" s="162"/>
      <c r="L272" s="162"/>
      <c r="M272" s="162"/>
      <c r="N272" s="162"/>
      <c r="O272" s="162"/>
      <c r="P272" s="162"/>
      <c r="Q272" s="162"/>
      <c r="R272" s="416"/>
    </row>
    <row r="273" spans="1:18" s="1" customFormat="1" x14ac:dyDescent="0.2">
      <c r="A273" s="162"/>
      <c r="B273" s="162"/>
      <c r="C273" s="162"/>
      <c r="D273" s="176"/>
      <c r="E273" s="162"/>
      <c r="F273" s="162"/>
      <c r="G273" s="162"/>
      <c r="H273" s="162"/>
      <c r="I273" s="162"/>
      <c r="J273" s="162"/>
      <c r="K273" s="162"/>
      <c r="L273" s="162"/>
      <c r="M273" s="162"/>
      <c r="N273" s="162"/>
      <c r="O273" s="162"/>
      <c r="P273" s="162"/>
      <c r="Q273" s="162"/>
      <c r="R273" s="416"/>
    </row>
    <row r="274" spans="1:18" s="1" customFormat="1" x14ac:dyDescent="0.2">
      <c r="A274" s="162"/>
      <c r="B274" s="162"/>
      <c r="C274" s="162"/>
      <c r="D274" s="176"/>
      <c r="E274" s="162"/>
      <c r="F274" s="162"/>
      <c r="G274" s="162"/>
      <c r="H274" s="162"/>
      <c r="I274" s="162"/>
      <c r="J274" s="162"/>
      <c r="K274" s="162"/>
      <c r="L274" s="162"/>
      <c r="M274" s="162"/>
      <c r="N274" s="162"/>
      <c r="O274" s="162"/>
      <c r="P274" s="162"/>
      <c r="Q274" s="162"/>
      <c r="R274" s="416"/>
    </row>
    <row r="275" spans="1:18" s="1" customFormat="1" x14ac:dyDescent="0.2">
      <c r="A275" s="162"/>
      <c r="B275" s="162"/>
      <c r="C275" s="162"/>
      <c r="D275" s="176"/>
      <c r="E275" s="162"/>
      <c r="F275" s="162"/>
      <c r="G275" s="162"/>
      <c r="H275" s="162"/>
      <c r="I275" s="162"/>
      <c r="J275" s="162"/>
      <c r="K275" s="162"/>
      <c r="L275" s="162"/>
      <c r="M275" s="162"/>
      <c r="N275" s="162"/>
      <c r="O275" s="162"/>
      <c r="P275" s="162"/>
      <c r="Q275" s="162"/>
      <c r="R275" s="416"/>
    </row>
    <row r="276" spans="1:18" s="1" customFormat="1" x14ac:dyDescent="0.2">
      <c r="A276" s="162"/>
      <c r="B276" s="162"/>
      <c r="C276" s="162"/>
      <c r="D276" s="176"/>
      <c r="E276" s="162"/>
      <c r="F276" s="162"/>
      <c r="G276" s="162"/>
      <c r="H276" s="162"/>
      <c r="I276" s="162"/>
      <c r="J276" s="162"/>
      <c r="K276" s="162"/>
      <c r="L276" s="162"/>
      <c r="M276" s="162"/>
      <c r="N276" s="162"/>
      <c r="O276" s="162"/>
      <c r="P276" s="162"/>
      <c r="Q276" s="162"/>
      <c r="R276" s="416"/>
    </row>
    <row r="277" spans="1:18" s="1" customFormat="1" x14ac:dyDescent="0.2">
      <c r="A277" s="162"/>
      <c r="B277" s="162"/>
      <c r="C277" s="162"/>
      <c r="D277" s="176"/>
      <c r="E277" s="162"/>
      <c r="F277" s="162"/>
      <c r="G277" s="162"/>
      <c r="H277" s="162"/>
      <c r="I277" s="162"/>
      <c r="J277" s="162"/>
      <c r="K277" s="162"/>
      <c r="L277" s="162"/>
      <c r="M277" s="162"/>
      <c r="N277" s="162"/>
      <c r="O277" s="162"/>
      <c r="P277" s="162"/>
      <c r="Q277" s="162"/>
      <c r="R277" s="416"/>
    </row>
    <row r="278" spans="1:18" s="1" customFormat="1" x14ac:dyDescent="0.2">
      <c r="A278" s="162"/>
      <c r="B278" s="162"/>
      <c r="C278" s="162"/>
      <c r="D278" s="176"/>
      <c r="E278" s="162"/>
      <c r="F278" s="162"/>
      <c r="G278" s="162"/>
      <c r="H278" s="162"/>
      <c r="I278" s="162"/>
      <c r="J278" s="162"/>
      <c r="K278" s="162"/>
      <c r="L278" s="162"/>
      <c r="M278" s="162"/>
      <c r="N278" s="162"/>
      <c r="O278" s="162"/>
      <c r="P278" s="162"/>
      <c r="Q278" s="162"/>
      <c r="R278" s="416"/>
    </row>
    <row r="279" spans="1:18" s="1" customFormat="1" x14ac:dyDescent="0.2">
      <c r="A279" s="162"/>
      <c r="B279" s="162"/>
      <c r="C279" s="162"/>
      <c r="D279" s="176"/>
      <c r="E279" s="162"/>
      <c r="F279" s="162"/>
      <c r="G279" s="162"/>
      <c r="H279" s="162"/>
      <c r="I279" s="162"/>
      <c r="J279" s="162"/>
      <c r="K279" s="162"/>
      <c r="L279" s="162"/>
      <c r="M279" s="162"/>
      <c r="N279" s="162"/>
      <c r="O279" s="162"/>
      <c r="P279" s="162"/>
      <c r="Q279" s="162"/>
      <c r="R279" s="416"/>
    </row>
    <row r="280" spans="1:18" s="1" customFormat="1" x14ac:dyDescent="0.2">
      <c r="A280" s="162"/>
      <c r="B280" s="162"/>
      <c r="C280" s="162"/>
      <c r="D280" s="176"/>
      <c r="E280" s="162"/>
      <c r="F280" s="162"/>
      <c r="G280" s="162"/>
      <c r="H280" s="162"/>
      <c r="I280" s="162"/>
      <c r="J280" s="162"/>
      <c r="K280" s="162"/>
      <c r="L280" s="162"/>
      <c r="M280" s="162"/>
      <c r="N280" s="162"/>
      <c r="O280" s="162"/>
      <c r="P280" s="162"/>
      <c r="Q280" s="162"/>
      <c r="R280" s="416"/>
    </row>
    <row r="281" spans="1:18" s="1" customFormat="1" x14ac:dyDescent="0.2">
      <c r="A281" s="162"/>
      <c r="B281" s="162"/>
      <c r="C281" s="162"/>
      <c r="D281" s="176"/>
      <c r="E281" s="162"/>
      <c r="F281" s="162"/>
      <c r="G281" s="162"/>
      <c r="H281" s="162"/>
      <c r="I281" s="162"/>
      <c r="J281" s="162"/>
      <c r="K281" s="162"/>
      <c r="L281" s="162"/>
      <c r="M281" s="162"/>
      <c r="N281" s="162"/>
      <c r="O281" s="162"/>
      <c r="P281" s="162"/>
      <c r="Q281" s="162"/>
      <c r="R281" s="416"/>
    </row>
    <row r="282" spans="1:18" s="1" customFormat="1" x14ac:dyDescent="0.2">
      <c r="A282" s="162"/>
      <c r="B282" s="162"/>
      <c r="C282" s="162"/>
      <c r="D282" s="176"/>
      <c r="E282" s="162"/>
      <c r="F282" s="162"/>
      <c r="G282" s="162"/>
      <c r="H282" s="162"/>
      <c r="I282" s="162"/>
      <c r="J282" s="162"/>
      <c r="K282" s="162"/>
      <c r="L282" s="162"/>
      <c r="M282" s="162"/>
      <c r="N282" s="162"/>
      <c r="O282" s="162"/>
      <c r="P282" s="162"/>
      <c r="Q282" s="162"/>
      <c r="R282" s="416"/>
    </row>
    <row r="283" spans="1:18" s="1" customFormat="1" x14ac:dyDescent="0.2">
      <c r="A283" s="162"/>
      <c r="B283" s="162"/>
      <c r="C283" s="162"/>
      <c r="D283" s="176"/>
      <c r="E283" s="162"/>
      <c r="F283" s="162"/>
      <c r="G283" s="162"/>
      <c r="H283" s="162"/>
      <c r="I283" s="162"/>
      <c r="J283" s="162"/>
      <c r="K283" s="162"/>
      <c r="L283" s="162"/>
      <c r="M283" s="162"/>
      <c r="N283" s="162"/>
      <c r="O283" s="162"/>
      <c r="P283" s="162"/>
      <c r="Q283" s="162"/>
      <c r="R283" s="416"/>
    </row>
    <row r="284" spans="1:18" s="1" customFormat="1" x14ac:dyDescent="0.2">
      <c r="A284" s="162"/>
      <c r="B284" s="162"/>
      <c r="C284" s="162"/>
      <c r="D284" s="176"/>
      <c r="E284" s="162"/>
      <c r="F284" s="162"/>
      <c r="G284" s="162"/>
      <c r="H284" s="162"/>
      <c r="I284" s="162"/>
      <c r="J284" s="162"/>
      <c r="K284" s="162"/>
      <c r="L284" s="162"/>
      <c r="M284" s="162"/>
      <c r="N284" s="162"/>
      <c r="O284" s="162"/>
      <c r="P284" s="162"/>
      <c r="Q284" s="162"/>
      <c r="R284" s="416"/>
    </row>
    <row r="285" spans="1:18" s="1" customFormat="1" x14ac:dyDescent="0.2">
      <c r="A285" s="162"/>
      <c r="B285" s="162"/>
      <c r="C285" s="162"/>
      <c r="D285" s="176"/>
      <c r="E285" s="162"/>
      <c r="F285" s="162"/>
      <c r="G285" s="162"/>
      <c r="H285" s="162"/>
      <c r="I285" s="162"/>
      <c r="J285" s="162"/>
      <c r="K285" s="162"/>
      <c r="L285" s="162"/>
      <c r="M285" s="162"/>
      <c r="N285" s="162"/>
      <c r="O285" s="162"/>
      <c r="P285" s="162"/>
      <c r="Q285" s="162"/>
      <c r="R285" s="416"/>
    </row>
    <row r="286" spans="1:18" s="1" customFormat="1" x14ac:dyDescent="0.2">
      <c r="A286" s="162"/>
      <c r="B286" s="162"/>
      <c r="C286" s="162"/>
      <c r="D286" s="176"/>
      <c r="E286" s="162"/>
      <c r="F286" s="162"/>
      <c r="G286" s="162"/>
      <c r="H286" s="162"/>
      <c r="I286" s="162"/>
      <c r="J286" s="162"/>
      <c r="K286" s="162"/>
      <c r="L286" s="162"/>
      <c r="M286" s="162"/>
      <c r="N286" s="162"/>
      <c r="O286" s="162"/>
      <c r="P286" s="162"/>
      <c r="Q286" s="162"/>
      <c r="R286" s="416"/>
    </row>
    <row r="287" spans="1:18" s="1" customFormat="1" x14ac:dyDescent="0.2">
      <c r="A287" s="162"/>
      <c r="B287" s="162"/>
      <c r="C287" s="162"/>
      <c r="D287" s="176"/>
      <c r="E287" s="162"/>
      <c r="F287" s="162"/>
      <c r="G287" s="162"/>
      <c r="H287" s="162"/>
      <c r="I287" s="162"/>
      <c r="J287" s="162"/>
      <c r="K287" s="162"/>
      <c r="L287" s="162"/>
      <c r="M287" s="162"/>
      <c r="N287" s="162"/>
      <c r="O287" s="162"/>
      <c r="P287" s="162"/>
      <c r="Q287" s="162"/>
      <c r="R287" s="416"/>
    </row>
    <row r="288" spans="1:18" s="1" customFormat="1" x14ac:dyDescent="0.2">
      <c r="A288" s="162"/>
      <c r="B288" s="162"/>
      <c r="C288" s="162"/>
      <c r="D288" s="176"/>
      <c r="E288" s="162"/>
      <c r="F288" s="162"/>
      <c r="G288" s="162"/>
      <c r="H288" s="162"/>
      <c r="I288" s="162"/>
      <c r="J288" s="162"/>
      <c r="K288" s="162"/>
      <c r="L288" s="162"/>
      <c r="M288" s="162"/>
      <c r="N288" s="162"/>
      <c r="O288" s="162"/>
      <c r="P288" s="162"/>
      <c r="Q288" s="162"/>
      <c r="R288" s="416"/>
    </row>
    <row r="289" spans="1:18" s="1" customFormat="1" x14ac:dyDescent="0.2">
      <c r="A289" s="162"/>
      <c r="B289" s="162"/>
      <c r="C289" s="162"/>
      <c r="D289" s="176"/>
      <c r="E289" s="162"/>
      <c r="F289" s="162"/>
      <c r="G289" s="162"/>
      <c r="H289" s="162"/>
      <c r="I289" s="162"/>
      <c r="J289" s="162"/>
      <c r="K289" s="162"/>
      <c r="L289" s="162"/>
      <c r="M289" s="162"/>
      <c r="N289" s="162"/>
      <c r="O289" s="162"/>
      <c r="P289" s="162"/>
      <c r="Q289" s="162"/>
      <c r="R289" s="416"/>
    </row>
    <row r="290" spans="1:18" s="1" customFormat="1" x14ac:dyDescent="0.2">
      <c r="A290" s="162"/>
      <c r="B290" s="162"/>
      <c r="C290" s="162"/>
      <c r="D290" s="176"/>
      <c r="E290" s="162"/>
      <c r="F290" s="162"/>
      <c r="G290" s="162"/>
      <c r="H290" s="162"/>
      <c r="I290" s="162"/>
      <c r="J290" s="162"/>
      <c r="K290" s="162"/>
      <c r="L290" s="162"/>
      <c r="M290" s="162"/>
      <c r="N290" s="162"/>
      <c r="O290" s="162"/>
      <c r="P290" s="162"/>
      <c r="Q290" s="162"/>
      <c r="R290" s="416"/>
    </row>
    <row r="291" spans="1:18" s="1" customFormat="1" x14ac:dyDescent="0.2">
      <c r="A291" s="162"/>
      <c r="B291" s="162"/>
      <c r="C291" s="162"/>
      <c r="D291" s="176"/>
      <c r="E291" s="162"/>
      <c r="F291" s="162"/>
      <c r="G291" s="162"/>
      <c r="H291" s="162"/>
      <c r="I291" s="162"/>
      <c r="J291" s="162"/>
      <c r="K291" s="162"/>
      <c r="L291" s="162"/>
      <c r="M291" s="162"/>
      <c r="N291" s="162"/>
      <c r="O291" s="162"/>
      <c r="P291" s="162"/>
      <c r="Q291" s="162"/>
      <c r="R291" s="416"/>
    </row>
    <row r="292" spans="1:18" s="1" customFormat="1" x14ac:dyDescent="0.2">
      <c r="A292" s="162"/>
      <c r="B292" s="162"/>
      <c r="C292" s="162"/>
      <c r="D292" s="176"/>
      <c r="E292" s="162"/>
      <c r="F292" s="162"/>
      <c r="G292" s="162"/>
      <c r="H292" s="162"/>
      <c r="I292" s="162"/>
      <c r="J292" s="162"/>
      <c r="K292" s="162"/>
      <c r="L292" s="162"/>
      <c r="M292" s="162"/>
      <c r="N292" s="162"/>
      <c r="O292" s="162"/>
      <c r="P292" s="162"/>
      <c r="Q292" s="162"/>
      <c r="R292" s="416"/>
    </row>
    <row r="293" spans="1:18" s="1" customFormat="1" x14ac:dyDescent="0.2">
      <c r="A293" s="162"/>
      <c r="B293" s="162"/>
      <c r="C293" s="162"/>
      <c r="D293" s="176"/>
      <c r="E293" s="162"/>
      <c r="F293" s="162"/>
      <c r="G293" s="162"/>
      <c r="H293" s="162"/>
      <c r="I293" s="162"/>
      <c r="J293" s="162"/>
      <c r="K293" s="162"/>
      <c r="L293" s="162"/>
      <c r="M293" s="162"/>
      <c r="N293" s="162"/>
      <c r="O293" s="162"/>
      <c r="P293" s="162"/>
      <c r="Q293" s="162"/>
      <c r="R293" s="416"/>
    </row>
    <row r="294" spans="1:18" s="1" customFormat="1" x14ac:dyDescent="0.2">
      <c r="A294" s="162"/>
      <c r="B294" s="162"/>
      <c r="C294" s="162"/>
      <c r="D294" s="176"/>
      <c r="E294" s="162"/>
      <c r="F294" s="162"/>
      <c r="G294" s="162"/>
      <c r="H294" s="162"/>
      <c r="I294" s="162"/>
      <c r="J294" s="162"/>
      <c r="K294" s="162"/>
      <c r="L294" s="162"/>
      <c r="M294" s="162"/>
      <c r="N294" s="162"/>
      <c r="O294" s="162"/>
      <c r="P294" s="162"/>
      <c r="Q294" s="162"/>
      <c r="R294" s="416"/>
    </row>
    <row r="295" spans="1:18" s="1" customFormat="1" x14ac:dyDescent="0.2">
      <c r="A295" s="162"/>
      <c r="B295" s="162"/>
      <c r="C295" s="162"/>
      <c r="D295" s="176"/>
      <c r="E295" s="162"/>
      <c r="F295" s="162"/>
      <c r="G295" s="162"/>
      <c r="H295" s="162"/>
      <c r="I295" s="162"/>
      <c r="J295" s="162"/>
      <c r="K295" s="162"/>
      <c r="L295" s="162"/>
      <c r="M295" s="162"/>
      <c r="N295" s="162"/>
      <c r="O295" s="162"/>
      <c r="P295" s="162"/>
      <c r="Q295" s="162"/>
      <c r="R295" s="416"/>
    </row>
    <row r="296" spans="1:18" s="1" customFormat="1" x14ac:dyDescent="0.2">
      <c r="A296" s="162"/>
      <c r="B296" s="162"/>
      <c r="C296" s="162"/>
      <c r="D296" s="176"/>
      <c r="E296" s="162"/>
      <c r="F296" s="162"/>
      <c r="G296" s="162"/>
      <c r="H296" s="162"/>
      <c r="I296" s="162"/>
      <c r="J296" s="162"/>
      <c r="K296" s="162"/>
      <c r="L296" s="162"/>
      <c r="M296" s="162"/>
      <c r="N296" s="162"/>
      <c r="O296" s="162"/>
      <c r="P296" s="162"/>
      <c r="Q296" s="162"/>
      <c r="R296" s="416"/>
    </row>
    <row r="297" spans="1:18" s="1" customFormat="1" x14ac:dyDescent="0.2">
      <c r="A297" s="162"/>
      <c r="B297" s="162"/>
      <c r="C297" s="162"/>
      <c r="D297" s="176"/>
      <c r="E297" s="162"/>
      <c r="F297" s="162"/>
      <c r="G297" s="162"/>
      <c r="H297" s="162"/>
      <c r="I297" s="162"/>
      <c r="J297" s="162"/>
      <c r="K297" s="162"/>
      <c r="L297" s="162"/>
      <c r="M297" s="162"/>
      <c r="N297" s="162"/>
      <c r="O297" s="162"/>
      <c r="P297" s="162"/>
      <c r="Q297" s="162"/>
      <c r="R297" s="416"/>
    </row>
    <row r="298" spans="1:18" s="1" customFormat="1" x14ac:dyDescent="0.2">
      <c r="A298" s="162"/>
      <c r="B298" s="162"/>
      <c r="C298" s="162"/>
      <c r="D298" s="176"/>
      <c r="E298" s="162"/>
      <c r="F298" s="162"/>
      <c r="G298" s="162"/>
      <c r="H298" s="162"/>
      <c r="I298" s="162"/>
      <c r="J298" s="162"/>
      <c r="K298" s="162"/>
      <c r="L298" s="162"/>
      <c r="M298" s="162"/>
      <c r="N298" s="162"/>
      <c r="O298" s="162"/>
      <c r="P298" s="162"/>
      <c r="Q298" s="162"/>
      <c r="R298" s="416"/>
    </row>
    <row r="299" spans="1:18" s="1" customFormat="1" x14ac:dyDescent="0.2">
      <c r="A299" s="162"/>
      <c r="B299" s="162"/>
      <c r="C299" s="162"/>
      <c r="D299" s="176"/>
      <c r="E299" s="162"/>
      <c r="F299" s="162"/>
      <c r="G299" s="162"/>
      <c r="H299" s="162"/>
      <c r="I299" s="162"/>
      <c r="J299" s="162"/>
      <c r="K299" s="162"/>
      <c r="L299" s="162"/>
      <c r="M299" s="162"/>
      <c r="N299" s="162"/>
      <c r="O299" s="162"/>
      <c r="P299" s="162"/>
      <c r="Q299" s="162"/>
      <c r="R299" s="416"/>
    </row>
    <row r="300" spans="1:18" s="1" customFormat="1" x14ac:dyDescent="0.2">
      <c r="A300" s="162"/>
      <c r="B300" s="162"/>
      <c r="C300" s="162"/>
      <c r="D300" s="176"/>
      <c r="E300" s="162"/>
      <c r="F300" s="162"/>
      <c r="G300" s="162"/>
      <c r="H300" s="162"/>
      <c r="I300" s="162"/>
      <c r="J300" s="162"/>
      <c r="K300" s="162"/>
      <c r="L300" s="162"/>
      <c r="M300" s="162"/>
      <c r="N300" s="162"/>
      <c r="O300" s="162"/>
      <c r="P300" s="162"/>
      <c r="Q300" s="162"/>
      <c r="R300" s="416"/>
    </row>
    <row r="301" spans="1:18" s="1" customFormat="1" x14ac:dyDescent="0.2">
      <c r="A301" s="162"/>
      <c r="B301" s="162"/>
      <c r="C301" s="162"/>
      <c r="D301" s="176"/>
      <c r="E301" s="162"/>
      <c r="F301" s="162"/>
      <c r="G301" s="162"/>
      <c r="H301" s="162"/>
      <c r="I301" s="162"/>
      <c r="J301" s="162"/>
      <c r="K301" s="162"/>
      <c r="L301" s="162"/>
      <c r="M301" s="162"/>
      <c r="N301" s="162"/>
      <c r="O301" s="162"/>
      <c r="P301" s="162"/>
      <c r="Q301" s="162"/>
      <c r="R301" s="416"/>
    </row>
    <row r="302" spans="1:18" s="1" customFormat="1" x14ac:dyDescent="0.2">
      <c r="A302" s="162"/>
      <c r="B302" s="162"/>
      <c r="C302" s="162"/>
      <c r="D302" s="176"/>
      <c r="E302" s="162"/>
      <c r="F302" s="162"/>
      <c r="G302" s="162"/>
      <c r="H302" s="162"/>
      <c r="I302" s="162"/>
      <c r="J302" s="162"/>
      <c r="K302" s="162"/>
      <c r="L302" s="162"/>
      <c r="M302" s="162"/>
      <c r="N302" s="162"/>
      <c r="O302" s="162"/>
      <c r="P302" s="162"/>
      <c r="Q302" s="162"/>
      <c r="R302" s="416"/>
    </row>
    <row r="303" spans="1:18" s="1" customFormat="1" x14ac:dyDescent="0.2">
      <c r="A303" s="162"/>
      <c r="B303" s="162"/>
      <c r="C303" s="162"/>
      <c r="D303" s="176"/>
      <c r="E303" s="162"/>
      <c r="F303" s="162"/>
      <c r="G303" s="162"/>
      <c r="H303" s="162"/>
      <c r="I303" s="162"/>
      <c r="J303" s="162"/>
      <c r="K303" s="162"/>
      <c r="L303" s="162"/>
      <c r="M303" s="162"/>
      <c r="N303" s="162"/>
      <c r="O303" s="162"/>
      <c r="P303" s="162"/>
      <c r="Q303" s="162"/>
      <c r="R303" s="416"/>
    </row>
    <row r="304" spans="1:18" s="1" customFormat="1" x14ac:dyDescent="0.2">
      <c r="A304" s="162"/>
      <c r="B304" s="162"/>
      <c r="C304" s="162"/>
      <c r="D304" s="176"/>
      <c r="E304" s="162"/>
      <c r="F304" s="162"/>
      <c r="G304" s="162"/>
      <c r="H304" s="162"/>
      <c r="I304" s="162"/>
      <c r="J304" s="162"/>
      <c r="K304" s="162"/>
      <c r="L304" s="162"/>
      <c r="M304" s="162"/>
      <c r="N304" s="162"/>
      <c r="O304" s="162"/>
      <c r="P304" s="162"/>
      <c r="Q304" s="162"/>
      <c r="R304" s="416"/>
    </row>
    <row r="305" spans="1:18" s="1" customFormat="1" x14ac:dyDescent="0.2">
      <c r="A305" s="162"/>
      <c r="B305" s="162"/>
      <c r="C305" s="162"/>
      <c r="D305" s="176"/>
      <c r="E305" s="162"/>
      <c r="F305" s="162"/>
      <c r="G305" s="162"/>
      <c r="H305" s="162"/>
      <c r="I305" s="162"/>
      <c r="J305" s="162"/>
      <c r="K305" s="162"/>
      <c r="L305" s="162"/>
      <c r="M305" s="162"/>
      <c r="N305" s="162"/>
      <c r="O305" s="162"/>
      <c r="P305" s="162"/>
      <c r="Q305" s="162"/>
      <c r="R305" s="416"/>
    </row>
    <row r="306" spans="1:18" s="1" customFormat="1" x14ac:dyDescent="0.2">
      <c r="A306" s="162"/>
      <c r="B306" s="162"/>
      <c r="C306" s="162"/>
      <c r="D306" s="176"/>
      <c r="E306" s="162"/>
      <c r="F306" s="162"/>
      <c r="G306" s="162"/>
      <c r="H306" s="162"/>
      <c r="I306" s="162"/>
      <c r="J306" s="162"/>
      <c r="K306" s="162"/>
      <c r="L306" s="162"/>
      <c r="M306" s="162"/>
      <c r="N306" s="162"/>
      <c r="O306" s="162"/>
      <c r="P306" s="162"/>
      <c r="Q306" s="162"/>
      <c r="R306" s="416"/>
    </row>
    <row r="307" spans="1:18" s="1" customFormat="1" x14ac:dyDescent="0.2">
      <c r="A307" s="162"/>
      <c r="B307" s="162"/>
      <c r="C307" s="162"/>
      <c r="D307" s="176"/>
      <c r="E307" s="162"/>
      <c r="F307" s="162"/>
      <c r="G307" s="162"/>
      <c r="H307" s="162"/>
      <c r="I307" s="162"/>
      <c r="J307" s="162"/>
      <c r="K307" s="162"/>
      <c r="L307" s="162"/>
      <c r="M307" s="162"/>
      <c r="N307" s="162"/>
      <c r="O307" s="162"/>
      <c r="P307" s="162"/>
      <c r="Q307" s="162"/>
      <c r="R307" s="416"/>
    </row>
    <row r="308" spans="1:18" s="1" customFormat="1" x14ac:dyDescent="0.2">
      <c r="A308" s="162"/>
      <c r="B308" s="162"/>
      <c r="C308" s="162"/>
      <c r="D308" s="176"/>
      <c r="E308" s="162"/>
      <c r="F308" s="162"/>
      <c r="G308" s="162"/>
      <c r="H308" s="162"/>
      <c r="I308" s="162"/>
      <c r="J308" s="162"/>
      <c r="K308" s="162"/>
      <c r="L308" s="162"/>
      <c r="M308" s="162"/>
      <c r="N308" s="162"/>
      <c r="O308" s="162"/>
      <c r="P308" s="162"/>
      <c r="Q308" s="162"/>
      <c r="R308" s="416"/>
    </row>
    <row r="309" spans="1:18" s="1" customFormat="1" x14ac:dyDescent="0.2">
      <c r="A309" s="162"/>
      <c r="B309" s="162"/>
      <c r="C309" s="162"/>
      <c r="D309" s="176"/>
      <c r="E309" s="162"/>
      <c r="F309" s="162"/>
      <c r="G309" s="162"/>
      <c r="H309" s="162"/>
      <c r="I309" s="162"/>
      <c r="J309" s="162"/>
      <c r="K309" s="162"/>
      <c r="L309" s="162"/>
      <c r="M309" s="162"/>
      <c r="N309" s="162"/>
      <c r="O309" s="162"/>
      <c r="P309" s="162"/>
      <c r="Q309" s="162"/>
      <c r="R309" s="416"/>
    </row>
    <row r="310" spans="1:18" s="1" customFormat="1" x14ac:dyDescent="0.2">
      <c r="A310" s="162"/>
      <c r="B310" s="162"/>
      <c r="C310" s="162"/>
      <c r="D310" s="176"/>
      <c r="E310" s="162"/>
      <c r="F310" s="162"/>
      <c r="G310" s="162"/>
      <c r="H310" s="162"/>
      <c r="I310" s="162"/>
      <c r="J310" s="162"/>
      <c r="K310" s="162"/>
      <c r="L310" s="162"/>
      <c r="M310" s="162"/>
      <c r="N310" s="162"/>
      <c r="O310" s="162"/>
      <c r="P310" s="162"/>
      <c r="Q310" s="162"/>
      <c r="R310" s="416"/>
    </row>
    <row r="311" spans="1:18" s="1" customFormat="1" x14ac:dyDescent="0.2">
      <c r="A311" s="162"/>
      <c r="B311" s="162"/>
      <c r="C311" s="162"/>
      <c r="D311" s="176"/>
      <c r="E311" s="162"/>
      <c r="F311" s="162"/>
      <c r="G311" s="162"/>
      <c r="H311" s="162"/>
      <c r="I311" s="162"/>
      <c r="J311" s="162"/>
      <c r="K311" s="162"/>
      <c r="L311" s="162"/>
      <c r="M311" s="162"/>
      <c r="N311" s="162"/>
      <c r="O311" s="162"/>
      <c r="P311" s="162"/>
      <c r="Q311" s="162"/>
      <c r="R311" s="416"/>
    </row>
    <row r="312" spans="1:18" s="1" customFormat="1" x14ac:dyDescent="0.2">
      <c r="A312" s="162"/>
      <c r="B312" s="162"/>
      <c r="C312" s="162"/>
      <c r="D312" s="176"/>
      <c r="E312" s="162"/>
      <c r="F312" s="162"/>
      <c r="G312" s="162"/>
      <c r="H312" s="162"/>
      <c r="I312" s="162"/>
      <c r="J312" s="162"/>
      <c r="K312" s="162"/>
      <c r="L312" s="162"/>
      <c r="M312" s="162"/>
      <c r="N312" s="162"/>
      <c r="O312" s="162"/>
      <c r="P312" s="162"/>
      <c r="Q312" s="162"/>
      <c r="R312" s="416"/>
    </row>
    <row r="313" spans="1:18" s="1" customFormat="1" x14ac:dyDescent="0.2">
      <c r="A313" s="162"/>
      <c r="B313" s="162"/>
      <c r="C313" s="162"/>
      <c r="D313" s="176"/>
      <c r="E313" s="162"/>
      <c r="F313" s="162"/>
      <c r="G313" s="162"/>
      <c r="H313" s="162"/>
      <c r="I313" s="162"/>
      <c r="J313" s="162"/>
      <c r="K313" s="162"/>
      <c r="L313" s="162"/>
      <c r="M313" s="162"/>
      <c r="N313" s="162"/>
      <c r="O313" s="162"/>
      <c r="P313" s="162"/>
      <c r="Q313" s="162"/>
      <c r="R313" s="416"/>
    </row>
    <row r="314" spans="1:18" s="1" customFormat="1" x14ac:dyDescent="0.2">
      <c r="A314" s="162"/>
      <c r="B314" s="162"/>
      <c r="C314" s="162"/>
      <c r="D314" s="176"/>
      <c r="E314" s="162"/>
      <c r="F314" s="162"/>
      <c r="G314" s="162"/>
      <c r="H314" s="162"/>
      <c r="I314" s="162"/>
      <c r="J314" s="162"/>
      <c r="K314" s="162"/>
      <c r="L314" s="162"/>
      <c r="M314" s="162"/>
      <c r="N314" s="162"/>
      <c r="O314" s="162"/>
      <c r="P314" s="162"/>
      <c r="Q314" s="162"/>
      <c r="R314" s="416"/>
    </row>
    <row r="315" spans="1:18" s="1" customFormat="1" x14ac:dyDescent="0.2">
      <c r="A315" s="162"/>
      <c r="B315" s="162"/>
      <c r="C315" s="162"/>
      <c r="D315" s="176"/>
      <c r="E315" s="162"/>
      <c r="F315" s="162"/>
      <c r="G315" s="162"/>
      <c r="H315" s="162"/>
      <c r="I315" s="162"/>
      <c r="J315" s="162"/>
      <c r="K315" s="162"/>
      <c r="L315" s="162"/>
      <c r="M315" s="162"/>
      <c r="N315" s="162"/>
      <c r="O315" s="162"/>
      <c r="P315" s="162"/>
      <c r="Q315" s="162"/>
      <c r="R315" s="416"/>
    </row>
    <row r="316" spans="1:18" s="1" customFormat="1" x14ac:dyDescent="0.2">
      <c r="A316" s="162"/>
      <c r="B316" s="162"/>
      <c r="C316" s="162"/>
      <c r="D316" s="176"/>
      <c r="E316" s="162"/>
      <c r="F316" s="162"/>
      <c r="G316" s="162"/>
      <c r="H316" s="162"/>
      <c r="I316" s="162"/>
      <c r="J316" s="162"/>
      <c r="K316" s="162"/>
      <c r="L316" s="162"/>
      <c r="M316" s="162"/>
      <c r="N316" s="162"/>
      <c r="O316" s="162"/>
      <c r="P316" s="162"/>
      <c r="Q316" s="162"/>
      <c r="R316" s="416"/>
    </row>
    <row r="317" spans="1:18" s="1" customFormat="1" x14ac:dyDescent="0.2">
      <c r="A317" s="162"/>
      <c r="B317" s="162"/>
      <c r="C317" s="162"/>
      <c r="D317" s="176"/>
      <c r="E317" s="162"/>
      <c r="F317" s="162"/>
      <c r="G317" s="162"/>
      <c r="H317" s="162"/>
      <c r="I317" s="162"/>
      <c r="J317" s="162"/>
      <c r="K317" s="162"/>
      <c r="L317" s="162"/>
      <c r="M317" s="162"/>
      <c r="N317" s="162"/>
      <c r="O317" s="162"/>
      <c r="P317" s="162"/>
      <c r="Q317" s="162"/>
      <c r="R317" s="416"/>
    </row>
    <row r="318" spans="1:18" s="1" customFormat="1" x14ac:dyDescent="0.2">
      <c r="A318" s="162"/>
      <c r="B318" s="162"/>
      <c r="C318" s="162"/>
      <c r="D318" s="176"/>
      <c r="E318" s="162"/>
      <c r="F318" s="162"/>
      <c r="G318" s="162"/>
      <c r="H318" s="162"/>
      <c r="I318" s="162"/>
      <c r="J318" s="162"/>
      <c r="K318" s="162"/>
      <c r="L318" s="162"/>
      <c r="M318" s="162"/>
      <c r="N318" s="162"/>
      <c r="O318" s="162"/>
      <c r="P318" s="162"/>
      <c r="Q318" s="162"/>
      <c r="R318" s="416"/>
    </row>
    <row r="319" spans="1:18" s="1" customFormat="1" x14ac:dyDescent="0.2">
      <c r="A319" s="162"/>
      <c r="B319" s="162"/>
      <c r="C319" s="162"/>
      <c r="D319" s="176"/>
      <c r="E319" s="162"/>
      <c r="F319" s="162"/>
      <c r="G319" s="162"/>
      <c r="H319" s="162"/>
      <c r="I319" s="162"/>
      <c r="J319" s="162"/>
      <c r="K319" s="162"/>
      <c r="L319" s="162"/>
      <c r="M319" s="162"/>
      <c r="N319" s="162"/>
      <c r="O319" s="162"/>
      <c r="P319" s="162"/>
      <c r="Q319" s="162"/>
      <c r="R319" s="416"/>
    </row>
    <row r="320" spans="1:18" s="1" customFormat="1" x14ac:dyDescent="0.2">
      <c r="A320" s="162"/>
      <c r="B320" s="162"/>
      <c r="C320" s="162"/>
      <c r="D320" s="176"/>
      <c r="E320" s="162"/>
      <c r="F320" s="162"/>
      <c r="G320" s="162"/>
      <c r="H320" s="162"/>
      <c r="I320" s="162"/>
      <c r="J320" s="162"/>
      <c r="K320" s="162"/>
      <c r="L320" s="162"/>
      <c r="M320" s="162"/>
      <c r="N320" s="162"/>
      <c r="O320" s="162"/>
      <c r="P320" s="162"/>
      <c r="Q320" s="162"/>
      <c r="R320" s="416"/>
    </row>
    <row r="321" spans="1:18" s="1" customFormat="1" x14ac:dyDescent="0.2">
      <c r="A321" s="162"/>
      <c r="B321" s="162"/>
      <c r="C321" s="162"/>
      <c r="D321" s="176"/>
      <c r="E321" s="162"/>
      <c r="F321" s="162"/>
      <c r="G321" s="162"/>
      <c r="H321" s="162"/>
      <c r="I321" s="162"/>
      <c r="J321" s="162"/>
      <c r="K321" s="162"/>
      <c r="L321" s="162"/>
      <c r="M321" s="162"/>
      <c r="N321" s="162"/>
      <c r="O321" s="162"/>
      <c r="P321" s="162"/>
      <c r="Q321" s="162"/>
      <c r="R321" s="416"/>
    </row>
    <row r="322" spans="1:18" s="1" customFormat="1" x14ac:dyDescent="0.2">
      <c r="A322" s="162"/>
      <c r="B322" s="162"/>
      <c r="C322" s="162"/>
      <c r="D322" s="176"/>
      <c r="E322" s="162"/>
      <c r="F322" s="162"/>
      <c r="G322" s="162"/>
      <c r="H322" s="162"/>
      <c r="I322" s="162"/>
      <c r="J322" s="162"/>
      <c r="K322" s="162"/>
      <c r="L322" s="162"/>
      <c r="M322" s="162"/>
      <c r="N322" s="162"/>
      <c r="O322" s="162"/>
      <c r="P322" s="162"/>
      <c r="Q322" s="162"/>
      <c r="R322" s="416"/>
    </row>
    <row r="323" spans="1:18" s="1" customFormat="1" x14ac:dyDescent="0.2">
      <c r="A323" s="162"/>
      <c r="B323" s="162"/>
      <c r="C323" s="162"/>
      <c r="D323" s="176"/>
      <c r="E323" s="162"/>
      <c r="F323" s="162"/>
      <c r="G323" s="162"/>
      <c r="H323" s="162"/>
      <c r="I323" s="162"/>
      <c r="J323" s="162"/>
      <c r="K323" s="162"/>
      <c r="L323" s="162"/>
      <c r="M323" s="162"/>
      <c r="N323" s="162"/>
      <c r="O323" s="162"/>
      <c r="P323" s="162"/>
      <c r="Q323" s="162"/>
      <c r="R323" s="416"/>
    </row>
    <row r="324" spans="1:18" s="1" customFormat="1" x14ac:dyDescent="0.2">
      <c r="A324" s="162"/>
      <c r="B324" s="162"/>
      <c r="C324" s="162"/>
      <c r="D324" s="176"/>
      <c r="E324" s="162"/>
      <c r="F324" s="162"/>
      <c r="G324" s="162"/>
      <c r="H324" s="162"/>
      <c r="I324" s="162"/>
      <c r="J324" s="162"/>
      <c r="K324" s="162"/>
      <c r="L324" s="162"/>
      <c r="M324" s="162"/>
      <c r="N324" s="162"/>
      <c r="O324" s="162"/>
      <c r="P324" s="162"/>
      <c r="Q324" s="162"/>
      <c r="R324" s="416"/>
    </row>
    <row r="325" spans="1:18" s="1" customFormat="1" x14ac:dyDescent="0.2">
      <c r="A325" s="162"/>
      <c r="B325" s="162"/>
      <c r="C325" s="162"/>
      <c r="D325" s="176"/>
      <c r="E325" s="162"/>
      <c r="F325" s="162"/>
      <c r="G325" s="162"/>
      <c r="H325" s="162"/>
      <c r="I325" s="162"/>
      <c r="J325" s="162"/>
      <c r="K325" s="162"/>
      <c r="L325" s="162"/>
      <c r="M325" s="162"/>
      <c r="N325" s="162"/>
      <c r="O325" s="162"/>
      <c r="P325" s="162"/>
      <c r="Q325" s="162"/>
      <c r="R325" s="416"/>
    </row>
    <row r="326" spans="1:18" s="1" customFormat="1" x14ac:dyDescent="0.2">
      <c r="A326" s="162"/>
      <c r="B326" s="162"/>
      <c r="C326" s="162"/>
      <c r="D326" s="176"/>
      <c r="E326" s="162"/>
      <c r="F326" s="162"/>
      <c r="G326" s="162"/>
      <c r="H326" s="162"/>
      <c r="I326" s="162"/>
      <c r="J326" s="162"/>
      <c r="K326" s="162"/>
      <c r="L326" s="162"/>
      <c r="M326" s="162"/>
      <c r="N326" s="162"/>
      <c r="O326" s="162"/>
      <c r="P326" s="162"/>
      <c r="Q326" s="162"/>
      <c r="R326" s="416"/>
    </row>
    <row r="327" spans="1:18" s="1" customFormat="1" x14ac:dyDescent="0.2">
      <c r="A327" s="162"/>
      <c r="B327" s="162"/>
      <c r="C327" s="162"/>
      <c r="D327" s="176"/>
      <c r="E327" s="162"/>
      <c r="F327" s="162"/>
      <c r="G327" s="162"/>
      <c r="H327" s="162"/>
      <c r="I327" s="162"/>
      <c r="J327" s="162"/>
      <c r="K327" s="162"/>
      <c r="L327" s="162"/>
      <c r="M327" s="162"/>
      <c r="N327" s="162"/>
      <c r="O327" s="162"/>
      <c r="P327" s="162"/>
      <c r="Q327" s="162"/>
      <c r="R327" s="416"/>
    </row>
    <row r="328" spans="1:18" s="1" customFormat="1" x14ac:dyDescent="0.2">
      <c r="A328" s="162"/>
      <c r="B328" s="162"/>
      <c r="C328" s="162"/>
      <c r="D328" s="176"/>
      <c r="E328" s="162"/>
      <c r="F328" s="162"/>
      <c r="G328" s="162"/>
      <c r="H328" s="162"/>
      <c r="I328" s="162"/>
      <c r="J328" s="162"/>
      <c r="K328" s="162"/>
      <c r="L328" s="162"/>
      <c r="M328" s="162"/>
      <c r="N328" s="162"/>
      <c r="O328" s="162"/>
      <c r="P328" s="162"/>
      <c r="Q328" s="162"/>
      <c r="R328" s="416"/>
    </row>
    <row r="329" spans="1:18" s="1" customFormat="1" x14ac:dyDescent="0.2">
      <c r="A329" s="162"/>
      <c r="B329" s="162"/>
      <c r="C329" s="162"/>
      <c r="D329" s="176"/>
      <c r="E329" s="162"/>
      <c r="F329" s="162"/>
      <c r="G329" s="162"/>
      <c r="H329" s="162"/>
      <c r="I329" s="162"/>
      <c r="J329" s="162"/>
      <c r="K329" s="162"/>
      <c r="L329" s="162"/>
      <c r="M329" s="162"/>
      <c r="N329" s="162"/>
      <c r="O329" s="162"/>
      <c r="P329" s="162"/>
      <c r="Q329" s="162"/>
      <c r="R329" s="416"/>
    </row>
    <row r="330" spans="1:18" s="1" customFormat="1" x14ac:dyDescent="0.2">
      <c r="A330" s="162"/>
      <c r="B330" s="162"/>
      <c r="C330" s="162"/>
      <c r="D330" s="176"/>
      <c r="E330" s="162"/>
      <c r="F330" s="162"/>
      <c r="G330" s="162"/>
      <c r="H330" s="162"/>
      <c r="I330" s="162"/>
      <c r="J330" s="162"/>
      <c r="K330" s="162"/>
      <c r="L330" s="162"/>
      <c r="M330" s="162"/>
      <c r="N330" s="162"/>
      <c r="O330" s="162"/>
      <c r="P330" s="162"/>
      <c r="Q330" s="162"/>
      <c r="R330" s="416"/>
    </row>
    <row r="331" spans="1:18" s="1" customFormat="1" x14ac:dyDescent="0.2">
      <c r="A331" s="162"/>
      <c r="B331" s="162"/>
      <c r="C331" s="162"/>
      <c r="D331" s="176"/>
      <c r="E331" s="162"/>
      <c r="F331" s="162"/>
      <c r="G331" s="162"/>
      <c r="H331" s="162"/>
      <c r="I331" s="162"/>
      <c r="J331" s="162"/>
      <c r="K331" s="162"/>
      <c r="L331" s="162"/>
      <c r="M331" s="162"/>
      <c r="N331" s="162"/>
      <c r="O331" s="162"/>
      <c r="P331" s="162"/>
      <c r="Q331" s="162"/>
      <c r="R331" s="416"/>
    </row>
    <row r="332" spans="1:18" s="1" customFormat="1" x14ac:dyDescent="0.2">
      <c r="A332" s="162"/>
      <c r="B332" s="162"/>
      <c r="C332" s="162"/>
      <c r="D332" s="176"/>
      <c r="E332" s="162"/>
      <c r="F332" s="162"/>
      <c r="G332" s="162"/>
      <c r="H332" s="162"/>
      <c r="I332" s="162"/>
      <c r="J332" s="162"/>
      <c r="K332" s="162"/>
      <c r="L332" s="162"/>
      <c r="M332" s="162"/>
      <c r="N332" s="162"/>
      <c r="O332" s="162"/>
      <c r="P332" s="162"/>
      <c r="Q332" s="162"/>
      <c r="R332" s="416"/>
    </row>
    <row r="333" spans="1:18" s="1" customFormat="1" x14ac:dyDescent="0.2">
      <c r="A333" s="162"/>
      <c r="B333" s="162"/>
      <c r="C333" s="162"/>
      <c r="D333" s="176"/>
      <c r="E333" s="162"/>
      <c r="F333" s="162"/>
      <c r="G333" s="162"/>
      <c r="H333" s="162"/>
      <c r="I333" s="162"/>
      <c r="J333" s="162"/>
      <c r="K333" s="162"/>
      <c r="L333" s="162"/>
      <c r="M333" s="162"/>
      <c r="N333" s="162"/>
      <c r="O333" s="162"/>
      <c r="P333" s="162"/>
      <c r="Q333" s="162"/>
      <c r="R333" s="416"/>
    </row>
    <row r="334" spans="1:18" s="1" customFormat="1" x14ac:dyDescent="0.2">
      <c r="A334" s="162"/>
      <c r="B334" s="162"/>
      <c r="C334" s="162"/>
      <c r="D334" s="176"/>
      <c r="E334" s="162"/>
      <c r="F334" s="162"/>
      <c r="G334" s="162"/>
      <c r="H334" s="162"/>
      <c r="I334" s="162"/>
      <c r="J334" s="162"/>
      <c r="K334" s="162"/>
      <c r="L334" s="162"/>
      <c r="M334" s="162"/>
      <c r="N334" s="162"/>
      <c r="O334" s="162"/>
      <c r="P334" s="162"/>
      <c r="Q334" s="162"/>
      <c r="R334" s="416"/>
    </row>
    <row r="335" spans="1:18" s="1" customFormat="1" x14ac:dyDescent="0.2">
      <c r="A335" s="162"/>
      <c r="B335" s="162"/>
      <c r="C335" s="162"/>
      <c r="D335" s="176"/>
      <c r="E335" s="162"/>
      <c r="F335" s="162"/>
      <c r="G335" s="162"/>
      <c r="H335" s="162"/>
      <c r="I335" s="162"/>
      <c r="J335" s="162"/>
      <c r="K335" s="162"/>
      <c r="L335" s="162"/>
      <c r="M335" s="162"/>
      <c r="N335" s="162"/>
      <c r="O335" s="162"/>
      <c r="P335" s="162"/>
      <c r="Q335" s="162"/>
      <c r="R335" s="416"/>
    </row>
    <row r="336" spans="1:18" s="1" customFormat="1" x14ac:dyDescent="0.2">
      <c r="A336" s="162"/>
      <c r="B336" s="162"/>
      <c r="C336" s="162"/>
      <c r="D336" s="176"/>
      <c r="E336" s="162"/>
      <c r="F336" s="162"/>
      <c r="G336" s="162"/>
      <c r="H336" s="162"/>
      <c r="I336" s="162"/>
      <c r="J336" s="162"/>
      <c r="K336" s="162"/>
      <c r="L336" s="162"/>
      <c r="M336" s="162"/>
      <c r="N336" s="162"/>
      <c r="O336" s="162"/>
      <c r="P336" s="162"/>
      <c r="Q336" s="162"/>
      <c r="R336" s="416"/>
    </row>
    <row r="337" spans="1:18" s="1" customFormat="1" x14ac:dyDescent="0.2">
      <c r="A337" s="162"/>
      <c r="B337" s="162"/>
      <c r="C337" s="162"/>
      <c r="D337" s="176"/>
      <c r="E337" s="162"/>
      <c r="F337" s="162"/>
      <c r="G337" s="162"/>
      <c r="H337" s="162"/>
      <c r="I337" s="162"/>
      <c r="J337" s="162"/>
      <c r="K337" s="162"/>
      <c r="L337" s="162"/>
      <c r="M337" s="162"/>
      <c r="N337" s="162"/>
      <c r="O337" s="162"/>
      <c r="P337" s="162"/>
      <c r="Q337" s="162"/>
      <c r="R337" s="416"/>
    </row>
    <row r="338" spans="1:18" s="1" customFormat="1" x14ac:dyDescent="0.2">
      <c r="A338" s="162"/>
      <c r="B338" s="162"/>
      <c r="C338" s="162"/>
      <c r="D338" s="176"/>
      <c r="E338" s="162"/>
      <c r="F338" s="162"/>
      <c r="G338" s="162"/>
      <c r="H338" s="162"/>
      <c r="I338" s="162"/>
      <c r="J338" s="162"/>
      <c r="K338" s="162"/>
      <c r="L338" s="162"/>
      <c r="M338" s="162"/>
      <c r="N338" s="162"/>
      <c r="O338" s="162"/>
      <c r="P338" s="162"/>
      <c r="Q338" s="162"/>
      <c r="R338" s="416"/>
    </row>
    <row r="339" spans="1:18" s="1" customFormat="1" x14ac:dyDescent="0.2">
      <c r="A339" s="162"/>
      <c r="B339" s="162"/>
      <c r="C339" s="162"/>
      <c r="D339" s="176"/>
      <c r="E339" s="162"/>
      <c r="F339" s="162"/>
      <c r="G339" s="162"/>
      <c r="H339" s="162"/>
      <c r="I339" s="162"/>
      <c r="J339" s="162"/>
      <c r="K339" s="162"/>
      <c r="L339" s="162"/>
      <c r="M339" s="162"/>
      <c r="N339" s="162"/>
      <c r="O339" s="162"/>
      <c r="P339" s="162"/>
      <c r="Q339" s="162"/>
      <c r="R339" s="416"/>
    </row>
    <row r="340" spans="1:18" s="1" customFormat="1" x14ac:dyDescent="0.2">
      <c r="A340" s="162"/>
      <c r="B340" s="162"/>
      <c r="C340" s="162"/>
      <c r="D340" s="176"/>
      <c r="E340" s="162"/>
      <c r="F340" s="162"/>
      <c r="G340" s="162"/>
      <c r="H340" s="162"/>
      <c r="I340" s="162"/>
      <c r="J340" s="162"/>
      <c r="K340" s="162"/>
      <c r="L340" s="162"/>
      <c r="M340" s="162"/>
      <c r="N340" s="162"/>
      <c r="O340" s="162"/>
      <c r="P340" s="162"/>
      <c r="Q340" s="162"/>
      <c r="R340" s="416"/>
    </row>
    <row r="341" spans="1:18" s="1" customFormat="1" x14ac:dyDescent="0.2">
      <c r="A341" s="162"/>
      <c r="B341" s="162"/>
      <c r="C341" s="162"/>
      <c r="D341" s="176"/>
      <c r="E341" s="162"/>
      <c r="F341" s="162"/>
      <c r="G341" s="162"/>
      <c r="H341" s="162"/>
      <c r="I341" s="162"/>
      <c r="J341" s="162"/>
      <c r="K341" s="162"/>
      <c r="L341" s="162"/>
      <c r="M341" s="162"/>
      <c r="N341" s="162"/>
      <c r="O341" s="162"/>
      <c r="P341" s="162"/>
      <c r="Q341" s="162"/>
      <c r="R341" s="416"/>
    </row>
    <row r="342" spans="1:18" s="1" customFormat="1" x14ac:dyDescent="0.2">
      <c r="A342" s="162"/>
      <c r="B342" s="162"/>
      <c r="C342" s="162"/>
      <c r="D342" s="176"/>
      <c r="E342" s="162"/>
      <c r="F342" s="162"/>
      <c r="G342" s="162"/>
      <c r="H342" s="162"/>
      <c r="I342" s="162"/>
      <c r="J342" s="162"/>
      <c r="K342" s="162"/>
      <c r="L342" s="162"/>
      <c r="M342" s="162"/>
      <c r="N342" s="162"/>
      <c r="O342" s="162"/>
      <c r="P342" s="162"/>
      <c r="Q342" s="162"/>
      <c r="R342" s="416"/>
    </row>
    <row r="343" spans="1:18" s="1" customFormat="1" x14ac:dyDescent="0.2">
      <c r="A343" s="162"/>
      <c r="B343" s="162"/>
      <c r="C343" s="162"/>
      <c r="D343" s="176"/>
      <c r="E343" s="162"/>
      <c r="F343" s="162"/>
      <c r="G343" s="162"/>
      <c r="H343" s="162"/>
      <c r="I343" s="162"/>
      <c r="J343" s="162"/>
      <c r="K343" s="162"/>
      <c r="L343" s="162"/>
      <c r="M343" s="162"/>
      <c r="N343" s="162"/>
      <c r="O343" s="162"/>
      <c r="P343" s="162"/>
      <c r="Q343" s="162"/>
      <c r="R343" s="416"/>
    </row>
    <row r="344" spans="1:18" s="1" customFormat="1" x14ac:dyDescent="0.2">
      <c r="A344" s="162"/>
      <c r="B344" s="162"/>
      <c r="C344" s="162"/>
      <c r="D344" s="176"/>
      <c r="E344" s="162"/>
      <c r="F344" s="162"/>
      <c r="G344" s="162"/>
      <c r="H344" s="162"/>
      <c r="I344" s="162"/>
      <c r="J344" s="162"/>
      <c r="K344" s="162"/>
      <c r="L344" s="162"/>
      <c r="M344" s="162"/>
      <c r="N344" s="162"/>
      <c r="O344" s="162"/>
      <c r="P344" s="162"/>
      <c r="Q344" s="162"/>
      <c r="R344" s="416"/>
    </row>
    <row r="345" spans="1:18" s="1" customFormat="1" x14ac:dyDescent="0.2">
      <c r="A345" s="162"/>
      <c r="B345" s="162"/>
      <c r="C345" s="162"/>
      <c r="D345" s="176"/>
      <c r="E345" s="162"/>
      <c r="F345" s="162"/>
      <c r="G345" s="162"/>
      <c r="H345" s="162"/>
      <c r="I345" s="162"/>
      <c r="J345" s="162"/>
      <c r="K345" s="162"/>
      <c r="L345" s="162"/>
      <c r="M345" s="162"/>
      <c r="N345" s="162"/>
      <c r="O345" s="162"/>
      <c r="P345" s="162"/>
      <c r="Q345" s="162"/>
      <c r="R345" s="416"/>
    </row>
    <row r="346" spans="1:18" s="1" customFormat="1" x14ac:dyDescent="0.2">
      <c r="A346" s="162"/>
      <c r="B346" s="162"/>
      <c r="C346" s="162"/>
      <c r="D346" s="176"/>
      <c r="E346" s="162"/>
      <c r="F346" s="162"/>
      <c r="G346" s="162"/>
      <c r="H346" s="162"/>
      <c r="I346" s="162"/>
      <c r="J346" s="162"/>
      <c r="K346" s="162"/>
      <c r="L346" s="162"/>
      <c r="M346" s="162"/>
      <c r="N346" s="162"/>
      <c r="O346" s="162"/>
      <c r="P346" s="162"/>
      <c r="Q346" s="162"/>
      <c r="R346" s="416"/>
    </row>
    <row r="347" spans="1:18" s="1" customFormat="1" x14ac:dyDescent="0.2">
      <c r="A347" s="162"/>
      <c r="B347" s="162"/>
      <c r="C347" s="162"/>
      <c r="D347" s="176"/>
      <c r="E347" s="162"/>
      <c r="F347" s="162"/>
      <c r="G347" s="162"/>
      <c r="H347" s="162"/>
      <c r="I347" s="162"/>
      <c r="J347" s="162"/>
      <c r="K347" s="162"/>
      <c r="L347" s="162"/>
      <c r="M347" s="162"/>
      <c r="N347" s="162"/>
      <c r="O347" s="162"/>
      <c r="P347" s="162"/>
      <c r="Q347" s="162"/>
      <c r="R347" s="416"/>
    </row>
    <row r="348" spans="1:18" s="1" customFormat="1" x14ac:dyDescent="0.2">
      <c r="A348" s="162"/>
      <c r="B348" s="162"/>
      <c r="C348" s="162"/>
      <c r="D348" s="176"/>
      <c r="E348" s="162"/>
      <c r="F348" s="162"/>
      <c r="G348" s="162"/>
      <c r="H348" s="162"/>
      <c r="I348" s="162"/>
      <c r="J348" s="162"/>
      <c r="K348" s="162"/>
      <c r="L348" s="162"/>
      <c r="M348" s="162"/>
      <c r="N348" s="162"/>
      <c r="O348" s="162"/>
      <c r="P348" s="162"/>
      <c r="Q348" s="162"/>
      <c r="R348" s="416"/>
    </row>
    <row r="349" spans="1:18" s="1" customFormat="1" x14ac:dyDescent="0.2">
      <c r="A349" s="162"/>
      <c r="B349" s="162"/>
      <c r="C349" s="162"/>
      <c r="D349" s="176"/>
      <c r="E349" s="162"/>
      <c r="F349" s="162"/>
      <c r="G349" s="162"/>
      <c r="H349" s="162"/>
      <c r="I349" s="162"/>
      <c r="J349" s="162"/>
      <c r="K349" s="162"/>
      <c r="L349" s="162"/>
      <c r="M349" s="162"/>
      <c r="N349" s="162"/>
      <c r="O349" s="162"/>
      <c r="P349" s="162"/>
      <c r="Q349" s="162"/>
      <c r="R349" s="416"/>
    </row>
    <row r="350" spans="1:18" s="1" customFormat="1" x14ac:dyDescent="0.2">
      <c r="A350" s="162"/>
      <c r="B350" s="162"/>
      <c r="C350" s="162"/>
      <c r="D350" s="176"/>
      <c r="E350" s="162"/>
      <c r="F350" s="162"/>
      <c r="G350" s="162"/>
      <c r="H350" s="162"/>
      <c r="I350" s="162"/>
      <c r="J350" s="162"/>
      <c r="K350" s="162"/>
      <c r="L350" s="162"/>
      <c r="M350" s="162"/>
      <c r="N350" s="162"/>
      <c r="O350" s="162"/>
      <c r="P350" s="162"/>
      <c r="Q350" s="162"/>
      <c r="R350" s="416"/>
    </row>
    <row r="351" spans="1:18" s="1" customFormat="1" x14ac:dyDescent="0.2">
      <c r="A351" s="162"/>
      <c r="B351" s="162"/>
      <c r="C351" s="162"/>
      <c r="D351" s="176"/>
      <c r="E351" s="162"/>
      <c r="F351" s="162"/>
      <c r="G351" s="162"/>
      <c r="H351" s="162"/>
      <c r="I351" s="162"/>
      <c r="J351" s="162"/>
      <c r="K351" s="162"/>
      <c r="L351" s="162"/>
      <c r="M351" s="162"/>
      <c r="N351" s="162"/>
      <c r="O351" s="162"/>
      <c r="P351" s="162"/>
      <c r="Q351" s="162"/>
      <c r="R351" s="416"/>
    </row>
    <row r="352" spans="1:18" s="1" customFormat="1" x14ac:dyDescent="0.2">
      <c r="A352" s="162"/>
      <c r="B352" s="162"/>
      <c r="C352" s="162"/>
      <c r="D352" s="176"/>
      <c r="E352" s="162"/>
      <c r="F352" s="162"/>
      <c r="G352" s="162"/>
      <c r="H352" s="162"/>
      <c r="I352" s="162"/>
      <c r="J352" s="162"/>
      <c r="K352" s="162"/>
      <c r="L352" s="162"/>
      <c r="M352" s="162"/>
      <c r="N352" s="162"/>
      <c r="O352" s="162"/>
      <c r="P352" s="162"/>
      <c r="Q352" s="162"/>
      <c r="R352" s="416"/>
    </row>
    <row r="353" spans="1:18" s="1" customFormat="1" x14ac:dyDescent="0.2">
      <c r="A353" s="162"/>
      <c r="B353" s="162"/>
      <c r="C353" s="162"/>
      <c r="D353" s="176"/>
      <c r="E353" s="162"/>
      <c r="F353" s="162"/>
      <c r="G353" s="162"/>
      <c r="H353" s="162"/>
      <c r="I353" s="162"/>
      <c r="J353" s="162"/>
      <c r="K353" s="162"/>
      <c r="L353" s="162"/>
      <c r="M353" s="162"/>
      <c r="N353" s="162"/>
      <c r="O353" s="162"/>
      <c r="P353" s="162"/>
      <c r="Q353" s="162"/>
      <c r="R353" s="416"/>
    </row>
    <row r="354" spans="1:18" s="1" customFormat="1" x14ac:dyDescent="0.2">
      <c r="A354" s="162"/>
      <c r="B354" s="162"/>
      <c r="C354" s="162"/>
      <c r="D354" s="176"/>
      <c r="E354" s="162"/>
      <c r="F354" s="162"/>
      <c r="G354" s="162"/>
      <c r="H354" s="162"/>
      <c r="I354" s="162"/>
      <c r="J354" s="162"/>
      <c r="K354" s="162"/>
      <c r="L354" s="162"/>
      <c r="M354" s="162"/>
      <c r="N354" s="162"/>
      <c r="O354" s="162"/>
      <c r="P354" s="162"/>
      <c r="Q354" s="162"/>
      <c r="R354" s="416"/>
    </row>
    <row r="355" spans="1:18" s="1" customFormat="1" x14ac:dyDescent="0.2">
      <c r="A355" s="162"/>
      <c r="B355" s="162"/>
      <c r="C355" s="162"/>
      <c r="D355" s="176"/>
      <c r="E355" s="162"/>
      <c r="F355" s="162"/>
      <c r="G355" s="162"/>
      <c r="H355" s="162"/>
      <c r="I355" s="162"/>
      <c r="J355" s="162"/>
      <c r="K355" s="162"/>
      <c r="L355" s="162"/>
      <c r="M355" s="162"/>
      <c r="N355" s="162"/>
      <c r="O355" s="162"/>
      <c r="P355" s="162"/>
      <c r="Q355" s="162"/>
      <c r="R355" s="416"/>
    </row>
    <row r="356" spans="1:18" s="1" customFormat="1" x14ac:dyDescent="0.2">
      <c r="A356" s="162"/>
      <c r="B356" s="162"/>
      <c r="C356" s="162"/>
      <c r="D356" s="176"/>
      <c r="E356" s="162"/>
      <c r="F356" s="162"/>
      <c r="G356" s="162"/>
      <c r="H356" s="162"/>
      <c r="I356" s="162"/>
      <c r="J356" s="162"/>
      <c r="K356" s="162"/>
      <c r="L356" s="162"/>
      <c r="M356" s="162"/>
      <c r="N356" s="162"/>
      <c r="O356" s="162"/>
      <c r="P356" s="162"/>
      <c r="Q356" s="162"/>
      <c r="R356" s="416"/>
    </row>
    <row r="357" spans="1:18" s="1" customFormat="1" x14ac:dyDescent="0.2">
      <c r="A357" s="162"/>
      <c r="B357" s="162"/>
      <c r="C357" s="162"/>
      <c r="D357" s="176"/>
      <c r="E357" s="162"/>
      <c r="F357" s="162"/>
      <c r="G357" s="162"/>
      <c r="H357" s="162"/>
      <c r="I357" s="162"/>
      <c r="J357" s="162"/>
      <c r="K357" s="162"/>
      <c r="L357" s="162"/>
      <c r="M357" s="162"/>
      <c r="N357" s="162"/>
      <c r="O357" s="162"/>
      <c r="P357" s="162"/>
      <c r="Q357" s="162"/>
      <c r="R357" s="416"/>
    </row>
    <row r="358" spans="1:18" s="1" customFormat="1" x14ac:dyDescent="0.2">
      <c r="A358" s="162"/>
      <c r="B358" s="162"/>
      <c r="C358" s="162"/>
      <c r="D358" s="176"/>
      <c r="E358" s="162"/>
      <c r="F358" s="162"/>
      <c r="G358" s="162"/>
      <c r="H358" s="162"/>
      <c r="I358" s="162"/>
      <c r="J358" s="162"/>
      <c r="K358" s="162"/>
      <c r="L358" s="162"/>
      <c r="M358" s="162"/>
      <c r="N358" s="162"/>
      <c r="O358" s="162"/>
      <c r="P358" s="162"/>
      <c r="Q358" s="162"/>
      <c r="R358" s="416"/>
    </row>
    <row r="359" spans="1:18" s="1" customFormat="1" x14ac:dyDescent="0.2">
      <c r="A359" s="162"/>
      <c r="B359" s="162"/>
      <c r="C359" s="162"/>
      <c r="D359" s="176"/>
      <c r="E359" s="162"/>
      <c r="F359" s="162"/>
      <c r="G359" s="162"/>
      <c r="H359" s="162"/>
      <c r="I359" s="162"/>
      <c r="J359" s="162"/>
      <c r="K359" s="162"/>
      <c r="L359" s="162"/>
      <c r="M359" s="162"/>
      <c r="N359" s="162"/>
      <c r="O359" s="162"/>
      <c r="P359" s="162"/>
      <c r="Q359" s="162"/>
      <c r="R359" s="416"/>
    </row>
    <row r="360" spans="1:18" s="1" customFormat="1" x14ac:dyDescent="0.2">
      <c r="A360" s="162"/>
      <c r="B360" s="162"/>
      <c r="C360" s="162"/>
      <c r="D360" s="176"/>
      <c r="E360" s="162"/>
      <c r="F360" s="162"/>
      <c r="G360" s="162"/>
      <c r="H360" s="162"/>
      <c r="I360" s="162"/>
      <c r="J360" s="162"/>
      <c r="K360" s="162"/>
      <c r="L360" s="162"/>
      <c r="M360" s="162"/>
      <c r="N360" s="162"/>
      <c r="O360" s="162"/>
      <c r="P360" s="162"/>
      <c r="Q360" s="162"/>
      <c r="R360" s="416"/>
    </row>
    <row r="361" spans="1:18" s="1" customFormat="1" x14ac:dyDescent="0.2">
      <c r="A361" s="162"/>
      <c r="B361" s="162"/>
      <c r="C361" s="162"/>
      <c r="D361" s="176"/>
      <c r="E361" s="162"/>
      <c r="F361" s="162"/>
      <c r="G361" s="162"/>
      <c r="H361" s="162"/>
      <c r="I361" s="162"/>
      <c r="J361" s="162"/>
      <c r="K361" s="162"/>
      <c r="L361" s="162"/>
      <c r="M361" s="162"/>
      <c r="N361" s="162"/>
      <c r="O361" s="162"/>
      <c r="P361" s="162"/>
      <c r="Q361" s="162"/>
      <c r="R361" s="416"/>
    </row>
    <row r="362" spans="1:18" s="1" customFormat="1" x14ac:dyDescent="0.2">
      <c r="A362" s="162"/>
      <c r="B362" s="162"/>
      <c r="C362" s="162"/>
      <c r="D362" s="176"/>
      <c r="E362" s="162"/>
      <c r="F362" s="162"/>
      <c r="G362" s="162"/>
      <c r="H362" s="162"/>
      <c r="I362" s="162"/>
      <c r="J362" s="162"/>
      <c r="K362" s="162"/>
      <c r="L362" s="162"/>
      <c r="M362" s="162"/>
      <c r="N362" s="162"/>
      <c r="O362" s="162"/>
      <c r="P362" s="162"/>
      <c r="Q362" s="162"/>
      <c r="R362" s="416"/>
    </row>
    <row r="363" spans="1:18" s="1" customFormat="1" x14ac:dyDescent="0.2">
      <c r="A363" s="162"/>
      <c r="B363" s="162"/>
      <c r="C363" s="162"/>
      <c r="D363" s="176"/>
      <c r="E363" s="162"/>
      <c r="F363" s="162"/>
      <c r="G363" s="162"/>
      <c r="H363" s="162"/>
      <c r="I363" s="162"/>
      <c r="J363" s="162"/>
      <c r="K363" s="162"/>
      <c r="L363" s="162"/>
      <c r="M363" s="162"/>
      <c r="N363" s="162"/>
      <c r="O363" s="162"/>
      <c r="P363" s="162"/>
      <c r="Q363" s="162"/>
      <c r="R363" s="416"/>
    </row>
    <row r="364" spans="1:18" s="1" customFormat="1" x14ac:dyDescent="0.2">
      <c r="A364" s="162"/>
      <c r="B364" s="162"/>
      <c r="C364" s="162"/>
      <c r="D364" s="176"/>
      <c r="E364" s="162"/>
      <c r="F364" s="162"/>
      <c r="G364" s="162"/>
      <c r="H364" s="162"/>
      <c r="I364" s="162"/>
      <c r="J364" s="162"/>
      <c r="K364" s="162"/>
      <c r="L364" s="162"/>
      <c r="M364" s="162"/>
      <c r="N364" s="162"/>
      <c r="O364" s="162"/>
      <c r="P364" s="162"/>
      <c r="Q364" s="162"/>
      <c r="R364" s="416"/>
    </row>
    <row r="365" spans="1:18" s="1" customFormat="1" x14ac:dyDescent="0.2">
      <c r="A365" s="162"/>
      <c r="B365" s="162"/>
      <c r="C365" s="162"/>
      <c r="D365" s="176"/>
      <c r="E365" s="162"/>
      <c r="F365" s="162"/>
      <c r="G365" s="162"/>
      <c r="H365" s="162"/>
      <c r="I365" s="162"/>
      <c r="J365" s="162"/>
      <c r="K365" s="162"/>
      <c r="L365" s="162"/>
      <c r="M365" s="162"/>
      <c r="N365" s="162"/>
      <c r="O365" s="162"/>
      <c r="P365" s="162"/>
      <c r="Q365" s="162"/>
      <c r="R365" s="416"/>
    </row>
    <row r="366" spans="1:18" s="1" customFormat="1" x14ac:dyDescent="0.2">
      <c r="A366" s="162"/>
      <c r="B366" s="162"/>
      <c r="C366" s="162"/>
      <c r="D366" s="176"/>
      <c r="E366" s="162"/>
      <c r="F366" s="162"/>
      <c r="G366" s="162"/>
      <c r="H366" s="162"/>
      <c r="I366" s="162"/>
      <c r="J366" s="162"/>
      <c r="K366" s="162"/>
      <c r="L366" s="162"/>
      <c r="M366" s="162"/>
      <c r="N366" s="162"/>
      <c r="O366" s="162"/>
      <c r="P366" s="162"/>
      <c r="Q366" s="162"/>
      <c r="R366" s="416"/>
    </row>
    <row r="367" spans="1:18" s="1" customFormat="1" x14ac:dyDescent="0.2">
      <c r="A367" s="162"/>
      <c r="B367" s="162"/>
      <c r="C367" s="162"/>
      <c r="D367" s="176"/>
      <c r="E367" s="162"/>
      <c r="F367" s="162"/>
      <c r="G367" s="162"/>
      <c r="H367" s="162"/>
      <c r="I367" s="162"/>
      <c r="J367" s="162"/>
      <c r="K367" s="162"/>
      <c r="L367" s="162"/>
      <c r="M367" s="162"/>
      <c r="N367" s="162"/>
      <c r="O367" s="162"/>
      <c r="P367" s="162"/>
      <c r="Q367" s="162"/>
      <c r="R367" s="416"/>
    </row>
    <row r="368" spans="1:18" s="1" customFormat="1" x14ac:dyDescent="0.2">
      <c r="A368" s="162"/>
      <c r="B368" s="162"/>
      <c r="C368" s="162"/>
      <c r="D368" s="176"/>
      <c r="E368" s="162"/>
      <c r="F368" s="162"/>
      <c r="G368" s="162"/>
      <c r="H368" s="162"/>
      <c r="I368" s="162"/>
      <c r="J368" s="162"/>
      <c r="K368" s="162"/>
      <c r="L368" s="162"/>
      <c r="M368" s="162"/>
      <c r="N368" s="162"/>
      <c r="O368" s="162"/>
      <c r="P368" s="162"/>
      <c r="Q368" s="162"/>
      <c r="R368" s="416"/>
    </row>
    <row r="369" spans="1:18" s="1" customFormat="1" x14ac:dyDescent="0.2">
      <c r="A369" s="162"/>
      <c r="B369" s="162"/>
      <c r="C369" s="162"/>
      <c r="D369" s="176"/>
      <c r="E369" s="162"/>
      <c r="F369" s="162"/>
      <c r="G369" s="162"/>
      <c r="H369" s="162"/>
      <c r="I369" s="162"/>
      <c r="J369" s="162"/>
      <c r="K369" s="162"/>
      <c r="L369" s="162"/>
      <c r="M369" s="162"/>
      <c r="N369" s="162"/>
      <c r="O369" s="162"/>
      <c r="P369" s="162"/>
      <c r="Q369" s="162"/>
      <c r="R369" s="416"/>
    </row>
    <row r="370" spans="1:18" s="1" customFormat="1" x14ac:dyDescent="0.2">
      <c r="A370" s="162"/>
      <c r="B370" s="162"/>
      <c r="C370" s="162"/>
      <c r="D370" s="176"/>
      <c r="E370" s="162"/>
      <c r="F370" s="162"/>
      <c r="G370" s="162"/>
      <c r="H370" s="162"/>
      <c r="I370" s="162"/>
      <c r="J370" s="162"/>
      <c r="K370" s="162"/>
      <c r="L370" s="162"/>
      <c r="M370" s="162"/>
      <c r="N370" s="162"/>
      <c r="O370" s="162"/>
      <c r="P370" s="162"/>
      <c r="Q370" s="162"/>
      <c r="R370" s="416"/>
    </row>
    <row r="371" spans="1:18" s="1" customFormat="1" x14ac:dyDescent="0.2">
      <c r="A371" s="162"/>
      <c r="B371" s="162"/>
      <c r="C371" s="162"/>
      <c r="D371" s="176"/>
      <c r="E371" s="162"/>
      <c r="F371" s="162"/>
      <c r="G371" s="162"/>
      <c r="H371" s="162"/>
      <c r="I371" s="162"/>
      <c r="J371" s="162"/>
      <c r="K371" s="162"/>
      <c r="L371" s="162"/>
      <c r="M371" s="162"/>
      <c r="N371" s="162"/>
      <c r="O371" s="162"/>
      <c r="P371" s="162"/>
      <c r="Q371" s="162"/>
      <c r="R371" s="416"/>
    </row>
    <row r="372" spans="1:18" s="1" customFormat="1" x14ac:dyDescent="0.2">
      <c r="A372" s="162"/>
      <c r="B372" s="162"/>
      <c r="C372" s="162"/>
      <c r="D372" s="176"/>
      <c r="E372" s="162"/>
      <c r="F372" s="162"/>
      <c r="G372" s="162"/>
      <c r="H372" s="162"/>
      <c r="I372" s="162"/>
      <c r="J372" s="162"/>
      <c r="K372" s="162"/>
      <c r="L372" s="162"/>
      <c r="M372" s="162"/>
      <c r="N372" s="162"/>
      <c r="O372" s="162"/>
      <c r="P372" s="162"/>
      <c r="Q372" s="162"/>
      <c r="R372" s="416"/>
    </row>
    <row r="373" spans="1:18" s="1" customFormat="1" x14ac:dyDescent="0.2">
      <c r="A373" s="162"/>
      <c r="B373" s="162"/>
      <c r="C373" s="162"/>
      <c r="D373" s="176"/>
      <c r="E373" s="162"/>
      <c r="F373" s="162"/>
      <c r="G373" s="162"/>
      <c r="H373" s="162"/>
      <c r="I373" s="162"/>
      <c r="J373" s="162"/>
      <c r="K373" s="162"/>
      <c r="L373" s="162"/>
      <c r="M373" s="162"/>
      <c r="N373" s="162"/>
      <c r="O373" s="162"/>
      <c r="P373" s="162"/>
      <c r="Q373" s="162"/>
      <c r="R373" s="416"/>
    </row>
    <row r="374" spans="1:18" s="1" customFormat="1" x14ac:dyDescent="0.2">
      <c r="A374" s="162"/>
      <c r="B374" s="162"/>
      <c r="C374" s="162"/>
      <c r="D374" s="176"/>
      <c r="E374" s="162"/>
      <c r="F374" s="162"/>
      <c r="G374" s="162"/>
      <c r="H374" s="162"/>
      <c r="I374" s="162"/>
      <c r="J374" s="162"/>
      <c r="K374" s="162"/>
      <c r="L374" s="162"/>
      <c r="M374" s="162"/>
      <c r="N374" s="162"/>
      <c r="O374" s="162"/>
      <c r="P374" s="162"/>
      <c r="Q374" s="162"/>
      <c r="R374" s="416"/>
    </row>
    <row r="375" spans="1:18" s="1" customFormat="1" x14ac:dyDescent="0.2">
      <c r="A375" s="162"/>
      <c r="B375" s="162"/>
      <c r="C375" s="162"/>
      <c r="D375" s="176"/>
      <c r="E375" s="162"/>
      <c r="F375" s="162"/>
      <c r="G375" s="162"/>
      <c r="H375" s="162"/>
      <c r="I375" s="162"/>
      <c r="J375" s="162"/>
      <c r="K375" s="162"/>
      <c r="L375" s="162"/>
      <c r="M375" s="162"/>
      <c r="N375" s="162"/>
      <c r="O375" s="162"/>
      <c r="P375" s="162"/>
      <c r="Q375" s="162"/>
      <c r="R375" s="416"/>
    </row>
    <row r="376" spans="1:18" s="1" customFormat="1" x14ac:dyDescent="0.2">
      <c r="A376" s="162"/>
      <c r="B376" s="162"/>
      <c r="C376" s="162"/>
      <c r="D376" s="176"/>
      <c r="E376" s="162"/>
      <c r="F376" s="162"/>
      <c r="G376" s="162"/>
      <c r="H376" s="162"/>
      <c r="I376" s="162"/>
      <c r="J376" s="162"/>
      <c r="K376" s="162"/>
      <c r="L376" s="162"/>
      <c r="M376" s="162"/>
      <c r="N376" s="162"/>
      <c r="O376" s="162"/>
      <c r="P376" s="162"/>
      <c r="Q376" s="162"/>
      <c r="R376" s="416"/>
    </row>
    <row r="377" spans="1:18" s="1" customFormat="1" x14ac:dyDescent="0.2">
      <c r="A377" s="162"/>
      <c r="B377" s="162"/>
      <c r="C377" s="162"/>
      <c r="D377" s="176"/>
      <c r="E377" s="162"/>
      <c r="F377" s="162"/>
      <c r="G377" s="162"/>
      <c r="H377" s="162"/>
      <c r="I377" s="162"/>
      <c r="J377" s="162"/>
      <c r="K377" s="162"/>
      <c r="L377" s="162"/>
      <c r="M377" s="162"/>
      <c r="N377" s="162"/>
      <c r="O377" s="162"/>
      <c r="P377" s="162"/>
      <c r="Q377" s="162"/>
      <c r="R377" s="416"/>
    </row>
    <row r="378" spans="1:18" s="1" customFormat="1" x14ac:dyDescent="0.2">
      <c r="A378" s="162"/>
      <c r="B378" s="162"/>
      <c r="C378" s="162"/>
      <c r="D378" s="176"/>
      <c r="E378" s="162"/>
      <c r="F378" s="162"/>
      <c r="G378" s="162"/>
      <c r="H378" s="162"/>
      <c r="I378" s="162"/>
      <c r="J378" s="162"/>
      <c r="K378" s="162"/>
      <c r="L378" s="162"/>
      <c r="M378" s="162"/>
      <c r="N378" s="162"/>
      <c r="O378" s="162"/>
      <c r="P378" s="162"/>
      <c r="Q378" s="162"/>
      <c r="R378" s="416"/>
    </row>
    <row r="379" spans="1:18" s="1" customFormat="1" x14ac:dyDescent="0.2">
      <c r="A379" s="162"/>
      <c r="B379" s="162"/>
      <c r="C379" s="162"/>
      <c r="D379" s="176"/>
      <c r="E379" s="162"/>
      <c r="F379" s="162"/>
      <c r="G379" s="162"/>
      <c r="H379" s="162"/>
      <c r="I379" s="162"/>
      <c r="J379" s="162"/>
      <c r="K379" s="162"/>
      <c r="L379" s="162"/>
      <c r="M379" s="162"/>
      <c r="N379" s="162"/>
      <c r="O379" s="162"/>
      <c r="P379" s="162"/>
      <c r="Q379" s="162"/>
      <c r="R379" s="416"/>
    </row>
    <row r="380" spans="1:18" s="1" customFormat="1" x14ac:dyDescent="0.2">
      <c r="A380" s="162"/>
      <c r="B380" s="162"/>
      <c r="C380" s="162"/>
      <c r="D380" s="176"/>
      <c r="E380" s="162"/>
      <c r="F380" s="162"/>
      <c r="G380" s="162"/>
      <c r="H380" s="162"/>
      <c r="I380" s="162"/>
      <c r="J380" s="162"/>
      <c r="K380" s="162"/>
      <c r="L380" s="162"/>
      <c r="M380" s="162"/>
      <c r="N380" s="162"/>
      <c r="O380" s="162"/>
      <c r="P380" s="162"/>
      <c r="Q380" s="162"/>
      <c r="R380" s="416"/>
    </row>
    <row r="381" spans="1:18" s="1" customFormat="1" x14ac:dyDescent="0.2">
      <c r="A381" s="162"/>
      <c r="B381" s="162"/>
      <c r="C381" s="162"/>
      <c r="D381" s="176"/>
      <c r="E381" s="162"/>
      <c r="F381" s="162"/>
      <c r="G381" s="162"/>
      <c r="H381" s="162"/>
      <c r="I381" s="162"/>
      <c r="J381" s="162"/>
      <c r="K381" s="162"/>
      <c r="L381" s="162"/>
      <c r="M381" s="162"/>
      <c r="N381" s="162"/>
      <c r="O381" s="162"/>
      <c r="P381" s="162"/>
      <c r="Q381" s="162"/>
      <c r="R381" s="416"/>
    </row>
    <row r="382" spans="1:18" s="1" customFormat="1" x14ac:dyDescent="0.2">
      <c r="A382" s="162"/>
      <c r="B382" s="162"/>
      <c r="C382" s="162"/>
      <c r="D382" s="176"/>
      <c r="E382" s="162"/>
      <c r="F382" s="162"/>
      <c r="G382" s="162"/>
      <c r="H382" s="162"/>
      <c r="I382" s="162"/>
      <c r="J382" s="162"/>
      <c r="K382" s="162"/>
      <c r="L382" s="162"/>
      <c r="M382" s="162"/>
      <c r="N382" s="162"/>
      <c r="O382" s="162"/>
      <c r="P382" s="162"/>
      <c r="Q382" s="162"/>
      <c r="R382" s="416"/>
    </row>
    <row r="383" spans="1:18" s="1" customFormat="1" x14ac:dyDescent="0.2">
      <c r="A383" s="162"/>
      <c r="B383" s="162"/>
      <c r="C383" s="162"/>
      <c r="D383" s="176"/>
      <c r="E383" s="162"/>
      <c r="F383" s="162"/>
      <c r="G383" s="162"/>
      <c r="H383" s="162"/>
      <c r="I383" s="162"/>
      <c r="J383" s="162"/>
      <c r="K383" s="162"/>
      <c r="L383" s="162"/>
      <c r="M383" s="162"/>
      <c r="N383" s="162"/>
      <c r="O383" s="162"/>
      <c r="P383" s="162"/>
      <c r="Q383" s="162"/>
      <c r="R383" s="416"/>
    </row>
    <row r="384" spans="1:18" s="1" customFormat="1" x14ac:dyDescent="0.2">
      <c r="A384" s="162"/>
      <c r="B384" s="162"/>
      <c r="C384" s="162"/>
      <c r="D384" s="176"/>
      <c r="E384" s="162"/>
      <c r="F384" s="162"/>
      <c r="G384" s="162"/>
      <c r="H384" s="162"/>
      <c r="I384" s="162"/>
      <c r="J384" s="162"/>
      <c r="K384" s="162"/>
      <c r="L384" s="162"/>
      <c r="M384" s="162"/>
      <c r="N384" s="162"/>
      <c r="O384" s="162"/>
      <c r="P384" s="162"/>
      <c r="Q384" s="162"/>
      <c r="R384" s="416"/>
    </row>
    <row r="385" spans="1:18" s="1" customFormat="1" x14ac:dyDescent="0.2">
      <c r="A385" s="162"/>
      <c r="B385" s="162"/>
      <c r="C385" s="162"/>
      <c r="D385" s="176"/>
      <c r="E385" s="162"/>
      <c r="F385" s="162"/>
      <c r="G385" s="162"/>
      <c r="H385" s="162"/>
      <c r="I385" s="162"/>
      <c r="J385" s="162"/>
      <c r="K385" s="162"/>
      <c r="L385" s="162"/>
      <c r="M385" s="162"/>
      <c r="N385" s="162"/>
      <c r="O385" s="162"/>
      <c r="P385" s="162"/>
      <c r="Q385" s="162"/>
      <c r="R385" s="416"/>
    </row>
    <row r="386" spans="1:18" s="1" customFormat="1" x14ac:dyDescent="0.2">
      <c r="A386" s="162"/>
      <c r="B386" s="162"/>
      <c r="C386" s="162"/>
      <c r="D386" s="176"/>
      <c r="E386" s="162"/>
      <c r="F386" s="162"/>
      <c r="G386" s="162"/>
      <c r="H386" s="162"/>
      <c r="I386" s="162"/>
      <c r="J386" s="162"/>
      <c r="K386" s="162"/>
      <c r="L386" s="162"/>
      <c r="M386" s="162"/>
      <c r="N386" s="162"/>
      <c r="O386" s="162"/>
      <c r="P386" s="162"/>
      <c r="Q386" s="162"/>
      <c r="R386" s="416"/>
    </row>
    <row r="387" spans="1:18" s="1" customFormat="1" x14ac:dyDescent="0.2">
      <c r="A387" s="162"/>
      <c r="B387" s="162"/>
      <c r="C387" s="162"/>
      <c r="D387" s="176"/>
      <c r="E387" s="162"/>
      <c r="F387" s="162"/>
      <c r="G387" s="162"/>
      <c r="H387" s="162"/>
      <c r="I387" s="162"/>
      <c r="J387" s="162"/>
      <c r="K387" s="162"/>
      <c r="L387" s="162"/>
      <c r="M387" s="162"/>
      <c r="N387" s="162"/>
      <c r="O387" s="162"/>
      <c r="P387" s="162"/>
      <c r="Q387" s="162"/>
      <c r="R387" s="416"/>
    </row>
    <row r="388" spans="1:18" s="1" customFormat="1" x14ac:dyDescent="0.2">
      <c r="A388" s="162"/>
      <c r="B388" s="162"/>
      <c r="C388" s="162"/>
      <c r="D388" s="176"/>
      <c r="E388" s="162"/>
      <c r="F388" s="162"/>
      <c r="G388" s="162"/>
      <c r="H388" s="162"/>
      <c r="I388" s="162"/>
      <c r="J388" s="162"/>
      <c r="K388" s="162"/>
      <c r="L388" s="162"/>
      <c r="M388" s="162"/>
      <c r="N388" s="162"/>
      <c r="O388" s="162"/>
      <c r="P388" s="162"/>
      <c r="Q388" s="162"/>
      <c r="R388" s="416"/>
    </row>
    <row r="389" spans="1:18" s="1" customFormat="1" x14ac:dyDescent="0.2">
      <c r="A389" s="162"/>
      <c r="B389" s="162"/>
      <c r="C389" s="162"/>
      <c r="D389" s="176"/>
      <c r="E389" s="162"/>
      <c r="F389" s="162"/>
      <c r="G389" s="162"/>
      <c r="H389" s="162"/>
      <c r="I389" s="162"/>
      <c r="J389" s="162"/>
      <c r="K389" s="162"/>
      <c r="L389" s="162"/>
      <c r="M389" s="162"/>
      <c r="N389" s="162"/>
      <c r="O389" s="162"/>
      <c r="P389" s="162"/>
      <c r="Q389" s="162"/>
      <c r="R389" s="416"/>
    </row>
    <row r="390" spans="1:18" s="1" customFormat="1" x14ac:dyDescent="0.2">
      <c r="A390" s="162"/>
      <c r="B390" s="162"/>
      <c r="C390" s="162"/>
      <c r="D390" s="176"/>
      <c r="E390" s="162"/>
      <c r="F390" s="162"/>
      <c r="G390" s="162"/>
      <c r="H390" s="162"/>
      <c r="I390" s="162"/>
      <c r="J390" s="162"/>
      <c r="K390" s="162"/>
      <c r="L390" s="162"/>
      <c r="M390" s="162"/>
      <c r="N390" s="162"/>
      <c r="O390" s="162"/>
      <c r="P390" s="162"/>
      <c r="Q390" s="162"/>
      <c r="R390" s="416"/>
    </row>
    <row r="391" spans="1:18" s="1" customFormat="1" x14ac:dyDescent="0.2">
      <c r="A391" s="162"/>
      <c r="B391" s="162"/>
      <c r="C391" s="162"/>
      <c r="D391" s="176"/>
      <c r="E391" s="162"/>
      <c r="F391" s="162"/>
      <c r="G391" s="162"/>
      <c r="H391" s="162"/>
      <c r="I391" s="162"/>
      <c r="J391" s="162"/>
      <c r="K391" s="162"/>
      <c r="L391" s="162"/>
      <c r="M391" s="162"/>
      <c r="N391" s="162"/>
      <c r="O391" s="162"/>
      <c r="P391" s="162"/>
      <c r="Q391" s="162"/>
      <c r="R391" s="416"/>
    </row>
    <row r="392" spans="1:18" s="1" customFormat="1" x14ac:dyDescent="0.2">
      <c r="A392" s="162"/>
      <c r="B392" s="162"/>
      <c r="C392" s="162"/>
      <c r="D392" s="176"/>
      <c r="E392" s="162"/>
      <c r="F392" s="162"/>
      <c r="G392" s="162"/>
      <c r="H392" s="162"/>
      <c r="I392" s="162"/>
      <c r="J392" s="162"/>
      <c r="K392" s="162"/>
      <c r="L392" s="162"/>
      <c r="M392" s="162"/>
      <c r="N392" s="162"/>
      <c r="O392" s="162"/>
      <c r="P392" s="162"/>
      <c r="Q392" s="162"/>
      <c r="R392" s="416"/>
    </row>
    <row r="393" spans="1:18" s="1" customFormat="1" x14ac:dyDescent="0.2">
      <c r="A393" s="162"/>
      <c r="B393" s="162"/>
      <c r="C393" s="162"/>
      <c r="D393" s="176"/>
      <c r="E393" s="162"/>
      <c r="F393" s="162"/>
      <c r="G393" s="162"/>
      <c r="H393" s="162"/>
      <c r="I393" s="162"/>
      <c r="J393" s="162"/>
      <c r="K393" s="162"/>
      <c r="L393" s="162"/>
      <c r="M393" s="162"/>
      <c r="N393" s="162"/>
      <c r="O393" s="162"/>
      <c r="P393" s="162"/>
      <c r="Q393" s="162"/>
      <c r="R393" s="416"/>
    </row>
    <row r="394" spans="1:18" s="1" customFormat="1" x14ac:dyDescent="0.2">
      <c r="A394" s="162"/>
      <c r="B394" s="162"/>
      <c r="C394" s="162"/>
      <c r="D394" s="176"/>
      <c r="E394" s="162"/>
      <c r="F394" s="162"/>
      <c r="G394" s="162"/>
      <c r="H394" s="162"/>
      <c r="I394" s="162"/>
      <c r="J394" s="162"/>
      <c r="K394" s="162"/>
      <c r="L394" s="162"/>
      <c r="M394" s="162"/>
      <c r="N394" s="162"/>
      <c r="O394" s="162"/>
      <c r="P394" s="162"/>
      <c r="Q394" s="162"/>
      <c r="R394" s="416"/>
    </row>
    <row r="395" spans="1:18" s="1" customFormat="1" x14ac:dyDescent="0.2">
      <c r="A395" s="162"/>
      <c r="B395" s="162"/>
      <c r="C395" s="162"/>
      <c r="D395" s="176"/>
      <c r="E395" s="162"/>
      <c r="F395" s="162"/>
      <c r="G395" s="162"/>
      <c r="H395" s="162"/>
      <c r="I395" s="162"/>
      <c r="J395" s="162"/>
      <c r="K395" s="162"/>
      <c r="L395" s="162"/>
      <c r="M395" s="162"/>
      <c r="N395" s="162"/>
      <c r="O395" s="162"/>
      <c r="P395" s="162"/>
      <c r="Q395" s="162"/>
      <c r="R395" s="416"/>
    </row>
    <row r="396" spans="1:18" s="1" customFormat="1" x14ac:dyDescent="0.2">
      <c r="A396" s="162"/>
      <c r="B396" s="162"/>
      <c r="C396" s="162"/>
      <c r="D396" s="176"/>
      <c r="E396" s="162"/>
      <c r="F396" s="162"/>
      <c r="G396" s="162"/>
      <c r="H396" s="162"/>
      <c r="I396" s="162"/>
      <c r="J396" s="162"/>
      <c r="K396" s="162"/>
      <c r="L396" s="162"/>
      <c r="M396" s="162"/>
      <c r="N396" s="162"/>
      <c r="O396" s="162"/>
      <c r="P396" s="162"/>
      <c r="Q396" s="162"/>
      <c r="R396" s="416"/>
    </row>
    <row r="397" spans="1:18" s="1" customFormat="1" x14ac:dyDescent="0.2">
      <c r="A397" s="162"/>
      <c r="B397" s="162"/>
      <c r="C397" s="162"/>
      <c r="D397" s="176"/>
      <c r="E397" s="162"/>
      <c r="F397" s="162"/>
      <c r="G397" s="162"/>
      <c r="H397" s="162"/>
      <c r="I397" s="162"/>
      <c r="J397" s="162"/>
      <c r="K397" s="162"/>
      <c r="L397" s="162"/>
      <c r="M397" s="162"/>
      <c r="N397" s="162"/>
      <c r="O397" s="162"/>
      <c r="P397" s="162"/>
      <c r="Q397" s="162"/>
      <c r="R397" s="416"/>
    </row>
    <row r="398" spans="1:18" s="1" customFormat="1" x14ac:dyDescent="0.2">
      <c r="A398" s="162"/>
      <c r="B398" s="162"/>
      <c r="C398" s="162"/>
      <c r="D398" s="176"/>
      <c r="E398" s="162"/>
      <c r="F398" s="162"/>
      <c r="G398" s="162"/>
      <c r="H398" s="162"/>
      <c r="I398" s="162"/>
      <c r="J398" s="162"/>
      <c r="K398" s="162"/>
      <c r="L398" s="162"/>
      <c r="M398" s="162"/>
      <c r="N398" s="162"/>
      <c r="O398" s="162"/>
      <c r="P398" s="162"/>
      <c r="Q398" s="162"/>
      <c r="R398" s="416"/>
    </row>
    <row r="399" spans="1:18" s="1" customFormat="1" x14ac:dyDescent="0.2">
      <c r="A399" s="162"/>
      <c r="B399" s="162"/>
      <c r="C399" s="162"/>
      <c r="D399" s="176"/>
      <c r="E399" s="162"/>
      <c r="F399" s="162"/>
      <c r="G399" s="162"/>
      <c r="H399" s="162"/>
      <c r="I399" s="162"/>
      <c r="J399" s="162"/>
      <c r="K399" s="162"/>
      <c r="L399" s="162"/>
      <c r="M399" s="162"/>
      <c r="N399" s="162"/>
      <c r="O399" s="162"/>
      <c r="P399" s="162"/>
      <c r="Q399" s="162"/>
      <c r="R399" s="416"/>
    </row>
    <row r="400" spans="1:18" s="1" customFormat="1" x14ac:dyDescent="0.2">
      <c r="A400" s="162"/>
      <c r="B400" s="162"/>
      <c r="C400" s="162"/>
      <c r="D400" s="176"/>
      <c r="E400" s="162"/>
      <c r="F400" s="162"/>
      <c r="G400" s="162"/>
      <c r="H400" s="162"/>
      <c r="I400" s="162"/>
      <c r="J400" s="162"/>
      <c r="K400" s="162"/>
      <c r="L400" s="162"/>
      <c r="M400" s="162"/>
      <c r="N400" s="162"/>
      <c r="O400" s="162"/>
      <c r="P400" s="162"/>
      <c r="Q400" s="162"/>
      <c r="R400" s="416"/>
    </row>
    <row r="401" spans="1:18" s="1" customFormat="1" x14ac:dyDescent="0.2">
      <c r="A401" s="162"/>
      <c r="B401" s="162"/>
      <c r="C401" s="162"/>
      <c r="D401" s="176"/>
      <c r="E401" s="162"/>
      <c r="F401" s="162"/>
      <c r="G401" s="162"/>
      <c r="H401" s="162"/>
      <c r="I401" s="162"/>
      <c r="J401" s="162"/>
      <c r="K401" s="162"/>
      <c r="L401" s="162"/>
      <c r="M401" s="162"/>
      <c r="N401" s="162"/>
      <c r="O401" s="162"/>
      <c r="P401" s="162"/>
      <c r="Q401" s="162"/>
      <c r="R401" s="416"/>
    </row>
    <row r="402" spans="1:18" s="1" customFormat="1" x14ac:dyDescent="0.2">
      <c r="A402" s="162"/>
      <c r="B402" s="162"/>
      <c r="C402" s="162"/>
      <c r="D402" s="176"/>
      <c r="E402" s="162"/>
      <c r="F402" s="162"/>
      <c r="G402" s="162"/>
      <c r="H402" s="162"/>
      <c r="I402" s="162"/>
      <c r="J402" s="162"/>
      <c r="K402" s="162"/>
      <c r="L402" s="162"/>
      <c r="M402" s="162"/>
      <c r="N402" s="162"/>
      <c r="O402" s="162"/>
      <c r="P402" s="162"/>
      <c r="Q402" s="162"/>
      <c r="R402" s="416"/>
    </row>
    <row r="403" spans="1:18" s="1" customFormat="1" x14ac:dyDescent="0.2">
      <c r="A403" s="162"/>
      <c r="B403" s="162"/>
      <c r="C403" s="162"/>
      <c r="D403" s="176"/>
      <c r="E403" s="162"/>
      <c r="F403" s="162"/>
      <c r="G403" s="162"/>
      <c r="H403" s="162"/>
      <c r="I403" s="162"/>
      <c r="J403" s="162"/>
      <c r="K403" s="162"/>
      <c r="L403" s="162"/>
      <c r="M403" s="162"/>
      <c r="N403" s="162"/>
      <c r="O403" s="162"/>
      <c r="P403" s="162"/>
      <c r="Q403" s="162"/>
      <c r="R403" s="416"/>
    </row>
    <row r="404" spans="1:18" s="1" customFormat="1" x14ac:dyDescent="0.2">
      <c r="A404" s="162"/>
      <c r="B404" s="162"/>
      <c r="C404" s="162"/>
      <c r="D404" s="176"/>
      <c r="E404" s="162"/>
      <c r="F404" s="162"/>
      <c r="G404" s="162"/>
      <c r="H404" s="162"/>
      <c r="I404" s="162"/>
      <c r="J404" s="162"/>
      <c r="K404" s="162"/>
      <c r="L404" s="162"/>
      <c r="M404" s="162"/>
      <c r="N404" s="162"/>
      <c r="O404" s="162"/>
      <c r="P404" s="162"/>
      <c r="Q404" s="162"/>
      <c r="R404" s="416"/>
    </row>
    <row r="405" spans="1:18" s="1" customFormat="1" x14ac:dyDescent="0.2">
      <c r="A405" s="162"/>
      <c r="B405" s="162"/>
      <c r="C405" s="162"/>
      <c r="D405" s="176"/>
      <c r="E405" s="162"/>
      <c r="F405" s="162"/>
      <c r="G405" s="162"/>
      <c r="H405" s="162"/>
      <c r="I405" s="162"/>
      <c r="J405" s="162"/>
      <c r="K405" s="162"/>
      <c r="L405" s="162"/>
      <c r="M405" s="162"/>
      <c r="N405" s="162"/>
      <c r="O405" s="162"/>
      <c r="P405" s="162"/>
      <c r="Q405" s="162"/>
      <c r="R405" s="416"/>
    </row>
    <row r="406" spans="1:18" s="1" customFormat="1" x14ac:dyDescent="0.2">
      <c r="A406" s="162"/>
      <c r="B406" s="162"/>
      <c r="C406" s="162"/>
      <c r="D406" s="176"/>
      <c r="E406" s="162"/>
      <c r="F406" s="162"/>
      <c r="G406" s="162"/>
      <c r="H406" s="162"/>
      <c r="I406" s="162"/>
      <c r="J406" s="162"/>
      <c r="K406" s="162"/>
      <c r="L406" s="162"/>
      <c r="M406" s="162"/>
      <c r="N406" s="162"/>
      <c r="O406" s="162"/>
      <c r="P406" s="162"/>
      <c r="Q406" s="162"/>
      <c r="R406" s="416"/>
    </row>
    <row r="407" spans="1:18" s="1" customFormat="1" x14ac:dyDescent="0.2">
      <c r="A407" s="162"/>
      <c r="B407" s="162"/>
      <c r="C407" s="162"/>
      <c r="D407" s="176"/>
      <c r="E407" s="162"/>
      <c r="F407" s="162"/>
      <c r="G407" s="162"/>
      <c r="H407" s="162"/>
      <c r="I407" s="162"/>
      <c r="J407" s="162"/>
      <c r="K407" s="162"/>
      <c r="L407" s="162"/>
      <c r="M407" s="162"/>
      <c r="N407" s="162"/>
      <c r="O407" s="162"/>
      <c r="P407" s="162"/>
      <c r="Q407" s="162"/>
      <c r="R407" s="416"/>
    </row>
    <row r="408" spans="1:18" s="1" customFormat="1" x14ac:dyDescent="0.2">
      <c r="A408" s="162"/>
      <c r="B408" s="162"/>
      <c r="C408" s="162"/>
      <c r="D408" s="176"/>
      <c r="E408" s="162"/>
      <c r="F408" s="162"/>
      <c r="G408" s="162"/>
      <c r="H408" s="162"/>
      <c r="I408" s="162"/>
      <c r="J408" s="162"/>
      <c r="K408" s="162"/>
      <c r="L408" s="162"/>
      <c r="M408" s="162"/>
      <c r="N408" s="162"/>
      <c r="O408" s="162"/>
      <c r="P408" s="162"/>
      <c r="Q408" s="162"/>
      <c r="R408" s="416"/>
    </row>
    <row r="409" spans="1:18" s="1" customFormat="1" x14ac:dyDescent="0.2">
      <c r="A409" s="162"/>
      <c r="B409" s="162"/>
      <c r="C409" s="162"/>
      <c r="D409" s="176"/>
      <c r="E409" s="162"/>
      <c r="F409" s="162"/>
      <c r="G409" s="162"/>
      <c r="H409" s="162"/>
      <c r="I409" s="162"/>
      <c r="J409" s="162"/>
      <c r="K409" s="162"/>
      <c r="L409" s="162"/>
      <c r="M409" s="162"/>
      <c r="N409" s="162"/>
      <c r="O409" s="162"/>
      <c r="P409" s="162"/>
      <c r="Q409" s="162"/>
      <c r="R409" s="416"/>
    </row>
    <row r="410" spans="1:18" s="1" customFormat="1" x14ac:dyDescent="0.2">
      <c r="A410" s="162"/>
      <c r="B410" s="162"/>
      <c r="C410" s="162"/>
      <c r="D410" s="176"/>
      <c r="E410" s="162"/>
      <c r="F410" s="162"/>
      <c r="G410" s="162"/>
      <c r="H410" s="162"/>
      <c r="I410" s="162"/>
      <c r="J410" s="162"/>
      <c r="K410" s="162"/>
      <c r="L410" s="162"/>
      <c r="M410" s="162"/>
      <c r="N410" s="162"/>
      <c r="O410" s="162"/>
      <c r="P410" s="162"/>
      <c r="Q410" s="162"/>
      <c r="R410" s="416"/>
    </row>
    <row r="411" spans="1:18" s="1" customFormat="1" x14ac:dyDescent="0.2">
      <c r="A411" s="162"/>
      <c r="B411" s="162"/>
      <c r="C411" s="162"/>
      <c r="D411" s="176"/>
      <c r="E411" s="162"/>
      <c r="F411" s="162"/>
      <c r="G411" s="162"/>
      <c r="H411" s="162"/>
      <c r="I411" s="162"/>
      <c r="J411" s="162"/>
      <c r="K411" s="162"/>
      <c r="L411" s="162"/>
      <c r="M411" s="162"/>
      <c r="N411" s="162"/>
      <c r="O411" s="162"/>
      <c r="P411" s="162"/>
      <c r="Q411" s="162"/>
      <c r="R411" s="416"/>
    </row>
    <row r="412" spans="1:18" s="1" customFormat="1" x14ac:dyDescent="0.2">
      <c r="A412" s="162"/>
      <c r="B412" s="162"/>
      <c r="C412" s="162"/>
      <c r="D412" s="176"/>
      <c r="E412" s="162"/>
      <c r="F412" s="162"/>
      <c r="G412" s="162"/>
      <c r="H412" s="162"/>
      <c r="I412" s="162"/>
      <c r="J412" s="162"/>
      <c r="K412" s="162"/>
      <c r="L412" s="162"/>
      <c r="M412" s="162"/>
      <c r="N412" s="162"/>
      <c r="O412" s="162"/>
      <c r="P412" s="162"/>
      <c r="Q412" s="162"/>
      <c r="R412" s="416"/>
    </row>
    <row r="413" spans="1:18" s="1" customFormat="1" x14ac:dyDescent="0.2">
      <c r="A413" s="162"/>
      <c r="B413" s="162"/>
      <c r="C413" s="162"/>
      <c r="D413" s="176"/>
      <c r="E413" s="162"/>
      <c r="F413" s="162"/>
      <c r="G413" s="162"/>
      <c r="H413" s="162"/>
      <c r="I413" s="162"/>
      <c r="J413" s="162"/>
      <c r="K413" s="162"/>
      <c r="L413" s="162"/>
      <c r="M413" s="162"/>
      <c r="N413" s="162"/>
      <c r="O413" s="162"/>
      <c r="P413" s="162"/>
      <c r="Q413" s="162"/>
      <c r="R413" s="416"/>
    </row>
    <row r="414" spans="1:18" s="1" customFormat="1" x14ac:dyDescent="0.2">
      <c r="A414" s="162"/>
      <c r="B414" s="162"/>
      <c r="C414" s="162"/>
      <c r="D414" s="176"/>
      <c r="E414" s="162"/>
      <c r="F414" s="162"/>
      <c r="G414" s="162"/>
      <c r="H414" s="162"/>
      <c r="I414" s="162"/>
      <c r="J414" s="162"/>
      <c r="K414" s="162"/>
      <c r="L414" s="162"/>
      <c r="M414" s="162"/>
      <c r="N414" s="162"/>
      <c r="O414" s="162"/>
      <c r="P414" s="162"/>
      <c r="Q414" s="162"/>
      <c r="R414" s="416"/>
    </row>
    <row r="415" spans="1:18" s="1" customFormat="1" x14ac:dyDescent="0.2">
      <c r="A415" s="162"/>
      <c r="B415" s="162"/>
      <c r="C415" s="162"/>
      <c r="D415" s="176"/>
      <c r="E415" s="162"/>
      <c r="F415" s="162"/>
      <c r="G415" s="162"/>
      <c r="H415" s="162"/>
      <c r="I415" s="162"/>
      <c r="J415" s="162"/>
      <c r="K415" s="162"/>
      <c r="L415" s="162"/>
      <c r="M415" s="162"/>
      <c r="N415" s="162"/>
      <c r="O415" s="162"/>
      <c r="P415" s="162"/>
      <c r="Q415" s="162"/>
      <c r="R415" s="416"/>
    </row>
    <row r="416" spans="1:18" s="1" customFormat="1" x14ac:dyDescent="0.2">
      <c r="A416" s="162"/>
      <c r="B416" s="162"/>
      <c r="C416" s="162"/>
      <c r="D416" s="176"/>
      <c r="E416" s="162"/>
      <c r="F416" s="162"/>
      <c r="G416" s="162"/>
      <c r="H416" s="162"/>
      <c r="I416" s="162"/>
      <c r="J416" s="162"/>
      <c r="K416" s="162"/>
      <c r="L416" s="162"/>
      <c r="M416" s="162"/>
      <c r="N416" s="162"/>
      <c r="O416" s="162"/>
      <c r="P416" s="162"/>
      <c r="Q416" s="162"/>
      <c r="R416" s="416"/>
    </row>
    <row r="417" spans="1:18" s="1" customFormat="1" x14ac:dyDescent="0.2">
      <c r="A417" s="162"/>
      <c r="B417" s="162"/>
      <c r="C417" s="162"/>
      <c r="D417" s="176"/>
      <c r="E417" s="162"/>
      <c r="F417" s="162"/>
      <c r="G417" s="162"/>
      <c r="H417" s="162"/>
      <c r="I417" s="162"/>
      <c r="J417" s="162"/>
      <c r="K417" s="162"/>
      <c r="L417" s="162"/>
      <c r="M417" s="162"/>
      <c r="N417" s="162"/>
      <c r="O417" s="162"/>
      <c r="P417" s="162"/>
      <c r="Q417" s="162"/>
      <c r="R417" s="416"/>
    </row>
    <row r="418" spans="1:18" s="1" customFormat="1" x14ac:dyDescent="0.2">
      <c r="A418" s="162"/>
      <c r="B418" s="162"/>
      <c r="C418" s="162"/>
      <c r="D418" s="176"/>
      <c r="E418" s="162"/>
      <c r="F418" s="162"/>
      <c r="G418" s="162"/>
      <c r="H418" s="162"/>
      <c r="I418" s="162"/>
      <c r="J418" s="162"/>
      <c r="K418" s="162"/>
      <c r="L418" s="162"/>
      <c r="M418" s="162"/>
      <c r="N418" s="162"/>
      <c r="O418" s="162"/>
      <c r="P418" s="162"/>
      <c r="Q418" s="162"/>
      <c r="R418" s="416"/>
    </row>
    <row r="419" spans="1:18" s="1" customFormat="1" x14ac:dyDescent="0.2">
      <c r="A419" s="162"/>
      <c r="B419" s="162"/>
      <c r="C419" s="162"/>
      <c r="D419" s="176"/>
      <c r="E419" s="162"/>
      <c r="F419" s="162"/>
      <c r="G419" s="162"/>
      <c r="H419" s="162"/>
      <c r="I419" s="162"/>
      <c r="J419" s="162"/>
      <c r="K419" s="162"/>
      <c r="L419" s="162"/>
      <c r="M419" s="162"/>
      <c r="N419" s="162"/>
      <c r="O419" s="162"/>
      <c r="P419" s="162"/>
      <c r="Q419" s="162"/>
      <c r="R419" s="416"/>
    </row>
    <row r="420" spans="1:18" s="1" customFormat="1" x14ac:dyDescent="0.2">
      <c r="A420" s="162"/>
      <c r="B420" s="162"/>
      <c r="C420" s="162"/>
      <c r="D420" s="176"/>
      <c r="E420" s="162"/>
      <c r="F420" s="162"/>
      <c r="G420" s="162"/>
      <c r="H420" s="162"/>
      <c r="I420" s="162"/>
      <c r="J420" s="162"/>
      <c r="K420" s="162"/>
      <c r="L420" s="162"/>
      <c r="M420" s="162"/>
      <c r="N420" s="162"/>
      <c r="O420" s="162"/>
      <c r="P420" s="162"/>
      <c r="Q420" s="162"/>
      <c r="R420" s="416"/>
    </row>
    <row r="421" spans="1:18" s="1" customFormat="1" x14ac:dyDescent="0.2">
      <c r="A421" s="162"/>
      <c r="B421" s="162"/>
      <c r="C421" s="162"/>
      <c r="D421" s="176"/>
      <c r="E421" s="162"/>
      <c r="F421" s="162"/>
      <c r="G421" s="162"/>
      <c r="H421" s="162"/>
      <c r="I421" s="162"/>
      <c r="J421" s="162"/>
      <c r="K421" s="162"/>
      <c r="L421" s="162"/>
      <c r="M421" s="162"/>
      <c r="N421" s="162"/>
      <c r="O421" s="162"/>
      <c r="P421" s="162"/>
      <c r="Q421" s="162"/>
      <c r="R421" s="416"/>
    </row>
    <row r="422" spans="1:18" s="1" customFormat="1" x14ac:dyDescent="0.2">
      <c r="A422" s="162"/>
      <c r="B422" s="162"/>
      <c r="C422" s="162"/>
      <c r="D422" s="176"/>
      <c r="E422" s="162"/>
      <c r="F422" s="162"/>
      <c r="G422" s="162"/>
      <c r="H422" s="162"/>
      <c r="I422" s="162"/>
      <c r="J422" s="162"/>
      <c r="K422" s="162"/>
      <c r="L422" s="162"/>
      <c r="M422" s="162"/>
      <c r="N422" s="162"/>
      <c r="O422" s="162"/>
      <c r="P422" s="162"/>
      <c r="Q422" s="162"/>
      <c r="R422" s="416"/>
    </row>
    <row r="423" spans="1:18" s="1" customFormat="1" x14ac:dyDescent="0.2">
      <c r="A423" s="162"/>
      <c r="B423" s="162"/>
      <c r="C423" s="162"/>
      <c r="D423" s="176"/>
      <c r="E423" s="162"/>
      <c r="F423" s="162"/>
      <c r="G423" s="162"/>
      <c r="H423" s="162"/>
      <c r="I423" s="162"/>
      <c r="J423" s="162"/>
      <c r="K423" s="162"/>
      <c r="L423" s="162"/>
      <c r="M423" s="162"/>
      <c r="N423" s="162"/>
      <c r="O423" s="162"/>
      <c r="P423" s="162"/>
      <c r="Q423" s="162"/>
      <c r="R423" s="416"/>
    </row>
    <row r="424" spans="1:18" s="1" customFormat="1" x14ac:dyDescent="0.2">
      <c r="A424" s="162"/>
      <c r="B424" s="162"/>
      <c r="C424" s="162"/>
      <c r="D424" s="176"/>
      <c r="E424" s="162"/>
      <c r="F424" s="162"/>
      <c r="G424" s="162"/>
      <c r="H424" s="162"/>
      <c r="I424" s="162"/>
      <c r="J424" s="162"/>
      <c r="K424" s="162"/>
      <c r="L424" s="162"/>
      <c r="M424" s="162"/>
      <c r="N424" s="162"/>
      <c r="O424" s="162"/>
      <c r="P424" s="162"/>
      <c r="Q424" s="162"/>
      <c r="R424" s="416"/>
    </row>
    <row r="425" spans="1:18" s="1" customFormat="1" x14ac:dyDescent="0.2">
      <c r="A425" s="162"/>
      <c r="B425" s="162"/>
      <c r="C425" s="162"/>
      <c r="D425" s="176"/>
      <c r="E425" s="162"/>
      <c r="F425" s="162"/>
      <c r="G425" s="162"/>
      <c r="H425" s="162"/>
      <c r="I425" s="162"/>
      <c r="J425" s="162"/>
      <c r="K425" s="162"/>
      <c r="L425" s="162"/>
      <c r="M425" s="162"/>
      <c r="N425" s="162"/>
      <c r="O425" s="162"/>
      <c r="P425" s="162"/>
      <c r="Q425" s="162"/>
      <c r="R425" s="416"/>
    </row>
    <row r="426" spans="1:18" s="1" customFormat="1" x14ac:dyDescent="0.2">
      <c r="A426" s="162"/>
      <c r="B426" s="162"/>
      <c r="C426" s="162"/>
      <c r="D426" s="176"/>
      <c r="E426" s="162"/>
      <c r="F426" s="162"/>
      <c r="G426" s="162"/>
      <c r="H426" s="162"/>
      <c r="I426" s="162"/>
      <c r="J426" s="162"/>
      <c r="K426" s="162"/>
      <c r="L426" s="162"/>
      <c r="M426" s="162"/>
      <c r="N426" s="162"/>
      <c r="O426" s="162"/>
      <c r="P426" s="162"/>
      <c r="Q426" s="162"/>
      <c r="R426" s="416"/>
    </row>
    <row r="427" spans="1:18" s="1" customFormat="1" x14ac:dyDescent="0.2">
      <c r="A427" s="162"/>
      <c r="B427" s="162"/>
      <c r="C427" s="162"/>
      <c r="D427" s="176"/>
      <c r="E427" s="162"/>
      <c r="F427" s="162"/>
      <c r="G427" s="162"/>
      <c r="H427" s="162"/>
      <c r="I427" s="162"/>
      <c r="J427" s="162"/>
      <c r="K427" s="162"/>
      <c r="L427" s="162"/>
      <c r="M427" s="162"/>
      <c r="N427" s="162"/>
      <c r="O427" s="162"/>
      <c r="P427" s="162"/>
      <c r="Q427" s="162"/>
      <c r="R427" s="416"/>
    </row>
    <row r="428" spans="1:18" s="1" customFormat="1" x14ac:dyDescent="0.2">
      <c r="A428" s="162"/>
      <c r="B428" s="162"/>
      <c r="C428" s="162"/>
      <c r="D428" s="176"/>
      <c r="E428" s="162"/>
      <c r="F428" s="162"/>
      <c r="G428" s="162"/>
      <c r="H428" s="162"/>
      <c r="I428" s="162"/>
      <c r="J428" s="162"/>
      <c r="K428" s="162"/>
      <c r="L428" s="162"/>
      <c r="M428" s="162"/>
      <c r="N428" s="162"/>
      <c r="O428" s="162"/>
      <c r="P428" s="162"/>
      <c r="Q428" s="162"/>
      <c r="R428" s="416"/>
    </row>
    <row r="429" spans="1:18" s="1" customFormat="1" x14ac:dyDescent="0.2">
      <c r="A429" s="162"/>
      <c r="B429" s="162"/>
      <c r="C429" s="162"/>
      <c r="D429" s="176"/>
      <c r="E429" s="162"/>
      <c r="F429" s="162"/>
      <c r="G429" s="162"/>
      <c r="H429" s="162"/>
      <c r="I429" s="162"/>
      <c r="J429" s="162"/>
      <c r="K429" s="162"/>
      <c r="L429" s="162"/>
      <c r="M429" s="162"/>
      <c r="N429" s="162"/>
      <c r="O429" s="162"/>
      <c r="P429" s="162"/>
      <c r="Q429" s="162"/>
      <c r="R429" s="416"/>
    </row>
    <row r="430" spans="1:18" s="1" customFormat="1" x14ac:dyDescent="0.2">
      <c r="A430" s="162"/>
      <c r="B430" s="162"/>
      <c r="C430" s="162"/>
      <c r="D430" s="176"/>
      <c r="E430" s="162"/>
      <c r="F430" s="162"/>
      <c r="G430" s="162"/>
      <c r="H430" s="162"/>
      <c r="I430" s="162"/>
      <c r="J430" s="162"/>
      <c r="K430" s="162"/>
      <c r="L430" s="162"/>
      <c r="M430" s="162"/>
      <c r="N430" s="162"/>
      <c r="O430" s="162"/>
      <c r="P430" s="162"/>
      <c r="Q430" s="162"/>
      <c r="R430" s="416"/>
    </row>
    <row r="431" spans="1:18" s="1" customFormat="1" x14ac:dyDescent="0.2">
      <c r="A431" s="162"/>
      <c r="B431" s="162"/>
      <c r="C431" s="162"/>
      <c r="D431" s="176"/>
      <c r="E431" s="162"/>
      <c r="F431" s="162"/>
      <c r="G431" s="162"/>
      <c r="H431" s="162"/>
      <c r="I431" s="162"/>
      <c r="J431" s="162"/>
      <c r="K431" s="162"/>
      <c r="L431" s="162"/>
      <c r="M431" s="162"/>
      <c r="N431" s="162"/>
      <c r="O431" s="162"/>
      <c r="P431" s="162"/>
      <c r="Q431" s="162"/>
      <c r="R431" s="416"/>
    </row>
    <row r="432" spans="1:18" s="1" customFormat="1" x14ac:dyDescent="0.2">
      <c r="A432" s="162"/>
      <c r="B432" s="162"/>
      <c r="C432" s="162"/>
      <c r="D432" s="176"/>
      <c r="E432" s="162"/>
      <c r="F432" s="162"/>
      <c r="G432" s="162"/>
      <c r="H432" s="162"/>
      <c r="I432" s="162"/>
      <c r="J432" s="162"/>
      <c r="K432" s="162"/>
      <c r="L432" s="162"/>
      <c r="M432" s="162"/>
      <c r="N432" s="162"/>
      <c r="O432" s="162"/>
      <c r="P432" s="162"/>
      <c r="Q432" s="162"/>
      <c r="R432" s="416"/>
    </row>
    <row r="433" spans="1:18" s="1" customFormat="1" x14ac:dyDescent="0.2">
      <c r="A433" s="162"/>
      <c r="B433" s="162"/>
      <c r="C433" s="162"/>
      <c r="D433" s="176"/>
      <c r="E433" s="162"/>
      <c r="F433" s="162"/>
      <c r="G433" s="162"/>
      <c r="H433" s="162"/>
      <c r="I433" s="162"/>
      <c r="J433" s="162"/>
      <c r="K433" s="162"/>
      <c r="L433" s="162"/>
      <c r="M433" s="162"/>
      <c r="N433" s="162"/>
      <c r="O433" s="162"/>
      <c r="P433" s="162"/>
      <c r="Q433" s="162"/>
      <c r="R433" s="416"/>
    </row>
    <row r="434" spans="1:18" s="1" customFormat="1" x14ac:dyDescent="0.2">
      <c r="A434" s="162"/>
      <c r="B434" s="162"/>
      <c r="C434" s="162"/>
      <c r="D434" s="176"/>
      <c r="E434" s="162"/>
      <c r="F434" s="162"/>
      <c r="G434" s="162"/>
      <c r="H434" s="162"/>
      <c r="I434" s="162"/>
      <c r="J434" s="162"/>
      <c r="K434" s="162"/>
      <c r="L434" s="162"/>
      <c r="M434" s="162"/>
      <c r="N434" s="162"/>
      <c r="O434" s="162"/>
      <c r="P434" s="162"/>
      <c r="Q434" s="162"/>
      <c r="R434" s="416"/>
    </row>
    <row r="435" spans="1:18" s="1" customFormat="1" x14ac:dyDescent="0.2">
      <c r="A435" s="162"/>
      <c r="B435" s="162"/>
      <c r="C435" s="162"/>
      <c r="D435" s="176"/>
      <c r="E435" s="162"/>
      <c r="F435" s="162"/>
      <c r="G435" s="162"/>
      <c r="H435" s="162"/>
      <c r="I435" s="162"/>
      <c r="J435" s="162"/>
      <c r="K435" s="162"/>
      <c r="L435" s="162"/>
      <c r="M435" s="162"/>
      <c r="N435" s="162"/>
      <c r="O435" s="162"/>
      <c r="P435" s="162"/>
      <c r="Q435" s="162"/>
      <c r="R435" s="416"/>
    </row>
    <row r="436" spans="1:18" s="1" customFormat="1" x14ac:dyDescent="0.2">
      <c r="A436" s="162"/>
      <c r="B436" s="162"/>
      <c r="C436" s="162"/>
      <c r="D436" s="176"/>
      <c r="E436" s="162"/>
      <c r="F436" s="162"/>
      <c r="G436" s="162"/>
      <c r="H436" s="162"/>
      <c r="I436" s="162"/>
      <c r="J436" s="162"/>
      <c r="K436" s="162"/>
      <c r="L436" s="162"/>
      <c r="M436" s="162"/>
      <c r="N436" s="162"/>
      <c r="O436" s="162"/>
      <c r="P436" s="162"/>
      <c r="Q436" s="162"/>
      <c r="R436" s="416"/>
    </row>
    <row r="437" spans="1:18" s="1" customFormat="1" x14ac:dyDescent="0.2">
      <c r="A437" s="162"/>
      <c r="B437" s="162"/>
      <c r="C437" s="162"/>
      <c r="D437" s="176"/>
      <c r="E437" s="162"/>
      <c r="F437" s="162"/>
      <c r="G437" s="162"/>
      <c r="H437" s="162"/>
      <c r="I437" s="162"/>
      <c r="J437" s="162"/>
      <c r="K437" s="162"/>
      <c r="L437" s="162"/>
      <c r="M437" s="162"/>
      <c r="N437" s="162"/>
      <c r="O437" s="162"/>
      <c r="P437" s="162"/>
      <c r="Q437" s="162"/>
      <c r="R437" s="416"/>
    </row>
    <row r="438" spans="1:18" s="1" customFormat="1" x14ac:dyDescent="0.2">
      <c r="A438" s="162"/>
      <c r="B438" s="162"/>
      <c r="C438" s="162"/>
      <c r="D438" s="176"/>
      <c r="E438" s="162"/>
      <c r="F438" s="162"/>
      <c r="G438" s="162"/>
      <c r="H438" s="162"/>
      <c r="I438" s="162"/>
      <c r="J438" s="162"/>
      <c r="K438" s="162"/>
      <c r="L438" s="162"/>
      <c r="M438" s="162"/>
      <c r="N438" s="162"/>
      <c r="O438" s="162"/>
      <c r="P438" s="162"/>
      <c r="Q438" s="162"/>
      <c r="R438" s="416"/>
    </row>
    <row r="439" spans="1:18" s="1" customFormat="1" x14ac:dyDescent="0.2">
      <c r="A439" s="162"/>
      <c r="B439" s="162"/>
      <c r="C439" s="162"/>
      <c r="D439" s="176"/>
      <c r="E439" s="162"/>
      <c r="F439" s="162"/>
      <c r="G439" s="162"/>
      <c r="H439" s="162"/>
      <c r="I439" s="162"/>
      <c r="J439" s="162"/>
      <c r="K439" s="162"/>
      <c r="L439" s="162"/>
      <c r="M439" s="162"/>
      <c r="N439" s="162"/>
      <c r="O439" s="162"/>
      <c r="P439" s="162"/>
      <c r="Q439" s="162"/>
      <c r="R439" s="416"/>
    </row>
    <row r="440" spans="1:18" s="1" customFormat="1" x14ac:dyDescent="0.2">
      <c r="A440" s="162"/>
      <c r="B440" s="162"/>
      <c r="C440" s="162"/>
      <c r="D440" s="176"/>
      <c r="E440" s="162"/>
      <c r="F440" s="162"/>
      <c r="G440" s="162"/>
      <c r="H440" s="162"/>
      <c r="I440" s="162"/>
      <c r="J440" s="162"/>
      <c r="K440" s="162"/>
      <c r="L440" s="162"/>
      <c r="M440" s="162"/>
      <c r="N440" s="162"/>
      <c r="O440" s="162"/>
      <c r="P440" s="162"/>
      <c r="Q440" s="162"/>
      <c r="R440" s="416"/>
    </row>
    <row r="441" spans="1:18" s="1" customFormat="1" x14ac:dyDescent="0.2">
      <c r="A441" s="162"/>
      <c r="B441" s="162"/>
      <c r="C441" s="162"/>
      <c r="D441" s="176"/>
      <c r="E441" s="162"/>
      <c r="F441" s="162"/>
      <c r="G441" s="162"/>
      <c r="H441" s="162"/>
      <c r="I441" s="162"/>
      <c r="J441" s="162"/>
      <c r="K441" s="162"/>
      <c r="L441" s="162"/>
      <c r="M441" s="162"/>
      <c r="N441" s="162"/>
      <c r="O441" s="162"/>
      <c r="P441" s="162"/>
      <c r="Q441" s="162"/>
      <c r="R441" s="416"/>
    </row>
    <row r="442" spans="1:18" s="1" customFormat="1" x14ac:dyDescent="0.2">
      <c r="A442" s="162"/>
      <c r="B442" s="162"/>
      <c r="C442" s="162"/>
      <c r="D442" s="176"/>
      <c r="E442" s="162"/>
      <c r="F442" s="162"/>
      <c r="G442" s="162"/>
      <c r="H442" s="162"/>
      <c r="I442" s="162"/>
      <c r="J442" s="162"/>
      <c r="K442" s="162"/>
      <c r="L442" s="162"/>
      <c r="M442" s="162"/>
      <c r="N442" s="162"/>
      <c r="O442" s="162"/>
      <c r="P442" s="162"/>
      <c r="Q442" s="162"/>
      <c r="R442" s="416"/>
    </row>
    <row r="443" spans="1:18" s="1" customFormat="1" x14ac:dyDescent="0.2">
      <c r="A443" s="162"/>
      <c r="B443" s="162"/>
      <c r="C443" s="162"/>
      <c r="D443" s="176"/>
      <c r="E443" s="162"/>
      <c r="F443" s="162"/>
      <c r="G443" s="162"/>
      <c r="H443" s="162"/>
      <c r="I443" s="162"/>
      <c r="J443" s="162"/>
      <c r="K443" s="162"/>
      <c r="L443" s="162"/>
      <c r="M443" s="162"/>
      <c r="N443" s="162"/>
      <c r="O443" s="162"/>
      <c r="P443" s="162"/>
      <c r="Q443" s="162"/>
      <c r="R443" s="416"/>
    </row>
    <row r="444" spans="1:18" s="1" customFormat="1" x14ac:dyDescent="0.2">
      <c r="A444" s="162"/>
      <c r="B444" s="162"/>
      <c r="C444" s="162"/>
      <c r="D444" s="176"/>
      <c r="E444" s="162"/>
      <c r="F444" s="162"/>
      <c r="G444" s="162"/>
      <c r="H444" s="162"/>
      <c r="I444" s="162"/>
      <c r="J444" s="162"/>
      <c r="K444" s="162"/>
      <c r="L444" s="162"/>
      <c r="M444" s="162"/>
      <c r="N444" s="162"/>
      <c r="O444" s="162"/>
      <c r="P444" s="162"/>
      <c r="Q444" s="162"/>
      <c r="R444" s="416"/>
    </row>
    <row r="445" spans="1:18" s="1" customFormat="1" x14ac:dyDescent="0.2">
      <c r="A445" s="162"/>
      <c r="B445" s="162"/>
      <c r="C445" s="162"/>
      <c r="D445" s="176"/>
      <c r="E445" s="162"/>
      <c r="F445" s="162"/>
      <c r="G445" s="162"/>
      <c r="H445" s="162"/>
      <c r="I445" s="162"/>
      <c r="J445" s="162"/>
      <c r="K445" s="162"/>
      <c r="L445" s="162"/>
      <c r="M445" s="162"/>
      <c r="N445" s="162"/>
      <c r="O445" s="162"/>
      <c r="P445" s="162"/>
      <c r="Q445" s="162"/>
      <c r="R445" s="416"/>
    </row>
    <row r="446" spans="1:18" s="1" customFormat="1" x14ac:dyDescent="0.2">
      <c r="A446" s="162"/>
      <c r="B446" s="162"/>
      <c r="C446" s="162"/>
      <c r="D446" s="176"/>
      <c r="E446" s="162"/>
      <c r="F446" s="162"/>
      <c r="G446" s="162"/>
      <c r="H446" s="162"/>
      <c r="I446" s="162"/>
      <c r="J446" s="162"/>
      <c r="K446" s="162"/>
      <c r="L446" s="162"/>
      <c r="M446" s="162"/>
      <c r="N446" s="162"/>
      <c r="O446" s="162"/>
      <c r="P446" s="162"/>
      <c r="Q446" s="162"/>
      <c r="R446" s="416"/>
    </row>
    <row r="447" spans="1:18" s="1" customFormat="1" x14ac:dyDescent="0.2">
      <c r="A447" s="162"/>
      <c r="B447" s="162"/>
      <c r="C447" s="162"/>
      <c r="D447" s="176"/>
      <c r="E447" s="162"/>
      <c r="F447" s="162"/>
      <c r="G447" s="162"/>
      <c r="H447" s="162"/>
      <c r="I447" s="162"/>
      <c r="J447" s="162"/>
      <c r="K447" s="162"/>
      <c r="L447" s="162"/>
      <c r="M447" s="162"/>
      <c r="N447" s="162"/>
      <c r="O447" s="162"/>
      <c r="P447" s="162"/>
      <c r="Q447" s="162"/>
      <c r="R447" s="416"/>
    </row>
    <row r="448" spans="1:18" s="1" customFormat="1" x14ac:dyDescent="0.2">
      <c r="A448" s="162"/>
      <c r="B448" s="162"/>
      <c r="C448" s="162"/>
      <c r="D448" s="176"/>
      <c r="E448" s="162"/>
      <c r="F448" s="162"/>
      <c r="G448" s="162"/>
      <c r="H448" s="162"/>
      <c r="I448" s="162"/>
      <c r="J448" s="162"/>
      <c r="K448" s="162"/>
      <c r="L448" s="162"/>
      <c r="M448" s="162"/>
      <c r="N448" s="162"/>
      <c r="O448" s="162"/>
      <c r="P448" s="162"/>
      <c r="Q448" s="162"/>
      <c r="R448" s="416"/>
    </row>
    <row r="449" spans="1:18" s="1" customFormat="1" x14ac:dyDescent="0.2">
      <c r="A449" s="162"/>
      <c r="B449" s="162"/>
      <c r="C449" s="162"/>
      <c r="D449" s="176"/>
      <c r="E449" s="162"/>
      <c r="F449" s="162"/>
      <c r="G449" s="162"/>
      <c r="H449" s="162"/>
      <c r="I449" s="162"/>
      <c r="J449" s="162"/>
      <c r="K449" s="162"/>
      <c r="L449" s="162"/>
      <c r="M449" s="162"/>
      <c r="N449" s="162"/>
      <c r="O449" s="162"/>
      <c r="P449" s="162"/>
      <c r="Q449" s="162"/>
      <c r="R449" s="416"/>
    </row>
    <row r="450" spans="1:18" s="1" customFormat="1" x14ac:dyDescent="0.2">
      <c r="A450" s="162"/>
      <c r="B450" s="162"/>
      <c r="C450" s="162"/>
      <c r="D450" s="176"/>
      <c r="E450" s="162"/>
      <c r="F450" s="162"/>
      <c r="G450" s="162"/>
      <c r="H450" s="162"/>
      <c r="I450" s="162"/>
      <c r="J450" s="162"/>
      <c r="K450" s="162"/>
      <c r="L450" s="162"/>
      <c r="M450" s="162"/>
      <c r="N450" s="162"/>
      <c r="O450" s="162"/>
      <c r="P450" s="162"/>
      <c r="Q450" s="162"/>
      <c r="R450" s="416"/>
    </row>
    <row r="451" spans="1:18" s="1" customFormat="1" x14ac:dyDescent="0.2">
      <c r="A451" s="162"/>
      <c r="B451" s="162"/>
      <c r="C451" s="162"/>
      <c r="D451" s="176"/>
      <c r="E451" s="162"/>
      <c r="F451" s="162"/>
      <c r="G451" s="162"/>
      <c r="H451" s="162"/>
      <c r="I451" s="162"/>
      <c r="J451" s="162"/>
      <c r="K451" s="162"/>
      <c r="L451" s="162"/>
      <c r="M451" s="162"/>
      <c r="N451" s="162"/>
      <c r="O451" s="162"/>
      <c r="P451" s="162"/>
      <c r="Q451" s="162"/>
      <c r="R451" s="416"/>
    </row>
    <row r="452" spans="1:18" s="1" customFormat="1" x14ac:dyDescent="0.2">
      <c r="A452" s="162"/>
      <c r="B452" s="162"/>
      <c r="C452" s="162"/>
      <c r="D452" s="176"/>
      <c r="E452" s="162"/>
      <c r="F452" s="162"/>
      <c r="G452" s="162"/>
      <c r="H452" s="162"/>
      <c r="I452" s="162"/>
      <c r="J452" s="162"/>
      <c r="K452" s="162"/>
      <c r="L452" s="162"/>
      <c r="M452" s="162"/>
      <c r="N452" s="162"/>
      <c r="O452" s="162"/>
      <c r="P452" s="162"/>
      <c r="Q452" s="162"/>
      <c r="R452" s="416"/>
    </row>
    <row r="453" spans="1:18" s="1" customFormat="1" x14ac:dyDescent="0.2">
      <c r="A453" s="162"/>
      <c r="B453" s="162"/>
      <c r="C453" s="162"/>
      <c r="D453" s="176"/>
      <c r="E453" s="162"/>
      <c r="F453" s="162"/>
      <c r="G453" s="162"/>
      <c r="H453" s="162"/>
      <c r="I453" s="162"/>
      <c r="J453" s="162"/>
      <c r="K453" s="162"/>
      <c r="L453" s="162"/>
      <c r="M453" s="162"/>
      <c r="N453" s="162"/>
      <c r="O453" s="162"/>
      <c r="P453" s="162"/>
      <c r="Q453" s="162"/>
      <c r="R453" s="416"/>
    </row>
    <row r="454" spans="1:18" s="1" customFormat="1" x14ac:dyDescent="0.2">
      <c r="A454" s="162"/>
      <c r="B454" s="162"/>
      <c r="C454" s="162"/>
      <c r="D454" s="176"/>
      <c r="E454" s="162"/>
      <c r="F454" s="162"/>
      <c r="G454" s="162"/>
      <c r="H454" s="162"/>
      <c r="I454" s="162"/>
      <c r="J454" s="162"/>
      <c r="K454" s="162"/>
      <c r="L454" s="162"/>
      <c r="M454" s="162"/>
      <c r="N454" s="162"/>
      <c r="O454" s="162"/>
      <c r="P454" s="162"/>
      <c r="Q454" s="162"/>
      <c r="R454" s="416"/>
    </row>
    <row r="455" spans="1:18" s="1" customFormat="1" x14ac:dyDescent="0.2">
      <c r="A455" s="162"/>
      <c r="B455" s="162"/>
      <c r="C455" s="162"/>
      <c r="D455" s="176"/>
      <c r="E455" s="162"/>
      <c r="F455" s="162"/>
      <c r="G455" s="162"/>
      <c r="H455" s="162"/>
      <c r="I455" s="162"/>
      <c r="J455" s="162"/>
      <c r="K455" s="162"/>
      <c r="L455" s="162"/>
      <c r="M455" s="162"/>
      <c r="N455" s="162"/>
      <c r="O455" s="162"/>
      <c r="P455" s="162"/>
      <c r="Q455" s="162"/>
      <c r="R455" s="416"/>
    </row>
    <row r="456" spans="1:18" s="1" customFormat="1" x14ac:dyDescent="0.2">
      <c r="A456" s="162"/>
      <c r="B456" s="162"/>
      <c r="C456" s="162"/>
      <c r="D456" s="176"/>
      <c r="E456" s="162"/>
      <c r="F456" s="162"/>
      <c r="G456" s="162"/>
      <c r="H456" s="162"/>
      <c r="I456" s="162"/>
      <c r="J456" s="162"/>
      <c r="K456" s="162"/>
      <c r="L456" s="162"/>
      <c r="M456" s="162"/>
      <c r="N456" s="162"/>
      <c r="O456" s="162"/>
      <c r="P456" s="162"/>
      <c r="Q456" s="162"/>
      <c r="R456" s="416"/>
    </row>
    <row r="457" spans="1:18" s="1" customFormat="1" x14ac:dyDescent="0.2">
      <c r="A457" s="162"/>
      <c r="B457" s="162"/>
      <c r="C457" s="162"/>
      <c r="D457" s="176"/>
      <c r="E457" s="162"/>
      <c r="F457" s="162"/>
      <c r="G457" s="162"/>
      <c r="H457" s="162"/>
      <c r="I457" s="162"/>
      <c r="J457" s="162"/>
      <c r="K457" s="162"/>
      <c r="L457" s="162"/>
      <c r="M457" s="162"/>
      <c r="N457" s="162"/>
      <c r="O457" s="162"/>
      <c r="P457" s="162"/>
      <c r="Q457" s="162"/>
      <c r="R457" s="416"/>
    </row>
    <row r="458" spans="1:18" s="1" customFormat="1" x14ac:dyDescent="0.2">
      <c r="A458" s="162"/>
      <c r="B458" s="162"/>
      <c r="C458" s="162"/>
      <c r="D458" s="176"/>
      <c r="E458" s="162"/>
      <c r="F458" s="162"/>
      <c r="G458" s="162"/>
      <c r="H458" s="162"/>
      <c r="I458" s="162"/>
      <c r="J458" s="162"/>
      <c r="K458" s="162"/>
      <c r="L458" s="162"/>
      <c r="M458" s="162"/>
      <c r="N458" s="162"/>
      <c r="O458" s="162"/>
      <c r="P458" s="162"/>
      <c r="Q458" s="162"/>
      <c r="R458" s="416"/>
    </row>
    <row r="459" spans="1:18" s="1" customFormat="1" x14ac:dyDescent="0.2">
      <c r="A459" s="162"/>
      <c r="B459" s="162"/>
      <c r="C459" s="162"/>
      <c r="D459" s="176"/>
      <c r="E459" s="162"/>
      <c r="F459" s="162"/>
      <c r="G459" s="162"/>
      <c r="H459" s="162"/>
      <c r="I459" s="162"/>
      <c r="J459" s="162"/>
      <c r="K459" s="162"/>
      <c r="L459" s="162"/>
      <c r="M459" s="162"/>
      <c r="N459" s="162"/>
      <c r="O459" s="162"/>
      <c r="P459" s="162"/>
      <c r="Q459" s="162"/>
      <c r="R459" s="416"/>
    </row>
    <row r="460" spans="1:18" s="1" customFormat="1" x14ac:dyDescent="0.2">
      <c r="A460" s="162"/>
      <c r="B460" s="162"/>
      <c r="C460" s="162"/>
      <c r="D460" s="176"/>
      <c r="E460" s="162"/>
      <c r="F460" s="162"/>
      <c r="G460" s="162"/>
      <c r="H460" s="162"/>
      <c r="I460" s="162"/>
      <c r="J460" s="162"/>
      <c r="K460" s="162"/>
      <c r="L460" s="162"/>
      <c r="M460" s="162"/>
      <c r="N460" s="162"/>
      <c r="O460" s="162"/>
      <c r="P460" s="162"/>
      <c r="Q460" s="162"/>
      <c r="R460" s="416"/>
    </row>
    <row r="461" spans="1:18" s="1" customFormat="1" x14ac:dyDescent="0.2">
      <c r="A461" s="162"/>
      <c r="B461" s="162"/>
      <c r="C461" s="162"/>
      <c r="D461" s="176"/>
      <c r="E461" s="162"/>
      <c r="F461" s="162"/>
      <c r="G461" s="162"/>
      <c r="H461" s="162"/>
      <c r="I461" s="162"/>
      <c r="J461" s="162"/>
      <c r="K461" s="162"/>
      <c r="L461" s="162"/>
      <c r="M461" s="162"/>
      <c r="N461" s="162"/>
      <c r="O461" s="162"/>
      <c r="P461" s="162"/>
      <c r="Q461" s="162"/>
      <c r="R461" s="416"/>
    </row>
    <row r="462" spans="1:18" s="1" customFormat="1" x14ac:dyDescent="0.2">
      <c r="A462" s="162"/>
      <c r="B462" s="162"/>
      <c r="C462" s="162"/>
      <c r="D462" s="176"/>
      <c r="E462" s="162"/>
      <c r="F462" s="162"/>
      <c r="G462" s="162"/>
      <c r="H462" s="162"/>
      <c r="I462" s="162"/>
      <c r="J462" s="162"/>
      <c r="K462" s="162"/>
      <c r="L462" s="162"/>
      <c r="M462" s="162"/>
      <c r="N462" s="162"/>
      <c r="O462" s="162"/>
      <c r="P462" s="162"/>
      <c r="Q462" s="162"/>
      <c r="R462" s="416"/>
    </row>
    <row r="463" spans="1:18" s="1" customFormat="1" x14ac:dyDescent="0.2">
      <c r="A463" s="162"/>
      <c r="B463" s="162"/>
      <c r="C463" s="162"/>
      <c r="D463" s="176"/>
      <c r="E463" s="162"/>
      <c r="F463" s="162"/>
      <c r="G463" s="162"/>
      <c r="H463" s="162"/>
      <c r="I463" s="162"/>
      <c r="J463" s="162"/>
      <c r="K463" s="162"/>
      <c r="L463" s="162"/>
      <c r="M463" s="162"/>
      <c r="N463" s="162"/>
      <c r="O463" s="162"/>
      <c r="P463" s="162"/>
      <c r="Q463" s="162"/>
      <c r="R463" s="416"/>
    </row>
    <row r="464" spans="1:18" s="1" customFormat="1" x14ac:dyDescent="0.2">
      <c r="A464" s="162"/>
      <c r="B464" s="162"/>
      <c r="C464" s="162"/>
      <c r="D464" s="176"/>
      <c r="E464" s="162"/>
      <c r="F464" s="162"/>
      <c r="G464" s="162"/>
      <c r="H464" s="162"/>
      <c r="I464" s="162"/>
      <c r="J464" s="162"/>
      <c r="K464" s="162"/>
      <c r="L464" s="162"/>
      <c r="M464" s="162"/>
      <c r="N464" s="162"/>
      <c r="O464" s="162"/>
      <c r="P464" s="162"/>
      <c r="Q464" s="162"/>
      <c r="R464" s="416"/>
    </row>
    <row r="465" spans="1:18" s="1" customFormat="1" x14ac:dyDescent="0.2">
      <c r="A465" s="162"/>
      <c r="B465" s="162"/>
      <c r="C465" s="162"/>
      <c r="D465" s="176"/>
      <c r="E465" s="162"/>
      <c r="F465" s="162"/>
      <c r="G465" s="162"/>
      <c r="H465" s="162"/>
      <c r="I465" s="162"/>
      <c r="J465" s="162"/>
      <c r="K465" s="162"/>
      <c r="L465" s="162"/>
      <c r="M465" s="162"/>
      <c r="N465" s="162"/>
      <c r="O465" s="162"/>
      <c r="P465" s="162"/>
      <c r="Q465" s="162"/>
      <c r="R465" s="416"/>
    </row>
    <row r="466" spans="1:18" s="1" customFormat="1" x14ac:dyDescent="0.2">
      <c r="A466" s="162"/>
      <c r="B466" s="162"/>
      <c r="C466" s="162"/>
      <c r="D466" s="176"/>
      <c r="E466" s="162"/>
      <c r="F466" s="162"/>
      <c r="G466" s="162"/>
      <c r="H466" s="162"/>
      <c r="I466" s="162"/>
      <c r="J466" s="162"/>
      <c r="K466" s="162"/>
      <c r="L466" s="162"/>
      <c r="M466" s="162"/>
      <c r="N466" s="162"/>
      <c r="O466" s="162"/>
      <c r="P466" s="162"/>
      <c r="Q466" s="162"/>
      <c r="R466" s="416"/>
    </row>
    <row r="467" spans="1:18" s="1" customFormat="1" x14ac:dyDescent="0.2">
      <c r="A467" s="162"/>
      <c r="B467" s="162"/>
      <c r="C467" s="162"/>
      <c r="D467" s="176"/>
      <c r="E467" s="162"/>
      <c r="F467" s="162"/>
      <c r="G467" s="162"/>
      <c r="H467" s="162"/>
      <c r="I467" s="162"/>
      <c r="J467" s="162"/>
      <c r="K467" s="162"/>
      <c r="L467" s="162"/>
      <c r="M467" s="162"/>
      <c r="N467" s="162"/>
      <c r="O467" s="162"/>
      <c r="P467" s="162"/>
      <c r="Q467" s="162"/>
      <c r="R467" s="416"/>
    </row>
    <row r="468" spans="1:18" s="1" customFormat="1" x14ac:dyDescent="0.2">
      <c r="A468" s="162"/>
      <c r="B468" s="162"/>
      <c r="C468" s="162"/>
      <c r="D468" s="176"/>
      <c r="E468" s="162"/>
      <c r="F468" s="162"/>
      <c r="G468" s="162"/>
      <c r="H468" s="162"/>
      <c r="I468" s="162"/>
      <c r="J468" s="162"/>
      <c r="K468" s="162"/>
      <c r="L468" s="162"/>
      <c r="M468" s="162"/>
      <c r="N468" s="162"/>
      <c r="O468" s="162"/>
      <c r="P468" s="162"/>
      <c r="Q468" s="162"/>
      <c r="R468" s="416"/>
    </row>
    <row r="469" spans="1:18" s="1" customFormat="1" x14ac:dyDescent="0.2">
      <c r="A469" s="162"/>
      <c r="B469" s="162"/>
      <c r="C469" s="162"/>
      <c r="D469" s="176"/>
      <c r="E469" s="162"/>
      <c r="F469" s="162"/>
      <c r="G469" s="162"/>
      <c r="H469" s="162"/>
      <c r="I469" s="162"/>
      <c r="J469" s="162"/>
      <c r="K469" s="162"/>
      <c r="L469" s="162"/>
      <c r="M469" s="162"/>
      <c r="N469" s="162"/>
      <c r="O469" s="162"/>
      <c r="P469" s="162"/>
      <c r="Q469" s="162"/>
      <c r="R469" s="416"/>
    </row>
    <row r="470" spans="1:18" s="1" customFormat="1" x14ac:dyDescent="0.2">
      <c r="A470" s="162"/>
      <c r="B470" s="162"/>
      <c r="C470" s="162"/>
      <c r="D470" s="176"/>
      <c r="E470" s="162"/>
      <c r="F470" s="162"/>
      <c r="G470" s="162"/>
      <c r="H470" s="162"/>
      <c r="I470" s="162"/>
      <c r="J470" s="162"/>
      <c r="K470" s="162"/>
      <c r="L470" s="162"/>
      <c r="M470" s="162"/>
      <c r="N470" s="162"/>
      <c r="O470" s="162"/>
      <c r="P470" s="162"/>
      <c r="Q470" s="162"/>
      <c r="R470" s="416"/>
    </row>
    <row r="471" spans="1:18" s="1" customFormat="1" x14ac:dyDescent="0.2">
      <c r="A471" s="162"/>
      <c r="B471" s="162"/>
      <c r="C471" s="162"/>
      <c r="D471" s="176"/>
      <c r="E471" s="162"/>
      <c r="F471" s="162"/>
      <c r="G471" s="162"/>
      <c r="H471" s="162"/>
      <c r="I471" s="162"/>
      <c r="J471" s="162"/>
      <c r="K471" s="162"/>
      <c r="L471" s="162"/>
      <c r="M471" s="162"/>
      <c r="N471" s="162"/>
      <c r="O471" s="162"/>
      <c r="P471" s="162"/>
      <c r="Q471" s="162"/>
      <c r="R471" s="416"/>
    </row>
    <row r="472" spans="1:18" s="1" customFormat="1" x14ac:dyDescent="0.2">
      <c r="A472" s="162"/>
      <c r="B472" s="162"/>
      <c r="C472" s="162"/>
      <c r="D472" s="176"/>
      <c r="E472" s="162"/>
      <c r="F472" s="162"/>
      <c r="G472" s="162"/>
      <c r="H472" s="162"/>
      <c r="I472" s="162"/>
      <c r="J472" s="162"/>
      <c r="K472" s="162"/>
      <c r="L472" s="162"/>
      <c r="M472" s="162"/>
      <c r="N472" s="162"/>
      <c r="O472" s="162"/>
      <c r="P472" s="162"/>
      <c r="Q472" s="162"/>
      <c r="R472" s="416"/>
    </row>
    <row r="473" spans="1:18" s="1" customFormat="1" x14ac:dyDescent="0.2">
      <c r="A473" s="162"/>
      <c r="B473" s="162"/>
      <c r="C473" s="162"/>
      <c r="D473" s="176"/>
      <c r="E473" s="162"/>
      <c r="F473" s="162"/>
      <c r="G473" s="162"/>
      <c r="H473" s="162"/>
      <c r="I473" s="162"/>
      <c r="J473" s="162"/>
      <c r="K473" s="162"/>
      <c r="L473" s="162"/>
      <c r="M473" s="162"/>
      <c r="N473" s="162"/>
      <c r="O473" s="162"/>
      <c r="P473" s="162"/>
      <c r="Q473" s="162"/>
      <c r="R473" s="416"/>
    </row>
    <row r="474" spans="1:18" s="1" customFormat="1" x14ac:dyDescent="0.2">
      <c r="A474" s="162"/>
      <c r="B474" s="162"/>
      <c r="C474" s="162"/>
      <c r="D474" s="176"/>
      <c r="E474" s="162"/>
      <c r="F474" s="162"/>
      <c r="G474" s="162"/>
      <c r="H474" s="162"/>
      <c r="I474" s="162"/>
      <c r="J474" s="162"/>
      <c r="K474" s="162"/>
      <c r="L474" s="162"/>
      <c r="M474" s="162"/>
      <c r="N474" s="162"/>
      <c r="O474" s="162"/>
      <c r="P474" s="162"/>
      <c r="Q474" s="162"/>
      <c r="R474" s="416"/>
    </row>
    <row r="475" spans="1:18" s="1" customFormat="1" x14ac:dyDescent="0.2">
      <c r="A475" s="162"/>
      <c r="B475" s="162"/>
      <c r="C475" s="162"/>
      <c r="D475" s="176"/>
      <c r="E475" s="162"/>
      <c r="F475" s="162"/>
      <c r="G475" s="162"/>
      <c r="H475" s="162"/>
      <c r="I475" s="162"/>
      <c r="J475" s="162"/>
      <c r="K475" s="162"/>
      <c r="L475" s="162"/>
      <c r="M475" s="162"/>
      <c r="N475" s="162"/>
      <c r="O475" s="162"/>
      <c r="P475" s="162"/>
      <c r="Q475" s="162"/>
      <c r="R475" s="416"/>
    </row>
    <row r="476" spans="1:18" s="1" customFormat="1" x14ac:dyDescent="0.2">
      <c r="A476" s="162"/>
      <c r="B476" s="162"/>
      <c r="C476" s="162"/>
      <c r="D476" s="176"/>
      <c r="E476" s="162"/>
      <c r="F476" s="162"/>
      <c r="G476" s="162"/>
      <c r="H476" s="162"/>
      <c r="I476" s="162"/>
      <c r="J476" s="162"/>
      <c r="K476" s="162"/>
      <c r="L476" s="162"/>
      <c r="M476" s="162"/>
      <c r="N476" s="162"/>
      <c r="O476" s="162"/>
      <c r="P476" s="162"/>
      <c r="Q476" s="162"/>
      <c r="R476" s="416"/>
    </row>
    <row r="477" spans="1:18" s="1" customFormat="1" x14ac:dyDescent="0.2">
      <c r="A477" s="162"/>
      <c r="B477" s="162"/>
      <c r="C477" s="162"/>
      <c r="D477" s="176"/>
      <c r="E477" s="162"/>
      <c r="F477" s="162"/>
      <c r="G477" s="162"/>
      <c r="H477" s="162"/>
      <c r="I477" s="162"/>
      <c r="J477" s="162"/>
      <c r="K477" s="162"/>
      <c r="L477" s="162"/>
      <c r="M477" s="162"/>
      <c r="N477" s="162"/>
      <c r="O477" s="162"/>
      <c r="P477" s="162"/>
      <c r="Q477" s="162"/>
      <c r="R477" s="416"/>
    </row>
    <row r="478" spans="1:18" s="1" customFormat="1" x14ac:dyDescent="0.2">
      <c r="A478" s="162"/>
      <c r="B478" s="162"/>
      <c r="C478" s="162"/>
      <c r="D478" s="176"/>
      <c r="E478" s="162"/>
      <c r="F478" s="162"/>
      <c r="G478" s="162"/>
      <c r="H478" s="162"/>
      <c r="I478" s="162"/>
      <c r="J478" s="162"/>
      <c r="K478" s="162"/>
      <c r="L478" s="162"/>
      <c r="M478" s="162"/>
      <c r="N478" s="162"/>
      <c r="O478" s="162"/>
      <c r="P478" s="162"/>
      <c r="Q478" s="162"/>
      <c r="R478" s="416"/>
    </row>
    <row r="479" spans="1:18" s="1" customFormat="1" x14ac:dyDescent="0.2">
      <c r="A479" s="162"/>
      <c r="B479" s="162"/>
      <c r="C479" s="162"/>
      <c r="D479" s="176"/>
      <c r="E479" s="162"/>
      <c r="F479" s="162"/>
      <c r="G479" s="162"/>
      <c r="H479" s="162"/>
      <c r="I479" s="162"/>
      <c r="J479" s="162"/>
      <c r="K479" s="162"/>
      <c r="L479" s="162"/>
      <c r="M479" s="162"/>
      <c r="N479" s="162"/>
      <c r="O479" s="162"/>
      <c r="P479" s="162"/>
      <c r="Q479" s="162"/>
      <c r="R479" s="416"/>
    </row>
    <row r="480" spans="1:18" s="1" customFormat="1" x14ac:dyDescent="0.2">
      <c r="A480" s="162"/>
      <c r="B480" s="162"/>
      <c r="C480" s="162"/>
      <c r="D480" s="176"/>
      <c r="E480" s="162"/>
      <c r="F480" s="162"/>
      <c r="G480" s="162"/>
      <c r="H480" s="162"/>
      <c r="I480" s="162"/>
      <c r="J480" s="162"/>
      <c r="K480" s="162"/>
      <c r="L480" s="162"/>
      <c r="M480" s="162"/>
      <c r="N480" s="162"/>
      <c r="O480" s="162"/>
      <c r="P480" s="162"/>
      <c r="Q480" s="162"/>
      <c r="R480" s="416"/>
    </row>
    <row r="481" spans="1:18" s="1" customFormat="1" x14ac:dyDescent="0.2">
      <c r="A481" s="162"/>
      <c r="B481" s="162"/>
      <c r="C481" s="162"/>
      <c r="D481" s="176"/>
      <c r="E481" s="162"/>
      <c r="F481" s="162"/>
      <c r="G481" s="162"/>
      <c r="H481" s="162"/>
      <c r="I481" s="162"/>
      <c r="J481" s="162"/>
      <c r="K481" s="162"/>
      <c r="L481" s="162"/>
      <c r="M481" s="162"/>
      <c r="N481" s="162"/>
      <c r="O481" s="162"/>
      <c r="P481" s="162"/>
      <c r="Q481" s="162"/>
      <c r="R481" s="416"/>
    </row>
    <row r="482" spans="1:18" s="1" customFormat="1" x14ac:dyDescent="0.2">
      <c r="A482" s="162"/>
      <c r="B482" s="162"/>
      <c r="C482" s="162"/>
      <c r="D482" s="176"/>
      <c r="E482" s="162"/>
      <c r="F482" s="162"/>
      <c r="G482" s="162"/>
      <c r="H482" s="162"/>
      <c r="I482" s="162"/>
      <c r="J482" s="162"/>
      <c r="K482" s="162"/>
      <c r="L482" s="162"/>
      <c r="M482" s="162"/>
      <c r="N482" s="162"/>
      <c r="O482" s="162"/>
      <c r="P482" s="162"/>
      <c r="Q482" s="162"/>
      <c r="R482" s="416"/>
    </row>
    <row r="483" spans="1:18" s="1" customFormat="1" x14ac:dyDescent="0.2">
      <c r="A483" s="162"/>
      <c r="B483" s="162"/>
      <c r="C483" s="162"/>
      <c r="D483" s="176"/>
      <c r="E483" s="162"/>
      <c r="F483" s="162"/>
      <c r="G483" s="162"/>
      <c r="H483" s="162"/>
      <c r="I483" s="162"/>
      <c r="J483" s="162"/>
      <c r="K483" s="162"/>
      <c r="L483" s="162"/>
      <c r="M483" s="162"/>
      <c r="N483" s="162"/>
      <c r="O483" s="162"/>
      <c r="P483" s="162"/>
      <c r="Q483" s="162"/>
      <c r="R483" s="416"/>
    </row>
    <row r="484" spans="1:18" s="1" customFormat="1" x14ac:dyDescent="0.2">
      <c r="A484" s="162"/>
      <c r="B484" s="162"/>
      <c r="C484" s="162"/>
      <c r="D484" s="176"/>
      <c r="E484" s="162"/>
      <c r="F484" s="162"/>
      <c r="G484" s="162"/>
      <c r="H484" s="162"/>
      <c r="I484" s="162"/>
      <c r="J484" s="162"/>
      <c r="K484" s="162"/>
      <c r="L484" s="162"/>
      <c r="M484" s="162"/>
      <c r="N484" s="162"/>
      <c r="O484" s="162"/>
      <c r="P484" s="162"/>
      <c r="Q484" s="162"/>
      <c r="R484" s="416"/>
    </row>
    <row r="485" spans="1:18" s="1" customFormat="1" x14ac:dyDescent="0.2">
      <c r="A485" s="162"/>
      <c r="B485" s="162"/>
      <c r="C485" s="162"/>
      <c r="D485" s="176"/>
      <c r="E485" s="162"/>
      <c r="F485" s="162"/>
      <c r="G485" s="162"/>
      <c r="H485" s="162"/>
      <c r="I485" s="162"/>
      <c r="J485" s="162"/>
      <c r="K485" s="162"/>
      <c r="L485" s="162"/>
      <c r="M485" s="162"/>
      <c r="N485" s="162"/>
      <c r="O485" s="162"/>
      <c r="P485" s="162"/>
      <c r="Q485" s="162"/>
      <c r="R485" s="416"/>
    </row>
    <row r="486" spans="1:18" s="1" customFormat="1" x14ac:dyDescent="0.2">
      <c r="A486" s="162"/>
      <c r="B486" s="162"/>
      <c r="C486" s="162"/>
      <c r="D486" s="176"/>
      <c r="E486" s="162"/>
      <c r="F486" s="162"/>
      <c r="G486" s="162"/>
      <c r="H486" s="162"/>
      <c r="I486" s="162"/>
      <c r="J486" s="162"/>
      <c r="K486" s="162"/>
      <c r="L486" s="162"/>
      <c r="M486" s="162"/>
      <c r="N486" s="162"/>
      <c r="O486" s="162"/>
      <c r="P486" s="162"/>
      <c r="Q486" s="162"/>
      <c r="R486" s="416"/>
    </row>
    <row r="487" spans="1:18" s="1" customFormat="1" x14ac:dyDescent="0.2">
      <c r="A487" s="162"/>
      <c r="B487" s="162"/>
      <c r="C487" s="162"/>
      <c r="D487" s="176"/>
      <c r="E487" s="162"/>
      <c r="F487" s="162"/>
      <c r="G487" s="162"/>
      <c r="H487" s="162"/>
      <c r="I487" s="162"/>
      <c r="J487" s="162"/>
      <c r="K487" s="162"/>
      <c r="L487" s="162"/>
      <c r="M487" s="162"/>
      <c r="N487" s="162"/>
      <c r="O487" s="162"/>
      <c r="P487" s="162"/>
      <c r="Q487" s="162"/>
      <c r="R487" s="416"/>
    </row>
    <row r="488" spans="1:18" s="1" customFormat="1" x14ac:dyDescent="0.2">
      <c r="A488" s="162"/>
      <c r="B488" s="162"/>
      <c r="C488" s="162"/>
      <c r="D488" s="176"/>
      <c r="E488" s="162"/>
      <c r="F488" s="162"/>
      <c r="G488" s="162"/>
      <c r="H488" s="162"/>
      <c r="I488" s="162"/>
      <c r="J488" s="162"/>
      <c r="K488" s="162"/>
      <c r="L488" s="162"/>
      <c r="M488" s="162"/>
      <c r="N488" s="162"/>
      <c r="O488" s="162"/>
      <c r="P488" s="162"/>
      <c r="Q488" s="162"/>
      <c r="R488" s="416"/>
    </row>
    <row r="489" spans="1:18" s="1" customFormat="1" x14ac:dyDescent="0.2">
      <c r="A489" s="162"/>
      <c r="B489" s="162"/>
      <c r="C489" s="162"/>
      <c r="D489" s="176"/>
      <c r="E489" s="162"/>
      <c r="F489" s="162"/>
      <c r="G489" s="162"/>
      <c r="H489" s="162"/>
      <c r="I489" s="162"/>
      <c r="J489" s="162"/>
      <c r="K489" s="162"/>
      <c r="L489" s="162"/>
      <c r="M489" s="162"/>
      <c r="N489" s="162"/>
      <c r="O489" s="162"/>
      <c r="P489" s="162"/>
      <c r="Q489" s="162"/>
      <c r="R489" s="416"/>
    </row>
    <row r="490" spans="1:18" s="1" customFormat="1" x14ac:dyDescent="0.2">
      <c r="A490" s="162"/>
      <c r="B490" s="162"/>
      <c r="C490" s="162"/>
      <c r="D490" s="176"/>
      <c r="E490" s="162"/>
      <c r="F490" s="162"/>
      <c r="G490" s="162"/>
      <c r="H490" s="162"/>
      <c r="I490" s="162"/>
      <c r="J490" s="162"/>
      <c r="K490" s="162"/>
      <c r="L490" s="162"/>
      <c r="M490" s="162"/>
      <c r="N490" s="162"/>
      <c r="O490" s="162"/>
      <c r="P490" s="162"/>
      <c r="Q490" s="162"/>
      <c r="R490" s="416"/>
    </row>
    <row r="491" spans="1:18" s="1" customFormat="1" x14ac:dyDescent="0.2">
      <c r="A491" s="162"/>
      <c r="B491" s="162"/>
      <c r="C491" s="162"/>
      <c r="D491" s="176"/>
      <c r="E491" s="162"/>
      <c r="F491" s="162"/>
      <c r="G491" s="162"/>
      <c r="H491" s="162"/>
      <c r="I491" s="162"/>
      <c r="J491" s="162"/>
      <c r="K491" s="162"/>
      <c r="L491" s="162"/>
      <c r="M491" s="162"/>
      <c r="N491" s="162"/>
      <c r="O491" s="162"/>
      <c r="P491" s="162"/>
      <c r="Q491" s="162"/>
      <c r="R491" s="416"/>
    </row>
    <row r="492" spans="1:18" s="1" customFormat="1" x14ac:dyDescent="0.2">
      <c r="A492" s="162"/>
      <c r="B492" s="162"/>
      <c r="C492" s="162"/>
      <c r="D492" s="176"/>
      <c r="E492" s="162"/>
      <c r="F492" s="162"/>
      <c r="G492" s="162"/>
      <c r="H492" s="162"/>
      <c r="I492" s="162"/>
      <c r="J492" s="162"/>
      <c r="K492" s="162"/>
      <c r="L492" s="162"/>
      <c r="M492" s="162"/>
      <c r="N492" s="162"/>
      <c r="O492" s="162"/>
      <c r="P492" s="162"/>
      <c r="Q492" s="162"/>
      <c r="R492" s="416"/>
    </row>
    <row r="493" spans="1:18" s="1" customFormat="1" x14ac:dyDescent="0.2">
      <c r="A493" s="162"/>
      <c r="B493" s="162"/>
      <c r="C493" s="162"/>
      <c r="D493" s="176"/>
      <c r="E493" s="162"/>
      <c r="F493" s="162"/>
      <c r="G493" s="162"/>
      <c r="H493" s="162"/>
      <c r="I493" s="162"/>
      <c r="J493" s="162"/>
      <c r="K493" s="162"/>
      <c r="L493" s="162"/>
      <c r="M493" s="162"/>
      <c r="N493" s="162"/>
      <c r="O493" s="162"/>
      <c r="P493" s="162"/>
      <c r="Q493" s="162"/>
      <c r="R493" s="416"/>
    </row>
    <row r="494" spans="1:18" s="1" customFormat="1" x14ac:dyDescent="0.2">
      <c r="A494" s="162"/>
      <c r="B494" s="162"/>
      <c r="C494" s="162"/>
      <c r="D494" s="176"/>
      <c r="E494" s="162"/>
      <c r="F494" s="162"/>
      <c r="G494" s="162"/>
      <c r="H494" s="162"/>
      <c r="I494" s="162"/>
      <c r="J494" s="162"/>
      <c r="K494" s="162"/>
      <c r="L494" s="162"/>
      <c r="M494" s="162"/>
      <c r="N494" s="162"/>
      <c r="O494" s="162"/>
      <c r="P494" s="162"/>
      <c r="Q494" s="162"/>
      <c r="R494" s="416"/>
    </row>
    <row r="495" spans="1:18" s="1" customFormat="1" x14ac:dyDescent="0.2">
      <c r="A495" s="162"/>
      <c r="B495" s="162"/>
      <c r="C495" s="162"/>
      <c r="D495" s="176"/>
      <c r="E495" s="162"/>
      <c r="F495" s="162"/>
      <c r="G495" s="162"/>
      <c r="H495" s="162"/>
      <c r="I495" s="162"/>
      <c r="J495" s="162"/>
      <c r="K495" s="162"/>
      <c r="L495" s="162"/>
      <c r="M495" s="162"/>
      <c r="N495" s="162"/>
      <c r="O495" s="162"/>
      <c r="P495" s="162"/>
      <c r="Q495" s="162"/>
      <c r="R495" s="416"/>
    </row>
    <row r="496" spans="1:18" s="1" customFormat="1" x14ac:dyDescent="0.2">
      <c r="A496" s="162"/>
      <c r="B496" s="162"/>
      <c r="C496" s="162"/>
      <c r="D496" s="176"/>
      <c r="E496" s="162"/>
      <c r="F496" s="162"/>
      <c r="G496" s="162"/>
      <c r="H496" s="162"/>
      <c r="I496" s="162"/>
      <c r="J496" s="162"/>
      <c r="K496" s="162"/>
      <c r="L496" s="162"/>
      <c r="M496" s="162"/>
      <c r="N496" s="162"/>
      <c r="O496" s="162"/>
      <c r="P496" s="162"/>
      <c r="Q496" s="162"/>
      <c r="R496" s="416"/>
    </row>
    <row r="497" spans="1:18" s="1" customFormat="1" x14ac:dyDescent="0.2">
      <c r="A497" s="162"/>
      <c r="B497" s="162"/>
      <c r="C497" s="162"/>
      <c r="D497" s="176"/>
      <c r="E497" s="162"/>
      <c r="F497" s="162"/>
      <c r="G497" s="162"/>
      <c r="H497" s="162"/>
      <c r="I497" s="162"/>
      <c r="J497" s="162"/>
      <c r="K497" s="162"/>
      <c r="L497" s="162"/>
      <c r="M497" s="162"/>
      <c r="N497" s="162"/>
      <c r="O497" s="162"/>
      <c r="P497" s="162"/>
      <c r="Q497" s="162"/>
      <c r="R497" s="416"/>
    </row>
    <row r="498" spans="1:18" s="1" customFormat="1" x14ac:dyDescent="0.2">
      <c r="A498" s="162"/>
      <c r="B498" s="162"/>
      <c r="C498" s="162"/>
      <c r="D498" s="176"/>
      <c r="E498" s="162"/>
      <c r="F498" s="162"/>
      <c r="G498" s="162"/>
      <c r="H498" s="162"/>
      <c r="I498" s="162"/>
      <c r="J498" s="162"/>
      <c r="K498" s="162"/>
      <c r="L498" s="162"/>
      <c r="M498" s="162"/>
      <c r="N498" s="162"/>
      <c r="O498" s="162"/>
      <c r="P498" s="162"/>
      <c r="Q498" s="162"/>
      <c r="R498" s="416"/>
    </row>
    <row r="499" spans="1:18" s="1" customFormat="1" x14ac:dyDescent="0.2">
      <c r="A499" s="162"/>
      <c r="B499" s="162"/>
      <c r="C499" s="162"/>
      <c r="D499" s="176"/>
      <c r="E499" s="162"/>
      <c r="F499" s="162"/>
      <c r="G499" s="162"/>
      <c r="H499" s="162"/>
      <c r="I499" s="162"/>
      <c r="J499" s="162"/>
      <c r="K499" s="162"/>
      <c r="L499" s="162"/>
      <c r="M499" s="162"/>
      <c r="N499" s="162"/>
      <c r="O499" s="162"/>
      <c r="P499" s="162"/>
      <c r="Q499" s="162"/>
      <c r="R499" s="416"/>
    </row>
    <row r="500" spans="1:18" s="1" customFormat="1" x14ac:dyDescent="0.2">
      <c r="A500" s="162"/>
      <c r="B500" s="162"/>
      <c r="C500" s="162"/>
      <c r="D500" s="176"/>
      <c r="E500" s="162"/>
      <c r="F500" s="162"/>
      <c r="G500" s="162"/>
      <c r="H500" s="162"/>
      <c r="I500" s="162"/>
      <c r="J500" s="162"/>
      <c r="K500" s="162"/>
      <c r="L500" s="162"/>
      <c r="M500" s="162"/>
      <c r="N500" s="162"/>
      <c r="O500" s="162"/>
      <c r="P500" s="162"/>
      <c r="Q500" s="162"/>
      <c r="R500" s="416"/>
    </row>
    <row r="501" spans="1:18" s="1" customFormat="1" x14ac:dyDescent="0.2">
      <c r="A501" s="162"/>
      <c r="B501" s="162"/>
      <c r="C501" s="162"/>
      <c r="D501" s="176"/>
      <c r="E501" s="162"/>
      <c r="F501" s="162"/>
      <c r="G501" s="162"/>
      <c r="H501" s="162"/>
      <c r="I501" s="162"/>
      <c r="J501" s="162"/>
      <c r="K501" s="162"/>
      <c r="L501" s="162"/>
      <c r="M501" s="162"/>
      <c r="N501" s="162"/>
      <c r="O501" s="162"/>
      <c r="P501" s="162"/>
      <c r="Q501" s="162"/>
      <c r="R501" s="416"/>
    </row>
    <row r="502" spans="1:18" s="1" customFormat="1" x14ac:dyDescent="0.2">
      <c r="A502" s="162"/>
      <c r="B502" s="162"/>
      <c r="C502" s="162"/>
      <c r="D502" s="176"/>
      <c r="E502" s="162"/>
      <c r="F502" s="162"/>
      <c r="G502" s="162"/>
      <c r="H502" s="162"/>
      <c r="I502" s="162"/>
      <c r="J502" s="162"/>
      <c r="K502" s="162"/>
      <c r="L502" s="162"/>
      <c r="M502" s="162"/>
      <c r="N502" s="162"/>
      <c r="O502" s="162"/>
      <c r="P502" s="162"/>
      <c r="Q502" s="162"/>
      <c r="R502" s="416"/>
    </row>
    <row r="503" spans="1:18" s="1" customFormat="1" x14ac:dyDescent="0.2">
      <c r="A503" s="162"/>
      <c r="B503" s="162"/>
      <c r="C503" s="162"/>
      <c r="D503" s="176"/>
      <c r="E503" s="162"/>
      <c r="F503" s="162"/>
      <c r="G503" s="162"/>
      <c r="H503" s="162"/>
      <c r="I503" s="162"/>
      <c r="J503" s="162"/>
      <c r="K503" s="162"/>
      <c r="L503" s="162"/>
      <c r="M503" s="162"/>
      <c r="N503" s="162"/>
      <c r="O503" s="162"/>
      <c r="P503" s="162"/>
      <c r="Q503" s="162"/>
      <c r="R503" s="416"/>
    </row>
    <row r="504" spans="1:18" s="1" customFormat="1" x14ac:dyDescent="0.2">
      <c r="A504" s="162"/>
      <c r="B504" s="162"/>
      <c r="C504" s="162"/>
      <c r="D504" s="176"/>
      <c r="E504" s="162"/>
      <c r="F504" s="162"/>
      <c r="G504" s="162"/>
      <c r="H504" s="162"/>
      <c r="I504" s="162"/>
      <c r="J504" s="162"/>
      <c r="K504" s="162"/>
      <c r="L504" s="162"/>
      <c r="M504" s="162"/>
      <c r="N504" s="162"/>
      <c r="O504" s="162"/>
      <c r="P504" s="162"/>
      <c r="Q504" s="162"/>
      <c r="R504" s="416"/>
    </row>
    <row r="505" spans="1:18" s="1" customFormat="1" x14ac:dyDescent="0.2">
      <c r="A505" s="162"/>
      <c r="B505" s="162"/>
      <c r="C505" s="162"/>
      <c r="D505" s="176"/>
      <c r="E505" s="162"/>
      <c r="F505" s="162"/>
      <c r="G505" s="162"/>
      <c r="H505" s="162"/>
      <c r="I505" s="162"/>
      <c r="J505" s="162"/>
      <c r="K505" s="162"/>
      <c r="L505" s="162"/>
      <c r="M505" s="162"/>
      <c r="N505" s="162"/>
      <c r="O505" s="162"/>
      <c r="P505" s="162"/>
      <c r="Q505" s="162"/>
      <c r="R505" s="416"/>
    </row>
    <row r="506" spans="1:18" s="1" customFormat="1" x14ac:dyDescent="0.2">
      <c r="A506" s="162"/>
      <c r="B506" s="162"/>
      <c r="C506" s="162"/>
      <c r="D506" s="176"/>
      <c r="E506" s="162"/>
      <c r="F506" s="162"/>
      <c r="G506" s="162"/>
      <c r="H506" s="162"/>
      <c r="I506" s="162"/>
      <c r="J506" s="162"/>
      <c r="K506" s="162"/>
      <c r="L506" s="162"/>
      <c r="M506" s="162"/>
      <c r="N506" s="162"/>
      <c r="O506" s="162"/>
      <c r="P506" s="162"/>
      <c r="Q506" s="162"/>
      <c r="R506" s="416"/>
    </row>
    <row r="507" spans="1:18" s="1" customFormat="1" x14ac:dyDescent="0.2">
      <c r="A507" s="162"/>
      <c r="B507" s="162"/>
      <c r="C507" s="162"/>
      <c r="D507" s="176"/>
      <c r="E507" s="162"/>
      <c r="F507" s="162"/>
      <c r="G507" s="162"/>
      <c r="H507" s="162"/>
      <c r="I507" s="162"/>
      <c r="J507" s="162"/>
      <c r="K507" s="162"/>
      <c r="L507" s="162"/>
      <c r="M507" s="162"/>
      <c r="N507" s="162"/>
      <c r="O507" s="162"/>
      <c r="P507" s="162"/>
      <c r="Q507" s="162"/>
      <c r="R507" s="416"/>
    </row>
    <row r="508" spans="1:18" s="1" customFormat="1" x14ac:dyDescent="0.2">
      <c r="A508" s="162"/>
      <c r="B508" s="162"/>
      <c r="C508" s="162"/>
      <c r="D508" s="176"/>
      <c r="E508" s="162"/>
      <c r="F508" s="162"/>
      <c r="G508" s="162"/>
      <c r="H508" s="162"/>
      <c r="I508" s="162"/>
      <c r="J508" s="162"/>
      <c r="K508" s="162"/>
      <c r="L508" s="162"/>
      <c r="M508" s="162"/>
      <c r="N508" s="162"/>
      <c r="O508" s="162"/>
      <c r="P508" s="162"/>
      <c r="Q508" s="162"/>
      <c r="R508" s="416"/>
    </row>
    <row r="509" spans="1:18" s="1" customFormat="1" x14ac:dyDescent="0.2">
      <c r="A509" s="162"/>
      <c r="B509" s="162"/>
      <c r="C509" s="162"/>
      <c r="D509" s="176"/>
      <c r="E509" s="162"/>
      <c r="F509" s="162"/>
      <c r="G509" s="162"/>
      <c r="H509" s="162"/>
      <c r="I509" s="162"/>
      <c r="J509" s="162"/>
      <c r="K509" s="162"/>
      <c r="L509" s="162"/>
      <c r="M509" s="162"/>
      <c r="N509" s="162"/>
      <c r="O509" s="162"/>
      <c r="P509" s="162"/>
      <c r="Q509" s="162"/>
      <c r="R509" s="416"/>
    </row>
    <row r="510" spans="1:18" s="1" customFormat="1" x14ac:dyDescent="0.2">
      <c r="A510" s="162"/>
      <c r="B510" s="162"/>
      <c r="C510" s="162"/>
      <c r="D510" s="176"/>
      <c r="E510" s="162"/>
      <c r="F510" s="162"/>
      <c r="G510" s="162"/>
      <c r="H510" s="162"/>
      <c r="I510" s="162"/>
      <c r="J510" s="162"/>
      <c r="K510" s="162"/>
      <c r="L510" s="162"/>
      <c r="M510" s="162"/>
      <c r="N510" s="162"/>
      <c r="O510" s="162"/>
      <c r="P510" s="162"/>
      <c r="Q510" s="162"/>
      <c r="R510" s="416"/>
    </row>
    <row r="511" spans="1:18" s="1" customFormat="1" x14ac:dyDescent="0.2">
      <c r="A511" s="162"/>
      <c r="B511" s="162"/>
      <c r="C511" s="162"/>
      <c r="D511" s="176"/>
      <c r="E511" s="162"/>
      <c r="F511" s="162"/>
      <c r="G511" s="162"/>
      <c r="H511" s="162"/>
      <c r="I511" s="162"/>
      <c r="J511" s="162"/>
      <c r="K511" s="162"/>
      <c r="L511" s="162"/>
      <c r="M511" s="162"/>
      <c r="N511" s="162"/>
      <c r="O511" s="162"/>
      <c r="P511" s="162"/>
      <c r="Q511" s="162"/>
      <c r="R511" s="416"/>
    </row>
    <row r="512" spans="1:18" s="1" customFormat="1" x14ac:dyDescent="0.2">
      <c r="A512" s="162"/>
      <c r="B512" s="162"/>
      <c r="C512" s="162"/>
      <c r="D512" s="176"/>
      <c r="E512" s="162"/>
      <c r="F512" s="162"/>
      <c r="G512" s="162"/>
      <c r="H512" s="162"/>
      <c r="I512" s="162"/>
      <c r="J512" s="162"/>
      <c r="K512" s="162"/>
      <c r="L512" s="162"/>
      <c r="M512" s="162"/>
      <c r="N512" s="162"/>
      <c r="O512" s="162"/>
      <c r="P512" s="162"/>
      <c r="Q512" s="162"/>
      <c r="R512" s="416"/>
    </row>
    <row r="513" spans="1:18" s="1" customFormat="1" x14ac:dyDescent="0.2">
      <c r="A513" s="162"/>
      <c r="B513" s="162"/>
      <c r="C513" s="162"/>
      <c r="D513" s="176"/>
      <c r="E513" s="162"/>
      <c r="F513" s="162"/>
      <c r="G513" s="162"/>
      <c r="H513" s="162"/>
      <c r="I513" s="162"/>
      <c r="J513" s="162"/>
      <c r="K513" s="162"/>
      <c r="L513" s="162"/>
      <c r="M513" s="162"/>
      <c r="N513" s="162"/>
      <c r="O513" s="162"/>
      <c r="P513" s="162"/>
      <c r="Q513" s="162"/>
      <c r="R513" s="416"/>
    </row>
    <row r="514" spans="1:18" s="1" customFormat="1" x14ac:dyDescent="0.2">
      <c r="A514" s="162"/>
      <c r="B514" s="162"/>
      <c r="C514" s="162"/>
      <c r="D514" s="176"/>
      <c r="E514" s="162"/>
      <c r="F514" s="162"/>
      <c r="G514" s="162"/>
      <c r="H514" s="162"/>
      <c r="I514" s="162"/>
      <c r="J514" s="162"/>
      <c r="K514" s="162"/>
      <c r="L514" s="162"/>
      <c r="M514" s="162"/>
      <c r="N514" s="162"/>
      <c r="O514" s="162"/>
      <c r="P514" s="162"/>
      <c r="Q514" s="162"/>
      <c r="R514" s="416"/>
    </row>
    <row r="515" spans="1:18" s="1" customFormat="1" x14ac:dyDescent="0.2">
      <c r="A515" s="162"/>
      <c r="B515" s="162"/>
      <c r="C515" s="162"/>
      <c r="D515" s="176"/>
      <c r="E515" s="162"/>
      <c r="F515" s="162"/>
      <c r="G515" s="162"/>
      <c r="H515" s="162"/>
      <c r="I515" s="162"/>
      <c r="J515" s="162"/>
      <c r="K515" s="162"/>
      <c r="L515" s="162"/>
      <c r="M515" s="162"/>
      <c r="N515" s="162"/>
      <c r="O515" s="162"/>
      <c r="P515" s="162"/>
      <c r="Q515" s="162"/>
      <c r="R515" s="416"/>
    </row>
    <row r="516" spans="1:18" s="1" customFormat="1" x14ac:dyDescent="0.2">
      <c r="A516" s="162"/>
      <c r="B516" s="162"/>
      <c r="C516" s="162"/>
      <c r="D516" s="176"/>
      <c r="E516" s="162"/>
      <c r="F516" s="162"/>
      <c r="G516" s="162"/>
      <c r="H516" s="162"/>
      <c r="I516" s="162"/>
      <c r="J516" s="162"/>
      <c r="K516" s="162"/>
      <c r="L516" s="162"/>
      <c r="M516" s="162"/>
      <c r="N516" s="162"/>
      <c r="O516" s="162"/>
      <c r="P516" s="162"/>
      <c r="Q516" s="162"/>
      <c r="R516" s="416"/>
    </row>
    <row r="517" spans="1:18" s="1" customFormat="1" x14ac:dyDescent="0.2">
      <c r="A517" s="162"/>
      <c r="B517" s="162"/>
      <c r="C517" s="162"/>
      <c r="D517" s="176"/>
      <c r="E517" s="162"/>
      <c r="F517" s="162"/>
      <c r="G517" s="162"/>
      <c r="H517" s="162"/>
      <c r="I517" s="162"/>
      <c r="J517" s="162"/>
      <c r="K517" s="162"/>
      <c r="L517" s="162"/>
      <c r="M517" s="162"/>
      <c r="N517" s="162"/>
      <c r="O517" s="162"/>
      <c r="P517" s="162"/>
      <c r="Q517" s="162"/>
      <c r="R517" s="416"/>
    </row>
    <row r="518" spans="1:18" s="1" customFormat="1" x14ac:dyDescent="0.2">
      <c r="A518" s="162"/>
      <c r="B518" s="162"/>
      <c r="C518" s="162"/>
      <c r="D518" s="176"/>
      <c r="E518" s="162"/>
      <c r="F518" s="162"/>
      <c r="G518" s="162"/>
      <c r="H518" s="162"/>
      <c r="I518" s="162"/>
      <c r="J518" s="162"/>
      <c r="K518" s="162"/>
      <c r="L518" s="162"/>
      <c r="M518" s="162"/>
      <c r="N518" s="162"/>
      <c r="O518" s="162"/>
      <c r="P518" s="162"/>
      <c r="Q518" s="162"/>
      <c r="R518" s="416"/>
    </row>
    <row r="519" spans="1:18" s="1" customFormat="1" x14ac:dyDescent="0.2">
      <c r="A519" s="162"/>
      <c r="B519" s="162"/>
      <c r="C519" s="162"/>
      <c r="D519" s="176"/>
      <c r="E519" s="162"/>
      <c r="F519" s="162"/>
      <c r="G519" s="162"/>
      <c r="H519" s="162"/>
      <c r="I519" s="162"/>
      <c r="J519" s="162"/>
      <c r="K519" s="162"/>
      <c r="L519" s="162"/>
      <c r="M519" s="162"/>
      <c r="N519" s="162"/>
      <c r="O519" s="162"/>
      <c r="P519" s="162"/>
      <c r="Q519" s="162"/>
      <c r="R519" s="416"/>
    </row>
    <row r="520" spans="1:18" s="1" customFormat="1" x14ac:dyDescent="0.2">
      <c r="A520" s="162"/>
      <c r="B520" s="162"/>
      <c r="C520" s="162"/>
      <c r="D520" s="176"/>
      <c r="E520" s="162"/>
      <c r="F520" s="162"/>
      <c r="G520" s="162"/>
      <c r="H520" s="162"/>
      <c r="I520" s="162"/>
      <c r="J520" s="162"/>
      <c r="K520" s="162"/>
      <c r="L520" s="162"/>
      <c r="M520" s="162"/>
      <c r="N520" s="162"/>
      <c r="O520" s="162"/>
      <c r="P520" s="162"/>
      <c r="Q520" s="162"/>
      <c r="R520" s="416"/>
    </row>
    <row r="521" spans="1:18" s="1" customFormat="1" x14ac:dyDescent="0.2">
      <c r="A521" s="162"/>
      <c r="B521" s="162"/>
      <c r="C521" s="162"/>
      <c r="D521" s="176"/>
      <c r="E521" s="162"/>
      <c r="F521" s="162"/>
      <c r="G521" s="162"/>
      <c r="H521" s="162"/>
      <c r="I521" s="162"/>
      <c r="J521" s="162"/>
      <c r="K521" s="162"/>
      <c r="L521" s="162"/>
      <c r="M521" s="162"/>
      <c r="N521" s="162"/>
      <c r="O521" s="162"/>
      <c r="P521" s="162"/>
      <c r="Q521" s="162"/>
      <c r="R521" s="416"/>
    </row>
    <row r="522" spans="1:18" s="1" customFormat="1" x14ac:dyDescent="0.2">
      <c r="A522" s="162"/>
      <c r="B522" s="162"/>
      <c r="C522" s="162"/>
      <c r="D522" s="176"/>
      <c r="E522" s="162"/>
      <c r="F522" s="162"/>
      <c r="G522" s="162"/>
      <c r="H522" s="162"/>
      <c r="I522" s="162"/>
      <c r="J522" s="162"/>
      <c r="K522" s="162"/>
      <c r="L522" s="162"/>
      <c r="M522" s="162"/>
      <c r="N522" s="162"/>
      <c r="O522" s="162"/>
      <c r="P522" s="162"/>
      <c r="Q522" s="162"/>
      <c r="R522" s="416"/>
    </row>
    <row r="523" spans="1:18" s="1" customFormat="1" x14ac:dyDescent="0.2">
      <c r="A523" s="162"/>
      <c r="B523" s="162"/>
      <c r="C523" s="162"/>
      <c r="D523" s="176"/>
      <c r="E523" s="162"/>
      <c r="F523" s="162"/>
      <c r="G523" s="162"/>
      <c r="H523" s="162"/>
      <c r="I523" s="162"/>
      <c r="J523" s="162"/>
      <c r="K523" s="162"/>
      <c r="L523" s="162"/>
      <c r="M523" s="162"/>
      <c r="N523" s="162"/>
      <c r="O523" s="162"/>
      <c r="P523" s="162"/>
      <c r="Q523" s="162"/>
      <c r="R523" s="416"/>
    </row>
    <row r="524" spans="1:18" s="1" customFormat="1" x14ac:dyDescent="0.2">
      <c r="A524" s="162"/>
      <c r="B524" s="162"/>
      <c r="C524" s="162"/>
      <c r="D524" s="176"/>
      <c r="E524" s="162"/>
      <c r="F524" s="162"/>
      <c r="G524" s="162"/>
      <c r="H524" s="162"/>
      <c r="I524" s="162"/>
      <c r="J524" s="162"/>
      <c r="K524" s="162"/>
      <c r="L524" s="162"/>
      <c r="M524" s="162"/>
      <c r="N524" s="162"/>
      <c r="O524" s="162"/>
      <c r="P524" s="162"/>
      <c r="Q524" s="162"/>
      <c r="R524" s="416"/>
    </row>
    <row r="525" spans="1:18" s="1" customFormat="1" x14ac:dyDescent="0.2">
      <c r="A525" s="162"/>
      <c r="B525" s="162"/>
      <c r="C525" s="162"/>
      <c r="D525" s="176"/>
      <c r="E525" s="162"/>
      <c r="F525" s="162"/>
      <c r="G525" s="162"/>
      <c r="H525" s="162"/>
      <c r="I525" s="162"/>
      <c r="J525" s="162"/>
      <c r="K525" s="162"/>
      <c r="L525" s="162"/>
      <c r="M525" s="162"/>
      <c r="N525" s="162"/>
      <c r="O525" s="162"/>
      <c r="P525" s="162"/>
      <c r="Q525" s="162"/>
      <c r="R525" s="416"/>
    </row>
    <row r="526" spans="1:18" s="1" customFormat="1" x14ac:dyDescent="0.2">
      <c r="A526" s="162"/>
      <c r="B526" s="162"/>
      <c r="C526" s="162"/>
      <c r="D526" s="176"/>
      <c r="E526" s="162"/>
      <c r="F526" s="162"/>
      <c r="G526" s="162"/>
      <c r="H526" s="162"/>
      <c r="I526" s="162"/>
      <c r="J526" s="162"/>
      <c r="K526" s="162"/>
      <c r="L526" s="162"/>
      <c r="M526" s="162"/>
      <c r="N526" s="162"/>
      <c r="O526" s="162"/>
      <c r="P526" s="162"/>
      <c r="Q526" s="162"/>
      <c r="R526" s="416"/>
    </row>
    <row r="527" spans="1:18" s="1" customFormat="1" x14ac:dyDescent="0.2">
      <c r="A527" s="162"/>
      <c r="B527" s="162"/>
      <c r="C527" s="162"/>
      <c r="D527" s="176"/>
      <c r="E527" s="162"/>
      <c r="F527" s="162"/>
      <c r="G527" s="162"/>
      <c r="H527" s="162"/>
      <c r="I527" s="162"/>
      <c r="J527" s="162"/>
      <c r="K527" s="162"/>
      <c r="L527" s="162"/>
      <c r="M527" s="162"/>
      <c r="N527" s="162"/>
      <c r="O527" s="162"/>
      <c r="P527" s="162"/>
      <c r="Q527" s="162"/>
      <c r="R527" s="416"/>
    </row>
    <row r="528" spans="1:18" s="1" customFormat="1" x14ac:dyDescent="0.2">
      <c r="A528" s="162"/>
      <c r="B528" s="162"/>
      <c r="C528" s="162"/>
      <c r="D528" s="176"/>
      <c r="E528" s="162"/>
      <c r="F528" s="162"/>
      <c r="G528" s="162"/>
      <c r="H528" s="162"/>
      <c r="I528" s="162"/>
      <c r="J528" s="162"/>
      <c r="K528" s="162"/>
      <c r="L528" s="162"/>
      <c r="M528" s="162"/>
      <c r="N528" s="162"/>
      <c r="O528" s="162"/>
      <c r="P528" s="162"/>
      <c r="Q528" s="162"/>
      <c r="R528" s="416"/>
    </row>
    <row r="529" spans="1:18" s="1" customFormat="1" x14ac:dyDescent="0.2">
      <c r="A529" s="162"/>
      <c r="B529" s="162"/>
      <c r="C529" s="162"/>
      <c r="D529" s="176"/>
      <c r="E529" s="162"/>
      <c r="F529" s="162"/>
      <c r="G529" s="162"/>
      <c r="H529" s="162"/>
      <c r="I529" s="162"/>
      <c r="J529" s="162"/>
      <c r="K529" s="162"/>
      <c r="L529" s="162"/>
      <c r="M529" s="162"/>
      <c r="N529" s="162"/>
      <c r="O529" s="162"/>
      <c r="P529" s="162"/>
      <c r="Q529" s="162"/>
      <c r="R529" s="416"/>
    </row>
    <row r="530" spans="1:18" s="1" customFormat="1" x14ac:dyDescent="0.2">
      <c r="A530" s="162"/>
      <c r="B530" s="162"/>
      <c r="C530" s="162"/>
      <c r="D530" s="176"/>
      <c r="E530" s="162"/>
      <c r="F530" s="162"/>
      <c r="G530" s="162"/>
      <c r="H530" s="162"/>
      <c r="I530" s="162"/>
      <c r="J530" s="162"/>
      <c r="K530" s="162"/>
      <c r="L530" s="162"/>
      <c r="M530" s="162"/>
      <c r="N530" s="162"/>
      <c r="O530" s="162"/>
      <c r="P530" s="162"/>
      <c r="Q530" s="162"/>
      <c r="R530" s="416"/>
    </row>
    <row r="531" spans="1:18" s="1" customFormat="1" x14ac:dyDescent="0.2">
      <c r="A531" s="162"/>
      <c r="B531" s="162"/>
      <c r="C531" s="162"/>
      <c r="D531" s="176"/>
      <c r="E531" s="162"/>
      <c r="F531" s="162"/>
      <c r="G531" s="162"/>
      <c r="H531" s="162"/>
      <c r="I531" s="162"/>
      <c r="J531" s="162"/>
      <c r="K531" s="162"/>
      <c r="L531" s="162"/>
      <c r="M531" s="162"/>
      <c r="N531" s="162"/>
      <c r="O531" s="162"/>
      <c r="P531" s="162"/>
      <c r="Q531" s="162"/>
      <c r="R531" s="416"/>
    </row>
    <row r="532" spans="1:18" s="1" customFormat="1" x14ac:dyDescent="0.2">
      <c r="A532" s="162"/>
      <c r="B532" s="162"/>
      <c r="C532" s="162"/>
      <c r="D532" s="176"/>
      <c r="E532" s="162"/>
      <c r="F532" s="162"/>
      <c r="G532" s="162"/>
      <c r="H532" s="162"/>
      <c r="I532" s="162"/>
      <c r="J532" s="162"/>
      <c r="K532" s="162"/>
      <c r="L532" s="162"/>
      <c r="M532" s="162"/>
      <c r="N532" s="162"/>
      <c r="O532" s="162"/>
      <c r="P532" s="162"/>
      <c r="Q532" s="162"/>
      <c r="R532" s="416"/>
    </row>
    <row r="533" spans="1:18" s="1" customFormat="1" x14ac:dyDescent="0.2">
      <c r="A533" s="162"/>
      <c r="B533" s="162"/>
      <c r="C533" s="162"/>
      <c r="D533" s="176"/>
      <c r="E533" s="162"/>
      <c r="F533" s="162"/>
      <c r="G533" s="162"/>
      <c r="H533" s="162"/>
      <c r="I533" s="162"/>
      <c r="J533" s="162"/>
      <c r="K533" s="162"/>
      <c r="L533" s="162"/>
      <c r="M533" s="162"/>
      <c r="N533" s="162"/>
      <c r="O533" s="162"/>
      <c r="P533" s="162"/>
      <c r="Q533" s="162"/>
      <c r="R533" s="416"/>
    </row>
    <row r="534" spans="1:18" s="1" customFormat="1" x14ac:dyDescent="0.2">
      <c r="A534" s="162"/>
      <c r="B534" s="162"/>
      <c r="C534" s="162"/>
      <c r="D534" s="176"/>
      <c r="E534" s="162"/>
      <c r="F534" s="162"/>
      <c r="G534" s="162"/>
      <c r="H534" s="162"/>
      <c r="I534" s="162"/>
      <c r="J534" s="162"/>
      <c r="K534" s="162"/>
      <c r="L534" s="162"/>
      <c r="M534" s="162"/>
      <c r="N534" s="162"/>
      <c r="O534" s="162"/>
      <c r="P534" s="162"/>
      <c r="Q534" s="162"/>
      <c r="R534" s="416"/>
    </row>
    <row r="535" spans="1:18" s="1" customFormat="1" x14ac:dyDescent="0.2">
      <c r="A535" s="162"/>
      <c r="B535" s="162"/>
      <c r="C535" s="162"/>
      <c r="D535" s="176"/>
      <c r="E535" s="162"/>
      <c r="F535" s="162"/>
      <c r="G535" s="162"/>
      <c r="H535" s="162"/>
      <c r="I535" s="162"/>
      <c r="J535" s="162"/>
      <c r="K535" s="162"/>
      <c r="L535" s="162"/>
      <c r="M535" s="162"/>
      <c r="N535" s="162"/>
      <c r="O535" s="162"/>
      <c r="P535" s="162"/>
      <c r="Q535" s="162"/>
      <c r="R535" s="416"/>
    </row>
    <row r="536" spans="1:18" s="1" customFormat="1" x14ac:dyDescent="0.2">
      <c r="A536" s="162"/>
      <c r="B536" s="162"/>
      <c r="C536" s="162"/>
      <c r="D536" s="176"/>
      <c r="E536" s="162"/>
      <c r="F536" s="162"/>
      <c r="G536" s="162"/>
      <c r="H536" s="162"/>
      <c r="I536" s="162"/>
      <c r="J536" s="162"/>
      <c r="K536" s="162"/>
      <c r="L536" s="162"/>
      <c r="M536" s="162"/>
      <c r="N536" s="162"/>
      <c r="O536" s="162"/>
      <c r="P536" s="162"/>
      <c r="Q536" s="162"/>
      <c r="R536" s="416"/>
    </row>
    <row r="537" spans="1:18" s="1" customFormat="1" x14ac:dyDescent="0.2">
      <c r="A537" s="162"/>
      <c r="B537" s="162"/>
      <c r="C537" s="162"/>
      <c r="D537" s="176"/>
      <c r="E537" s="162"/>
      <c r="F537" s="162"/>
      <c r="G537" s="162"/>
      <c r="H537" s="162"/>
      <c r="I537" s="162"/>
      <c r="J537" s="162"/>
      <c r="K537" s="162"/>
      <c r="L537" s="162"/>
      <c r="M537" s="162"/>
      <c r="N537" s="162"/>
      <c r="O537" s="162"/>
      <c r="P537" s="162"/>
      <c r="Q537" s="162"/>
      <c r="R537" s="416"/>
    </row>
    <row r="538" spans="1:18" s="1" customFormat="1" x14ac:dyDescent="0.2">
      <c r="A538" s="162"/>
      <c r="B538" s="162"/>
      <c r="C538" s="162"/>
      <c r="D538" s="176"/>
      <c r="E538" s="162"/>
      <c r="F538" s="162"/>
      <c r="G538" s="162"/>
      <c r="H538" s="162"/>
      <c r="I538" s="162"/>
      <c r="J538" s="162"/>
      <c r="K538" s="162"/>
      <c r="L538" s="162"/>
      <c r="M538" s="162"/>
      <c r="N538" s="162"/>
      <c r="O538" s="162"/>
      <c r="P538" s="162"/>
      <c r="Q538" s="162"/>
      <c r="R538" s="416"/>
    </row>
    <row r="539" spans="1:18" s="1" customFormat="1" x14ac:dyDescent="0.2">
      <c r="A539" s="162"/>
      <c r="B539" s="162"/>
      <c r="C539" s="162"/>
      <c r="D539" s="176"/>
      <c r="E539" s="162"/>
      <c r="F539" s="162"/>
      <c r="G539" s="162"/>
      <c r="H539" s="162"/>
      <c r="I539" s="162"/>
      <c r="J539" s="162"/>
      <c r="K539" s="162"/>
      <c r="L539" s="162"/>
      <c r="M539" s="162"/>
      <c r="N539" s="162"/>
      <c r="O539" s="162"/>
      <c r="P539" s="162"/>
      <c r="Q539" s="162"/>
      <c r="R539" s="416"/>
    </row>
    <row r="540" spans="1:18" s="1" customFormat="1" x14ac:dyDescent="0.2">
      <c r="A540" s="162"/>
      <c r="B540" s="162"/>
      <c r="C540" s="162"/>
      <c r="D540" s="176"/>
      <c r="E540" s="162"/>
      <c r="F540" s="162"/>
      <c r="G540" s="162"/>
      <c r="H540" s="162"/>
      <c r="I540" s="162"/>
      <c r="J540" s="162"/>
      <c r="K540" s="162"/>
      <c r="L540" s="162"/>
      <c r="M540" s="162"/>
      <c r="N540" s="162"/>
      <c r="O540" s="162"/>
      <c r="P540" s="162"/>
      <c r="Q540" s="162"/>
      <c r="R540" s="416"/>
    </row>
    <row r="541" spans="1:18" s="1" customFormat="1" x14ac:dyDescent="0.2">
      <c r="A541" s="162"/>
      <c r="B541" s="162"/>
      <c r="C541" s="162"/>
      <c r="D541" s="176"/>
      <c r="E541" s="162"/>
      <c r="F541" s="162"/>
      <c r="G541" s="162"/>
      <c r="H541" s="162"/>
      <c r="I541" s="162"/>
      <c r="J541" s="162"/>
      <c r="K541" s="162"/>
      <c r="L541" s="162"/>
      <c r="M541" s="162"/>
      <c r="N541" s="162"/>
      <c r="O541" s="162"/>
      <c r="P541" s="162"/>
      <c r="Q541" s="162"/>
      <c r="R541" s="416"/>
    </row>
    <row r="542" spans="1:18" s="1" customFormat="1" x14ac:dyDescent="0.2">
      <c r="A542" s="162"/>
      <c r="B542" s="162"/>
      <c r="C542" s="162"/>
      <c r="D542" s="176"/>
      <c r="E542" s="162"/>
      <c r="F542" s="162"/>
      <c r="G542" s="162"/>
      <c r="H542" s="162"/>
      <c r="I542" s="162"/>
      <c r="J542" s="162"/>
      <c r="K542" s="162"/>
      <c r="L542" s="162"/>
      <c r="M542" s="162"/>
      <c r="N542" s="162"/>
      <c r="O542" s="162"/>
      <c r="P542" s="162"/>
      <c r="Q542" s="162"/>
      <c r="R542" s="416"/>
    </row>
    <row r="543" spans="1:18" s="1" customFormat="1" x14ac:dyDescent="0.2">
      <c r="A543" s="162"/>
      <c r="B543" s="162"/>
      <c r="C543" s="162"/>
      <c r="D543" s="176"/>
      <c r="E543" s="162"/>
      <c r="F543" s="162"/>
      <c r="G543" s="162"/>
      <c r="H543" s="162"/>
      <c r="I543" s="162"/>
      <c r="J543" s="162"/>
      <c r="K543" s="162"/>
      <c r="L543" s="162"/>
      <c r="M543" s="162"/>
      <c r="N543" s="162"/>
      <c r="O543" s="162"/>
      <c r="P543" s="162"/>
      <c r="Q543" s="162"/>
      <c r="R543" s="416"/>
    </row>
    <row r="544" spans="1:18" s="1" customFormat="1" x14ac:dyDescent="0.2">
      <c r="A544" s="162"/>
      <c r="B544" s="162"/>
      <c r="C544" s="162"/>
      <c r="D544" s="176"/>
      <c r="E544" s="162"/>
      <c r="F544" s="162"/>
      <c r="G544" s="162"/>
      <c r="H544" s="162"/>
      <c r="I544" s="162"/>
      <c r="J544" s="162"/>
      <c r="K544" s="162"/>
      <c r="L544" s="162"/>
      <c r="M544" s="162"/>
      <c r="N544" s="162"/>
      <c r="O544" s="162"/>
      <c r="P544" s="162"/>
      <c r="Q544" s="162"/>
      <c r="R544" s="416"/>
    </row>
    <row r="545" spans="1:18" s="1" customFormat="1" x14ac:dyDescent="0.2">
      <c r="A545" s="162"/>
      <c r="B545" s="162"/>
      <c r="C545" s="162"/>
      <c r="D545" s="176"/>
      <c r="E545" s="162"/>
      <c r="F545" s="162"/>
      <c r="G545" s="162"/>
      <c r="H545" s="162"/>
      <c r="I545" s="162"/>
      <c r="J545" s="162"/>
      <c r="K545" s="162"/>
      <c r="L545" s="162"/>
      <c r="M545" s="162"/>
      <c r="N545" s="162"/>
      <c r="O545" s="162"/>
      <c r="P545" s="162"/>
      <c r="Q545" s="162"/>
      <c r="R545" s="416"/>
    </row>
    <row r="546" spans="1:18" s="1" customFormat="1" x14ac:dyDescent="0.2">
      <c r="A546" s="162"/>
      <c r="B546" s="162"/>
      <c r="C546" s="162"/>
      <c r="D546" s="176"/>
      <c r="E546" s="162"/>
      <c r="F546" s="162"/>
      <c r="G546" s="162"/>
      <c r="H546" s="162"/>
      <c r="I546" s="162"/>
      <c r="J546" s="162"/>
      <c r="K546" s="162"/>
      <c r="L546" s="162"/>
      <c r="M546" s="162"/>
      <c r="N546" s="162"/>
      <c r="O546" s="162"/>
      <c r="P546" s="162"/>
      <c r="Q546" s="162"/>
      <c r="R546" s="416"/>
    </row>
    <row r="547" spans="1:18" s="1" customFormat="1" x14ac:dyDescent="0.2">
      <c r="A547" s="162"/>
      <c r="B547" s="162"/>
      <c r="C547" s="162"/>
      <c r="D547" s="176"/>
      <c r="E547" s="162"/>
      <c r="F547" s="162"/>
      <c r="G547" s="162"/>
      <c r="H547" s="162"/>
      <c r="I547" s="162"/>
      <c r="J547" s="162"/>
      <c r="K547" s="162"/>
      <c r="L547" s="162"/>
      <c r="M547" s="162"/>
      <c r="N547" s="162"/>
      <c r="O547" s="162"/>
      <c r="P547" s="162"/>
      <c r="Q547" s="162"/>
      <c r="R547" s="416"/>
    </row>
    <row r="548" spans="1:18" s="1" customFormat="1" x14ac:dyDescent="0.2">
      <c r="A548" s="162"/>
      <c r="B548" s="162"/>
      <c r="C548" s="162"/>
      <c r="D548" s="176"/>
      <c r="E548" s="162"/>
      <c r="F548" s="162"/>
      <c r="G548" s="162"/>
      <c r="H548" s="162"/>
      <c r="I548" s="162"/>
      <c r="J548" s="162"/>
      <c r="K548" s="162"/>
      <c r="L548" s="162"/>
      <c r="M548" s="162"/>
      <c r="N548" s="162"/>
      <c r="O548" s="162"/>
      <c r="P548" s="162"/>
      <c r="Q548" s="162"/>
      <c r="R548" s="416"/>
    </row>
    <row r="549" spans="1:18" s="1" customFormat="1" x14ac:dyDescent="0.2">
      <c r="A549" s="162"/>
      <c r="B549" s="162"/>
      <c r="C549" s="162"/>
      <c r="D549" s="176"/>
      <c r="E549" s="162"/>
      <c r="F549" s="162"/>
      <c r="G549" s="162"/>
      <c r="H549" s="162"/>
      <c r="I549" s="162"/>
      <c r="J549" s="162"/>
      <c r="K549" s="162"/>
      <c r="L549" s="162"/>
      <c r="M549" s="162"/>
      <c r="N549" s="162"/>
      <c r="O549" s="162"/>
      <c r="P549" s="162"/>
      <c r="Q549" s="162"/>
      <c r="R549" s="416"/>
    </row>
    <row r="550" spans="1:18" s="1" customFormat="1" x14ac:dyDescent="0.2">
      <c r="A550" s="162"/>
      <c r="B550" s="162"/>
      <c r="C550" s="162"/>
      <c r="D550" s="176"/>
      <c r="E550" s="162"/>
      <c r="F550" s="162"/>
      <c r="G550" s="162"/>
      <c r="H550" s="162"/>
      <c r="I550" s="162"/>
      <c r="J550" s="162"/>
      <c r="K550" s="162"/>
      <c r="L550" s="162"/>
      <c r="M550" s="162"/>
      <c r="N550" s="162"/>
      <c r="O550" s="162"/>
      <c r="P550" s="162"/>
      <c r="Q550" s="162"/>
      <c r="R550" s="416"/>
    </row>
    <row r="551" spans="1:18" s="1" customFormat="1" x14ac:dyDescent="0.2">
      <c r="A551" s="162"/>
      <c r="B551" s="162"/>
      <c r="C551" s="162"/>
      <c r="D551" s="176"/>
      <c r="E551" s="162"/>
      <c r="F551" s="162"/>
      <c r="G551" s="162"/>
      <c r="H551" s="162"/>
      <c r="I551" s="162"/>
      <c r="J551" s="162"/>
      <c r="K551" s="162"/>
      <c r="L551" s="162"/>
      <c r="M551" s="162"/>
      <c r="N551" s="162"/>
      <c r="O551" s="162"/>
      <c r="P551" s="162"/>
      <c r="Q551" s="162"/>
      <c r="R551" s="416"/>
    </row>
    <row r="552" spans="1:18" s="1" customFormat="1" x14ac:dyDescent="0.2">
      <c r="A552" s="162"/>
      <c r="B552" s="162"/>
      <c r="C552" s="162"/>
      <c r="D552" s="176"/>
      <c r="E552" s="162"/>
      <c r="F552" s="162"/>
      <c r="G552" s="162"/>
      <c r="H552" s="162"/>
      <c r="I552" s="162"/>
      <c r="J552" s="162"/>
      <c r="K552" s="162"/>
      <c r="L552" s="162"/>
      <c r="M552" s="162"/>
      <c r="N552" s="162"/>
      <c r="O552" s="162"/>
      <c r="P552" s="162"/>
      <c r="Q552" s="162"/>
      <c r="R552" s="416"/>
    </row>
    <row r="553" spans="1:18" s="1" customFormat="1" x14ac:dyDescent="0.2">
      <c r="A553" s="162"/>
      <c r="B553" s="162"/>
      <c r="C553" s="162"/>
      <c r="D553" s="176"/>
      <c r="E553" s="162"/>
      <c r="F553" s="162"/>
      <c r="G553" s="162"/>
      <c r="H553" s="162"/>
      <c r="I553" s="162"/>
      <c r="J553" s="162"/>
      <c r="K553" s="162"/>
      <c r="L553" s="162"/>
      <c r="M553" s="162"/>
      <c r="N553" s="162"/>
      <c r="O553" s="162"/>
      <c r="P553" s="162"/>
      <c r="Q553" s="162"/>
      <c r="R553" s="416"/>
    </row>
    <row r="554" spans="1:18" s="1" customFormat="1" x14ac:dyDescent="0.2">
      <c r="A554" s="162"/>
      <c r="B554" s="162"/>
      <c r="C554" s="162"/>
      <c r="D554" s="176"/>
      <c r="E554" s="162"/>
      <c r="F554" s="162"/>
      <c r="G554" s="162"/>
      <c r="H554" s="162"/>
      <c r="I554" s="162"/>
      <c r="J554" s="162"/>
      <c r="K554" s="162"/>
      <c r="L554" s="162"/>
      <c r="M554" s="162"/>
      <c r="N554" s="162"/>
      <c r="O554" s="162"/>
      <c r="P554" s="162"/>
      <c r="Q554" s="162"/>
      <c r="R554" s="416"/>
    </row>
    <row r="555" spans="1:18" s="1" customFormat="1" x14ac:dyDescent="0.2">
      <c r="A555" s="162"/>
      <c r="B555" s="162"/>
      <c r="C555" s="162"/>
      <c r="D555" s="176"/>
      <c r="E555" s="162"/>
      <c r="F555" s="162"/>
      <c r="G555" s="162"/>
      <c r="H555" s="162"/>
      <c r="I555" s="162"/>
      <c r="J555" s="162"/>
      <c r="K555" s="162"/>
      <c r="L555" s="162"/>
      <c r="M555" s="162"/>
      <c r="N555" s="162"/>
      <c r="O555" s="162"/>
      <c r="P555" s="162"/>
      <c r="Q555" s="162"/>
      <c r="R555" s="416"/>
    </row>
    <row r="556" spans="1:18" s="1" customFormat="1" x14ac:dyDescent="0.2">
      <c r="A556" s="162"/>
      <c r="B556" s="162"/>
      <c r="C556" s="162"/>
      <c r="D556" s="176"/>
      <c r="E556" s="162"/>
      <c r="F556" s="162"/>
      <c r="G556" s="162"/>
      <c r="H556" s="162"/>
      <c r="I556" s="162"/>
      <c r="J556" s="162"/>
      <c r="K556" s="162"/>
      <c r="L556" s="162"/>
      <c r="M556" s="162"/>
      <c r="N556" s="162"/>
      <c r="O556" s="162"/>
      <c r="P556" s="162"/>
      <c r="Q556" s="162"/>
      <c r="R556" s="416"/>
    </row>
    <row r="557" spans="1:18" s="1" customFormat="1" x14ac:dyDescent="0.2">
      <c r="A557" s="162"/>
      <c r="B557" s="162"/>
      <c r="C557" s="162"/>
      <c r="D557" s="176"/>
      <c r="E557" s="162"/>
      <c r="F557" s="162"/>
      <c r="G557" s="162"/>
      <c r="H557" s="162"/>
      <c r="I557" s="162"/>
      <c r="J557" s="162"/>
      <c r="K557" s="162"/>
      <c r="L557" s="162"/>
      <c r="M557" s="162"/>
      <c r="N557" s="162"/>
      <c r="O557" s="162"/>
      <c r="P557" s="162"/>
      <c r="Q557" s="162"/>
      <c r="R557" s="416"/>
    </row>
    <row r="558" spans="1:18" s="1" customFormat="1" x14ac:dyDescent="0.2">
      <c r="A558" s="162"/>
      <c r="B558" s="162"/>
      <c r="C558" s="162"/>
      <c r="D558" s="176"/>
      <c r="E558" s="162"/>
      <c r="F558" s="162"/>
      <c r="G558" s="162"/>
      <c r="H558" s="162"/>
      <c r="I558" s="162"/>
      <c r="J558" s="162"/>
      <c r="K558" s="162"/>
      <c r="L558" s="162"/>
      <c r="M558" s="162"/>
      <c r="N558" s="162"/>
      <c r="O558" s="162"/>
      <c r="P558" s="162"/>
      <c r="Q558" s="162"/>
      <c r="R558" s="416"/>
    </row>
    <row r="559" spans="1:18" s="1" customFormat="1" x14ac:dyDescent="0.2">
      <c r="A559" s="162"/>
      <c r="B559" s="162"/>
      <c r="C559" s="162"/>
      <c r="D559" s="176"/>
      <c r="E559" s="162"/>
      <c r="F559" s="162"/>
      <c r="G559" s="162"/>
      <c r="H559" s="162"/>
      <c r="I559" s="162"/>
      <c r="J559" s="162"/>
      <c r="K559" s="162"/>
      <c r="L559" s="162"/>
      <c r="M559" s="162"/>
      <c r="N559" s="162"/>
      <c r="O559" s="162"/>
      <c r="P559" s="162"/>
      <c r="Q559" s="162"/>
      <c r="R559" s="416"/>
    </row>
    <row r="560" spans="1:18" s="1" customFormat="1" x14ac:dyDescent="0.2">
      <c r="A560" s="162"/>
      <c r="B560" s="162"/>
      <c r="C560" s="162"/>
      <c r="D560" s="176"/>
      <c r="E560" s="162"/>
      <c r="F560" s="162"/>
      <c r="G560" s="162"/>
      <c r="H560" s="162"/>
      <c r="I560" s="162"/>
      <c r="J560" s="162"/>
      <c r="K560" s="162"/>
      <c r="L560" s="162"/>
      <c r="M560" s="162"/>
      <c r="N560" s="162"/>
      <c r="O560" s="162"/>
      <c r="P560" s="162"/>
      <c r="Q560" s="162"/>
      <c r="R560" s="416"/>
    </row>
    <row r="561" spans="1:18" s="1" customFormat="1" x14ac:dyDescent="0.2">
      <c r="A561" s="162"/>
      <c r="B561" s="162"/>
      <c r="C561" s="162"/>
      <c r="D561" s="176"/>
      <c r="E561" s="162"/>
      <c r="F561" s="162"/>
      <c r="G561" s="162"/>
      <c r="H561" s="162"/>
      <c r="I561" s="162"/>
      <c r="J561" s="162"/>
      <c r="K561" s="162"/>
      <c r="L561" s="162"/>
      <c r="M561" s="162"/>
      <c r="N561" s="162"/>
      <c r="O561" s="162"/>
      <c r="P561" s="162"/>
      <c r="Q561" s="162"/>
      <c r="R561" s="416"/>
    </row>
    <row r="562" spans="1:18" s="1" customFormat="1" x14ac:dyDescent="0.2">
      <c r="A562" s="162"/>
      <c r="B562" s="162"/>
      <c r="C562" s="162"/>
      <c r="D562" s="176"/>
      <c r="E562" s="162"/>
      <c r="F562" s="162"/>
      <c r="G562" s="162"/>
      <c r="H562" s="162"/>
      <c r="I562" s="162"/>
      <c r="J562" s="162"/>
      <c r="K562" s="162"/>
      <c r="L562" s="162"/>
      <c r="M562" s="162"/>
      <c r="N562" s="162"/>
      <c r="O562" s="162"/>
      <c r="P562" s="162"/>
      <c r="Q562" s="162"/>
      <c r="R562" s="416"/>
    </row>
    <row r="563" spans="1:18" s="1" customFormat="1" x14ac:dyDescent="0.2">
      <c r="A563" s="162"/>
      <c r="B563" s="162"/>
      <c r="C563" s="162"/>
      <c r="D563" s="176"/>
      <c r="E563" s="162"/>
      <c r="F563" s="162"/>
      <c r="G563" s="162"/>
      <c r="H563" s="162"/>
      <c r="I563" s="162"/>
      <c r="J563" s="162"/>
      <c r="K563" s="162"/>
      <c r="L563" s="162"/>
      <c r="M563" s="162"/>
      <c r="N563" s="162"/>
      <c r="O563" s="162"/>
      <c r="P563" s="162"/>
      <c r="Q563" s="162"/>
      <c r="R563" s="416"/>
    </row>
    <row r="564" spans="1:18" s="1" customFormat="1" x14ac:dyDescent="0.2">
      <c r="A564" s="162"/>
      <c r="B564" s="162"/>
      <c r="C564" s="162"/>
      <c r="D564" s="176"/>
      <c r="E564" s="162"/>
      <c r="F564" s="162"/>
      <c r="G564" s="162"/>
      <c r="H564" s="162"/>
      <c r="I564" s="162"/>
      <c r="J564" s="162"/>
      <c r="K564" s="162"/>
      <c r="L564" s="162"/>
      <c r="M564" s="162"/>
      <c r="N564" s="162"/>
      <c r="O564" s="162"/>
      <c r="P564" s="162"/>
      <c r="Q564" s="162"/>
      <c r="R564" s="416"/>
    </row>
    <row r="565" spans="1:18" s="1" customFormat="1" x14ac:dyDescent="0.2">
      <c r="A565" s="162"/>
      <c r="B565" s="162"/>
      <c r="C565" s="162"/>
      <c r="D565" s="176"/>
      <c r="E565" s="162"/>
      <c r="F565" s="162"/>
      <c r="G565" s="162"/>
      <c r="H565" s="162"/>
      <c r="I565" s="162"/>
      <c r="J565" s="162"/>
      <c r="K565" s="162"/>
      <c r="L565" s="162"/>
      <c r="M565" s="162"/>
      <c r="N565" s="162"/>
      <c r="O565" s="162"/>
      <c r="P565" s="162"/>
      <c r="Q565" s="162"/>
      <c r="R565" s="416"/>
    </row>
    <row r="566" spans="1:18" s="1" customFormat="1" x14ac:dyDescent="0.2">
      <c r="A566" s="162"/>
      <c r="B566" s="162"/>
      <c r="C566" s="162"/>
      <c r="D566" s="176"/>
      <c r="E566" s="162"/>
      <c r="F566" s="162"/>
      <c r="G566" s="162"/>
      <c r="H566" s="162"/>
      <c r="I566" s="162"/>
      <c r="J566" s="162"/>
      <c r="K566" s="162"/>
      <c r="L566" s="162"/>
      <c r="M566" s="162"/>
      <c r="N566" s="162"/>
      <c r="O566" s="162"/>
      <c r="P566" s="162"/>
      <c r="Q566" s="162"/>
      <c r="R566" s="416"/>
    </row>
    <row r="567" spans="1:18" s="1" customFormat="1" x14ac:dyDescent="0.2">
      <c r="A567" s="162"/>
      <c r="B567" s="162"/>
      <c r="C567" s="162"/>
      <c r="D567" s="176"/>
      <c r="E567" s="162"/>
      <c r="F567" s="162"/>
      <c r="G567" s="162"/>
      <c r="H567" s="162"/>
      <c r="I567" s="162"/>
      <c r="J567" s="162"/>
      <c r="K567" s="162"/>
      <c r="L567" s="162"/>
      <c r="M567" s="162"/>
      <c r="N567" s="162"/>
      <c r="O567" s="162"/>
      <c r="P567" s="162"/>
      <c r="Q567" s="162"/>
      <c r="R567" s="416"/>
    </row>
    <row r="568" spans="1:18" s="1" customFormat="1" x14ac:dyDescent="0.2">
      <c r="A568" s="162"/>
      <c r="B568" s="162"/>
      <c r="C568" s="162"/>
      <c r="D568" s="176"/>
      <c r="E568" s="162"/>
      <c r="F568" s="162"/>
      <c r="G568" s="162"/>
      <c r="H568" s="162"/>
      <c r="I568" s="162"/>
      <c r="J568" s="162"/>
      <c r="K568" s="162"/>
      <c r="L568" s="162"/>
      <c r="M568" s="162"/>
      <c r="N568" s="162"/>
      <c r="O568" s="162"/>
      <c r="P568" s="162"/>
      <c r="Q568" s="162"/>
      <c r="R568" s="416"/>
    </row>
    <row r="569" spans="1:18" s="1" customFormat="1" x14ac:dyDescent="0.2">
      <c r="A569" s="162"/>
      <c r="B569" s="162"/>
      <c r="C569" s="162"/>
      <c r="D569" s="176"/>
      <c r="E569" s="162"/>
      <c r="F569" s="162"/>
      <c r="G569" s="162"/>
      <c r="H569" s="162"/>
      <c r="I569" s="162"/>
      <c r="J569" s="162"/>
      <c r="K569" s="162"/>
      <c r="L569" s="162"/>
      <c r="M569" s="162"/>
      <c r="N569" s="162"/>
      <c r="O569" s="162"/>
      <c r="P569" s="162"/>
      <c r="Q569" s="162"/>
      <c r="R569" s="416"/>
    </row>
    <row r="570" spans="1:18" s="1" customFormat="1" x14ac:dyDescent="0.2">
      <c r="A570" s="162"/>
      <c r="B570" s="162"/>
      <c r="C570" s="162"/>
      <c r="D570" s="176"/>
      <c r="E570" s="162"/>
      <c r="F570" s="162"/>
      <c r="G570" s="162"/>
      <c r="H570" s="162"/>
      <c r="I570" s="162"/>
      <c r="J570" s="162"/>
      <c r="K570" s="162"/>
      <c r="L570" s="162"/>
      <c r="M570" s="162"/>
      <c r="N570" s="162"/>
      <c r="O570" s="162"/>
      <c r="P570" s="162"/>
      <c r="Q570" s="162"/>
      <c r="R570" s="416"/>
    </row>
    <row r="571" spans="1:18" s="1" customFormat="1" x14ac:dyDescent="0.2">
      <c r="A571" s="162"/>
      <c r="B571" s="162"/>
      <c r="C571" s="162"/>
      <c r="D571" s="176"/>
      <c r="E571" s="162"/>
      <c r="F571" s="162"/>
      <c r="G571" s="162"/>
      <c r="H571" s="162"/>
      <c r="I571" s="162"/>
      <c r="J571" s="162"/>
      <c r="K571" s="162"/>
      <c r="L571" s="162"/>
      <c r="M571" s="162"/>
      <c r="N571" s="162"/>
      <c r="O571" s="162"/>
      <c r="P571" s="162"/>
      <c r="Q571" s="162"/>
      <c r="R571" s="416"/>
    </row>
    <row r="572" spans="1:18" s="1" customFormat="1" x14ac:dyDescent="0.2">
      <c r="A572" s="162"/>
      <c r="B572" s="162"/>
      <c r="C572" s="162"/>
      <c r="D572" s="176"/>
      <c r="E572" s="162"/>
      <c r="F572" s="162"/>
      <c r="G572" s="162"/>
      <c r="H572" s="162"/>
      <c r="I572" s="162"/>
      <c r="J572" s="162"/>
      <c r="K572" s="162"/>
      <c r="L572" s="162"/>
      <c r="M572" s="162"/>
      <c r="N572" s="162"/>
      <c r="O572" s="162"/>
      <c r="P572" s="162"/>
      <c r="Q572" s="162"/>
      <c r="R572" s="416"/>
    </row>
    <row r="573" spans="1:18" s="1" customFormat="1" x14ac:dyDescent="0.2">
      <c r="A573" s="162"/>
      <c r="B573" s="162"/>
      <c r="C573" s="162"/>
      <c r="D573" s="176"/>
      <c r="E573" s="162"/>
      <c r="F573" s="162"/>
      <c r="G573" s="162"/>
      <c r="H573" s="162"/>
      <c r="I573" s="162"/>
      <c r="J573" s="162"/>
      <c r="K573" s="162"/>
      <c r="L573" s="162"/>
      <c r="M573" s="162"/>
      <c r="N573" s="162"/>
      <c r="O573" s="162"/>
      <c r="P573" s="162"/>
      <c r="Q573" s="162"/>
      <c r="R573" s="416"/>
    </row>
    <row r="574" spans="1:18" s="1" customFormat="1" x14ac:dyDescent="0.2">
      <c r="A574" s="162"/>
      <c r="B574" s="162"/>
      <c r="C574" s="162"/>
      <c r="D574" s="176"/>
      <c r="E574" s="162"/>
      <c r="F574" s="162"/>
      <c r="G574" s="162"/>
      <c r="H574" s="162"/>
      <c r="I574" s="162"/>
      <c r="J574" s="162"/>
      <c r="K574" s="162"/>
      <c r="L574" s="162"/>
      <c r="M574" s="162"/>
      <c r="N574" s="162"/>
      <c r="O574" s="162"/>
      <c r="P574" s="162"/>
      <c r="Q574" s="162"/>
      <c r="R574" s="416"/>
    </row>
    <row r="575" spans="1:18" s="1" customFormat="1" x14ac:dyDescent="0.2">
      <c r="A575" s="162"/>
      <c r="B575" s="162"/>
      <c r="C575" s="162"/>
      <c r="D575" s="176"/>
      <c r="E575" s="162"/>
      <c r="F575" s="162"/>
      <c r="G575" s="162"/>
      <c r="H575" s="162"/>
      <c r="I575" s="162"/>
      <c r="J575" s="162"/>
      <c r="K575" s="162"/>
      <c r="L575" s="162"/>
      <c r="M575" s="162"/>
      <c r="N575" s="162"/>
      <c r="O575" s="162"/>
      <c r="P575" s="162"/>
      <c r="Q575" s="162"/>
      <c r="R575" s="416"/>
    </row>
    <row r="576" spans="1:18" s="1" customFormat="1" x14ac:dyDescent="0.2">
      <c r="A576" s="162"/>
      <c r="B576" s="162"/>
      <c r="C576" s="162"/>
      <c r="D576" s="176"/>
      <c r="E576" s="162"/>
      <c r="F576" s="162"/>
      <c r="G576" s="162"/>
      <c r="H576" s="162"/>
      <c r="I576" s="162"/>
      <c r="J576" s="162"/>
      <c r="K576" s="162"/>
      <c r="L576" s="162"/>
      <c r="M576" s="162"/>
      <c r="N576" s="162"/>
      <c r="O576" s="162"/>
      <c r="P576" s="162"/>
      <c r="Q576" s="162"/>
      <c r="R576" s="416"/>
    </row>
    <row r="577" spans="1:18" s="1" customFormat="1" x14ac:dyDescent="0.2">
      <c r="A577" s="162"/>
      <c r="B577" s="162"/>
      <c r="C577" s="162"/>
      <c r="D577" s="176"/>
      <c r="E577" s="162"/>
      <c r="F577" s="162"/>
      <c r="G577" s="162"/>
      <c r="H577" s="162"/>
      <c r="I577" s="162"/>
      <c r="J577" s="162"/>
      <c r="K577" s="162"/>
      <c r="L577" s="162"/>
      <c r="M577" s="162"/>
      <c r="N577" s="162"/>
      <c r="O577" s="162"/>
      <c r="P577" s="162"/>
      <c r="Q577" s="162"/>
      <c r="R577" s="416"/>
    </row>
    <row r="578" spans="1:18" s="1" customFormat="1" x14ac:dyDescent="0.2">
      <c r="A578" s="162"/>
      <c r="B578" s="162"/>
      <c r="C578" s="162"/>
      <c r="D578" s="176"/>
      <c r="E578" s="162"/>
      <c r="F578" s="162"/>
      <c r="G578" s="162"/>
      <c r="H578" s="162"/>
      <c r="I578" s="162"/>
      <c r="J578" s="162"/>
      <c r="K578" s="162"/>
      <c r="L578" s="162"/>
      <c r="M578" s="162"/>
      <c r="N578" s="162"/>
      <c r="O578" s="162"/>
      <c r="P578" s="162"/>
      <c r="Q578" s="162"/>
      <c r="R578" s="416"/>
    </row>
    <row r="579" spans="1:18" s="1" customFormat="1" x14ac:dyDescent="0.2">
      <c r="A579" s="162"/>
      <c r="B579" s="162"/>
      <c r="C579" s="162"/>
      <c r="D579" s="176"/>
      <c r="E579" s="162"/>
      <c r="F579" s="162"/>
      <c r="G579" s="162"/>
      <c r="H579" s="162"/>
      <c r="I579" s="162"/>
      <c r="J579" s="162"/>
      <c r="K579" s="162"/>
      <c r="L579" s="162"/>
      <c r="M579" s="162"/>
      <c r="N579" s="162"/>
      <c r="O579" s="162"/>
      <c r="P579" s="162"/>
      <c r="Q579" s="162"/>
      <c r="R579" s="416"/>
    </row>
    <row r="580" spans="1:18" s="1" customFormat="1" x14ac:dyDescent="0.2">
      <c r="A580" s="162"/>
      <c r="B580" s="162"/>
      <c r="C580" s="162"/>
      <c r="D580" s="176"/>
      <c r="E580" s="162"/>
      <c r="F580" s="162"/>
      <c r="G580" s="162"/>
      <c r="H580" s="162"/>
      <c r="I580" s="162"/>
      <c r="J580" s="162"/>
      <c r="K580" s="162"/>
      <c r="L580" s="162"/>
      <c r="M580" s="162"/>
      <c r="N580" s="162"/>
      <c r="O580" s="162"/>
      <c r="P580" s="162"/>
      <c r="Q580" s="162"/>
      <c r="R580" s="416"/>
    </row>
    <row r="581" spans="1:18" s="1" customFormat="1" x14ac:dyDescent="0.2">
      <c r="A581" s="162"/>
      <c r="B581" s="162"/>
      <c r="C581" s="162"/>
      <c r="D581" s="176"/>
      <c r="E581" s="162"/>
      <c r="F581" s="162"/>
      <c r="G581" s="162"/>
      <c r="H581" s="162"/>
      <c r="I581" s="162"/>
      <c r="J581" s="162"/>
      <c r="K581" s="162"/>
      <c r="L581" s="162"/>
      <c r="M581" s="162"/>
      <c r="N581" s="162"/>
      <c r="O581" s="162"/>
      <c r="P581" s="162"/>
      <c r="Q581" s="162"/>
      <c r="R581" s="416"/>
    </row>
    <row r="582" spans="1:18" s="1" customFormat="1" x14ac:dyDescent="0.2">
      <c r="A582" s="162"/>
      <c r="B582" s="162"/>
      <c r="C582" s="162"/>
      <c r="D582" s="176"/>
      <c r="E582" s="162"/>
      <c r="F582" s="162"/>
      <c r="G582" s="162"/>
      <c r="H582" s="162"/>
      <c r="I582" s="162"/>
      <c r="J582" s="162"/>
      <c r="K582" s="162"/>
      <c r="L582" s="162"/>
      <c r="M582" s="162"/>
      <c r="N582" s="162"/>
      <c r="O582" s="162"/>
      <c r="P582" s="162"/>
      <c r="Q582" s="162"/>
      <c r="R582" s="416"/>
    </row>
    <row r="583" spans="1:18" s="1" customFormat="1" x14ac:dyDescent="0.2">
      <c r="A583" s="162"/>
      <c r="B583" s="162"/>
      <c r="C583" s="162"/>
      <c r="D583" s="176"/>
      <c r="E583" s="162"/>
      <c r="F583" s="162"/>
      <c r="G583" s="162"/>
      <c r="H583" s="162"/>
      <c r="I583" s="162"/>
      <c r="J583" s="162"/>
      <c r="K583" s="162"/>
      <c r="L583" s="162"/>
      <c r="M583" s="162"/>
      <c r="N583" s="162"/>
      <c r="O583" s="162"/>
      <c r="P583" s="162"/>
      <c r="Q583" s="162"/>
      <c r="R583" s="416"/>
    </row>
    <row r="584" spans="1:18" s="1" customFormat="1" x14ac:dyDescent="0.2">
      <c r="A584" s="162"/>
      <c r="B584" s="162"/>
      <c r="C584" s="162"/>
      <c r="D584" s="176"/>
      <c r="E584" s="162"/>
      <c r="F584" s="162"/>
      <c r="G584" s="162"/>
      <c r="H584" s="162"/>
      <c r="I584" s="162"/>
      <c r="J584" s="162"/>
      <c r="K584" s="162"/>
      <c r="L584" s="162"/>
      <c r="M584" s="162"/>
      <c r="N584" s="162"/>
      <c r="O584" s="162"/>
      <c r="P584" s="162"/>
      <c r="Q584" s="162"/>
      <c r="R584" s="416"/>
    </row>
    <row r="585" spans="1:18" s="1" customFormat="1" x14ac:dyDescent="0.2">
      <c r="A585" s="162"/>
      <c r="B585" s="162"/>
      <c r="C585" s="162"/>
      <c r="D585" s="176"/>
      <c r="E585" s="162"/>
      <c r="F585" s="162"/>
      <c r="G585" s="162"/>
      <c r="H585" s="162"/>
      <c r="I585" s="162"/>
      <c r="J585" s="162"/>
      <c r="K585" s="162"/>
      <c r="L585" s="162"/>
      <c r="M585" s="162"/>
      <c r="N585" s="162"/>
      <c r="O585" s="162"/>
      <c r="P585" s="162"/>
      <c r="Q585" s="162"/>
      <c r="R585" s="416"/>
    </row>
    <row r="586" spans="1:18" s="1" customFormat="1" x14ac:dyDescent="0.2">
      <c r="A586" s="162"/>
      <c r="B586" s="162"/>
      <c r="C586" s="162"/>
      <c r="D586" s="176"/>
      <c r="E586" s="162"/>
      <c r="F586" s="162"/>
      <c r="G586" s="162"/>
      <c r="H586" s="162"/>
      <c r="I586" s="162"/>
      <c r="J586" s="162"/>
      <c r="K586" s="162"/>
      <c r="L586" s="162"/>
      <c r="M586" s="162"/>
      <c r="N586" s="162"/>
      <c r="O586" s="162"/>
      <c r="P586" s="162"/>
      <c r="Q586" s="162"/>
      <c r="R586" s="416"/>
    </row>
    <row r="587" spans="1:18" s="1" customFormat="1" x14ac:dyDescent="0.2">
      <c r="A587" s="162"/>
      <c r="B587" s="162"/>
      <c r="C587" s="162"/>
      <c r="D587" s="176"/>
      <c r="E587" s="162"/>
      <c r="F587" s="162"/>
      <c r="G587" s="162"/>
      <c r="H587" s="162"/>
      <c r="I587" s="162"/>
      <c r="J587" s="162"/>
      <c r="K587" s="162"/>
      <c r="L587" s="162"/>
      <c r="M587" s="162"/>
      <c r="N587" s="162"/>
      <c r="O587" s="162"/>
      <c r="P587" s="162"/>
      <c r="Q587" s="162"/>
      <c r="R587" s="416"/>
    </row>
    <row r="588" spans="1:18" s="1" customFormat="1" x14ac:dyDescent="0.2">
      <c r="A588" s="162"/>
      <c r="B588" s="162"/>
      <c r="C588" s="162"/>
      <c r="D588" s="176"/>
      <c r="E588" s="162"/>
      <c r="F588" s="162"/>
      <c r="G588" s="162"/>
      <c r="H588" s="162"/>
      <c r="I588" s="162"/>
      <c r="J588" s="162"/>
      <c r="K588" s="162"/>
      <c r="L588" s="162"/>
      <c r="M588" s="162"/>
      <c r="N588" s="162"/>
      <c r="O588" s="162"/>
      <c r="P588" s="162"/>
      <c r="Q588" s="162"/>
      <c r="R588" s="416"/>
    </row>
    <row r="589" spans="1:18" s="1" customFormat="1" x14ac:dyDescent="0.2">
      <c r="A589" s="162"/>
      <c r="B589" s="162"/>
      <c r="C589" s="162"/>
      <c r="D589" s="176"/>
      <c r="E589" s="162"/>
      <c r="F589" s="162"/>
      <c r="G589" s="162"/>
      <c r="H589" s="162"/>
      <c r="I589" s="162"/>
      <c r="J589" s="162"/>
      <c r="K589" s="162"/>
      <c r="L589" s="162"/>
      <c r="M589" s="162"/>
      <c r="N589" s="162"/>
      <c r="O589" s="162"/>
      <c r="P589" s="162"/>
      <c r="Q589" s="162"/>
      <c r="R589" s="416"/>
    </row>
    <row r="590" spans="1:18" s="1" customFormat="1" x14ac:dyDescent="0.2">
      <c r="A590" s="162"/>
      <c r="B590" s="162"/>
      <c r="C590" s="162"/>
      <c r="D590" s="176"/>
      <c r="E590" s="162"/>
      <c r="F590" s="162"/>
      <c r="G590" s="162"/>
      <c r="H590" s="162"/>
      <c r="I590" s="162"/>
      <c r="J590" s="162"/>
      <c r="K590" s="162"/>
      <c r="L590" s="162"/>
      <c r="M590" s="162"/>
      <c r="N590" s="162"/>
      <c r="O590" s="162"/>
      <c r="P590" s="162"/>
      <c r="Q590" s="162"/>
      <c r="R590" s="416"/>
    </row>
    <row r="591" spans="1:18" s="1" customFormat="1" x14ac:dyDescent="0.2">
      <c r="A591" s="162"/>
      <c r="B591" s="162"/>
      <c r="C591" s="162"/>
      <c r="D591" s="176"/>
      <c r="E591" s="162"/>
      <c r="F591" s="162"/>
      <c r="G591" s="162"/>
      <c r="H591" s="162"/>
      <c r="I591" s="162"/>
      <c r="J591" s="162"/>
      <c r="K591" s="162"/>
      <c r="L591" s="162"/>
      <c r="M591" s="162"/>
      <c r="N591" s="162"/>
      <c r="O591" s="162"/>
      <c r="P591" s="162"/>
      <c r="Q591" s="162"/>
      <c r="R591" s="416"/>
    </row>
    <row r="592" spans="1:18" s="1" customFormat="1" x14ac:dyDescent="0.2">
      <c r="A592" s="162"/>
      <c r="B592" s="162"/>
      <c r="C592" s="162"/>
      <c r="D592" s="176"/>
      <c r="E592" s="162"/>
      <c r="F592" s="162"/>
      <c r="G592" s="162"/>
      <c r="H592" s="162"/>
      <c r="I592" s="162"/>
      <c r="J592" s="162"/>
      <c r="K592" s="162"/>
      <c r="L592" s="162"/>
      <c r="M592" s="162"/>
      <c r="N592" s="162"/>
      <c r="O592" s="162"/>
      <c r="P592" s="162"/>
      <c r="Q592" s="162"/>
      <c r="R592" s="416"/>
    </row>
    <row r="593" spans="1:18" s="1" customFormat="1" x14ac:dyDescent="0.2">
      <c r="A593" s="162"/>
      <c r="B593" s="162"/>
      <c r="C593" s="162"/>
      <c r="D593" s="176"/>
      <c r="E593" s="162"/>
      <c r="F593" s="162"/>
      <c r="G593" s="162"/>
      <c r="H593" s="162"/>
      <c r="I593" s="162"/>
      <c r="J593" s="162"/>
      <c r="K593" s="162"/>
      <c r="L593" s="162"/>
      <c r="M593" s="162"/>
      <c r="N593" s="162"/>
      <c r="O593" s="162"/>
      <c r="P593" s="162"/>
      <c r="Q593" s="162"/>
      <c r="R593" s="416"/>
    </row>
    <row r="594" spans="1:18" s="1" customFormat="1" x14ac:dyDescent="0.2">
      <c r="A594" s="162"/>
      <c r="B594" s="162"/>
      <c r="C594" s="162"/>
      <c r="D594" s="176"/>
      <c r="E594" s="162"/>
      <c r="F594" s="162"/>
      <c r="G594" s="162"/>
      <c r="H594" s="162"/>
      <c r="I594" s="162"/>
      <c r="J594" s="162"/>
      <c r="K594" s="162"/>
      <c r="L594" s="162"/>
      <c r="M594" s="162"/>
      <c r="N594" s="162"/>
      <c r="O594" s="162"/>
      <c r="P594" s="162"/>
      <c r="Q594" s="162"/>
      <c r="R594" s="416"/>
    </row>
    <row r="595" spans="1:18" s="1" customFormat="1" x14ac:dyDescent="0.2">
      <c r="A595" s="162"/>
      <c r="B595" s="162"/>
      <c r="C595" s="162"/>
      <c r="D595" s="176"/>
      <c r="E595" s="162"/>
      <c r="F595" s="162"/>
      <c r="G595" s="162"/>
      <c r="H595" s="162"/>
      <c r="I595" s="162"/>
      <c r="J595" s="162"/>
      <c r="K595" s="162"/>
      <c r="L595" s="162"/>
      <c r="M595" s="162"/>
      <c r="N595" s="162"/>
      <c r="O595" s="162"/>
      <c r="P595" s="162"/>
      <c r="Q595" s="162"/>
      <c r="R595" s="416"/>
    </row>
    <row r="596" spans="1:18" s="1" customFormat="1" x14ac:dyDescent="0.2">
      <c r="A596" s="162"/>
      <c r="B596" s="162"/>
      <c r="C596" s="162"/>
      <c r="D596" s="176"/>
      <c r="E596" s="162"/>
      <c r="F596" s="162"/>
      <c r="G596" s="162"/>
      <c r="H596" s="162"/>
      <c r="I596" s="162"/>
      <c r="J596" s="162"/>
      <c r="K596" s="162"/>
      <c r="L596" s="162"/>
      <c r="M596" s="162"/>
      <c r="N596" s="162"/>
      <c r="O596" s="162"/>
      <c r="P596" s="162"/>
      <c r="Q596" s="162"/>
      <c r="R596" s="416"/>
    </row>
    <row r="597" spans="1:18" s="1" customFormat="1" x14ac:dyDescent="0.2">
      <c r="A597" s="162"/>
      <c r="B597" s="162"/>
      <c r="C597" s="162"/>
      <c r="D597" s="176"/>
      <c r="E597" s="162"/>
      <c r="F597" s="162"/>
      <c r="G597" s="162"/>
      <c r="H597" s="162"/>
      <c r="I597" s="162"/>
      <c r="J597" s="162"/>
      <c r="K597" s="162"/>
      <c r="L597" s="162"/>
      <c r="M597" s="162"/>
      <c r="N597" s="162"/>
      <c r="O597" s="162"/>
      <c r="P597" s="162"/>
      <c r="Q597" s="162"/>
      <c r="R597" s="416"/>
    </row>
    <row r="598" spans="1:18" s="1" customFormat="1" x14ac:dyDescent="0.2">
      <c r="A598" s="162"/>
      <c r="B598" s="162"/>
      <c r="C598" s="162"/>
      <c r="D598" s="176"/>
      <c r="E598" s="162"/>
      <c r="F598" s="162"/>
      <c r="G598" s="162"/>
      <c r="H598" s="162"/>
      <c r="I598" s="162"/>
      <c r="J598" s="162"/>
      <c r="K598" s="162"/>
      <c r="L598" s="162"/>
      <c r="M598" s="162"/>
      <c r="N598" s="162"/>
      <c r="O598" s="162"/>
      <c r="P598" s="162"/>
      <c r="Q598" s="162"/>
      <c r="R598" s="416"/>
    </row>
    <row r="599" spans="1:18" s="1" customFormat="1" x14ac:dyDescent="0.2">
      <c r="A599" s="162"/>
      <c r="B599" s="162"/>
      <c r="C599" s="162"/>
      <c r="D599" s="176"/>
      <c r="E599" s="162"/>
      <c r="F599" s="162"/>
      <c r="G599" s="162"/>
      <c r="H599" s="162"/>
      <c r="I599" s="162"/>
      <c r="J599" s="162"/>
      <c r="K599" s="162"/>
      <c r="L599" s="162"/>
      <c r="M599" s="162"/>
      <c r="N599" s="162"/>
      <c r="O599" s="162"/>
      <c r="P599" s="162"/>
      <c r="Q599" s="162"/>
      <c r="R599" s="416"/>
    </row>
    <row r="600" spans="1:18" s="1" customFormat="1" x14ac:dyDescent="0.2">
      <c r="A600" s="162"/>
      <c r="B600" s="162"/>
      <c r="C600" s="162"/>
      <c r="D600" s="176"/>
      <c r="E600" s="162"/>
      <c r="F600" s="162"/>
      <c r="G600" s="162"/>
      <c r="H600" s="162"/>
      <c r="I600" s="162"/>
      <c r="J600" s="162"/>
      <c r="K600" s="162"/>
      <c r="L600" s="162"/>
      <c r="M600" s="162"/>
      <c r="N600" s="162"/>
      <c r="O600" s="162"/>
      <c r="P600" s="162"/>
      <c r="Q600" s="162"/>
      <c r="R600" s="416"/>
    </row>
    <row r="601" spans="1:18" s="1" customFormat="1" x14ac:dyDescent="0.2">
      <c r="A601" s="162"/>
      <c r="B601" s="162"/>
      <c r="C601" s="162"/>
      <c r="D601" s="176"/>
      <c r="E601" s="162"/>
      <c r="F601" s="162"/>
      <c r="G601" s="162"/>
      <c r="H601" s="162"/>
      <c r="I601" s="162"/>
      <c r="J601" s="162"/>
      <c r="K601" s="162"/>
      <c r="L601" s="162"/>
      <c r="M601" s="162"/>
      <c r="N601" s="162"/>
      <c r="O601" s="162"/>
      <c r="P601" s="162"/>
      <c r="Q601" s="162"/>
      <c r="R601" s="416"/>
    </row>
    <row r="602" spans="1:18" s="1" customFormat="1" x14ac:dyDescent="0.2">
      <c r="A602" s="162"/>
      <c r="B602" s="162"/>
      <c r="C602" s="162"/>
      <c r="D602" s="176"/>
      <c r="E602" s="162"/>
      <c r="F602" s="162"/>
      <c r="G602" s="162"/>
      <c r="H602" s="162"/>
      <c r="I602" s="162"/>
      <c r="J602" s="162"/>
      <c r="K602" s="162"/>
      <c r="L602" s="162"/>
      <c r="M602" s="162"/>
      <c r="N602" s="162"/>
      <c r="O602" s="162"/>
      <c r="P602" s="162"/>
      <c r="Q602" s="162"/>
      <c r="R602" s="416"/>
    </row>
    <row r="603" spans="1:18" s="1" customFormat="1" x14ac:dyDescent="0.2">
      <c r="A603" s="162"/>
      <c r="B603" s="162"/>
      <c r="C603" s="162"/>
      <c r="D603" s="176"/>
      <c r="E603" s="162"/>
      <c r="F603" s="162"/>
      <c r="G603" s="162"/>
      <c r="H603" s="162"/>
      <c r="I603" s="162"/>
      <c r="J603" s="162"/>
      <c r="K603" s="162"/>
      <c r="L603" s="162"/>
      <c r="M603" s="162"/>
      <c r="N603" s="162"/>
      <c r="O603" s="162"/>
      <c r="P603" s="162"/>
      <c r="Q603" s="162"/>
      <c r="R603" s="416"/>
    </row>
    <row r="604" spans="1:18" s="1" customFormat="1" x14ac:dyDescent="0.2">
      <c r="A604" s="162"/>
      <c r="B604" s="162"/>
      <c r="C604" s="162"/>
      <c r="D604" s="176"/>
      <c r="E604" s="162"/>
      <c r="F604" s="162"/>
      <c r="G604" s="162"/>
      <c r="H604" s="162"/>
      <c r="I604" s="162"/>
      <c r="J604" s="162"/>
      <c r="K604" s="162"/>
      <c r="L604" s="162"/>
      <c r="M604" s="162"/>
      <c r="N604" s="162"/>
      <c r="O604" s="162"/>
      <c r="P604" s="162"/>
      <c r="Q604" s="162"/>
      <c r="R604" s="416"/>
    </row>
    <row r="605" spans="1:18" s="1" customFormat="1" x14ac:dyDescent="0.2">
      <c r="A605" s="162"/>
      <c r="B605" s="162"/>
      <c r="C605" s="162"/>
      <c r="D605" s="176"/>
      <c r="E605" s="162"/>
      <c r="F605" s="162"/>
      <c r="G605" s="162"/>
      <c r="H605" s="162"/>
      <c r="I605" s="162"/>
      <c r="J605" s="162"/>
      <c r="K605" s="162"/>
      <c r="L605" s="162"/>
      <c r="M605" s="162"/>
      <c r="N605" s="162"/>
      <c r="O605" s="162"/>
      <c r="P605" s="162"/>
      <c r="Q605" s="162"/>
      <c r="R605" s="416"/>
    </row>
    <row r="606" spans="1:18" s="1" customFormat="1" x14ac:dyDescent="0.2">
      <c r="A606" s="162"/>
      <c r="B606" s="162"/>
      <c r="C606" s="162"/>
      <c r="D606" s="176"/>
      <c r="E606" s="162"/>
      <c r="F606" s="162"/>
      <c r="G606" s="162"/>
      <c r="H606" s="162"/>
      <c r="I606" s="162"/>
      <c r="J606" s="162"/>
      <c r="K606" s="162"/>
      <c r="L606" s="162"/>
      <c r="M606" s="162"/>
      <c r="N606" s="162"/>
      <c r="O606" s="162"/>
      <c r="P606" s="162"/>
      <c r="Q606" s="162"/>
      <c r="R606" s="416"/>
    </row>
    <row r="607" spans="1:18" s="1" customFormat="1" x14ac:dyDescent="0.2">
      <c r="A607" s="162"/>
      <c r="B607" s="162"/>
      <c r="C607" s="162"/>
      <c r="D607" s="176"/>
      <c r="E607" s="162"/>
      <c r="F607" s="162"/>
      <c r="G607" s="162"/>
      <c r="H607" s="162"/>
      <c r="I607" s="162"/>
      <c r="J607" s="162"/>
      <c r="K607" s="162"/>
      <c r="L607" s="162"/>
      <c r="M607" s="162"/>
      <c r="N607" s="162"/>
      <c r="O607" s="162"/>
      <c r="P607" s="162"/>
      <c r="Q607" s="162"/>
      <c r="R607" s="416"/>
    </row>
    <row r="608" spans="1:18" s="1" customFormat="1" x14ac:dyDescent="0.2">
      <c r="A608" s="162"/>
      <c r="B608" s="162"/>
      <c r="C608" s="162"/>
      <c r="D608" s="176"/>
      <c r="E608" s="162"/>
      <c r="F608" s="162"/>
      <c r="G608" s="162"/>
      <c r="H608" s="162"/>
      <c r="I608" s="162"/>
      <c r="J608" s="162"/>
      <c r="K608" s="162"/>
      <c r="L608" s="162"/>
      <c r="M608" s="162"/>
      <c r="N608" s="162"/>
      <c r="O608" s="162"/>
      <c r="P608" s="162"/>
      <c r="Q608" s="162"/>
      <c r="R608" s="416"/>
    </row>
    <row r="609" spans="1:18" s="1" customFormat="1" x14ac:dyDescent="0.2">
      <c r="A609" s="162"/>
      <c r="B609" s="162"/>
      <c r="C609" s="162"/>
      <c r="D609" s="176"/>
      <c r="E609" s="162"/>
      <c r="F609" s="162"/>
      <c r="G609" s="162"/>
      <c r="H609" s="162"/>
      <c r="I609" s="162"/>
      <c r="J609" s="162"/>
      <c r="K609" s="162"/>
      <c r="L609" s="162"/>
      <c r="M609" s="162"/>
      <c r="N609" s="162"/>
      <c r="O609" s="162"/>
      <c r="P609" s="162"/>
      <c r="Q609" s="162"/>
      <c r="R609" s="416"/>
    </row>
    <row r="610" spans="1:18" s="1" customFormat="1" x14ac:dyDescent="0.2">
      <c r="A610" s="162"/>
      <c r="B610" s="162"/>
      <c r="C610" s="162"/>
      <c r="D610" s="176"/>
      <c r="E610" s="162"/>
      <c r="F610" s="162"/>
      <c r="G610" s="162"/>
      <c r="H610" s="162"/>
      <c r="I610" s="162"/>
      <c r="J610" s="162"/>
      <c r="K610" s="162"/>
      <c r="L610" s="162"/>
      <c r="M610" s="162"/>
      <c r="N610" s="162"/>
      <c r="O610" s="162"/>
      <c r="P610" s="162"/>
      <c r="Q610" s="162"/>
      <c r="R610" s="416"/>
    </row>
    <row r="611" spans="1:18" s="1" customFormat="1" x14ac:dyDescent="0.2">
      <c r="A611" s="162"/>
      <c r="B611" s="162"/>
      <c r="C611" s="162"/>
      <c r="D611" s="176"/>
      <c r="E611" s="162"/>
      <c r="F611" s="162"/>
      <c r="G611" s="162"/>
      <c r="H611" s="162"/>
      <c r="I611" s="162"/>
      <c r="J611" s="162"/>
      <c r="K611" s="162"/>
      <c r="L611" s="162"/>
      <c r="M611" s="162"/>
      <c r="N611" s="162"/>
      <c r="O611" s="162"/>
      <c r="P611" s="162"/>
      <c r="Q611" s="162"/>
      <c r="R611" s="416"/>
    </row>
    <row r="612" spans="1:18" s="1" customFormat="1" x14ac:dyDescent="0.2">
      <c r="A612" s="162"/>
      <c r="B612" s="162"/>
      <c r="C612" s="162"/>
      <c r="D612" s="176"/>
      <c r="E612" s="162"/>
      <c r="F612" s="162"/>
      <c r="G612" s="162"/>
      <c r="H612" s="162"/>
      <c r="I612" s="162"/>
      <c r="J612" s="162"/>
      <c r="K612" s="162"/>
      <c r="L612" s="162"/>
      <c r="M612" s="162"/>
      <c r="N612" s="162"/>
      <c r="O612" s="162"/>
      <c r="P612" s="162"/>
      <c r="Q612" s="162"/>
      <c r="R612" s="416"/>
    </row>
    <row r="613" spans="1:18" s="1" customFormat="1" x14ac:dyDescent="0.2">
      <c r="A613" s="162"/>
      <c r="B613" s="162"/>
      <c r="C613" s="162"/>
      <c r="D613" s="176"/>
      <c r="E613" s="162"/>
      <c r="F613" s="162"/>
      <c r="G613" s="162"/>
      <c r="H613" s="162"/>
      <c r="I613" s="162"/>
      <c r="J613" s="162"/>
      <c r="K613" s="162"/>
      <c r="L613" s="162"/>
      <c r="M613" s="162"/>
      <c r="N613" s="162"/>
      <c r="O613" s="162"/>
      <c r="P613" s="162"/>
      <c r="Q613" s="162"/>
      <c r="R613" s="416"/>
    </row>
    <row r="614" spans="1:18" s="1" customFormat="1" x14ac:dyDescent="0.2">
      <c r="A614" s="162"/>
      <c r="B614" s="162"/>
      <c r="C614" s="162"/>
      <c r="D614" s="176"/>
      <c r="E614" s="162"/>
      <c r="F614" s="162"/>
      <c r="G614" s="162"/>
      <c r="H614" s="162"/>
      <c r="I614" s="162"/>
      <c r="J614" s="162"/>
      <c r="K614" s="162"/>
      <c r="L614" s="162"/>
      <c r="M614" s="162"/>
      <c r="N614" s="162"/>
      <c r="O614" s="162"/>
      <c r="P614" s="162"/>
      <c r="Q614" s="162"/>
      <c r="R614" s="416"/>
    </row>
    <row r="615" spans="1:18" s="1" customFormat="1" x14ac:dyDescent="0.2">
      <c r="A615" s="162"/>
      <c r="B615" s="162"/>
      <c r="C615" s="162"/>
      <c r="D615" s="176"/>
      <c r="E615" s="162"/>
      <c r="F615" s="162"/>
      <c r="G615" s="162"/>
      <c r="H615" s="162"/>
      <c r="I615" s="162"/>
      <c r="J615" s="162"/>
      <c r="K615" s="162"/>
      <c r="L615" s="162"/>
      <c r="M615" s="162"/>
      <c r="N615" s="162"/>
      <c r="O615" s="162"/>
      <c r="P615" s="162"/>
      <c r="Q615" s="162"/>
      <c r="R615" s="416"/>
    </row>
    <row r="616" spans="1:18" s="1" customFormat="1" x14ac:dyDescent="0.2">
      <c r="A616" s="162"/>
      <c r="B616" s="162"/>
      <c r="C616" s="162"/>
      <c r="D616" s="176"/>
      <c r="E616" s="162"/>
      <c r="F616" s="162"/>
      <c r="G616" s="162"/>
      <c r="H616" s="162"/>
      <c r="I616" s="162"/>
      <c r="J616" s="162"/>
      <c r="K616" s="162"/>
      <c r="L616" s="162"/>
      <c r="M616" s="162"/>
      <c r="N616" s="162"/>
      <c r="O616" s="162"/>
      <c r="P616" s="162"/>
      <c r="Q616" s="162"/>
      <c r="R616" s="416"/>
    </row>
    <row r="617" spans="1:18" s="1" customFormat="1" x14ac:dyDescent="0.2">
      <c r="A617" s="162"/>
      <c r="B617" s="162"/>
      <c r="C617" s="162"/>
      <c r="D617" s="176"/>
      <c r="E617" s="162"/>
      <c r="F617" s="162"/>
      <c r="G617" s="162"/>
      <c r="H617" s="162"/>
      <c r="I617" s="162"/>
      <c r="J617" s="162"/>
      <c r="K617" s="162"/>
      <c r="L617" s="162"/>
      <c r="M617" s="162"/>
      <c r="N617" s="162"/>
      <c r="O617" s="162"/>
      <c r="P617" s="162"/>
      <c r="Q617" s="162"/>
      <c r="R617" s="416"/>
    </row>
    <row r="618" spans="1:18" s="1" customFormat="1" x14ac:dyDescent="0.2">
      <c r="A618" s="162"/>
      <c r="B618" s="162"/>
      <c r="C618" s="162"/>
      <c r="D618" s="176"/>
      <c r="E618" s="162"/>
      <c r="F618" s="162"/>
      <c r="G618" s="162"/>
      <c r="H618" s="162"/>
      <c r="I618" s="162"/>
      <c r="J618" s="162"/>
      <c r="K618" s="162"/>
      <c r="L618" s="162"/>
      <c r="M618" s="162"/>
      <c r="N618" s="162"/>
      <c r="O618" s="162"/>
      <c r="P618" s="162"/>
      <c r="Q618" s="162"/>
      <c r="R618" s="416"/>
    </row>
    <row r="619" spans="1:18" s="1" customFormat="1" x14ac:dyDescent="0.2">
      <c r="A619" s="162"/>
      <c r="B619" s="162"/>
      <c r="C619" s="162"/>
      <c r="D619" s="176"/>
      <c r="E619" s="162"/>
      <c r="F619" s="162"/>
      <c r="G619" s="162"/>
      <c r="H619" s="162"/>
      <c r="I619" s="162"/>
      <c r="J619" s="162"/>
      <c r="K619" s="162"/>
      <c r="L619" s="162"/>
      <c r="M619" s="162"/>
      <c r="N619" s="162"/>
      <c r="O619" s="162"/>
      <c r="P619" s="162"/>
      <c r="Q619" s="162"/>
      <c r="R619" s="416"/>
    </row>
    <row r="620" spans="1:18" s="1" customFormat="1" x14ac:dyDescent="0.2">
      <c r="A620" s="162"/>
      <c r="B620" s="162"/>
      <c r="C620" s="162"/>
      <c r="D620" s="176"/>
      <c r="E620" s="162"/>
      <c r="F620" s="162"/>
      <c r="G620" s="162"/>
      <c r="H620" s="162"/>
      <c r="I620" s="162"/>
      <c r="J620" s="162"/>
      <c r="K620" s="162"/>
      <c r="L620" s="162"/>
      <c r="M620" s="162"/>
      <c r="N620" s="162"/>
      <c r="O620" s="162"/>
      <c r="P620" s="162"/>
      <c r="Q620" s="162"/>
      <c r="R620" s="416"/>
    </row>
    <row r="621" spans="1:18" s="1" customFormat="1" x14ac:dyDescent="0.2">
      <c r="A621" s="162"/>
      <c r="B621" s="162"/>
      <c r="C621" s="162"/>
      <c r="D621" s="176"/>
      <c r="E621" s="162"/>
      <c r="F621" s="162"/>
      <c r="G621" s="162"/>
      <c r="H621" s="162"/>
      <c r="I621" s="162"/>
      <c r="J621" s="162"/>
      <c r="K621" s="162"/>
      <c r="L621" s="162"/>
      <c r="M621" s="162"/>
      <c r="N621" s="162"/>
      <c r="O621" s="162"/>
      <c r="P621" s="162"/>
      <c r="Q621" s="162"/>
      <c r="R621" s="416"/>
    </row>
    <row r="622" spans="1:18" s="1" customFormat="1" x14ac:dyDescent="0.2">
      <c r="A622" s="162"/>
      <c r="B622" s="162"/>
      <c r="C622" s="162"/>
      <c r="D622" s="176"/>
      <c r="E622" s="162"/>
      <c r="F622" s="162"/>
      <c r="G622" s="162"/>
      <c r="H622" s="162"/>
      <c r="I622" s="162"/>
      <c r="J622" s="162"/>
      <c r="K622" s="162"/>
      <c r="L622" s="162"/>
      <c r="M622" s="162"/>
      <c r="N622" s="162"/>
      <c r="O622" s="162"/>
      <c r="P622" s="162"/>
      <c r="Q622" s="162"/>
      <c r="R622" s="416"/>
    </row>
    <row r="623" spans="1:18" s="1" customFormat="1" x14ac:dyDescent="0.2">
      <c r="A623" s="162"/>
      <c r="B623" s="162"/>
      <c r="C623" s="162"/>
      <c r="D623" s="176"/>
      <c r="E623" s="162"/>
      <c r="F623" s="162"/>
      <c r="G623" s="162"/>
      <c r="H623" s="162"/>
      <c r="I623" s="162"/>
      <c r="J623" s="162"/>
      <c r="K623" s="162"/>
      <c r="L623" s="162"/>
      <c r="M623" s="162"/>
      <c r="N623" s="162"/>
      <c r="O623" s="162"/>
      <c r="P623" s="162"/>
      <c r="Q623" s="162"/>
      <c r="R623" s="416"/>
    </row>
    <row r="624" spans="1:18" s="1" customFormat="1" x14ac:dyDescent="0.2">
      <c r="A624" s="162"/>
      <c r="B624" s="162"/>
      <c r="C624" s="162"/>
      <c r="D624" s="176"/>
      <c r="E624" s="162"/>
      <c r="F624" s="162"/>
      <c r="G624" s="162"/>
      <c r="H624" s="162"/>
      <c r="I624" s="162"/>
      <c r="J624" s="162"/>
      <c r="K624" s="162"/>
      <c r="L624" s="162"/>
      <c r="M624" s="162"/>
      <c r="N624" s="162"/>
      <c r="O624" s="162"/>
      <c r="P624" s="162"/>
      <c r="Q624" s="162"/>
      <c r="R624" s="416"/>
    </row>
    <row r="625" spans="1:18" s="1" customFormat="1" x14ac:dyDescent="0.2">
      <c r="A625" s="162"/>
      <c r="B625" s="162"/>
      <c r="C625" s="162"/>
      <c r="D625" s="176"/>
      <c r="E625" s="162"/>
      <c r="F625" s="162"/>
      <c r="G625" s="162"/>
      <c r="H625" s="162"/>
      <c r="I625" s="162"/>
      <c r="J625" s="162"/>
      <c r="K625" s="162"/>
      <c r="L625" s="162"/>
      <c r="M625" s="162"/>
      <c r="N625" s="162"/>
      <c r="O625" s="162"/>
      <c r="P625" s="162"/>
      <c r="Q625" s="162"/>
      <c r="R625" s="416"/>
    </row>
    <row r="626" spans="1:18" s="1" customFormat="1" x14ac:dyDescent="0.2">
      <c r="A626" s="162"/>
      <c r="B626" s="162"/>
      <c r="C626" s="162"/>
      <c r="D626" s="176"/>
      <c r="E626" s="162"/>
      <c r="F626" s="162"/>
      <c r="G626" s="162"/>
      <c r="H626" s="162"/>
      <c r="I626" s="162"/>
      <c r="J626" s="162"/>
      <c r="K626" s="162"/>
      <c r="L626" s="162"/>
      <c r="M626" s="162"/>
      <c r="N626" s="162"/>
      <c r="O626" s="162"/>
      <c r="P626" s="162"/>
      <c r="Q626" s="162"/>
      <c r="R626" s="416"/>
    </row>
    <row r="627" spans="1:18" s="1" customFormat="1" x14ac:dyDescent="0.2">
      <c r="A627" s="162"/>
      <c r="B627" s="162"/>
      <c r="C627" s="162"/>
      <c r="D627" s="176"/>
      <c r="E627" s="162"/>
      <c r="F627" s="162"/>
      <c r="G627" s="162"/>
      <c r="H627" s="162"/>
      <c r="I627" s="162"/>
      <c r="J627" s="162"/>
      <c r="K627" s="162"/>
      <c r="L627" s="162"/>
      <c r="M627" s="162"/>
      <c r="N627" s="162"/>
      <c r="O627" s="162"/>
      <c r="P627" s="162"/>
      <c r="Q627" s="162"/>
      <c r="R627" s="416"/>
    </row>
    <row r="628" spans="1:18" s="1" customFormat="1" x14ac:dyDescent="0.2">
      <c r="A628" s="162"/>
      <c r="B628" s="162"/>
      <c r="C628" s="162"/>
      <c r="D628" s="176"/>
      <c r="E628" s="162"/>
      <c r="F628" s="162"/>
      <c r="G628" s="162"/>
      <c r="H628" s="162"/>
      <c r="I628" s="162"/>
      <c r="J628" s="162"/>
      <c r="K628" s="162"/>
      <c r="L628" s="162"/>
      <c r="M628" s="162"/>
      <c r="N628" s="162"/>
      <c r="O628" s="162"/>
      <c r="P628" s="162"/>
      <c r="Q628" s="162"/>
      <c r="R628" s="416"/>
    </row>
    <row r="629" spans="1:18" s="1" customFormat="1" x14ac:dyDescent="0.2">
      <c r="A629" s="162"/>
      <c r="B629" s="162"/>
      <c r="C629" s="162"/>
      <c r="D629" s="176"/>
      <c r="E629" s="162"/>
      <c r="F629" s="162"/>
      <c r="G629" s="162"/>
      <c r="H629" s="162"/>
      <c r="I629" s="162"/>
      <c r="J629" s="162"/>
      <c r="K629" s="162"/>
      <c r="L629" s="162"/>
      <c r="M629" s="162"/>
      <c r="N629" s="162"/>
      <c r="O629" s="162"/>
      <c r="P629" s="162"/>
      <c r="Q629" s="162"/>
      <c r="R629" s="416"/>
    </row>
    <row r="630" spans="1:18" s="1" customFormat="1" x14ac:dyDescent="0.2">
      <c r="A630" s="162"/>
      <c r="B630" s="162"/>
      <c r="C630" s="162"/>
      <c r="D630" s="176"/>
      <c r="E630" s="162"/>
      <c r="F630" s="162"/>
      <c r="G630" s="162"/>
      <c r="H630" s="162"/>
      <c r="I630" s="162"/>
      <c r="J630" s="162"/>
      <c r="K630" s="162"/>
      <c r="L630" s="162"/>
      <c r="M630" s="162"/>
      <c r="N630" s="162"/>
      <c r="O630" s="162"/>
      <c r="P630" s="162"/>
      <c r="Q630" s="162"/>
      <c r="R630" s="416"/>
    </row>
    <row r="631" spans="1:18" s="1" customFormat="1" x14ac:dyDescent="0.2">
      <c r="A631" s="162"/>
      <c r="B631" s="162"/>
      <c r="C631" s="162"/>
      <c r="D631" s="176"/>
      <c r="E631" s="162"/>
      <c r="F631" s="162"/>
      <c r="G631" s="162"/>
      <c r="H631" s="162"/>
      <c r="I631" s="162"/>
      <c r="J631" s="162"/>
      <c r="K631" s="162"/>
      <c r="L631" s="162"/>
      <c r="M631" s="162"/>
      <c r="N631" s="162"/>
      <c r="O631" s="162"/>
      <c r="P631" s="162"/>
      <c r="Q631" s="162"/>
      <c r="R631" s="416"/>
    </row>
    <row r="632" spans="1:18" s="1" customFormat="1" x14ac:dyDescent="0.2">
      <c r="A632" s="162"/>
      <c r="B632" s="162"/>
      <c r="C632" s="162"/>
      <c r="D632" s="176"/>
      <c r="E632" s="162"/>
      <c r="F632" s="162"/>
      <c r="G632" s="162"/>
      <c r="H632" s="162"/>
      <c r="I632" s="162"/>
      <c r="J632" s="162"/>
      <c r="K632" s="162"/>
      <c r="L632" s="162"/>
      <c r="M632" s="162"/>
      <c r="N632" s="162"/>
      <c r="O632" s="162"/>
      <c r="P632" s="162"/>
      <c r="Q632" s="162"/>
      <c r="R632" s="416"/>
    </row>
    <row r="633" spans="1:18" s="1" customFormat="1" x14ac:dyDescent="0.2">
      <c r="A633" s="162"/>
      <c r="B633" s="162"/>
      <c r="C633" s="162"/>
      <c r="D633" s="176"/>
      <c r="E633" s="162"/>
      <c r="F633" s="162"/>
      <c r="G633" s="162"/>
      <c r="H633" s="162"/>
      <c r="I633" s="162"/>
      <c r="J633" s="162"/>
      <c r="K633" s="162"/>
      <c r="L633" s="162"/>
      <c r="M633" s="162"/>
      <c r="N633" s="162"/>
      <c r="O633" s="162"/>
      <c r="P633" s="162"/>
      <c r="Q633" s="162"/>
      <c r="R633" s="416"/>
    </row>
    <row r="634" spans="1:18" s="1" customFormat="1" x14ac:dyDescent="0.2">
      <c r="A634" s="162"/>
      <c r="B634" s="162"/>
      <c r="C634" s="162"/>
      <c r="D634" s="176"/>
      <c r="E634" s="162"/>
      <c r="F634" s="162"/>
      <c r="G634" s="162"/>
      <c r="H634" s="162"/>
      <c r="I634" s="162"/>
      <c r="J634" s="162"/>
      <c r="K634" s="162"/>
      <c r="L634" s="162"/>
      <c r="M634" s="162"/>
      <c r="N634" s="162"/>
      <c r="O634" s="162"/>
      <c r="P634" s="162"/>
      <c r="Q634" s="162"/>
      <c r="R634" s="416"/>
    </row>
    <row r="635" spans="1:18" s="1" customFormat="1" x14ac:dyDescent="0.2">
      <c r="A635" s="162"/>
      <c r="B635" s="162"/>
      <c r="C635" s="162"/>
      <c r="D635" s="176"/>
      <c r="E635" s="162"/>
      <c r="F635" s="162"/>
      <c r="G635" s="162"/>
      <c r="H635" s="162"/>
      <c r="I635" s="162"/>
      <c r="J635" s="162"/>
      <c r="K635" s="162"/>
      <c r="L635" s="162"/>
      <c r="M635" s="162"/>
      <c r="N635" s="162"/>
      <c r="O635" s="162"/>
      <c r="P635" s="162"/>
      <c r="Q635" s="162"/>
      <c r="R635" s="416"/>
    </row>
    <row r="636" spans="1:18" s="1" customFormat="1" x14ac:dyDescent="0.2">
      <c r="A636" s="162"/>
      <c r="B636" s="162"/>
      <c r="C636" s="162"/>
      <c r="D636" s="176"/>
      <c r="E636" s="162"/>
      <c r="F636" s="162"/>
      <c r="G636" s="162"/>
      <c r="H636" s="162"/>
      <c r="I636" s="162"/>
      <c r="J636" s="162"/>
      <c r="K636" s="162"/>
      <c r="L636" s="162"/>
      <c r="M636" s="162"/>
      <c r="N636" s="162"/>
      <c r="O636" s="162"/>
      <c r="P636" s="162"/>
      <c r="Q636" s="162"/>
      <c r="R636" s="416"/>
    </row>
    <row r="637" spans="1:18" s="1" customFormat="1" x14ac:dyDescent="0.2">
      <c r="A637" s="162"/>
      <c r="B637" s="162"/>
      <c r="C637" s="162"/>
      <c r="D637" s="176"/>
      <c r="E637" s="162"/>
      <c r="F637" s="162"/>
      <c r="G637" s="162"/>
      <c r="H637" s="162"/>
      <c r="I637" s="162"/>
      <c r="J637" s="162"/>
      <c r="K637" s="162"/>
      <c r="L637" s="162"/>
      <c r="M637" s="162"/>
      <c r="N637" s="162"/>
      <c r="O637" s="162"/>
      <c r="P637" s="162"/>
      <c r="Q637" s="162"/>
      <c r="R637" s="416"/>
    </row>
    <row r="638" spans="1:18" s="1" customFormat="1" x14ac:dyDescent="0.2">
      <c r="A638" s="162"/>
      <c r="B638" s="162"/>
      <c r="C638" s="162"/>
      <c r="D638" s="176"/>
      <c r="E638" s="162"/>
      <c r="F638" s="162"/>
      <c r="G638" s="162"/>
      <c r="H638" s="162"/>
      <c r="I638" s="162"/>
      <c r="J638" s="162"/>
      <c r="K638" s="162"/>
      <c r="L638" s="162"/>
      <c r="M638" s="162"/>
      <c r="N638" s="162"/>
      <c r="O638" s="162"/>
      <c r="P638" s="162"/>
      <c r="Q638" s="162"/>
      <c r="R638" s="416"/>
    </row>
    <row r="639" spans="1:18" s="1" customFormat="1" x14ac:dyDescent="0.2">
      <c r="A639" s="162"/>
      <c r="B639" s="162"/>
      <c r="C639" s="162"/>
      <c r="D639" s="176"/>
      <c r="E639" s="162"/>
      <c r="F639" s="162"/>
      <c r="G639" s="162"/>
      <c r="H639" s="162"/>
      <c r="I639" s="162"/>
      <c r="J639" s="162"/>
      <c r="K639" s="162"/>
      <c r="L639" s="162"/>
      <c r="M639" s="162"/>
      <c r="N639" s="162"/>
      <c r="O639" s="162"/>
      <c r="P639" s="162"/>
      <c r="Q639" s="162"/>
      <c r="R639" s="416"/>
    </row>
    <row r="640" spans="1:18" s="1" customFormat="1" x14ac:dyDescent="0.2">
      <c r="A640" s="162"/>
      <c r="B640" s="162"/>
      <c r="C640" s="162"/>
      <c r="D640" s="176"/>
      <c r="E640" s="162"/>
      <c r="F640" s="162"/>
      <c r="G640" s="162"/>
      <c r="H640" s="162"/>
      <c r="I640" s="162"/>
      <c r="J640" s="162"/>
      <c r="K640" s="162"/>
      <c r="L640" s="162"/>
      <c r="M640" s="162"/>
      <c r="N640" s="162"/>
      <c r="O640" s="162"/>
      <c r="P640" s="162"/>
      <c r="Q640" s="162"/>
      <c r="R640" s="416"/>
    </row>
    <row r="641" spans="1:18" s="1" customFormat="1" x14ac:dyDescent="0.2">
      <c r="A641" s="162"/>
      <c r="B641" s="162"/>
      <c r="C641" s="162"/>
      <c r="D641" s="176"/>
      <c r="E641" s="162"/>
      <c r="F641" s="162"/>
      <c r="G641" s="162"/>
      <c r="H641" s="162"/>
      <c r="I641" s="162"/>
      <c r="J641" s="162"/>
      <c r="K641" s="162"/>
      <c r="L641" s="162"/>
      <c r="M641" s="162"/>
      <c r="N641" s="162"/>
      <c r="O641" s="162"/>
      <c r="P641" s="162"/>
      <c r="Q641" s="162"/>
      <c r="R641" s="416"/>
    </row>
    <row r="642" spans="1:18" s="1" customFormat="1" x14ac:dyDescent="0.2">
      <c r="A642" s="162"/>
      <c r="B642" s="162"/>
      <c r="C642" s="162"/>
      <c r="D642" s="176"/>
      <c r="E642" s="162"/>
      <c r="F642" s="162"/>
      <c r="G642" s="162"/>
      <c r="H642" s="162"/>
      <c r="I642" s="162"/>
      <c r="J642" s="162"/>
      <c r="K642" s="162"/>
      <c r="L642" s="162"/>
      <c r="M642" s="162"/>
      <c r="N642" s="162"/>
      <c r="O642" s="162"/>
      <c r="P642" s="162"/>
      <c r="Q642" s="162"/>
      <c r="R642" s="416"/>
    </row>
    <row r="643" spans="1:18" s="1" customFormat="1" x14ac:dyDescent="0.2">
      <c r="A643" s="162"/>
      <c r="B643" s="162"/>
      <c r="C643" s="162"/>
      <c r="D643" s="176"/>
      <c r="E643" s="162"/>
      <c r="F643" s="162"/>
      <c r="G643" s="162"/>
      <c r="H643" s="162"/>
      <c r="I643" s="162"/>
      <c r="J643" s="162"/>
      <c r="K643" s="162"/>
      <c r="L643" s="162"/>
      <c r="M643" s="162"/>
      <c r="N643" s="162"/>
      <c r="O643" s="162"/>
      <c r="P643" s="162"/>
      <c r="Q643" s="162"/>
      <c r="R643" s="416"/>
    </row>
    <row r="644" spans="1:18" s="1" customFormat="1" x14ac:dyDescent="0.2">
      <c r="A644" s="162"/>
      <c r="B644" s="162"/>
      <c r="C644" s="162"/>
      <c r="D644" s="176"/>
      <c r="E644" s="162"/>
      <c r="F644" s="162"/>
      <c r="G644" s="162"/>
      <c r="H644" s="162"/>
      <c r="I644" s="162"/>
      <c r="J644" s="162"/>
      <c r="K644" s="162"/>
      <c r="L644" s="162"/>
      <c r="M644" s="162"/>
      <c r="N644" s="162"/>
      <c r="O644" s="162"/>
      <c r="P644" s="162"/>
      <c r="Q644" s="162"/>
      <c r="R644" s="416"/>
    </row>
    <row r="645" spans="1:18" s="1" customFormat="1" x14ac:dyDescent="0.2">
      <c r="A645" s="162"/>
      <c r="B645" s="162"/>
      <c r="C645" s="162"/>
      <c r="D645" s="176"/>
      <c r="E645" s="162"/>
      <c r="F645" s="162"/>
      <c r="G645" s="162"/>
      <c r="H645" s="162"/>
      <c r="I645" s="162"/>
      <c r="J645" s="162"/>
      <c r="K645" s="162"/>
      <c r="L645" s="162"/>
      <c r="M645" s="162"/>
      <c r="N645" s="162"/>
      <c r="O645" s="162"/>
      <c r="P645" s="162"/>
      <c r="Q645" s="162"/>
      <c r="R645" s="416"/>
    </row>
    <row r="646" spans="1:18" s="1" customFormat="1" x14ac:dyDescent="0.2">
      <c r="A646" s="162"/>
      <c r="B646" s="162"/>
      <c r="C646" s="162"/>
      <c r="D646" s="176"/>
      <c r="E646" s="162"/>
      <c r="F646" s="162"/>
      <c r="G646" s="162"/>
      <c r="H646" s="162"/>
      <c r="I646" s="162"/>
      <c r="J646" s="162"/>
      <c r="K646" s="162"/>
      <c r="L646" s="162"/>
      <c r="M646" s="162"/>
      <c r="N646" s="162"/>
      <c r="O646" s="162"/>
      <c r="P646" s="162"/>
      <c r="Q646" s="162"/>
      <c r="R646" s="416"/>
    </row>
    <row r="647" spans="1:18" s="1" customFormat="1" x14ac:dyDescent="0.2">
      <c r="A647" s="162"/>
      <c r="B647" s="162"/>
      <c r="C647" s="162"/>
      <c r="D647" s="176"/>
      <c r="E647" s="162"/>
      <c r="F647" s="162"/>
      <c r="G647" s="162"/>
      <c r="H647" s="162"/>
      <c r="I647" s="162"/>
      <c r="J647" s="162"/>
      <c r="K647" s="162"/>
      <c r="L647" s="162"/>
      <c r="M647" s="162"/>
      <c r="N647" s="162"/>
      <c r="O647" s="162"/>
      <c r="P647" s="162"/>
      <c r="Q647" s="162"/>
      <c r="R647" s="416"/>
    </row>
    <row r="648" spans="1:18" s="1" customFormat="1" x14ac:dyDescent="0.2">
      <c r="A648" s="162"/>
      <c r="B648" s="162"/>
      <c r="C648" s="162"/>
      <c r="D648" s="176"/>
      <c r="E648" s="162"/>
      <c r="F648" s="162"/>
      <c r="G648" s="162"/>
      <c r="H648" s="162"/>
      <c r="I648" s="162"/>
      <c r="J648" s="162"/>
      <c r="K648" s="162"/>
      <c r="L648" s="162"/>
      <c r="M648" s="162"/>
      <c r="N648" s="162"/>
      <c r="O648" s="162"/>
      <c r="P648" s="162"/>
      <c r="Q648" s="162"/>
      <c r="R648" s="416"/>
    </row>
    <row r="649" spans="1:18" s="1" customFormat="1" x14ac:dyDescent="0.2">
      <c r="A649" s="162"/>
      <c r="B649" s="162"/>
      <c r="C649" s="162"/>
      <c r="D649" s="176"/>
      <c r="E649" s="162"/>
      <c r="F649" s="162"/>
      <c r="G649" s="162"/>
      <c r="H649" s="162"/>
      <c r="I649" s="162"/>
      <c r="J649" s="162"/>
      <c r="K649" s="162"/>
      <c r="L649" s="162"/>
      <c r="M649" s="162"/>
      <c r="N649" s="162"/>
      <c r="O649" s="162"/>
      <c r="P649" s="162"/>
      <c r="Q649" s="162"/>
      <c r="R649" s="416"/>
    </row>
    <row r="650" spans="1:18" s="1" customFormat="1" x14ac:dyDescent="0.2">
      <c r="A650" s="162"/>
      <c r="B650" s="162"/>
      <c r="C650" s="162"/>
      <c r="D650" s="176"/>
      <c r="E650" s="162"/>
      <c r="F650" s="162"/>
      <c r="G650" s="162"/>
      <c r="H650" s="162"/>
      <c r="I650" s="162"/>
      <c r="J650" s="162"/>
      <c r="K650" s="162"/>
      <c r="L650" s="162"/>
      <c r="M650" s="162"/>
      <c r="N650" s="162"/>
      <c r="O650" s="162"/>
      <c r="P650" s="162"/>
      <c r="Q650" s="162"/>
      <c r="R650" s="416"/>
    </row>
    <row r="651" spans="1:18" s="1" customFormat="1" x14ac:dyDescent="0.2">
      <c r="A651" s="162"/>
      <c r="B651" s="162"/>
      <c r="C651" s="162"/>
      <c r="D651" s="176"/>
      <c r="E651" s="162"/>
      <c r="F651" s="162"/>
      <c r="G651" s="162"/>
      <c r="H651" s="162"/>
      <c r="I651" s="162"/>
      <c r="J651" s="162"/>
      <c r="K651" s="162"/>
      <c r="L651" s="162"/>
      <c r="M651" s="162"/>
      <c r="N651" s="162"/>
      <c r="O651" s="162"/>
      <c r="P651" s="162"/>
      <c r="Q651" s="162"/>
      <c r="R651" s="416"/>
    </row>
    <row r="652" spans="1:18" s="1" customFormat="1" x14ac:dyDescent="0.2">
      <c r="A652" s="162"/>
      <c r="B652" s="162"/>
      <c r="C652" s="162"/>
      <c r="D652" s="176"/>
      <c r="E652" s="162"/>
      <c r="F652" s="162"/>
      <c r="G652" s="162"/>
      <c r="H652" s="162"/>
      <c r="I652" s="162"/>
      <c r="J652" s="162"/>
      <c r="K652" s="162"/>
      <c r="L652" s="162"/>
      <c r="M652" s="162"/>
      <c r="N652" s="162"/>
      <c r="O652" s="162"/>
      <c r="P652" s="162"/>
      <c r="Q652" s="162"/>
      <c r="R652" s="416"/>
    </row>
    <row r="653" spans="1:18" s="1" customFormat="1" x14ac:dyDescent="0.2">
      <c r="A653" s="162"/>
      <c r="B653" s="162"/>
      <c r="C653" s="162"/>
      <c r="D653" s="176"/>
      <c r="E653" s="162"/>
      <c r="F653" s="162"/>
      <c r="G653" s="162"/>
      <c r="H653" s="162"/>
      <c r="I653" s="162"/>
      <c r="J653" s="162"/>
      <c r="K653" s="162"/>
      <c r="L653" s="162"/>
      <c r="M653" s="162"/>
      <c r="N653" s="162"/>
      <c r="O653" s="162"/>
      <c r="P653" s="162"/>
      <c r="Q653" s="162"/>
      <c r="R653" s="416"/>
    </row>
    <row r="654" spans="1:18" s="1" customFormat="1" x14ac:dyDescent="0.2">
      <c r="A654" s="162"/>
      <c r="B654" s="162"/>
      <c r="C654" s="162"/>
      <c r="D654" s="176"/>
      <c r="E654" s="162"/>
      <c r="F654" s="162"/>
      <c r="G654" s="162"/>
      <c r="H654" s="162"/>
      <c r="I654" s="162"/>
      <c r="J654" s="162"/>
      <c r="K654" s="162"/>
      <c r="L654" s="162"/>
      <c r="M654" s="162"/>
      <c r="N654" s="162"/>
      <c r="O654" s="162"/>
      <c r="P654" s="162"/>
      <c r="Q654" s="162"/>
      <c r="R654" s="416"/>
    </row>
    <row r="655" spans="1:18" s="1" customFormat="1" x14ac:dyDescent="0.2">
      <c r="A655" s="162"/>
      <c r="B655" s="162"/>
      <c r="C655" s="162"/>
      <c r="D655" s="176"/>
      <c r="E655" s="162"/>
      <c r="F655" s="162"/>
      <c r="G655" s="162"/>
      <c r="H655" s="162"/>
      <c r="I655" s="162"/>
      <c r="J655" s="162"/>
      <c r="K655" s="162"/>
      <c r="L655" s="162"/>
      <c r="M655" s="162"/>
      <c r="N655" s="162"/>
      <c r="O655" s="162"/>
      <c r="P655" s="162"/>
      <c r="Q655" s="162"/>
      <c r="R655" s="416"/>
    </row>
    <row r="656" spans="1:18" s="1" customFormat="1" x14ac:dyDescent="0.2">
      <c r="A656" s="162"/>
      <c r="B656" s="162"/>
      <c r="C656" s="162"/>
      <c r="D656" s="176"/>
      <c r="E656" s="162"/>
      <c r="F656" s="162"/>
      <c r="G656" s="162"/>
      <c r="H656" s="162"/>
      <c r="I656" s="162"/>
      <c r="J656" s="162"/>
      <c r="K656" s="162"/>
      <c r="L656" s="162"/>
      <c r="M656" s="162"/>
      <c r="N656" s="162"/>
      <c r="O656" s="162"/>
      <c r="P656" s="162"/>
      <c r="Q656" s="162"/>
      <c r="R656" s="416"/>
    </row>
    <row r="657" spans="1:18" s="1" customFormat="1" x14ac:dyDescent="0.2">
      <c r="A657" s="162"/>
      <c r="B657" s="162"/>
      <c r="C657" s="162"/>
      <c r="D657" s="176"/>
      <c r="E657" s="162"/>
      <c r="F657" s="162"/>
      <c r="G657" s="162"/>
      <c r="H657" s="162"/>
      <c r="I657" s="162"/>
      <c r="J657" s="162"/>
      <c r="K657" s="162"/>
      <c r="L657" s="162"/>
      <c r="M657" s="162"/>
      <c r="N657" s="162"/>
      <c r="O657" s="162"/>
      <c r="P657" s="162"/>
      <c r="Q657" s="162"/>
      <c r="R657" s="416"/>
    </row>
    <row r="658" spans="1:18" s="1" customFormat="1" x14ac:dyDescent="0.2">
      <c r="A658" s="162"/>
      <c r="B658" s="162"/>
      <c r="C658" s="162"/>
      <c r="D658" s="176"/>
      <c r="E658" s="162"/>
      <c r="F658" s="162"/>
      <c r="G658" s="162"/>
      <c r="H658" s="162"/>
      <c r="I658" s="162"/>
      <c r="J658" s="162"/>
      <c r="K658" s="162"/>
      <c r="L658" s="162"/>
      <c r="M658" s="162"/>
      <c r="N658" s="162"/>
      <c r="O658" s="162"/>
      <c r="P658" s="162"/>
      <c r="Q658" s="162"/>
      <c r="R658" s="416"/>
    </row>
    <row r="659" spans="1:18" s="1" customFormat="1" x14ac:dyDescent="0.2">
      <c r="A659" s="162"/>
      <c r="B659" s="162"/>
      <c r="C659" s="162"/>
      <c r="D659" s="176"/>
      <c r="E659" s="162"/>
      <c r="F659" s="162"/>
      <c r="G659" s="162"/>
      <c r="H659" s="162"/>
      <c r="I659" s="162"/>
      <c r="J659" s="162"/>
      <c r="K659" s="162"/>
      <c r="L659" s="162"/>
      <c r="M659" s="162"/>
      <c r="N659" s="162"/>
      <c r="O659" s="162"/>
      <c r="P659" s="162"/>
      <c r="Q659" s="162"/>
      <c r="R659" s="416"/>
    </row>
    <row r="660" spans="1:18" s="1" customFormat="1" x14ac:dyDescent="0.2">
      <c r="A660" s="162"/>
      <c r="B660" s="162"/>
      <c r="C660" s="162"/>
      <c r="D660" s="176"/>
      <c r="E660" s="162"/>
      <c r="F660" s="162"/>
      <c r="G660" s="162"/>
      <c r="H660" s="162"/>
      <c r="I660" s="162"/>
      <c r="J660" s="162"/>
      <c r="K660" s="162"/>
      <c r="L660" s="162"/>
      <c r="M660" s="162"/>
      <c r="N660" s="162"/>
      <c r="O660" s="162"/>
      <c r="P660" s="162"/>
      <c r="Q660" s="162"/>
      <c r="R660" s="416"/>
    </row>
    <row r="661" spans="1:18" s="1" customFormat="1" x14ac:dyDescent="0.2">
      <c r="A661" s="162"/>
      <c r="B661" s="162"/>
      <c r="C661" s="162"/>
      <c r="D661" s="176"/>
      <c r="E661" s="162"/>
      <c r="F661" s="162"/>
      <c r="G661" s="162"/>
      <c r="H661" s="162"/>
      <c r="I661" s="162"/>
      <c r="J661" s="162"/>
      <c r="K661" s="162"/>
      <c r="L661" s="162"/>
      <c r="M661" s="162"/>
      <c r="N661" s="162"/>
      <c r="O661" s="162"/>
      <c r="P661" s="162"/>
      <c r="Q661" s="162"/>
      <c r="R661" s="416"/>
    </row>
    <row r="662" spans="1:18" s="1" customFormat="1" x14ac:dyDescent="0.2">
      <c r="A662" s="162"/>
      <c r="B662" s="162"/>
      <c r="C662" s="162"/>
      <c r="D662" s="176"/>
      <c r="E662" s="162"/>
      <c r="F662" s="162"/>
      <c r="G662" s="162"/>
      <c r="H662" s="162"/>
      <c r="I662" s="162"/>
      <c r="J662" s="162"/>
      <c r="K662" s="162"/>
      <c r="L662" s="162"/>
      <c r="M662" s="162"/>
      <c r="N662" s="162"/>
      <c r="O662" s="162"/>
      <c r="P662" s="162"/>
      <c r="Q662" s="162"/>
      <c r="R662" s="416"/>
    </row>
    <row r="663" spans="1:18" s="1" customFormat="1" x14ac:dyDescent="0.2">
      <c r="A663" s="162"/>
      <c r="B663" s="162"/>
      <c r="C663" s="162"/>
      <c r="D663" s="176"/>
      <c r="E663" s="162"/>
      <c r="F663" s="162"/>
      <c r="G663" s="162"/>
      <c r="H663" s="162"/>
      <c r="I663" s="162"/>
      <c r="J663" s="162"/>
      <c r="K663" s="162"/>
      <c r="L663" s="162"/>
      <c r="M663" s="162"/>
      <c r="N663" s="162"/>
      <c r="O663" s="162"/>
      <c r="P663" s="162"/>
      <c r="Q663" s="162"/>
      <c r="R663" s="416"/>
    </row>
    <row r="664" spans="1:18" s="1" customFormat="1" x14ac:dyDescent="0.2">
      <c r="A664" s="162"/>
      <c r="B664" s="162"/>
      <c r="C664" s="162"/>
      <c r="D664" s="176"/>
      <c r="E664" s="162"/>
      <c r="F664" s="162"/>
      <c r="G664" s="162"/>
      <c r="H664" s="162"/>
      <c r="I664" s="162"/>
      <c r="J664" s="162"/>
      <c r="K664" s="162"/>
      <c r="L664" s="162"/>
      <c r="M664" s="162"/>
      <c r="N664" s="162"/>
      <c r="O664" s="162"/>
      <c r="P664" s="162"/>
      <c r="Q664" s="162"/>
      <c r="R664" s="416"/>
    </row>
    <row r="665" spans="1:18" s="1" customFormat="1" x14ac:dyDescent="0.2">
      <c r="A665" s="162"/>
      <c r="B665" s="162"/>
      <c r="C665" s="162"/>
      <c r="D665" s="176"/>
      <c r="E665" s="162"/>
      <c r="F665" s="162"/>
      <c r="G665" s="162"/>
      <c r="H665" s="162"/>
      <c r="I665" s="162"/>
      <c r="J665" s="162"/>
      <c r="K665" s="162"/>
      <c r="L665" s="162"/>
      <c r="M665" s="162"/>
      <c r="N665" s="162"/>
      <c r="O665" s="162"/>
      <c r="P665" s="162"/>
      <c r="Q665" s="162"/>
      <c r="R665" s="416"/>
    </row>
    <row r="666" spans="1:18" s="1" customFormat="1" x14ac:dyDescent="0.2">
      <c r="A666" s="162"/>
      <c r="B666" s="162"/>
      <c r="C666" s="162"/>
      <c r="D666" s="176"/>
      <c r="E666" s="162"/>
      <c r="F666" s="162"/>
      <c r="G666" s="162"/>
      <c r="H666" s="162"/>
      <c r="I666" s="162"/>
      <c r="J666" s="162"/>
      <c r="K666" s="162"/>
      <c r="L666" s="162"/>
      <c r="M666" s="162"/>
      <c r="N666" s="162"/>
      <c r="O666" s="162"/>
      <c r="P666" s="162"/>
      <c r="Q666" s="162"/>
      <c r="R666" s="416"/>
    </row>
    <row r="667" spans="1:18" s="1" customFormat="1" x14ac:dyDescent="0.2">
      <c r="A667" s="162"/>
      <c r="B667" s="162"/>
      <c r="C667" s="162"/>
      <c r="D667" s="176"/>
      <c r="E667" s="162"/>
      <c r="F667" s="162"/>
      <c r="G667" s="162"/>
      <c r="H667" s="162"/>
      <c r="I667" s="162"/>
      <c r="J667" s="162"/>
      <c r="K667" s="162"/>
      <c r="L667" s="162"/>
      <c r="M667" s="162"/>
      <c r="N667" s="162"/>
      <c r="O667" s="162"/>
      <c r="P667" s="162"/>
      <c r="Q667" s="162"/>
      <c r="R667" s="416"/>
    </row>
    <row r="668" spans="1:18" s="1" customFormat="1" x14ac:dyDescent="0.2">
      <c r="A668" s="162"/>
      <c r="B668" s="162"/>
      <c r="C668" s="162"/>
      <c r="D668" s="176"/>
      <c r="E668" s="162"/>
      <c r="F668" s="162"/>
      <c r="G668" s="162"/>
      <c r="H668" s="162"/>
      <c r="I668" s="162"/>
      <c r="J668" s="162"/>
      <c r="K668" s="162"/>
      <c r="L668" s="162"/>
      <c r="M668" s="162"/>
      <c r="N668" s="162"/>
      <c r="O668" s="162"/>
      <c r="P668" s="162"/>
      <c r="Q668" s="162"/>
      <c r="R668" s="416"/>
    </row>
    <row r="669" spans="1:18" s="1" customFormat="1" x14ac:dyDescent="0.2">
      <c r="A669" s="162"/>
      <c r="B669" s="162"/>
      <c r="C669" s="162"/>
      <c r="D669" s="176"/>
      <c r="E669" s="162"/>
      <c r="F669" s="162"/>
      <c r="G669" s="162"/>
      <c r="H669" s="162"/>
      <c r="I669" s="162"/>
      <c r="J669" s="162"/>
      <c r="K669" s="162"/>
      <c r="L669" s="162"/>
      <c r="M669" s="162"/>
      <c r="N669" s="162"/>
      <c r="O669" s="162"/>
      <c r="P669" s="162"/>
      <c r="Q669" s="162"/>
      <c r="R669" s="416"/>
    </row>
    <row r="670" spans="1:18" s="1" customFormat="1" x14ac:dyDescent="0.2">
      <c r="A670" s="162"/>
      <c r="B670" s="162"/>
      <c r="C670" s="162"/>
      <c r="D670" s="176"/>
      <c r="E670" s="162"/>
      <c r="F670" s="162"/>
      <c r="G670" s="162"/>
      <c r="H670" s="162"/>
      <c r="I670" s="162"/>
      <c r="J670" s="162"/>
      <c r="K670" s="162"/>
      <c r="L670" s="162"/>
      <c r="M670" s="162"/>
      <c r="N670" s="162"/>
      <c r="O670" s="162"/>
      <c r="P670" s="162"/>
      <c r="Q670" s="162"/>
      <c r="R670" s="416"/>
    </row>
    <row r="671" spans="1:18" s="1" customFormat="1" x14ac:dyDescent="0.2">
      <c r="A671" s="162"/>
      <c r="B671" s="162"/>
      <c r="C671" s="162"/>
      <c r="D671" s="176"/>
      <c r="E671" s="162"/>
      <c r="F671" s="162"/>
      <c r="G671" s="162"/>
      <c r="H671" s="162"/>
      <c r="I671" s="162"/>
      <c r="J671" s="162"/>
      <c r="K671" s="162"/>
      <c r="L671" s="162"/>
      <c r="M671" s="162"/>
      <c r="N671" s="162"/>
      <c r="O671" s="162"/>
      <c r="P671" s="162"/>
      <c r="Q671" s="162"/>
      <c r="R671" s="416"/>
    </row>
    <row r="672" spans="1:18" s="1" customFormat="1" x14ac:dyDescent="0.2">
      <c r="A672" s="162"/>
      <c r="B672" s="162"/>
      <c r="C672" s="162"/>
      <c r="D672" s="176"/>
      <c r="E672" s="162"/>
      <c r="F672" s="162"/>
      <c r="G672" s="162"/>
      <c r="H672" s="162"/>
      <c r="I672" s="162"/>
      <c r="J672" s="162"/>
      <c r="K672" s="162"/>
      <c r="L672" s="162"/>
      <c r="M672" s="162"/>
      <c r="N672" s="162"/>
      <c r="O672" s="162"/>
      <c r="P672" s="162"/>
      <c r="Q672" s="162"/>
      <c r="R672" s="416"/>
    </row>
    <row r="673" spans="1:18" s="1" customFormat="1" x14ac:dyDescent="0.2">
      <c r="A673" s="162"/>
      <c r="B673" s="162"/>
      <c r="C673" s="162"/>
      <c r="D673" s="176"/>
      <c r="E673" s="162"/>
      <c r="F673" s="162"/>
      <c r="G673" s="162"/>
      <c r="H673" s="162"/>
      <c r="I673" s="162"/>
      <c r="J673" s="162"/>
      <c r="K673" s="162"/>
      <c r="L673" s="162"/>
      <c r="M673" s="162"/>
      <c r="N673" s="162"/>
      <c r="O673" s="162"/>
      <c r="P673" s="162"/>
      <c r="Q673" s="162"/>
      <c r="R673" s="416"/>
    </row>
    <row r="674" spans="1:18" s="1" customFormat="1" x14ac:dyDescent="0.2">
      <c r="A674" s="162"/>
      <c r="B674" s="162"/>
      <c r="C674" s="162"/>
      <c r="D674" s="176"/>
      <c r="E674" s="162"/>
      <c r="F674" s="162"/>
      <c r="G674" s="162"/>
      <c r="H674" s="162"/>
      <c r="I674" s="162"/>
      <c r="J674" s="162"/>
      <c r="K674" s="162"/>
      <c r="L674" s="162"/>
      <c r="M674" s="162"/>
      <c r="N674" s="162"/>
      <c r="O674" s="162"/>
      <c r="P674" s="162"/>
      <c r="Q674" s="162"/>
      <c r="R674" s="416"/>
    </row>
    <row r="675" spans="1:18" s="1" customFormat="1" x14ac:dyDescent="0.2">
      <c r="A675" s="162"/>
      <c r="B675" s="162"/>
      <c r="C675" s="162"/>
      <c r="D675" s="176"/>
      <c r="E675" s="162"/>
      <c r="F675" s="162"/>
      <c r="G675" s="162"/>
      <c r="H675" s="162"/>
      <c r="I675" s="162"/>
      <c r="J675" s="162"/>
      <c r="K675" s="162"/>
      <c r="L675" s="162"/>
      <c r="M675" s="162"/>
      <c r="N675" s="162"/>
      <c r="O675" s="162"/>
      <c r="P675" s="162"/>
      <c r="Q675" s="162"/>
      <c r="R675" s="416"/>
    </row>
    <row r="676" spans="1:18" s="1" customFormat="1" x14ac:dyDescent="0.2">
      <c r="A676" s="162"/>
      <c r="B676" s="162"/>
      <c r="C676" s="162"/>
      <c r="D676" s="176"/>
      <c r="E676" s="162"/>
      <c r="F676" s="162"/>
      <c r="G676" s="162"/>
      <c r="H676" s="162"/>
      <c r="I676" s="162"/>
      <c r="J676" s="162"/>
      <c r="K676" s="162"/>
      <c r="L676" s="162"/>
      <c r="M676" s="162"/>
      <c r="N676" s="162"/>
      <c r="O676" s="162"/>
      <c r="P676" s="162"/>
      <c r="Q676" s="162"/>
      <c r="R676" s="416"/>
    </row>
    <row r="677" spans="1:18" s="1" customFormat="1" x14ac:dyDescent="0.2">
      <c r="A677" s="162"/>
      <c r="B677" s="162"/>
      <c r="C677" s="162"/>
      <c r="D677" s="176"/>
      <c r="E677" s="162"/>
      <c r="F677" s="162"/>
      <c r="G677" s="162"/>
      <c r="H677" s="162"/>
      <c r="I677" s="162"/>
      <c r="J677" s="162"/>
      <c r="K677" s="162"/>
      <c r="L677" s="162"/>
      <c r="M677" s="162"/>
      <c r="N677" s="162"/>
      <c r="O677" s="162"/>
      <c r="P677" s="162"/>
      <c r="Q677" s="162"/>
      <c r="R677" s="416"/>
    </row>
    <row r="678" spans="1:18" s="1" customFormat="1" x14ac:dyDescent="0.2">
      <c r="A678" s="162"/>
      <c r="B678" s="162"/>
      <c r="C678" s="162"/>
      <c r="D678" s="176"/>
      <c r="E678" s="162"/>
      <c r="F678" s="162"/>
      <c r="G678" s="162"/>
      <c r="H678" s="162"/>
      <c r="I678" s="162"/>
      <c r="J678" s="162"/>
      <c r="K678" s="162"/>
      <c r="L678" s="162"/>
      <c r="M678" s="162"/>
      <c r="N678" s="162"/>
      <c r="O678" s="162"/>
      <c r="P678" s="162"/>
      <c r="Q678" s="162"/>
      <c r="R678" s="416"/>
    </row>
    <row r="679" spans="1:18" s="1" customFormat="1" x14ac:dyDescent="0.2">
      <c r="A679" s="162"/>
      <c r="B679" s="162"/>
      <c r="C679" s="162"/>
      <c r="D679" s="176"/>
      <c r="E679" s="162"/>
      <c r="F679" s="162"/>
      <c r="G679" s="162"/>
      <c r="H679" s="162"/>
      <c r="I679" s="162"/>
      <c r="J679" s="162"/>
      <c r="K679" s="162"/>
      <c r="L679" s="162"/>
      <c r="M679" s="162"/>
      <c r="N679" s="162"/>
      <c r="O679" s="162"/>
      <c r="P679" s="162"/>
      <c r="Q679" s="162"/>
      <c r="R679" s="416"/>
    </row>
    <row r="680" spans="1:18" s="1" customFormat="1" x14ac:dyDescent="0.2">
      <c r="A680" s="162"/>
      <c r="B680" s="162"/>
      <c r="C680" s="162"/>
      <c r="D680" s="176"/>
      <c r="E680" s="162"/>
      <c r="F680" s="162"/>
      <c r="G680" s="162"/>
      <c r="H680" s="162"/>
      <c r="I680" s="162"/>
      <c r="J680" s="162"/>
      <c r="K680" s="162"/>
      <c r="L680" s="162"/>
      <c r="M680" s="162"/>
      <c r="N680" s="162"/>
      <c r="O680" s="162"/>
      <c r="P680" s="162"/>
      <c r="Q680" s="162"/>
      <c r="R680" s="416"/>
    </row>
    <row r="681" spans="1:18" s="1" customFormat="1" x14ac:dyDescent="0.2">
      <c r="A681" s="162"/>
      <c r="B681" s="162"/>
      <c r="C681" s="162"/>
      <c r="D681" s="176"/>
      <c r="E681" s="162"/>
      <c r="F681" s="162"/>
      <c r="G681" s="162"/>
      <c r="H681" s="162"/>
      <c r="I681" s="162"/>
      <c r="J681" s="162"/>
      <c r="K681" s="162"/>
      <c r="L681" s="162"/>
      <c r="M681" s="162"/>
      <c r="N681" s="162"/>
      <c r="O681" s="162"/>
      <c r="P681" s="162"/>
      <c r="Q681" s="162"/>
      <c r="R681" s="416"/>
    </row>
    <row r="682" spans="1:18" s="1" customFormat="1" x14ac:dyDescent="0.2">
      <c r="A682" s="162"/>
      <c r="B682" s="162"/>
      <c r="C682" s="162"/>
      <c r="D682" s="176"/>
      <c r="E682" s="162"/>
      <c r="F682" s="162"/>
      <c r="G682" s="162"/>
      <c r="H682" s="162"/>
      <c r="I682" s="162"/>
      <c r="J682" s="162"/>
      <c r="K682" s="162"/>
      <c r="L682" s="162"/>
      <c r="M682" s="162"/>
      <c r="N682" s="162"/>
      <c r="O682" s="162"/>
      <c r="P682" s="162"/>
      <c r="Q682" s="162"/>
      <c r="R682" s="416"/>
    </row>
    <row r="683" spans="1:18" s="1" customFormat="1" x14ac:dyDescent="0.2">
      <c r="A683" s="162"/>
      <c r="B683" s="162"/>
      <c r="C683" s="162"/>
      <c r="D683" s="176"/>
      <c r="E683" s="162"/>
      <c r="F683" s="162"/>
      <c r="G683" s="162"/>
      <c r="H683" s="162"/>
      <c r="I683" s="162"/>
      <c r="J683" s="162"/>
      <c r="K683" s="162"/>
      <c r="L683" s="162"/>
      <c r="M683" s="162"/>
      <c r="N683" s="162"/>
      <c r="O683" s="162"/>
      <c r="P683" s="162"/>
      <c r="Q683" s="162"/>
      <c r="R683" s="416"/>
    </row>
    <row r="684" spans="1:18" s="1" customFormat="1" x14ac:dyDescent="0.2">
      <c r="A684" s="162"/>
      <c r="B684" s="162"/>
      <c r="C684" s="162"/>
      <c r="D684" s="176"/>
      <c r="E684" s="162"/>
      <c r="F684" s="162"/>
      <c r="G684" s="162"/>
      <c r="H684" s="162"/>
      <c r="I684" s="162"/>
      <c r="J684" s="162"/>
      <c r="K684" s="162"/>
      <c r="L684" s="162"/>
      <c r="M684" s="162"/>
      <c r="N684" s="162"/>
      <c r="O684" s="162"/>
      <c r="P684" s="162"/>
      <c r="Q684" s="162"/>
      <c r="R684" s="416"/>
    </row>
    <row r="685" spans="1:18" s="1" customFormat="1" x14ac:dyDescent="0.2">
      <c r="A685" s="162"/>
      <c r="B685" s="162"/>
      <c r="C685" s="162"/>
      <c r="D685" s="176"/>
      <c r="E685" s="162"/>
      <c r="F685" s="162"/>
      <c r="G685" s="162"/>
      <c r="H685" s="162"/>
      <c r="I685" s="162"/>
      <c r="J685" s="162"/>
      <c r="K685" s="162"/>
      <c r="L685" s="162"/>
      <c r="M685" s="162"/>
      <c r="N685" s="162"/>
      <c r="O685" s="162"/>
      <c r="P685" s="162"/>
      <c r="Q685" s="162"/>
      <c r="R685" s="416"/>
    </row>
    <row r="686" spans="1:18" s="1" customFormat="1" x14ac:dyDescent="0.2">
      <c r="A686" s="162"/>
      <c r="B686" s="162"/>
      <c r="C686" s="162"/>
      <c r="D686" s="176"/>
      <c r="E686" s="162"/>
      <c r="F686" s="162"/>
      <c r="G686" s="162"/>
      <c r="H686" s="162"/>
      <c r="I686" s="162"/>
      <c r="J686" s="162"/>
      <c r="K686" s="162"/>
      <c r="L686" s="162"/>
      <c r="M686" s="162"/>
      <c r="N686" s="162"/>
      <c r="O686" s="162"/>
      <c r="P686" s="162"/>
      <c r="Q686" s="162"/>
      <c r="R686" s="416"/>
    </row>
    <row r="687" spans="1:18" s="1" customFormat="1" x14ac:dyDescent="0.2">
      <c r="A687" s="162"/>
      <c r="B687" s="162"/>
      <c r="C687" s="162"/>
      <c r="D687" s="176"/>
      <c r="E687" s="162"/>
      <c r="F687" s="162"/>
      <c r="G687" s="162"/>
      <c r="H687" s="162"/>
      <c r="I687" s="162"/>
      <c r="J687" s="162"/>
      <c r="K687" s="162"/>
      <c r="L687" s="162"/>
      <c r="M687" s="162"/>
      <c r="N687" s="162"/>
      <c r="O687" s="162"/>
      <c r="P687" s="162"/>
      <c r="Q687" s="162"/>
      <c r="R687" s="416"/>
    </row>
    <row r="688" spans="1:18" s="1" customFormat="1" x14ac:dyDescent="0.2">
      <c r="A688" s="162"/>
      <c r="B688" s="162"/>
      <c r="C688" s="162"/>
      <c r="D688" s="176"/>
      <c r="E688" s="162"/>
      <c r="F688" s="162"/>
      <c r="G688" s="162"/>
      <c r="H688" s="162"/>
      <c r="I688" s="162"/>
      <c r="J688" s="162"/>
      <c r="K688" s="162"/>
      <c r="L688" s="162"/>
      <c r="M688" s="162"/>
      <c r="N688" s="162"/>
      <c r="O688" s="162"/>
      <c r="P688" s="162"/>
      <c r="Q688" s="162"/>
      <c r="R688" s="416"/>
    </row>
    <row r="689" spans="1:18" s="1" customFormat="1" x14ac:dyDescent="0.2">
      <c r="A689" s="162"/>
      <c r="B689" s="162"/>
      <c r="C689" s="162"/>
      <c r="D689" s="176"/>
      <c r="E689" s="162"/>
      <c r="F689" s="162"/>
      <c r="G689" s="162"/>
      <c r="H689" s="162"/>
      <c r="I689" s="162"/>
      <c r="J689" s="162"/>
      <c r="K689" s="162"/>
      <c r="L689" s="162"/>
      <c r="M689" s="162"/>
      <c r="N689" s="162"/>
      <c r="O689" s="162"/>
      <c r="P689" s="162"/>
      <c r="Q689" s="162"/>
      <c r="R689" s="416"/>
    </row>
    <row r="690" spans="1:18" s="1" customFormat="1" x14ac:dyDescent="0.2">
      <c r="A690" s="162"/>
      <c r="B690" s="162"/>
      <c r="C690" s="162"/>
      <c r="D690" s="176"/>
      <c r="E690" s="162"/>
      <c r="F690" s="162"/>
      <c r="G690" s="162"/>
      <c r="H690" s="162"/>
      <c r="I690" s="162"/>
      <c r="J690" s="162"/>
      <c r="K690" s="162"/>
      <c r="L690" s="162"/>
      <c r="M690" s="162"/>
      <c r="N690" s="162"/>
      <c r="O690" s="162"/>
      <c r="P690" s="162"/>
      <c r="Q690" s="162"/>
      <c r="R690" s="416"/>
    </row>
    <row r="691" spans="1:18" s="1" customFormat="1" x14ac:dyDescent="0.2">
      <c r="A691" s="162"/>
      <c r="B691" s="162"/>
      <c r="C691" s="162"/>
      <c r="D691" s="176"/>
      <c r="E691" s="162"/>
      <c r="F691" s="162"/>
      <c r="G691" s="162"/>
      <c r="H691" s="162"/>
      <c r="I691" s="162"/>
      <c r="J691" s="162"/>
      <c r="K691" s="162"/>
      <c r="L691" s="162"/>
      <c r="M691" s="162"/>
      <c r="N691" s="162"/>
      <c r="O691" s="162"/>
      <c r="P691" s="162"/>
      <c r="Q691" s="162"/>
      <c r="R691" s="416"/>
    </row>
    <row r="692" spans="1:18" s="1" customFormat="1" x14ac:dyDescent="0.2">
      <c r="A692" s="162"/>
      <c r="B692" s="162"/>
      <c r="C692" s="162"/>
      <c r="D692" s="176"/>
      <c r="E692" s="162"/>
      <c r="F692" s="162"/>
      <c r="G692" s="162"/>
      <c r="H692" s="162"/>
      <c r="I692" s="162"/>
      <c r="J692" s="162"/>
      <c r="K692" s="162"/>
      <c r="L692" s="162"/>
      <c r="M692" s="162"/>
      <c r="N692" s="162"/>
      <c r="O692" s="162"/>
      <c r="P692" s="162"/>
      <c r="Q692" s="162"/>
      <c r="R692" s="416"/>
    </row>
    <row r="693" spans="1:18" s="1" customFormat="1" x14ac:dyDescent="0.2">
      <c r="A693" s="162"/>
      <c r="B693" s="162"/>
      <c r="C693" s="162"/>
      <c r="D693" s="176"/>
      <c r="E693" s="162"/>
      <c r="F693" s="162"/>
      <c r="G693" s="162"/>
      <c r="H693" s="162"/>
      <c r="I693" s="162"/>
      <c r="J693" s="162"/>
      <c r="K693" s="162"/>
      <c r="L693" s="162"/>
      <c r="M693" s="162"/>
      <c r="N693" s="162"/>
      <c r="O693" s="162"/>
      <c r="P693" s="162"/>
      <c r="Q693" s="162"/>
      <c r="R693" s="416"/>
    </row>
    <row r="694" spans="1:18" s="1" customFormat="1" x14ac:dyDescent="0.2">
      <c r="A694" s="162"/>
      <c r="B694" s="162"/>
      <c r="C694" s="162"/>
      <c r="D694" s="176"/>
      <c r="E694" s="162"/>
      <c r="F694" s="162"/>
      <c r="G694" s="162"/>
      <c r="H694" s="162"/>
      <c r="I694" s="162"/>
      <c r="J694" s="162"/>
      <c r="K694" s="162"/>
      <c r="L694" s="162"/>
      <c r="M694" s="162"/>
      <c r="N694" s="162"/>
      <c r="O694" s="162"/>
      <c r="P694" s="162"/>
      <c r="Q694" s="162"/>
      <c r="R694" s="416"/>
    </row>
    <row r="695" spans="1:18" s="1" customFormat="1" x14ac:dyDescent="0.2">
      <c r="A695" s="162"/>
      <c r="B695" s="162"/>
      <c r="C695" s="162"/>
      <c r="D695" s="176"/>
      <c r="E695" s="162"/>
      <c r="F695" s="162"/>
      <c r="G695" s="162"/>
      <c r="H695" s="162"/>
      <c r="I695" s="162"/>
      <c r="J695" s="162"/>
      <c r="K695" s="162"/>
      <c r="L695" s="162"/>
      <c r="M695" s="162"/>
      <c r="N695" s="162"/>
      <c r="O695" s="162"/>
      <c r="P695" s="162"/>
      <c r="Q695" s="162"/>
      <c r="R695" s="416"/>
    </row>
    <row r="696" spans="1:18" s="1" customFormat="1" x14ac:dyDescent="0.2">
      <c r="A696" s="162"/>
      <c r="B696" s="162"/>
      <c r="C696" s="162"/>
      <c r="D696" s="176"/>
      <c r="E696" s="162"/>
      <c r="F696" s="162"/>
      <c r="G696" s="162"/>
      <c r="H696" s="162"/>
      <c r="I696" s="162"/>
      <c r="J696" s="162"/>
      <c r="K696" s="162"/>
      <c r="L696" s="162"/>
      <c r="M696" s="162"/>
      <c r="N696" s="162"/>
      <c r="O696" s="162"/>
      <c r="P696" s="162"/>
      <c r="Q696" s="162"/>
      <c r="R696" s="416"/>
    </row>
    <row r="697" spans="1:18" s="1" customFormat="1" x14ac:dyDescent="0.2">
      <c r="A697" s="162"/>
      <c r="B697" s="162"/>
      <c r="C697" s="162"/>
      <c r="D697" s="176"/>
      <c r="E697" s="162"/>
      <c r="F697" s="162"/>
      <c r="G697" s="162"/>
      <c r="H697" s="162"/>
      <c r="I697" s="162"/>
      <c r="J697" s="162"/>
      <c r="K697" s="162"/>
      <c r="L697" s="162"/>
      <c r="M697" s="162"/>
      <c r="N697" s="162"/>
      <c r="O697" s="162"/>
      <c r="P697" s="162"/>
      <c r="Q697" s="162"/>
      <c r="R697" s="416"/>
    </row>
    <row r="698" spans="1:18" s="1" customFormat="1" x14ac:dyDescent="0.2">
      <c r="A698" s="162"/>
      <c r="B698" s="162"/>
      <c r="C698" s="162"/>
      <c r="D698" s="176"/>
      <c r="E698" s="162"/>
      <c r="F698" s="162"/>
      <c r="G698" s="162"/>
      <c r="H698" s="162"/>
      <c r="I698" s="162"/>
      <c r="J698" s="162"/>
      <c r="K698" s="162"/>
      <c r="L698" s="162"/>
      <c r="M698" s="162"/>
      <c r="N698" s="162"/>
      <c r="O698" s="162"/>
      <c r="P698" s="162"/>
      <c r="Q698" s="162"/>
      <c r="R698" s="416"/>
    </row>
    <row r="699" spans="1:18" s="1" customFormat="1" x14ac:dyDescent="0.2">
      <c r="A699" s="162"/>
      <c r="B699" s="162"/>
      <c r="C699" s="162"/>
      <c r="D699" s="176"/>
      <c r="E699" s="162"/>
      <c r="F699" s="162"/>
      <c r="G699" s="162"/>
      <c r="H699" s="162"/>
      <c r="I699" s="162"/>
      <c r="J699" s="162"/>
      <c r="K699" s="162"/>
      <c r="L699" s="162"/>
      <c r="M699" s="162"/>
      <c r="N699" s="162"/>
      <c r="O699" s="162"/>
      <c r="P699" s="162"/>
      <c r="Q699" s="162"/>
      <c r="R699" s="416"/>
    </row>
    <row r="700" spans="1:18" s="1" customFormat="1" x14ac:dyDescent="0.2">
      <c r="A700" s="162"/>
      <c r="B700" s="162"/>
      <c r="C700" s="162"/>
      <c r="D700" s="176"/>
      <c r="E700" s="162"/>
      <c r="F700" s="162"/>
      <c r="G700" s="162"/>
      <c r="H700" s="162"/>
      <c r="I700" s="162"/>
      <c r="J700" s="162"/>
      <c r="K700" s="162"/>
      <c r="L700" s="162"/>
      <c r="M700" s="162"/>
      <c r="N700" s="162"/>
      <c r="O700" s="162"/>
      <c r="P700" s="162"/>
      <c r="Q700" s="162"/>
      <c r="R700" s="416"/>
    </row>
    <row r="701" spans="1:18" s="1" customFormat="1" x14ac:dyDescent="0.2">
      <c r="A701" s="162"/>
      <c r="B701" s="162"/>
      <c r="C701" s="162"/>
      <c r="D701" s="176"/>
      <c r="E701" s="162"/>
      <c r="F701" s="162"/>
      <c r="G701" s="162"/>
      <c r="H701" s="162"/>
      <c r="I701" s="162"/>
      <c r="J701" s="162"/>
      <c r="K701" s="162"/>
      <c r="L701" s="162"/>
      <c r="M701" s="162"/>
      <c r="N701" s="162"/>
      <c r="O701" s="162"/>
      <c r="P701" s="162"/>
      <c r="Q701" s="162"/>
      <c r="R701" s="416"/>
    </row>
    <row r="702" spans="1:18" s="1" customFormat="1" x14ac:dyDescent="0.2">
      <c r="A702" s="162"/>
      <c r="B702" s="162"/>
      <c r="C702" s="162"/>
      <c r="D702" s="176"/>
      <c r="E702" s="162"/>
      <c r="F702" s="162"/>
      <c r="G702" s="162"/>
      <c r="H702" s="162"/>
      <c r="I702" s="162"/>
      <c r="J702" s="162"/>
      <c r="K702" s="162"/>
      <c r="L702" s="162"/>
      <c r="M702" s="162"/>
      <c r="N702" s="162"/>
      <c r="O702" s="162"/>
      <c r="P702" s="162"/>
      <c r="Q702" s="162"/>
      <c r="R702" s="416"/>
    </row>
    <row r="703" spans="1:18" s="1" customFormat="1" x14ac:dyDescent="0.2">
      <c r="A703" s="162"/>
      <c r="B703" s="162"/>
      <c r="C703" s="162"/>
      <c r="D703" s="176"/>
      <c r="E703" s="162"/>
      <c r="F703" s="162"/>
      <c r="G703" s="162"/>
      <c r="H703" s="162"/>
      <c r="I703" s="162"/>
      <c r="J703" s="162"/>
      <c r="K703" s="162"/>
      <c r="L703" s="162"/>
      <c r="M703" s="162"/>
      <c r="N703" s="162"/>
      <c r="O703" s="162"/>
      <c r="P703" s="162"/>
      <c r="Q703" s="162"/>
      <c r="R703" s="416"/>
    </row>
    <row r="704" spans="1:18" s="1" customFormat="1" x14ac:dyDescent="0.2">
      <c r="A704" s="162"/>
      <c r="B704" s="162"/>
      <c r="C704" s="162"/>
      <c r="D704" s="176"/>
      <c r="E704" s="162"/>
      <c r="F704" s="162"/>
      <c r="G704" s="162"/>
      <c r="H704" s="162"/>
      <c r="I704" s="162"/>
      <c r="J704" s="162"/>
      <c r="K704" s="162"/>
      <c r="L704" s="162"/>
      <c r="M704" s="162"/>
      <c r="N704" s="162"/>
      <c r="O704" s="162"/>
      <c r="P704" s="162"/>
      <c r="Q704" s="162"/>
      <c r="R704" s="416"/>
    </row>
    <row r="705" spans="1:18" s="1" customFormat="1" x14ac:dyDescent="0.2">
      <c r="A705" s="162"/>
      <c r="B705" s="162"/>
      <c r="C705" s="162"/>
      <c r="D705" s="176"/>
      <c r="E705" s="162"/>
      <c r="F705" s="162"/>
      <c r="G705" s="162"/>
      <c r="H705" s="162"/>
      <c r="I705" s="162"/>
      <c r="J705" s="162"/>
      <c r="K705" s="162"/>
      <c r="L705" s="162"/>
      <c r="M705" s="162"/>
      <c r="N705" s="162"/>
      <c r="O705" s="162"/>
      <c r="P705" s="162"/>
      <c r="Q705" s="162"/>
      <c r="R705" s="416"/>
    </row>
    <row r="706" spans="1:18" s="1" customFormat="1" x14ac:dyDescent="0.2">
      <c r="A706" s="162"/>
      <c r="B706" s="162"/>
      <c r="C706" s="162"/>
      <c r="D706" s="176"/>
      <c r="E706" s="162"/>
      <c r="F706" s="162"/>
      <c r="G706" s="162"/>
      <c r="H706" s="162"/>
      <c r="I706" s="162"/>
      <c r="J706" s="162"/>
      <c r="K706" s="162"/>
      <c r="L706" s="162"/>
      <c r="M706" s="162"/>
      <c r="N706" s="162"/>
      <c r="O706" s="162"/>
      <c r="P706" s="162"/>
      <c r="Q706" s="162"/>
      <c r="R706" s="416"/>
    </row>
    <row r="707" spans="1:18" s="1" customFormat="1" x14ac:dyDescent="0.2">
      <c r="A707" s="162"/>
      <c r="B707" s="162"/>
      <c r="C707" s="162"/>
      <c r="D707" s="176"/>
      <c r="E707" s="162"/>
      <c r="F707" s="162"/>
      <c r="G707" s="162"/>
      <c r="H707" s="162"/>
      <c r="I707" s="162"/>
      <c r="J707" s="162"/>
      <c r="K707" s="162"/>
      <c r="L707" s="162"/>
      <c r="M707" s="162"/>
      <c r="N707" s="162"/>
      <c r="O707" s="162"/>
      <c r="P707" s="162"/>
      <c r="Q707" s="162"/>
      <c r="R707" s="416"/>
    </row>
    <row r="708" spans="1:18" s="1" customFormat="1" x14ac:dyDescent="0.2">
      <c r="A708" s="162"/>
      <c r="B708" s="162"/>
      <c r="C708" s="162"/>
      <c r="D708" s="176"/>
      <c r="E708" s="162"/>
      <c r="F708" s="162"/>
      <c r="G708" s="162"/>
      <c r="H708" s="162"/>
      <c r="I708" s="162"/>
      <c r="J708" s="162"/>
      <c r="K708" s="162"/>
      <c r="L708" s="162"/>
      <c r="M708" s="162"/>
      <c r="N708" s="162"/>
      <c r="O708" s="162"/>
      <c r="P708" s="162"/>
      <c r="Q708" s="162"/>
      <c r="R708" s="416"/>
    </row>
    <row r="709" spans="1:18" s="1" customFormat="1" x14ac:dyDescent="0.2">
      <c r="A709" s="162"/>
      <c r="B709" s="162"/>
      <c r="C709" s="162"/>
      <c r="D709" s="176"/>
      <c r="E709" s="162"/>
      <c r="F709" s="162"/>
      <c r="G709" s="162"/>
      <c r="H709" s="162"/>
      <c r="I709" s="162"/>
      <c r="J709" s="162"/>
      <c r="K709" s="162"/>
      <c r="L709" s="162"/>
      <c r="M709" s="162"/>
      <c r="N709" s="162"/>
      <c r="O709" s="162"/>
      <c r="P709" s="162"/>
      <c r="Q709" s="162"/>
      <c r="R709" s="416"/>
    </row>
    <row r="710" spans="1:18" s="1" customFormat="1" x14ac:dyDescent="0.2">
      <c r="A710" s="162"/>
      <c r="B710" s="162"/>
      <c r="C710" s="162"/>
      <c r="D710" s="176"/>
      <c r="E710" s="162"/>
      <c r="F710" s="162"/>
      <c r="G710" s="162"/>
      <c r="H710" s="162"/>
      <c r="I710" s="162"/>
      <c r="J710" s="162"/>
      <c r="K710" s="162"/>
      <c r="L710" s="162"/>
      <c r="M710" s="162"/>
      <c r="N710" s="162"/>
      <c r="O710" s="162"/>
      <c r="P710" s="162"/>
      <c r="Q710" s="162"/>
      <c r="R710" s="416"/>
    </row>
    <row r="711" spans="1:18" s="1" customFormat="1" x14ac:dyDescent="0.2">
      <c r="A711" s="162"/>
      <c r="B711" s="162"/>
      <c r="C711" s="162"/>
      <c r="D711" s="176"/>
      <c r="E711" s="162"/>
      <c r="F711" s="162"/>
      <c r="G711" s="162"/>
      <c r="H711" s="162"/>
      <c r="I711" s="162"/>
      <c r="J711" s="162"/>
      <c r="K711" s="162"/>
      <c r="L711" s="162"/>
      <c r="M711" s="162"/>
      <c r="N711" s="162"/>
      <c r="O711" s="162"/>
      <c r="P711" s="162"/>
      <c r="Q711" s="162"/>
      <c r="R711" s="416"/>
    </row>
    <row r="712" spans="1:18" s="1" customFormat="1" x14ac:dyDescent="0.2">
      <c r="A712" s="162"/>
      <c r="B712" s="162"/>
      <c r="C712" s="162"/>
      <c r="D712" s="176"/>
      <c r="E712" s="162"/>
      <c r="F712" s="162"/>
      <c r="G712" s="162"/>
      <c r="H712" s="162"/>
      <c r="I712" s="162"/>
      <c r="J712" s="162"/>
      <c r="K712" s="162"/>
      <c r="L712" s="162"/>
      <c r="M712" s="162"/>
      <c r="N712" s="162"/>
      <c r="O712" s="162"/>
      <c r="P712" s="162"/>
      <c r="Q712" s="162"/>
      <c r="R712" s="416"/>
    </row>
    <row r="713" spans="1:18" s="1" customFormat="1" x14ac:dyDescent="0.2">
      <c r="A713" s="162"/>
      <c r="B713" s="162"/>
      <c r="C713" s="162"/>
      <c r="D713" s="176"/>
      <c r="E713" s="162"/>
      <c r="F713" s="162"/>
      <c r="G713" s="162"/>
      <c r="H713" s="162"/>
      <c r="I713" s="162"/>
      <c r="J713" s="162"/>
      <c r="K713" s="162"/>
      <c r="L713" s="162"/>
      <c r="M713" s="162"/>
      <c r="N713" s="162"/>
      <c r="O713" s="162"/>
      <c r="P713" s="162"/>
      <c r="Q713" s="162"/>
      <c r="R713" s="416"/>
    </row>
    <row r="714" spans="1:18" s="1" customFormat="1" x14ac:dyDescent="0.2">
      <c r="A714" s="162"/>
      <c r="B714" s="162"/>
      <c r="C714" s="162"/>
      <c r="D714" s="176"/>
      <c r="E714" s="162"/>
      <c r="F714" s="162"/>
      <c r="G714" s="162"/>
      <c r="H714" s="162"/>
      <c r="I714" s="162"/>
      <c r="J714" s="162"/>
      <c r="K714" s="162"/>
      <c r="L714" s="162"/>
      <c r="M714" s="162"/>
      <c r="N714" s="162"/>
      <c r="O714" s="162"/>
      <c r="P714" s="162"/>
      <c r="Q714" s="162"/>
      <c r="R714" s="416"/>
    </row>
    <row r="715" spans="1:18" s="1" customFormat="1" x14ac:dyDescent="0.2">
      <c r="A715" s="162"/>
      <c r="B715" s="162"/>
      <c r="C715" s="162"/>
      <c r="D715" s="176"/>
      <c r="E715" s="162"/>
      <c r="F715" s="162"/>
      <c r="G715" s="162"/>
      <c r="H715" s="162"/>
      <c r="I715" s="162"/>
      <c r="J715" s="162"/>
      <c r="K715" s="162"/>
      <c r="L715" s="162"/>
      <c r="M715" s="162"/>
      <c r="N715" s="162"/>
      <c r="O715" s="162"/>
      <c r="P715" s="162"/>
      <c r="Q715" s="162"/>
      <c r="R715" s="416"/>
    </row>
    <row r="716" spans="1:18" s="1" customFormat="1" x14ac:dyDescent="0.2">
      <c r="A716" s="162"/>
      <c r="B716" s="162"/>
      <c r="C716" s="162"/>
      <c r="D716" s="176"/>
      <c r="E716" s="162"/>
      <c r="F716" s="162"/>
      <c r="G716" s="162"/>
      <c r="H716" s="162"/>
      <c r="I716" s="162"/>
      <c r="J716" s="162"/>
      <c r="K716" s="162"/>
      <c r="L716" s="162"/>
      <c r="M716" s="162"/>
      <c r="N716" s="162"/>
      <c r="O716" s="162"/>
      <c r="P716" s="162"/>
      <c r="Q716" s="162"/>
      <c r="R716" s="416"/>
    </row>
    <row r="717" spans="1:18" s="1" customFormat="1" x14ac:dyDescent="0.2">
      <c r="A717" s="162"/>
      <c r="B717" s="162"/>
      <c r="C717" s="162"/>
      <c r="D717" s="176"/>
      <c r="E717" s="162"/>
      <c r="F717" s="162"/>
      <c r="G717" s="162"/>
      <c r="H717" s="162"/>
      <c r="I717" s="162"/>
      <c r="J717" s="162"/>
      <c r="K717" s="162"/>
      <c r="L717" s="162"/>
      <c r="M717" s="162"/>
      <c r="N717" s="162"/>
      <c r="O717" s="162"/>
      <c r="P717" s="162"/>
      <c r="Q717" s="162"/>
      <c r="R717" s="416"/>
    </row>
    <row r="718" spans="1:18" s="1" customFormat="1" x14ac:dyDescent="0.2">
      <c r="A718" s="162"/>
      <c r="B718" s="162"/>
      <c r="C718" s="162"/>
      <c r="D718" s="176"/>
      <c r="E718" s="162"/>
      <c r="F718" s="162"/>
      <c r="G718" s="162"/>
      <c r="H718" s="162"/>
      <c r="I718" s="162"/>
      <c r="J718" s="162"/>
      <c r="K718" s="162"/>
      <c r="L718" s="162"/>
      <c r="M718" s="162"/>
      <c r="N718" s="162"/>
      <c r="O718" s="162"/>
      <c r="P718" s="162"/>
      <c r="Q718" s="162"/>
      <c r="R718" s="416"/>
    </row>
    <row r="719" spans="1:18" s="1" customFormat="1" x14ac:dyDescent="0.2">
      <c r="A719" s="162"/>
      <c r="B719" s="162"/>
      <c r="C719" s="162"/>
      <c r="D719" s="176"/>
      <c r="E719" s="162"/>
      <c r="F719" s="162"/>
      <c r="G719" s="162"/>
      <c r="H719" s="162"/>
      <c r="I719" s="162"/>
      <c r="J719" s="162"/>
      <c r="K719" s="162"/>
      <c r="L719" s="162"/>
      <c r="M719" s="162"/>
      <c r="N719" s="162"/>
      <c r="O719" s="162"/>
      <c r="P719" s="162"/>
      <c r="Q719" s="162"/>
      <c r="R719" s="416"/>
    </row>
    <row r="720" spans="1:18" s="1" customFormat="1" x14ac:dyDescent="0.2">
      <c r="A720" s="162"/>
      <c r="B720" s="162"/>
      <c r="C720" s="162"/>
      <c r="D720" s="176"/>
      <c r="E720" s="162"/>
      <c r="F720" s="162"/>
      <c r="G720" s="162"/>
      <c r="H720" s="162"/>
      <c r="I720" s="162"/>
      <c r="J720" s="162"/>
      <c r="K720" s="162"/>
      <c r="L720" s="162"/>
      <c r="M720" s="162"/>
      <c r="N720" s="162"/>
      <c r="O720" s="162"/>
      <c r="P720" s="162"/>
      <c r="Q720" s="162"/>
      <c r="R720" s="416"/>
    </row>
    <row r="721" spans="1:18" s="1" customFormat="1" x14ac:dyDescent="0.2">
      <c r="A721" s="162"/>
      <c r="B721" s="162"/>
      <c r="C721" s="162"/>
      <c r="D721" s="176"/>
      <c r="E721" s="162"/>
      <c r="F721" s="162"/>
      <c r="G721" s="162"/>
      <c r="H721" s="162"/>
      <c r="I721" s="162"/>
      <c r="J721" s="162"/>
      <c r="K721" s="162"/>
      <c r="L721" s="162"/>
      <c r="M721" s="162"/>
      <c r="N721" s="162"/>
      <c r="O721" s="162"/>
      <c r="P721" s="162"/>
      <c r="Q721" s="162"/>
      <c r="R721" s="416"/>
    </row>
    <row r="722" spans="1:18" s="1" customFormat="1" x14ac:dyDescent="0.2">
      <c r="A722" s="162"/>
      <c r="B722" s="162"/>
      <c r="C722" s="162"/>
      <c r="D722" s="176"/>
      <c r="E722" s="162"/>
      <c r="F722" s="162"/>
      <c r="G722" s="162"/>
      <c r="H722" s="162"/>
      <c r="I722" s="162"/>
      <c r="J722" s="162"/>
      <c r="K722" s="162"/>
      <c r="L722" s="162"/>
      <c r="M722" s="162"/>
      <c r="N722" s="162"/>
      <c r="O722" s="162"/>
      <c r="P722" s="162"/>
      <c r="Q722" s="162"/>
      <c r="R722" s="416"/>
    </row>
    <row r="723" spans="1:18" s="1" customFormat="1" x14ac:dyDescent="0.2">
      <c r="A723" s="162"/>
      <c r="B723" s="162"/>
      <c r="C723" s="162"/>
      <c r="D723" s="176"/>
      <c r="E723" s="162"/>
      <c r="F723" s="162"/>
      <c r="G723" s="162"/>
      <c r="H723" s="162"/>
      <c r="I723" s="162"/>
      <c r="J723" s="162"/>
      <c r="K723" s="162"/>
      <c r="L723" s="162"/>
      <c r="M723" s="162"/>
      <c r="N723" s="162"/>
      <c r="O723" s="162"/>
      <c r="P723" s="162"/>
      <c r="Q723" s="162"/>
      <c r="R723" s="416"/>
    </row>
    <row r="724" spans="1:18" s="1" customFormat="1" x14ac:dyDescent="0.2">
      <c r="A724" s="162"/>
      <c r="B724" s="162"/>
      <c r="C724" s="162"/>
      <c r="D724" s="176"/>
      <c r="E724" s="162"/>
      <c r="F724" s="162"/>
      <c r="G724" s="162"/>
      <c r="H724" s="162"/>
      <c r="I724" s="162"/>
      <c r="J724" s="162"/>
      <c r="K724" s="162"/>
      <c r="L724" s="162"/>
      <c r="M724" s="162"/>
      <c r="N724" s="162"/>
      <c r="O724" s="162"/>
      <c r="P724" s="162"/>
      <c r="Q724" s="162"/>
      <c r="R724" s="416"/>
    </row>
    <row r="725" spans="1:18" s="1" customFormat="1" x14ac:dyDescent="0.2">
      <c r="A725" s="162"/>
      <c r="B725" s="162"/>
      <c r="C725" s="162"/>
      <c r="D725" s="176"/>
      <c r="E725" s="162"/>
      <c r="F725" s="162"/>
      <c r="G725" s="162"/>
      <c r="H725" s="162"/>
      <c r="I725" s="162"/>
      <c r="J725" s="162"/>
      <c r="K725" s="162"/>
      <c r="L725" s="162"/>
      <c r="M725" s="162"/>
      <c r="N725" s="162"/>
      <c r="O725" s="162"/>
      <c r="P725" s="162"/>
      <c r="Q725" s="162"/>
      <c r="R725" s="416"/>
    </row>
    <row r="726" spans="1:18" s="1" customFormat="1" x14ac:dyDescent="0.2">
      <c r="A726" s="162"/>
      <c r="B726" s="162"/>
      <c r="C726" s="162"/>
      <c r="D726" s="176"/>
      <c r="E726" s="162"/>
      <c r="F726" s="162"/>
      <c r="G726" s="162"/>
      <c r="H726" s="162"/>
      <c r="I726" s="162"/>
      <c r="J726" s="162"/>
      <c r="K726" s="162"/>
      <c r="L726" s="162"/>
      <c r="M726" s="162"/>
      <c r="N726" s="162"/>
      <c r="O726" s="162"/>
      <c r="P726" s="162"/>
      <c r="Q726" s="162"/>
      <c r="R726" s="416"/>
    </row>
    <row r="727" spans="1:18" s="1" customFormat="1" x14ac:dyDescent="0.2">
      <c r="A727" s="162"/>
      <c r="B727" s="162"/>
      <c r="C727" s="162"/>
      <c r="D727" s="176"/>
      <c r="E727" s="162"/>
      <c r="F727" s="162"/>
      <c r="G727" s="162"/>
      <c r="H727" s="162"/>
      <c r="I727" s="162"/>
      <c r="J727" s="162"/>
      <c r="K727" s="162"/>
      <c r="L727" s="162"/>
      <c r="M727" s="162"/>
      <c r="N727" s="162"/>
      <c r="O727" s="162"/>
      <c r="P727" s="162"/>
      <c r="Q727" s="162"/>
      <c r="R727" s="416"/>
    </row>
    <row r="728" spans="1:18" s="1" customFormat="1" x14ac:dyDescent="0.2">
      <c r="A728" s="162"/>
      <c r="B728" s="162"/>
      <c r="C728" s="162"/>
      <c r="D728" s="176"/>
      <c r="E728" s="162"/>
      <c r="F728" s="162"/>
      <c r="G728" s="162"/>
      <c r="H728" s="162"/>
      <c r="I728" s="162"/>
      <c r="J728" s="162"/>
      <c r="K728" s="162"/>
      <c r="L728" s="162"/>
      <c r="M728" s="162"/>
      <c r="N728" s="162"/>
      <c r="O728" s="162"/>
      <c r="P728" s="162"/>
      <c r="Q728" s="162"/>
      <c r="R728" s="416"/>
    </row>
    <row r="729" spans="1:18" s="1" customFormat="1" x14ac:dyDescent="0.2">
      <c r="A729" s="162"/>
      <c r="B729" s="162"/>
      <c r="C729" s="162"/>
      <c r="D729" s="176"/>
      <c r="E729" s="162"/>
      <c r="F729" s="162"/>
      <c r="G729" s="162"/>
      <c r="H729" s="162"/>
      <c r="I729" s="162"/>
      <c r="J729" s="162"/>
      <c r="K729" s="162"/>
      <c r="L729" s="162"/>
      <c r="M729" s="162"/>
      <c r="N729" s="162"/>
      <c r="O729" s="162"/>
      <c r="P729" s="162"/>
      <c r="Q729" s="162"/>
      <c r="R729" s="416"/>
    </row>
    <row r="730" spans="1:18" s="1" customFormat="1" x14ac:dyDescent="0.2">
      <c r="A730" s="162"/>
      <c r="B730" s="162"/>
      <c r="C730" s="162"/>
      <c r="D730" s="176"/>
      <c r="E730" s="162"/>
      <c r="F730" s="162"/>
      <c r="G730" s="162"/>
      <c r="H730" s="162"/>
      <c r="I730" s="162"/>
      <c r="J730" s="162"/>
      <c r="K730" s="162"/>
      <c r="L730" s="162"/>
      <c r="M730" s="162"/>
      <c r="N730" s="162"/>
      <c r="O730" s="162"/>
      <c r="P730" s="162"/>
      <c r="Q730" s="162"/>
      <c r="R730" s="416"/>
    </row>
    <row r="731" spans="1:18" s="1" customFormat="1" x14ac:dyDescent="0.2">
      <c r="A731" s="162"/>
      <c r="B731" s="162"/>
      <c r="C731" s="162"/>
      <c r="D731" s="176"/>
      <c r="E731" s="162"/>
      <c r="F731" s="162"/>
      <c r="G731" s="162"/>
      <c r="H731" s="162"/>
      <c r="I731" s="162"/>
      <c r="J731" s="162"/>
      <c r="K731" s="162"/>
      <c r="L731" s="162"/>
      <c r="M731" s="162"/>
      <c r="N731" s="162"/>
      <c r="O731" s="162"/>
      <c r="P731" s="162"/>
      <c r="Q731" s="162"/>
      <c r="R731" s="416"/>
    </row>
    <row r="732" spans="1:18" s="1" customFormat="1" x14ac:dyDescent="0.2">
      <c r="A732" s="162"/>
      <c r="B732" s="162"/>
      <c r="C732" s="162"/>
      <c r="D732" s="176"/>
      <c r="E732" s="162"/>
      <c r="F732" s="162"/>
      <c r="G732" s="162"/>
      <c r="H732" s="162"/>
      <c r="I732" s="162"/>
      <c r="J732" s="162"/>
      <c r="K732" s="162"/>
      <c r="L732" s="162"/>
      <c r="M732" s="162"/>
      <c r="N732" s="162"/>
      <c r="O732" s="162"/>
      <c r="P732" s="162"/>
      <c r="Q732" s="162"/>
      <c r="R732" s="416"/>
    </row>
    <row r="733" spans="1:18" s="1" customFormat="1" x14ac:dyDescent="0.2">
      <c r="A733" s="162"/>
      <c r="B733" s="162"/>
      <c r="C733" s="162"/>
      <c r="D733" s="176"/>
      <c r="E733" s="162"/>
      <c r="F733" s="162"/>
      <c r="G733" s="162"/>
      <c r="H733" s="162"/>
      <c r="I733" s="162"/>
      <c r="J733" s="162"/>
      <c r="K733" s="162"/>
      <c r="L733" s="162"/>
      <c r="M733" s="162"/>
      <c r="N733" s="162"/>
      <c r="O733" s="162"/>
      <c r="P733" s="162"/>
      <c r="Q733" s="162"/>
      <c r="R733" s="416"/>
    </row>
    <row r="734" spans="1:18" s="1" customFormat="1" x14ac:dyDescent="0.2">
      <c r="A734" s="162"/>
      <c r="B734" s="162"/>
      <c r="C734" s="162"/>
      <c r="D734" s="176"/>
      <c r="E734" s="162"/>
      <c r="F734" s="162"/>
      <c r="G734" s="162"/>
      <c r="H734" s="162"/>
      <c r="I734" s="162"/>
      <c r="J734" s="162"/>
      <c r="K734" s="162"/>
      <c r="L734" s="162"/>
      <c r="M734" s="162"/>
      <c r="N734" s="162"/>
      <c r="O734" s="162"/>
      <c r="P734" s="162"/>
      <c r="Q734" s="162"/>
      <c r="R734" s="416"/>
    </row>
    <row r="735" spans="1:18" s="1" customFormat="1" x14ac:dyDescent="0.2">
      <c r="A735" s="162"/>
      <c r="B735" s="162"/>
      <c r="C735" s="162"/>
      <c r="D735" s="176"/>
      <c r="E735" s="162"/>
      <c r="F735" s="162"/>
      <c r="G735" s="162"/>
      <c r="H735" s="162"/>
      <c r="I735" s="162"/>
      <c r="J735" s="162"/>
      <c r="K735" s="162"/>
      <c r="L735" s="162"/>
      <c r="M735" s="162"/>
      <c r="N735" s="162"/>
      <c r="O735" s="162"/>
      <c r="P735" s="162"/>
      <c r="Q735" s="162"/>
      <c r="R735" s="416"/>
    </row>
    <row r="736" spans="1:18" s="1" customFormat="1" x14ac:dyDescent="0.2">
      <c r="A736" s="162"/>
      <c r="B736" s="162"/>
      <c r="C736" s="162"/>
      <c r="D736" s="176"/>
      <c r="E736" s="162"/>
      <c r="F736" s="162"/>
      <c r="G736" s="162"/>
      <c r="H736" s="162"/>
      <c r="I736" s="162"/>
      <c r="J736" s="162"/>
      <c r="K736" s="162"/>
      <c r="L736" s="162"/>
      <c r="M736" s="162"/>
      <c r="N736" s="162"/>
      <c r="O736" s="162"/>
      <c r="P736" s="162"/>
      <c r="Q736" s="162"/>
      <c r="R736" s="416"/>
    </row>
    <row r="737" spans="1:18" s="1" customFormat="1" x14ac:dyDescent="0.2">
      <c r="A737" s="162"/>
      <c r="B737" s="162"/>
      <c r="C737" s="162"/>
      <c r="D737" s="176"/>
      <c r="E737" s="162"/>
      <c r="F737" s="162"/>
      <c r="G737" s="162"/>
      <c r="H737" s="162"/>
      <c r="I737" s="162"/>
      <c r="J737" s="162"/>
      <c r="K737" s="162"/>
      <c r="L737" s="162"/>
      <c r="M737" s="162"/>
      <c r="N737" s="162"/>
      <c r="O737" s="162"/>
      <c r="P737" s="162"/>
      <c r="Q737" s="162"/>
      <c r="R737" s="416"/>
    </row>
    <row r="738" spans="1:18" s="1" customFormat="1" x14ac:dyDescent="0.2">
      <c r="D738" s="177"/>
      <c r="R738" s="416"/>
    </row>
    <row r="739" spans="1:18" s="1" customFormat="1" x14ac:dyDescent="0.2">
      <c r="D739" s="177"/>
      <c r="R739" s="416"/>
    </row>
    <row r="740" spans="1:18" s="1" customFormat="1" x14ac:dyDescent="0.2">
      <c r="D740" s="177"/>
      <c r="R740" s="416"/>
    </row>
    <row r="741" spans="1:18" s="1" customFormat="1" x14ac:dyDescent="0.2">
      <c r="D741" s="177"/>
      <c r="R741" s="416"/>
    </row>
    <row r="742" spans="1:18" s="1" customFormat="1" x14ac:dyDescent="0.2">
      <c r="D742" s="177"/>
      <c r="R742" s="416"/>
    </row>
    <row r="743" spans="1:18" s="1" customFormat="1" x14ac:dyDescent="0.2">
      <c r="D743" s="177"/>
      <c r="R743" s="416"/>
    </row>
    <row r="744" spans="1:18" s="1" customFormat="1" x14ac:dyDescent="0.2">
      <c r="D744" s="177"/>
      <c r="R744" s="416"/>
    </row>
    <row r="745" spans="1:18" s="1" customFormat="1" x14ac:dyDescent="0.2">
      <c r="D745" s="177"/>
      <c r="R745" s="416"/>
    </row>
    <row r="746" spans="1:18" s="1" customFormat="1" x14ac:dyDescent="0.2">
      <c r="D746" s="177"/>
      <c r="R746" s="416"/>
    </row>
    <row r="747" spans="1:18" s="1" customFormat="1" x14ac:dyDescent="0.2">
      <c r="D747" s="177"/>
      <c r="R747" s="416"/>
    </row>
    <row r="748" spans="1:18" s="1" customFormat="1" x14ac:dyDescent="0.2">
      <c r="D748" s="177"/>
      <c r="R748" s="416"/>
    </row>
    <row r="749" spans="1:18" s="1" customFormat="1" x14ac:dyDescent="0.2">
      <c r="D749" s="177"/>
      <c r="R749" s="416"/>
    </row>
    <row r="750" spans="1:18" s="1" customFormat="1" x14ac:dyDescent="0.2">
      <c r="D750" s="177"/>
      <c r="R750" s="416"/>
    </row>
    <row r="751" spans="1:18" s="1" customFormat="1" x14ac:dyDescent="0.2">
      <c r="D751" s="177"/>
      <c r="R751" s="416"/>
    </row>
    <row r="752" spans="1:18" s="1" customFormat="1" x14ac:dyDescent="0.2">
      <c r="D752" s="177"/>
      <c r="R752" s="416"/>
    </row>
    <row r="753" spans="4:18" s="1" customFormat="1" x14ac:dyDescent="0.2">
      <c r="D753" s="177"/>
      <c r="R753" s="416"/>
    </row>
    <row r="754" spans="4:18" s="1" customFormat="1" x14ac:dyDescent="0.2">
      <c r="D754" s="177"/>
      <c r="R754" s="416"/>
    </row>
    <row r="755" spans="4:18" s="1" customFormat="1" x14ac:dyDescent="0.2">
      <c r="D755" s="177"/>
      <c r="R755" s="416"/>
    </row>
    <row r="756" spans="4:18" s="1" customFormat="1" x14ac:dyDescent="0.2">
      <c r="D756" s="177"/>
      <c r="R756" s="416"/>
    </row>
    <row r="757" spans="4:18" s="1" customFormat="1" x14ac:dyDescent="0.2">
      <c r="D757" s="177"/>
      <c r="R757" s="416"/>
    </row>
    <row r="758" spans="4:18" s="1" customFormat="1" x14ac:dyDescent="0.2">
      <c r="D758" s="177"/>
      <c r="R758" s="416"/>
    </row>
    <row r="759" spans="4:18" s="1" customFormat="1" x14ac:dyDescent="0.2">
      <c r="D759" s="177"/>
      <c r="R759" s="416"/>
    </row>
    <row r="760" spans="4:18" s="1" customFormat="1" x14ac:dyDescent="0.2">
      <c r="D760" s="177"/>
      <c r="R760" s="416"/>
    </row>
    <row r="761" spans="4:18" s="1" customFormat="1" x14ac:dyDescent="0.2">
      <c r="D761" s="177"/>
      <c r="R761" s="416"/>
    </row>
    <row r="762" spans="4:18" s="1" customFormat="1" x14ac:dyDescent="0.2">
      <c r="D762" s="177"/>
      <c r="R762" s="416"/>
    </row>
    <row r="763" spans="4:18" s="1" customFormat="1" x14ac:dyDescent="0.2">
      <c r="D763" s="177"/>
      <c r="R763" s="416"/>
    </row>
    <row r="764" spans="4:18" s="1" customFormat="1" x14ac:dyDescent="0.2">
      <c r="D764" s="177"/>
      <c r="R764" s="416"/>
    </row>
    <row r="765" spans="4:18" s="1" customFormat="1" x14ac:dyDescent="0.2">
      <c r="D765" s="177"/>
      <c r="R765" s="416"/>
    </row>
    <row r="766" spans="4:18" s="1" customFormat="1" x14ac:dyDescent="0.2">
      <c r="D766" s="177"/>
      <c r="R766" s="416"/>
    </row>
    <row r="767" spans="4:18" s="1" customFormat="1" x14ac:dyDescent="0.2">
      <c r="D767" s="177"/>
      <c r="R767" s="416"/>
    </row>
    <row r="768" spans="4:18" s="1" customFormat="1" x14ac:dyDescent="0.2">
      <c r="D768" s="177"/>
      <c r="R768" s="416"/>
    </row>
    <row r="769" spans="4:18" s="1" customFormat="1" x14ac:dyDescent="0.2">
      <c r="D769" s="177"/>
      <c r="R769" s="416"/>
    </row>
    <row r="770" spans="4:18" s="1" customFormat="1" x14ac:dyDescent="0.2">
      <c r="D770" s="177"/>
      <c r="R770" s="416"/>
    </row>
    <row r="771" spans="4:18" s="1" customFormat="1" x14ac:dyDescent="0.2">
      <c r="D771" s="177"/>
      <c r="R771" s="416"/>
    </row>
    <row r="772" spans="4:18" s="1" customFormat="1" x14ac:dyDescent="0.2">
      <c r="D772" s="177"/>
      <c r="R772" s="416"/>
    </row>
    <row r="773" spans="4:18" s="1" customFormat="1" x14ac:dyDescent="0.2">
      <c r="D773" s="177"/>
      <c r="R773" s="416"/>
    </row>
    <row r="774" spans="4:18" s="1" customFormat="1" x14ac:dyDescent="0.2">
      <c r="D774" s="177"/>
      <c r="R774" s="416"/>
    </row>
    <row r="775" spans="4:18" s="1" customFormat="1" x14ac:dyDescent="0.2">
      <c r="D775" s="177"/>
      <c r="R775" s="416"/>
    </row>
    <row r="776" spans="4:18" s="1" customFormat="1" x14ac:dyDescent="0.2">
      <c r="D776" s="177"/>
      <c r="R776" s="416"/>
    </row>
    <row r="777" spans="4:18" s="1" customFormat="1" x14ac:dyDescent="0.2">
      <c r="D777" s="177"/>
      <c r="R777" s="416"/>
    </row>
    <row r="778" spans="4:18" s="1" customFormat="1" x14ac:dyDescent="0.2">
      <c r="D778" s="177"/>
      <c r="R778" s="416"/>
    </row>
    <row r="779" spans="4:18" s="1" customFormat="1" x14ac:dyDescent="0.2">
      <c r="D779" s="177"/>
      <c r="R779" s="416"/>
    </row>
    <row r="780" spans="4:18" s="1" customFormat="1" x14ac:dyDescent="0.2">
      <c r="D780" s="177"/>
      <c r="R780" s="416"/>
    </row>
    <row r="781" spans="4:18" s="1" customFormat="1" x14ac:dyDescent="0.2">
      <c r="D781" s="177"/>
      <c r="R781" s="416"/>
    </row>
    <row r="782" spans="4:18" s="1" customFormat="1" x14ac:dyDescent="0.2">
      <c r="D782" s="177"/>
      <c r="R782" s="416"/>
    </row>
    <row r="783" spans="4:18" s="1" customFormat="1" x14ac:dyDescent="0.2">
      <c r="D783" s="177"/>
      <c r="R783" s="416"/>
    </row>
    <row r="784" spans="4:18" s="1" customFormat="1" x14ac:dyDescent="0.2">
      <c r="D784" s="177"/>
      <c r="R784" s="416"/>
    </row>
    <row r="785" spans="4:18" s="1" customFormat="1" x14ac:dyDescent="0.2">
      <c r="D785" s="177"/>
      <c r="R785" s="416"/>
    </row>
    <row r="786" spans="4:18" s="1" customFormat="1" x14ac:dyDescent="0.2">
      <c r="D786" s="177"/>
      <c r="R786" s="416"/>
    </row>
    <row r="787" spans="4:18" s="1" customFormat="1" x14ac:dyDescent="0.2">
      <c r="D787" s="177"/>
      <c r="R787" s="416"/>
    </row>
    <row r="788" spans="4:18" s="1" customFormat="1" x14ac:dyDescent="0.2">
      <c r="D788" s="177"/>
      <c r="R788" s="416"/>
    </row>
    <row r="789" spans="4:18" s="1" customFormat="1" x14ac:dyDescent="0.2">
      <c r="D789" s="177"/>
      <c r="R789" s="416"/>
    </row>
    <row r="790" spans="4:18" s="1" customFormat="1" x14ac:dyDescent="0.2">
      <c r="D790" s="177"/>
      <c r="R790" s="416"/>
    </row>
    <row r="791" spans="4:18" s="1" customFormat="1" x14ac:dyDescent="0.2">
      <c r="D791" s="177"/>
      <c r="R791" s="416"/>
    </row>
    <row r="792" spans="4:18" s="1" customFormat="1" x14ac:dyDescent="0.2">
      <c r="D792" s="177"/>
      <c r="R792" s="416"/>
    </row>
    <row r="793" spans="4:18" s="1" customFormat="1" x14ac:dyDescent="0.2">
      <c r="D793" s="177"/>
      <c r="R793" s="416"/>
    </row>
    <row r="794" spans="4:18" s="1" customFormat="1" x14ac:dyDescent="0.2">
      <c r="D794" s="177"/>
      <c r="R794" s="416"/>
    </row>
    <row r="795" spans="4:18" s="1" customFormat="1" x14ac:dyDescent="0.2">
      <c r="D795" s="177"/>
      <c r="R795" s="416"/>
    </row>
    <row r="796" spans="4:18" s="1" customFormat="1" x14ac:dyDescent="0.2">
      <c r="D796" s="177"/>
      <c r="R796" s="416"/>
    </row>
    <row r="797" spans="4:18" s="1" customFormat="1" x14ac:dyDescent="0.2">
      <c r="D797" s="177"/>
      <c r="R797" s="416"/>
    </row>
    <row r="798" spans="4:18" s="1" customFormat="1" x14ac:dyDescent="0.2">
      <c r="D798" s="177"/>
      <c r="R798" s="416"/>
    </row>
    <row r="799" spans="4:18" s="1" customFormat="1" x14ac:dyDescent="0.2">
      <c r="D799" s="177"/>
      <c r="R799" s="416"/>
    </row>
    <row r="800" spans="4:18" s="1" customFormat="1" x14ac:dyDescent="0.2">
      <c r="D800" s="177"/>
      <c r="R800" s="416"/>
    </row>
    <row r="801" spans="4:18" s="1" customFormat="1" x14ac:dyDescent="0.2">
      <c r="D801" s="177"/>
      <c r="R801" s="416"/>
    </row>
    <row r="802" spans="4:18" s="1" customFormat="1" x14ac:dyDescent="0.2">
      <c r="D802" s="177"/>
      <c r="R802" s="416"/>
    </row>
    <row r="803" spans="4:18" s="1" customFormat="1" x14ac:dyDescent="0.2">
      <c r="D803" s="177"/>
      <c r="R803" s="416"/>
    </row>
    <row r="804" spans="4:18" s="1" customFormat="1" x14ac:dyDescent="0.2">
      <c r="D804" s="177"/>
      <c r="R804" s="416"/>
    </row>
    <row r="805" spans="4:18" s="1" customFormat="1" x14ac:dyDescent="0.2">
      <c r="D805" s="177"/>
      <c r="R805" s="416"/>
    </row>
    <row r="806" spans="4:18" s="1" customFormat="1" x14ac:dyDescent="0.2">
      <c r="D806" s="177"/>
      <c r="R806" s="416"/>
    </row>
    <row r="807" spans="4:18" s="1" customFormat="1" x14ac:dyDescent="0.2">
      <c r="D807" s="177"/>
      <c r="R807" s="416"/>
    </row>
    <row r="808" spans="4:18" s="1" customFormat="1" x14ac:dyDescent="0.2">
      <c r="D808" s="177"/>
      <c r="R808" s="416"/>
    </row>
    <row r="809" spans="4:18" s="1" customFormat="1" x14ac:dyDescent="0.2">
      <c r="D809" s="177"/>
      <c r="R809" s="416"/>
    </row>
    <row r="810" spans="4:18" s="1" customFormat="1" x14ac:dyDescent="0.2">
      <c r="D810" s="177"/>
      <c r="R810" s="416"/>
    </row>
    <row r="811" spans="4:18" s="1" customFormat="1" x14ac:dyDescent="0.2">
      <c r="D811" s="177"/>
      <c r="R811" s="416"/>
    </row>
    <row r="812" spans="4:18" s="1" customFormat="1" x14ac:dyDescent="0.2">
      <c r="D812" s="177"/>
      <c r="R812" s="416"/>
    </row>
    <row r="813" spans="4:18" s="1" customFormat="1" x14ac:dyDescent="0.2">
      <c r="D813" s="177"/>
      <c r="R813" s="416"/>
    </row>
    <row r="814" spans="4:18" s="1" customFormat="1" x14ac:dyDescent="0.2">
      <c r="D814" s="177"/>
      <c r="R814" s="416"/>
    </row>
    <row r="815" spans="4:18" s="1" customFormat="1" x14ac:dyDescent="0.2">
      <c r="D815" s="177"/>
      <c r="R815" s="416"/>
    </row>
    <row r="816" spans="4:18" s="1" customFormat="1" x14ac:dyDescent="0.2">
      <c r="D816" s="177"/>
      <c r="R816" s="416"/>
    </row>
    <row r="817" spans="4:18" s="1" customFormat="1" x14ac:dyDescent="0.2">
      <c r="D817" s="177"/>
      <c r="R817" s="416"/>
    </row>
    <row r="818" spans="4:18" s="1" customFormat="1" x14ac:dyDescent="0.2">
      <c r="D818" s="177"/>
      <c r="R818" s="416"/>
    </row>
    <row r="819" spans="4:18" s="1" customFormat="1" x14ac:dyDescent="0.2">
      <c r="D819" s="177"/>
      <c r="R819" s="416"/>
    </row>
    <row r="820" spans="4:18" s="1" customFormat="1" x14ac:dyDescent="0.2">
      <c r="D820" s="177"/>
      <c r="R820" s="416"/>
    </row>
    <row r="821" spans="4:18" s="1" customFormat="1" x14ac:dyDescent="0.2">
      <c r="D821" s="177"/>
      <c r="R821" s="416"/>
    </row>
    <row r="822" spans="4:18" s="1" customFormat="1" x14ac:dyDescent="0.2">
      <c r="D822" s="177"/>
      <c r="R822" s="416"/>
    </row>
    <row r="823" spans="4:18" s="1" customFormat="1" x14ac:dyDescent="0.2">
      <c r="D823" s="177"/>
      <c r="R823" s="416"/>
    </row>
    <row r="824" spans="4:18" s="1" customFormat="1" x14ac:dyDescent="0.2">
      <c r="D824" s="177"/>
      <c r="R824" s="416"/>
    </row>
    <row r="825" spans="4:18" s="1" customFormat="1" x14ac:dyDescent="0.2">
      <c r="D825" s="177"/>
      <c r="R825" s="416"/>
    </row>
    <row r="826" spans="4:18" s="1" customFormat="1" x14ac:dyDescent="0.2">
      <c r="D826" s="177"/>
      <c r="R826" s="416"/>
    </row>
    <row r="827" spans="4:18" s="1" customFormat="1" x14ac:dyDescent="0.2">
      <c r="D827" s="177"/>
      <c r="R827" s="416"/>
    </row>
    <row r="828" spans="4:18" s="1" customFormat="1" x14ac:dyDescent="0.2">
      <c r="D828" s="177"/>
      <c r="R828" s="416"/>
    </row>
    <row r="829" spans="4:18" s="1" customFormat="1" x14ac:dyDescent="0.2">
      <c r="D829" s="177"/>
      <c r="R829" s="416"/>
    </row>
    <row r="830" spans="4:18" s="1" customFormat="1" x14ac:dyDescent="0.2">
      <c r="D830" s="177"/>
      <c r="R830" s="416"/>
    </row>
    <row r="831" spans="4:18" s="1" customFormat="1" x14ac:dyDescent="0.2">
      <c r="D831" s="177"/>
      <c r="R831" s="416"/>
    </row>
    <row r="832" spans="4:18" s="1" customFormat="1" x14ac:dyDescent="0.2">
      <c r="D832" s="177"/>
      <c r="R832" s="416"/>
    </row>
    <row r="833" spans="4:18" s="1" customFormat="1" x14ac:dyDescent="0.2">
      <c r="D833" s="177"/>
      <c r="R833" s="416"/>
    </row>
    <row r="834" spans="4:18" s="1" customFormat="1" x14ac:dyDescent="0.2">
      <c r="D834" s="177"/>
      <c r="R834" s="416"/>
    </row>
    <row r="835" spans="4:18" s="1" customFormat="1" x14ac:dyDescent="0.2">
      <c r="D835" s="177"/>
      <c r="R835" s="416"/>
    </row>
    <row r="836" spans="4:18" s="1" customFormat="1" x14ac:dyDescent="0.2">
      <c r="D836" s="177"/>
      <c r="R836" s="416"/>
    </row>
    <row r="837" spans="4:18" s="1" customFormat="1" x14ac:dyDescent="0.2">
      <c r="D837" s="177"/>
      <c r="R837" s="416"/>
    </row>
    <row r="838" spans="4:18" s="1" customFormat="1" x14ac:dyDescent="0.2">
      <c r="D838" s="177"/>
      <c r="R838" s="416"/>
    </row>
    <row r="839" spans="4:18" s="1" customFormat="1" x14ac:dyDescent="0.2">
      <c r="D839" s="177"/>
      <c r="R839" s="416"/>
    </row>
    <row r="840" spans="4:18" s="1" customFormat="1" x14ac:dyDescent="0.2">
      <c r="D840" s="177"/>
      <c r="R840" s="416"/>
    </row>
    <row r="841" spans="4:18" s="1" customFormat="1" x14ac:dyDescent="0.2">
      <c r="D841" s="177"/>
      <c r="R841" s="416"/>
    </row>
    <row r="842" spans="4:18" s="1" customFormat="1" x14ac:dyDescent="0.2">
      <c r="D842" s="177"/>
      <c r="R842" s="416"/>
    </row>
    <row r="843" spans="4:18" s="1" customFormat="1" x14ac:dyDescent="0.2">
      <c r="D843" s="177"/>
      <c r="R843" s="416"/>
    </row>
    <row r="844" spans="4:18" s="1" customFormat="1" x14ac:dyDescent="0.2">
      <c r="D844" s="177"/>
      <c r="R844" s="416"/>
    </row>
    <row r="845" spans="4:18" s="1" customFormat="1" x14ac:dyDescent="0.2">
      <c r="D845" s="177"/>
      <c r="R845" s="416"/>
    </row>
    <row r="846" spans="4:18" s="1" customFormat="1" x14ac:dyDescent="0.2">
      <c r="D846" s="177"/>
      <c r="R846" s="416"/>
    </row>
    <row r="847" spans="4:18" s="1" customFormat="1" x14ac:dyDescent="0.2">
      <c r="D847" s="177"/>
      <c r="R847" s="416"/>
    </row>
    <row r="848" spans="4:18" s="1" customFormat="1" x14ac:dyDescent="0.2">
      <c r="D848" s="177"/>
      <c r="R848" s="416"/>
    </row>
    <row r="849" spans="4:18" s="1" customFormat="1" x14ac:dyDescent="0.2">
      <c r="D849" s="177"/>
      <c r="R849" s="416"/>
    </row>
    <row r="850" spans="4:18" s="1" customFormat="1" x14ac:dyDescent="0.2">
      <c r="D850" s="177"/>
      <c r="R850" s="416"/>
    </row>
    <row r="851" spans="4:18" s="1" customFormat="1" x14ac:dyDescent="0.2">
      <c r="D851" s="177"/>
      <c r="R851" s="416"/>
    </row>
    <row r="852" spans="4:18" s="1" customFormat="1" x14ac:dyDescent="0.2">
      <c r="D852" s="177"/>
      <c r="R852" s="416"/>
    </row>
    <row r="853" spans="4:18" s="1" customFormat="1" x14ac:dyDescent="0.2">
      <c r="D853" s="177"/>
      <c r="R853" s="416"/>
    </row>
    <row r="854" spans="4:18" s="1" customFormat="1" x14ac:dyDescent="0.2">
      <c r="D854" s="177"/>
      <c r="R854" s="416"/>
    </row>
    <row r="855" spans="4:18" s="1" customFormat="1" x14ac:dyDescent="0.2">
      <c r="D855" s="177"/>
      <c r="R855" s="416"/>
    </row>
    <row r="856" spans="4:18" s="1" customFormat="1" x14ac:dyDescent="0.2">
      <c r="D856" s="177"/>
      <c r="R856" s="416"/>
    </row>
    <row r="857" spans="4:18" s="1" customFormat="1" x14ac:dyDescent="0.2">
      <c r="D857" s="177"/>
      <c r="R857" s="416"/>
    </row>
    <row r="858" spans="4:18" s="1" customFormat="1" x14ac:dyDescent="0.2">
      <c r="D858" s="177"/>
      <c r="R858" s="416"/>
    </row>
    <row r="859" spans="4:18" s="1" customFormat="1" x14ac:dyDescent="0.2">
      <c r="D859" s="177"/>
      <c r="R859" s="416"/>
    </row>
    <row r="860" spans="4:18" s="1" customFormat="1" x14ac:dyDescent="0.2">
      <c r="D860" s="177"/>
      <c r="R860" s="416"/>
    </row>
    <row r="861" spans="4:18" s="1" customFormat="1" x14ac:dyDescent="0.2">
      <c r="D861" s="177"/>
      <c r="R861" s="416"/>
    </row>
    <row r="862" spans="4:18" s="1" customFormat="1" x14ac:dyDescent="0.2">
      <c r="D862" s="177"/>
      <c r="R862" s="416"/>
    </row>
    <row r="863" spans="4:18" s="1" customFormat="1" x14ac:dyDescent="0.2">
      <c r="D863" s="177"/>
      <c r="R863" s="416"/>
    </row>
    <row r="864" spans="4:18" s="1" customFormat="1" x14ac:dyDescent="0.2">
      <c r="D864" s="177"/>
      <c r="R864" s="416"/>
    </row>
    <row r="865" spans="4:18" s="1" customFormat="1" x14ac:dyDescent="0.2">
      <c r="D865" s="177"/>
      <c r="R865" s="416"/>
    </row>
    <row r="866" spans="4:18" s="1" customFormat="1" x14ac:dyDescent="0.2">
      <c r="D866" s="177"/>
      <c r="R866" s="416"/>
    </row>
    <row r="867" spans="4:18" s="1" customFormat="1" x14ac:dyDescent="0.2">
      <c r="D867" s="177"/>
      <c r="R867" s="416"/>
    </row>
    <row r="868" spans="4:18" s="1" customFormat="1" x14ac:dyDescent="0.2">
      <c r="D868" s="177"/>
      <c r="R868" s="416"/>
    </row>
    <row r="869" spans="4:18" s="1" customFormat="1" x14ac:dyDescent="0.2">
      <c r="D869" s="177"/>
      <c r="R869" s="416"/>
    </row>
    <row r="870" spans="4:18" s="1" customFormat="1" x14ac:dyDescent="0.2">
      <c r="D870" s="177"/>
      <c r="R870" s="416"/>
    </row>
    <row r="871" spans="4:18" s="1" customFormat="1" x14ac:dyDescent="0.2">
      <c r="D871" s="177"/>
      <c r="R871" s="416"/>
    </row>
    <row r="872" spans="4:18" s="1" customFormat="1" x14ac:dyDescent="0.2">
      <c r="D872" s="177"/>
      <c r="R872" s="416"/>
    </row>
    <row r="873" spans="4:18" s="1" customFormat="1" x14ac:dyDescent="0.2">
      <c r="D873" s="177"/>
      <c r="R873" s="416"/>
    </row>
    <row r="874" spans="4:18" s="1" customFormat="1" x14ac:dyDescent="0.2">
      <c r="D874" s="177"/>
      <c r="R874" s="416"/>
    </row>
    <row r="875" spans="4:18" s="1" customFormat="1" x14ac:dyDescent="0.2">
      <c r="D875" s="177"/>
      <c r="R875" s="416"/>
    </row>
    <row r="876" spans="4:18" s="1" customFormat="1" x14ac:dyDescent="0.2">
      <c r="D876" s="177"/>
      <c r="R876" s="416"/>
    </row>
    <row r="877" spans="4:18" s="1" customFormat="1" x14ac:dyDescent="0.2">
      <c r="D877" s="177"/>
      <c r="R877" s="416"/>
    </row>
    <row r="878" spans="4:18" s="1" customFormat="1" x14ac:dyDescent="0.2">
      <c r="D878" s="177"/>
      <c r="R878" s="416"/>
    </row>
    <row r="879" spans="4:18" s="1" customFormat="1" x14ac:dyDescent="0.2">
      <c r="D879" s="177"/>
      <c r="R879" s="416"/>
    </row>
    <row r="880" spans="4:18" s="1" customFormat="1" x14ac:dyDescent="0.2">
      <c r="D880" s="177"/>
      <c r="R880" s="416"/>
    </row>
    <row r="881" spans="4:18" s="1" customFormat="1" x14ac:dyDescent="0.2">
      <c r="D881" s="177"/>
      <c r="R881" s="416"/>
    </row>
    <row r="882" spans="4:18" s="1" customFormat="1" x14ac:dyDescent="0.2">
      <c r="D882" s="177"/>
      <c r="R882" s="416"/>
    </row>
    <row r="883" spans="4:18" s="1" customFormat="1" x14ac:dyDescent="0.2">
      <c r="D883" s="177"/>
      <c r="R883" s="416"/>
    </row>
    <row r="884" spans="4:18" s="1" customFormat="1" x14ac:dyDescent="0.2">
      <c r="D884" s="177"/>
      <c r="R884" s="416"/>
    </row>
    <row r="885" spans="4:18" s="1" customFormat="1" x14ac:dyDescent="0.2">
      <c r="D885" s="177"/>
      <c r="R885" s="416"/>
    </row>
    <row r="886" spans="4:18" s="1" customFormat="1" x14ac:dyDescent="0.2">
      <c r="D886" s="177"/>
      <c r="R886" s="416"/>
    </row>
    <row r="887" spans="4:18" s="1" customFormat="1" x14ac:dyDescent="0.2">
      <c r="D887" s="177"/>
      <c r="R887" s="416"/>
    </row>
    <row r="888" spans="4:18" s="1" customFormat="1" x14ac:dyDescent="0.2">
      <c r="D888" s="177"/>
      <c r="R888" s="416"/>
    </row>
    <row r="889" spans="4:18" s="1" customFormat="1" x14ac:dyDescent="0.2">
      <c r="D889" s="177"/>
      <c r="R889" s="416"/>
    </row>
    <row r="890" spans="4:18" s="1" customFormat="1" x14ac:dyDescent="0.2">
      <c r="D890" s="177"/>
      <c r="R890" s="416"/>
    </row>
    <row r="891" spans="4:18" s="1" customFormat="1" x14ac:dyDescent="0.2">
      <c r="D891" s="177"/>
      <c r="R891" s="416"/>
    </row>
    <row r="892" spans="4:18" s="1" customFormat="1" x14ac:dyDescent="0.2">
      <c r="D892" s="177"/>
      <c r="R892" s="416"/>
    </row>
    <row r="893" spans="4:18" s="1" customFormat="1" x14ac:dyDescent="0.2">
      <c r="D893" s="177"/>
      <c r="R893" s="416"/>
    </row>
    <row r="894" spans="4:18" s="1" customFormat="1" x14ac:dyDescent="0.2">
      <c r="D894" s="177"/>
      <c r="R894" s="416"/>
    </row>
    <row r="895" spans="4:18" s="1" customFormat="1" x14ac:dyDescent="0.2">
      <c r="D895" s="177"/>
      <c r="R895" s="416"/>
    </row>
    <row r="896" spans="4:18" s="1" customFormat="1" x14ac:dyDescent="0.2">
      <c r="D896" s="177"/>
      <c r="R896" s="416"/>
    </row>
    <row r="897" spans="4:18" s="1" customFormat="1" x14ac:dyDescent="0.2">
      <c r="D897" s="177"/>
      <c r="R897" s="416"/>
    </row>
    <row r="898" spans="4:18" s="1" customFormat="1" x14ac:dyDescent="0.2">
      <c r="D898" s="177"/>
      <c r="R898" s="416"/>
    </row>
    <row r="899" spans="4:18" s="1" customFormat="1" x14ac:dyDescent="0.2">
      <c r="D899" s="177"/>
      <c r="R899" s="416"/>
    </row>
    <row r="900" spans="4:18" s="1" customFormat="1" x14ac:dyDescent="0.2">
      <c r="D900" s="177"/>
      <c r="R900" s="416"/>
    </row>
    <row r="901" spans="4:18" s="1" customFormat="1" x14ac:dyDescent="0.2">
      <c r="D901" s="177"/>
      <c r="R901" s="416"/>
    </row>
    <row r="902" spans="4:18" s="1" customFormat="1" x14ac:dyDescent="0.2">
      <c r="D902" s="177"/>
      <c r="R902" s="416"/>
    </row>
    <row r="903" spans="4:18" s="1" customFormat="1" x14ac:dyDescent="0.2">
      <c r="D903" s="177"/>
      <c r="R903" s="416"/>
    </row>
    <row r="904" spans="4:18" s="1" customFormat="1" x14ac:dyDescent="0.2">
      <c r="D904" s="177"/>
      <c r="R904" s="416"/>
    </row>
    <row r="905" spans="4:18" s="1" customFormat="1" x14ac:dyDescent="0.2">
      <c r="D905" s="177"/>
      <c r="R905" s="416"/>
    </row>
    <row r="906" spans="4:18" s="1" customFormat="1" x14ac:dyDescent="0.2">
      <c r="D906" s="177"/>
      <c r="R906" s="416"/>
    </row>
    <row r="907" spans="4:18" s="1" customFormat="1" x14ac:dyDescent="0.2">
      <c r="D907" s="177"/>
      <c r="R907" s="416"/>
    </row>
    <row r="908" spans="4:18" s="1" customFormat="1" x14ac:dyDescent="0.2">
      <c r="D908" s="177"/>
      <c r="R908" s="416"/>
    </row>
    <row r="909" spans="4:18" s="1" customFormat="1" x14ac:dyDescent="0.2">
      <c r="D909" s="177"/>
      <c r="R909" s="416"/>
    </row>
    <row r="910" spans="4:18" s="1" customFormat="1" x14ac:dyDescent="0.2">
      <c r="D910" s="177"/>
      <c r="R910" s="416"/>
    </row>
    <row r="911" spans="4:18" s="1" customFormat="1" x14ac:dyDescent="0.2">
      <c r="D911" s="177"/>
      <c r="R911" s="416"/>
    </row>
    <row r="912" spans="4:18" s="1" customFormat="1" x14ac:dyDescent="0.2">
      <c r="D912" s="177"/>
      <c r="R912" s="416"/>
    </row>
    <row r="913" spans="4:18" s="1" customFormat="1" x14ac:dyDescent="0.2">
      <c r="D913" s="177"/>
      <c r="R913" s="416"/>
    </row>
    <row r="914" spans="4:18" s="1" customFormat="1" x14ac:dyDescent="0.2">
      <c r="D914" s="177"/>
      <c r="R914" s="416"/>
    </row>
    <row r="915" spans="4:18" s="1" customFormat="1" x14ac:dyDescent="0.2">
      <c r="D915" s="177"/>
      <c r="R915" s="416"/>
    </row>
    <row r="916" spans="4:18" s="1" customFormat="1" x14ac:dyDescent="0.2">
      <c r="D916" s="177"/>
      <c r="R916" s="416"/>
    </row>
    <row r="917" spans="4:18" s="1" customFormat="1" x14ac:dyDescent="0.2">
      <c r="D917" s="177"/>
      <c r="R917" s="416"/>
    </row>
    <row r="918" spans="4:18" s="1" customFormat="1" x14ac:dyDescent="0.2">
      <c r="D918" s="177"/>
      <c r="R918" s="416"/>
    </row>
    <row r="919" spans="4:18" s="1" customFormat="1" x14ac:dyDescent="0.2">
      <c r="D919" s="177"/>
      <c r="R919" s="416"/>
    </row>
    <row r="920" spans="4:18" s="1" customFormat="1" x14ac:dyDescent="0.2">
      <c r="D920" s="177"/>
      <c r="R920" s="416"/>
    </row>
    <row r="921" spans="4:18" s="1" customFormat="1" x14ac:dyDescent="0.2">
      <c r="D921" s="177"/>
      <c r="R921" s="416"/>
    </row>
    <row r="922" spans="4:18" s="1" customFormat="1" x14ac:dyDescent="0.2">
      <c r="D922" s="177"/>
      <c r="R922" s="416"/>
    </row>
    <row r="923" spans="4:18" s="1" customFormat="1" x14ac:dyDescent="0.2">
      <c r="D923" s="177"/>
      <c r="R923" s="416"/>
    </row>
    <row r="924" spans="4:18" s="1" customFormat="1" x14ac:dyDescent="0.2">
      <c r="D924" s="177"/>
      <c r="R924" s="416"/>
    </row>
    <row r="925" spans="4:18" s="1" customFormat="1" x14ac:dyDescent="0.2">
      <c r="D925" s="177"/>
      <c r="R925" s="416"/>
    </row>
    <row r="926" spans="4:18" s="1" customFormat="1" x14ac:dyDescent="0.2">
      <c r="D926" s="177"/>
      <c r="R926" s="416"/>
    </row>
    <row r="927" spans="4:18" s="1" customFormat="1" x14ac:dyDescent="0.2">
      <c r="D927" s="177"/>
      <c r="R927" s="416"/>
    </row>
    <row r="928" spans="4:18" s="1" customFormat="1" x14ac:dyDescent="0.2">
      <c r="D928" s="177"/>
      <c r="R928" s="416"/>
    </row>
    <row r="929" spans="4:18" s="1" customFormat="1" x14ac:dyDescent="0.2">
      <c r="D929" s="177"/>
      <c r="R929" s="416"/>
    </row>
    <row r="930" spans="4:18" s="1" customFormat="1" x14ac:dyDescent="0.2">
      <c r="D930" s="177"/>
      <c r="R930" s="416"/>
    </row>
    <row r="931" spans="4:18" s="1" customFormat="1" x14ac:dyDescent="0.2">
      <c r="D931" s="177"/>
      <c r="R931" s="416"/>
    </row>
    <row r="932" spans="4:18" s="1" customFormat="1" x14ac:dyDescent="0.2">
      <c r="D932" s="177"/>
      <c r="R932" s="416"/>
    </row>
    <row r="933" spans="4:18" s="1" customFormat="1" x14ac:dyDescent="0.2">
      <c r="D933" s="177"/>
      <c r="R933" s="416"/>
    </row>
    <row r="934" spans="4:18" s="1" customFormat="1" x14ac:dyDescent="0.2">
      <c r="D934" s="177"/>
      <c r="R934" s="416"/>
    </row>
    <row r="935" spans="4:18" s="1" customFormat="1" x14ac:dyDescent="0.2">
      <c r="D935" s="177"/>
      <c r="R935" s="416"/>
    </row>
    <row r="936" spans="4:18" s="1" customFormat="1" x14ac:dyDescent="0.2">
      <c r="D936" s="177"/>
      <c r="R936" s="416"/>
    </row>
    <row r="937" spans="4:18" s="1" customFormat="1" x14ac:dyDescent="0.2">
      <c r="D937" s="177"/>
      <c r="R937" s="416"/>
    </row>
    <row r="938" spans="4:18" s="1" customFormat="1" x14ac:dyDescent="0.2">
      <c r="D938" s="177"/>
      <c r="R938" s="416"/>
    </row>
    <row r="939" spans="4:18" s="1" customFormat="1" x14ac:dyDescent="0.2">
      <c r="D939" s="177"/>
      <c r="R939" s="416"/>
    </row>
    <row r="940" spans="4:18" s="1" customFormat="1" x14ac:dyDescent="0.2">
      <c r="D940" s="177"/>
      <c r="R940" s="416"/>
    </row>
    <row r="941" spans="4:18" s="1" customFormat="1" x14ac:dyDescent="0.2">
      <c r="D941" s="177"/>
      <c r="R941" s="416"/>
    </row>
    <row r="942" spans="4:18" s="1" customFormat="1" x14ac:dyDescent="0.2">
      <c r="D942" s="177"/>
      <c r="R942" s="416"/>
    </row>
    <row r="943" spans="4:18" s="1" customFormat="1" x14ac:dyDescent="0.2">
      <c r="D943" s="177"/>
      <c r="R943" s="416"/>
    </row>
    <row r="944" spans="4:18" s="1" customFormat="1" x14ac:dyDescent="0.2">
      <c r="D944" s="177"/>
      <c r="R944" s="416"/>
    </row>
    <row r="945" spans="4:18" s="1" customFormat="1" x14ac:dyDescent="0.2">
      <c r="D945" s="177"/>
      <c r="R945" s="416"/>
    </row>
    <row r="946" spans="4:18" s="1" customFormat="1" x14ac:dyDescent="0.2">
      <c r="D946" s="177"/>
      <c r="R946" s="416"/>
    </row>
    <row r="947" spans="4:18" s="1" customFormat="1" x14ac:dyDescent="0.2">
      <c r="D947" s="177"/>
      <c r="R947" s="416"/>
    </row>
    <row r="948" spans="4:18" s="1" customFormat="1" x14ac:dyDescent="0.2">
      <c r="D948" s="177"/>
      <c r="R948" s="416"/>
    </row>
    <row r="949" spans="4:18" s="1" customFormat="1" x14ac:dyDescent="0.2">
      <c r="D949" s="177"/>
      <c r="R949" s="416"/>
    </row>
    <row r="950" spans="4:18" s="1" customFormat="1" x14ac:dyDescent="0.2">
      <c r="D950" s="177"/>
      <c r="R950" s="416"/>
    </row>
    <row r="951" spans="4:18" s="1" customFormat="1" x14ac:dyDescent="0.2">
      <c r="D951" s="177"/>
      <c r="R951" s="416"/>
    </row>
    <row r="952" spans="4:18" s="1" customFormat="1" x14ac:dyDescent="0.2">
      <c r="D952" s="177"/>
      <c r="R952" s="416"/>
    </row>
    <row r="953" spans="4:18" s="1" customFormat="1" x14ac:dyDescent="0.2">
      <c r="D953" s="177"/>
      <c r="R953" s="416"/>
    </row>
    <row r="954" spans="4:18" s="1" customFormat="1" x14ac:dyDescent="0.2">
      <c r="D954" s="177"/>
      <c r="R954" s="416"/>
    </row>
    <row r="955" spans="4:18" s="1" customFormat="1" x14ac:dyDescent="0.2">
      <c r="D955" s="177"/>
      <c r="R955" s="416"/>
    </row>
    <row r="956" spans="4:18" s="1" customFormat="1" x14ac:dyDescent="0.2">
      <c r="D956" s="177"/>
      <c r="R956" s="416"/>
    </row>
    <row r="957" spans="4:18" s="1" customFormat="1" x14ac:dyDescent="0.2">
      <c r="D957" s="177"/>
      <c r="R957" s="416"/>
    </row>
    <row r="958" spans="4:18" s="1" customFormat="1" x14ac:dyDescent="0.2">
      <c r="D958" s="177"/>
      <c r="R958" s="416"/>
    </row>
    <row r="959" spans="4:18" s="1" customFormat="1" x14ac:dyDescent="0.2">
      <c r="D959" s="177"/>
      <c r="R959" s="416"/>
    </row>
    <row r="960" spans="4:18" s="1" customFormat="1" x14ac:dyDescent="0.2">
      <c r="D960" s="177"/>
      <c r="R960" s="416"/>
    </row>
    <row r="961" spans="4:18" s="1" customFormat="1" x14ac:dyDescent="0.2">
      <c r="D961" s="177"/>
      <c r="R961" s="416"/>
    </row>
    <row r="962" spans="4:18" s="1" customFormat="1" x14ac:dyDescent="0.2">
      <c r="D962" s="177"/>
      <c r="R962" s="416"/>
    </row>
    <row r="963" spans="4:18" s="1" customFormat="1" x14ac:dyDescent="0.2">
      <c r="D963" s="177"/>
      <c r="R963" s="416"/>
    </row>
    <row r="964" spans="4:18" s="1" customFormat="1" x14ac:dyDescent="0.2">
      <c r="D964" s="177"/>
      <c r="R964" s="416"/>
    </row>
    <row r="965" spans="4:18" s="1" customFormat="1" x14ac:dyDescent="0.2">
      <c r="D965" s="177"/>
      <c r="R965" s="416"/>
    </row>
    <row r="966" spans="4:18" s="1" customFormat="1" x14ac:dyDescent="0.2">
      <c r="D966" s="177"/>
      <c r="R966" s="416"/>
    </row>
    <row r="967" spans="4:18" s="1" customFormat="1" x14ac:dyDescent="0.2">
      <c r="D967" s="177"/>
      <c r="R967" s="416"/>
    </row>
    <row r="968" spans="4:18" s="1" customFormat="1" x14ac:dyDescent="0.2">
      <c r="D968" s="177"/>
      <c r="R968" s="416"/>
    </row>
    <row r="969" spans="4:18" s="1" customFormat="1" x14ac:dyDescent="0.2">
      <c r="D969" s="177"/>
      <c r="R969" s="416"/>
    </row>
    <row r="970" spans="4:18" s="1" customFormat="1" x14ac:dyDescent="0.2">
      <c r="D970" s="177"/>
      <c r="R970" s="416"/>
    </row>
    <row r="971" spans="4:18" s="1" customFormat="1" x14ac:dyDescent="0.2">
      <c r="D971" s="177"/>
      <c r="R971" s="416"/>
    </row>
    <row r="972" spans="4:18" s="1" customFormat="1" x14ac:dyDescent="0.2">
      <c r="D972" s="177"/>
      <c r="R972" s="416"/>
    </row>
    <row r="973" spans="4:18" s="1" customFormat="1" x14ac:dyDescent="0.2">
      <c r="D973" s="177"/>
      <c r="R973" s="416"/>
    </row>
    <row r="974" spans="4:18" s="1" customFormat="1" x14ac:dyDescent="0.2">
      <c r="D974" s="177"/>
      <c r="R974" s="416"/>
    </row>
    <row r="975" spans="4:18" s="1" customFormat="1" x14ac:dyDescent="0.2">
      <c r="D975" s="177"/>
      <c r="R975" s="416"/>
    </row>
    <row r="976" spans="4:18" s="1" customFormat="1" x14ac:dyDescent="0.2">
      <c r="D976" s="177"/>
      <c r="R976" s="416"/>
    </row>
    <row r="977" spans="4:18" s="1" customFormat="1" x14ac:dyDescent="0.2">
      <c r="D977" s="177"/>
      <c r="R977" s="416"/>
    </row>
    <row r="978" spans="4:18" s="1" customFormat="1" x14ac:dyDescent="0.2">
      <c r="D978" s="177"/>
      <c r="R978" s="416"/>
    </row>
    <row r="979" spans="4:18" s="1" customFormat="1" x14ac:dyDescent="0.2">
      <c r="D979" s="177"/>
      <c r="R979" s="416"/>
    </row>
    <row r="980" spans="4:18" s="1" customFormat="1" x14ac:dyDescent="0.2">
      <c r="D980" s="177"/>
      <c r="R980" s="416"/>
    </row>
    <row r="981" spans="4:18" s="1" customFormat="1" x14ac:dyDescent="0.2">
      <c r="D981" s="177"/>
      <c r="R981" s="416"/>
    </row>
    <row r="982" spans="4:18" s="1" customFormat="1" x14ac:dyDescent="0.2">
      <c r="D982" s="177"/>
      <c r="R982" s="416"/>
    </row>
    <row r="983" spans="4:18" s="1" customFormat="1" x14ac:dyDescent="0.2">
      <c r="D983" s="177"/>
      <c r="R983" s="416"/>
    </row>
    <row r="984" spans="4:18" s="1" customFormat="1" x14ac:dyDescent="0.2">
      <c r="D984" s="177"/>
      <c r="R984" s="416"/>
    </row>
    <row r="985" spans="4:18" s="1" customFormat="1" x14ac:dyDescent="0.2">
      <c r="D985" s="177"/>
      <c r="R985" s="416"/>
    </row>
    <row r="986" spans="4:18" s="1" customFormat="1" x14ac:dyDescent="0.2">
      <c r="D986" s="177"/>
      <c r="R986" s="416"/>
    </row>
    <row r="987" spans="4:18" s="1" customFormat="1" x14ac:dyDescent="0.2">
      <c r="D987" s="177"/>
      <c r="R987" s="416"/>
    </row>
    <row r="988" spans="4:18" s="1" customFormat="1" x14ac:dyDescent="0.2">
      <c r="D988" s="177"/>
      <c r="R988" s="416"/>
    </row>
    <row r="989" spans="4:18" s="1" customFormat="1" x14ac:dyDescent="0.2">
      <c r="D989" s="177"/>
      <c r="R989" s="416"/>
    </row>
    <row r="990" spans="4:18" s="1" customFormat="1" x14ac:dyDescent="0.2">
      <c r="D990" s="177"/>
      <c r="R990" s="416"/>
    </row>
    <row r="991" spans="4:18" s="1" customFormat="1" x14ac:dyDescent="0.2">
      <c r="D991" s="177"/>
      <c r="R991" s="416"/>
    </row>
    <row r="992" spans="4:18" s="1" customFormat="1" x14ac:dyDescent="0.2">
      <c r="D992" s="177"/>
      <c r="R992" s="416"/>
    </row>
    <row r="993" spans="4:18" s="1" customFormat="1" x14ac:dyDescent="0.2">
      <c r="D993" s="177"/>
      <c r="R993" s="416"/>
    </row>
    <row r="994" spans="4:18" s="1" customFormat="1" x14ac:dyDescent="0.2">
      <c r="D994" s="177"/>
      <c r="R994" s="416"/>
    </row>
    <row r="995" spans="4:18" s="1" customFormat="1" x14ac:dyDescent="0.2">
      <c r="D995" s="177"/>
      <c r="R995" s="416"/>
    </row>
    <row r="996" spans="4:18" s="1" customFormat="1" x14ac:dyDescent="0.2">
      <c r="D996" s="177"/>
      <c r="R996" s="416"/>
    </row>
    <row r="997" spans="4:18" s="1" customFormat="1" x14ac:dyDescent="0.2">
      <c r="D997" s="177"/>
      <c r="R997" s="416"/>
    </row>
    <row r="998" spans="4:18" s="1" customFormat="1" x14ac:dyDescent="0.2">
      <c r="D998" s="177"/>
      <c r="R998" s="416"/>
    </row>
    <row r="999" spans="4:18" s="1" customFormat="1" x14ac:dyDescent="0.2">
      <c r="D999" s="177"/>
      <c r="R999" s="416"/>
    </row>
    <row r="1000" spans="4:18" s="1" customFormat="1" x14ac:dyDescent="0.2">
      <c r="D1000" s="177"/>
      <c r="R1000" s="416"/>
    </row>
    <row r="1001" spans="4:18" s="1" customFormat="1" x14ac:dyDescent="0.2">
      <c r="D1001" s="177"/>
      <c r="R1001" s="416"/>
    </row>
    <row r="1002" spans="4:18" s="1" customFormat="1" x14ac:dyDescent="0.2">
      <c r="D1002" s="177"/>
      <c r="R1002" s="416"/>
    </row>
    <row r="1003" spans="4:18" s="1" customFormat="1" x14ac:dyDescent="0.2">
      <c r="D1003" s="177"/>
      <c r="R1003" s="416"/>
    </row>
    <row r="1004" spans="4:18" s="1" customFormat="1" x14ac:dyDescent="0.2">
      <c r="D1004" s="177"/>
      <c r="R1004" s="416"/>
    </row>
    <row r="1005" spans="4:18" s="1" customFormat="1" x14ac:dyDescent="0.2">
      <c r="D1005" s="177"/>
      <c r="R1005" s="416"/>
    </row>
    <row r="1006" spans="4:18" s="1" customFormat="1" x14ac:dyDescent="0.2">
      <c r="D1006" s="177"/>
      <c r="R1006" s="416"/>
    </row>
    <row r="1007" spans="4:18" s="1" customFormat="1" x14ac:dyDescent="0.2">
      <c r="D1007" s="177"/>
      <c r="R1007" s="416"/>
    </row>
    <row r="1008" spans="4:18" s="1" customFormat="1" x14ac:dyDescent="0.2">
      <c r="D1008" s="177"/>
      <c r="R1008" s="416"/>
    </row>
    <row r="1009" spans="4:18" s="1" customFormat="1" x14ac:dyDescent="0.2">
      <c r="D1009" s="177"/>
      <c r="R1009" s="416"/>
    </row>
    <row r="1010" spans="4:18" s="1" customFormat="1" x14ac:dyDescent="0.2">
      <c r="D1010" s="177"/>
      <c r="R1010" s="416"/>
    </row>
    <row r="1011" spans="4:18" s="1" customFormat="1" x14ac:dyDescent="0.2">
      <c r="D1011" s="177"/>
      <c r="R1011" s="416"/>
    </row>
    <row r="1012" spans="4:18" s="1" customFormat="1" x14ac:dyDescent="0.2">
      <c r="D1012" s="177"/>
      <c r="R1012" s="416"/>
    </row>
    <row r="1013" spans="4:18" s="1" customFormat="1" x14ac:dyDescent="0.2">
      <c r="D1013" s="177"/>
      <c r="R1013" s="416"/>
    </row>
    <row r="1014" spans="4:18" s="1" customFormat="1" x14ac:dyDescent="0.2">
      <c r="D1014" s="177"/>
      <c r="R1014" s="416"/>
    </row>
    <row r="1015" spans="4:18" s="1" customFormat="1" x14ac:dyDescent="0.2">
      <c r="D1015" s="177"/>
      <c r="R1015" s="416"/>
    </row>
    <row r="1016" spans="4:18" s="1" customFormat="1" x14ac:dyDescent="0.2">
      <c r="D1016" s="177"/>
      <c r="R1016" s="416"/>
    </row>
    <row r="1017" spans="4:18" s="1" customFormat="1" x14ac:dyDescent="0.2">
      <c r="D1017" s="177"/>
      <c r="R1017" s="416"/>
    </row>
    <row r="1018" spans="4:18" s="1" customFormat="1" x14ac:dyDescent="0.2">
      <c r="D1018" s="177"/>
      <c r="R1018" s="416"/>
    </row>
    <row r="1019" spans="4:18" s="1" customFormat="1" x14ac:dyDescent="0.2">
      <c r="D1019" s="177"/>
      <c r="R1019" s="416"/>
    </row>
    <row r="1020" spans="4:18" s="1" customFormat="1" x14ac:dyDescent="0.2">
      <c r="D1020" s="177"/>
      <c r="R1020" s="416"/>
    </row>
    <row r="1021" spans="4:18" s="1" customFormat="1" x14ac:dyDescent="0.2">
      <c r="D1021" s="177"/>
      <c r="R1021" s="416"/>
    </row>
    <row r="1022" spans="4:18" s="1" customFormat="1" x14ac:dyDescent="0.2">
      <c r="D1022" s="177"/>
      <c r="R1022" s="416"/>
    </row>
    <row r="1023" spans="4:18" s="1" customFormat="1" x14ac:dyDescent="0.2">
      <c r="D1023" s="177"/>
      <c r="R1023" s="416"/>
    </row>
    <row r="1024" spans="4:18" s="1" customFormat="1" x14ac:dyDescent="0.2">
      <c r="D1024" s="177"/>
      <c r="R1024" s="416"/>
    </row>
    <row r="1025" spans="4:18" s="1" customFormat="1" x14ac:dyDescent="0.2">
      <c r="D1025" s="177"/>
      <c r="R1025" s="416"/>
    </row>
    <row r="1026" spans="4:18" s="1" customFormat="1" x14ac:dyDescent="0.2">
      <c r="D1026" s="177"/>
      <c r="R1026" s="416"/>
    </row>
    <row r="1027" spans="4:18" s="1" customFormat="1" x14ac:dyDescent="0.2">
      <c r="D1027" s="177"/>
      <c r="R1027" s="416"/>
    </row>
    <row r="1028" spans="4:18" s="1" customFormat="1" x14ac:dyDescent="0.2">
      <c r="D1028" s="177"/>
      <c r="R1028" s="416"/>
    </row>
    <row r="1029" spans="4:18" s="1" customFormat="1" x14ac:dyDescent="0.2">
      <c r="D1029" s="177"/>
      <c r="R1029" s="416"/>
    </row>
    <row r="1030" spans="4:18" s="1" customFormat="1" x14ac:dyDescent="0.2">
      <c r="D1030" s="177"/>
      <c r="R1030" s="416"/>
    </row>
    <row r="1031" spans="4:18" s="1" customFormat="1" x14ac:dyDescent="0.2">
      <c r="D1031" s="177"/>
      <c r="R1031" s="416"/>
    </row>
    <row r="1032" spans="4:18" s="1" customFormat="1" x14ac:dyDescent="0.2">
      <c r="D1032" s="177"/>
      <c r="R1032" s="416"/>
    </row>
    <row r="1033" spans="4:18" s="1" customFormat="1" x14ac:dyDescent="0.2">
      <c r="D1033" s="177"/>
      <c r="R1033" s="416"/>
    </row>
    <row r="1034" spans="4:18" s="1" customFormat="1" x14ac:dyDescent="0.2">
      <c r="D1034" s="177"/>
      <c r="R1034" s="416"/>
    </row>
    <row r="1035" spans="4:18" s="1" customFormat="1" x14ac:dyDescent="0.2">
      <c r="D1035" s="177"/>
      <c r="R1035" s="416"/>
    </row>
    <row r="1036" spans="4:18" s="1" customFormat="1" x14ac:dyDescent="0.2">
      <c r="D1036" s="177"/>
      <c r="R1036" s="416"/>
    </row>
    <row r="1037" spans="4:18" s="1" customFormat="1" x14ac:dyDescent="0.2">
      <c r="D1037" s="177"/>
      <c r="R1037" s="416"/>
    </row>
    <row r="1038" spans="4:18" s="1" customFormat="1" x14ac:dyDescent="0.2">
      <c r="D1038" s="177"/>
      <c r="R1038" s="416"/>
    </row>
    <row r="1039" spans="4:18" s="1" customFormat="1" x14ac:dyDescent="0.2">
      <c r="D1039" s="177"/>
      <c r="R1039" s="416"/>
    </row>
    <row r="1040" spans="4:18" s="1" customFormat="1" x14ac:dyDescent="0.2">
      <c r="D1040" s="177"/>
      <c r="R1040" s="416"/>
    </row>
    <row r="1041" spans="4:18" s="1" customFormat="1" x14ac:dyDescent="0.2">
      <c r="D1041" s="177"/>
      <c r="R1041" s="416"/>
    </row>
    <row r="1042" spans="4:18" s="1" customFormat="1" x14ac:dyDescent="0.2">
      <c r="D1042" s="177"/>
      <c r="R1042" s="416"/>
    </row>
    <row r="1043" spans="4:18" s="1" customFormat="1" x14ac:dyDescent="0.2">
      <c r="D1043" s="177"/>
      <c r="R1043" s="416"/>
    </row>
    <row r="1044" spans="4:18" s="1" customFormat="1" x14ac:dyDescent="0.2">
      <c r="D1044" s="177"/>
      <c r="R1044" s="416"/>
    </row>
    <row r="1045" spans="4:18" s="1" customFormat="1" x14ac:dyDescent="0.2">
      <c r="D1045" s="177"/>
      <c r="R1045" s="416"/>
    </row>
    <row r="1046" spans="4:18" s="1" customFormat="1" x14ac:dyDescent="0.2">
      <c r="D1046" s="177"/>
      <c r="R1046" s="416"/>
    </row>
    <row r="1047" spans="4:18" s="1" customFormat="1" x14ac:dyDescent="0.2">
      <c r="D1047" s="177"/>
      <c r="R1047" s="416"/>
    </row>
    <row r="1048" spans="4:18" s="1" customFormat="1" x14ac:dyDescent="0.2">
      <c r="D1048" s="177"/>
      <c r="R1048" s="416"/>
    </row>
    <row r="1049" spans="4:18" s="1" customFormat="1" x14ac:dyDescent="0.2">
      <c r="D1049" s="177"/>
      <c r="R1049" s="416"/>
    </row>
    <row r="1050" spans="4:18" s="1" customFormat="1" x14ac:dyDescent="0.2">
      <c r="D1050" s="177"/>
      <c r="R1050" s="416"/>
    </row>
    <row r="1051" spans="4:18" s="1" customFormat="1" x14ac:dyDescent="0.2">
      <c r="D1051" s="177"/>
      <c r="R1051" s="416"/>
    </row>
    <row r="1052" spans="4:18" s="1" customFormat="1" x14ac:dyDescent="0.2">
      <c r="D1052" s="177"/>
      <c r="R1052" s="416"/>
    </row>
    <row r="1053" spans="4:18" s="1" customFormat="1" x14ac:dyDescent="0.2">
      <c r="D1053" s="177"/>
      <c r="R1053" s="416"/>
    </row>
    <row r="1054" spans="4:18" s="1" customFormat="1" x14ac:dyDescent="0.2">
      <c r="D1054" s="177"/>
      <c r="R1054" s="416"/>
    </row>
    <row r="1055" spans="4:18" s="1" customFormat="1" x14ac:dyDescent="0.2">
      <c r="D1055" s="177"/>
      <c r="R1055" s="416"/>
    </row>
    <row r="1056" spans="4:18" s="1" customFormat="1" x14ac:dyDescent="0.2">
      <c r="D1056" s="177"/>
      <c r="R1056" s="416"/>
    </row>
    <row r="1057" spans="4:18" s="1" customFormat="1" x14ac:dyDescent="0.2">
      <c r="D1057" s="177"/>
      <c r="R1057" s="416"/>
    </row>
    <row r="1058" spans="4:18" s="1" customFormat="1" x14ac:dyDescent="0.2">
      <c r="D1058" s="177"/>
      <c r="R1058" s="416"/>
    </row>
    <row r="1059" spans="4:18" s="1" customFormat="1" x14ac:dyDescent="0.2">
      <c r="D1059" s="177"/>
      <c r="R1059" s="416"/>
    </row>
    <row r="1060" spans="4:18" s="1" customFormat="1" x14ac:dyDescent="0.2">
      <c r="D1060" s="177"/>
      <c r="R1060" s="416"/>
    </row>
    <row r="1061" spans="4:18" s="1" customFormat="1" x14ac:dyDescent="0.2">
      <c r="D1061" s="177"/>
      <c r="R1061" s="416"/>
    </row>
    <row r="1062" spans="4:18" s="1" customFormat="1" x14ac:dyDescent="0.2">
      <c r="D1062" s="177"/>
      <c r="R1062" s="416"/>
    </row>
    <row r="1063" spans="4:18" s="1" customFormat="1" x14ac:dyDescent="0.2">
      <c r="D1063" s="177"/>
      <c r="R1063" s="416"/>
    </row>
    <row r="1064" spans="4:18" s="1" customFormat="1" x14ac:dyDescent="0.2">
      <c r="D1064" s="177"/>
      <c r="R1064" s="416"/>
    </row>
    <row r="1065" spans="4:18" s="1" customFormat="1" x14ac:dyDescent="0.2">
      <c r="D1065" s="177"/>
      <c r="R1065" s="416"/>
    </row>
    <row r="1066" spans="4:18" s="1" customFormat="1" x14ac:dyDescent="0.2">
      <c r="D1066" s="177"/>
      <c r="R1066" s="416"/>
    </row>
    <row r="1067" spans="4:18" s="1" customFormat="1" x14ac:dyDescent="0.2">
      <c r="D1067" s="177"/>
      <c r="R1067" s="416"/>
    </row>
    <row r="1068" spans="4:18" s="1" customFormat="1" x14ac:dyDescent="0.2">
      <c r="D1068" s="177"/>
      <c r="R1068" s="416"/>
    </row>
    <row r="1069" spans="4:18" s="1" customFormat="1" x14ac:dyDescent="0.2">
      <c r="D1069" s="177"/>
      <c r="R1069" s="416"/>
    </row>
    <row r="1070" spans="4:18" s="1" customFormat="1" x14ac:dyDescent="0.2">
      <c r="D1070" s="177"/>
      <c r="R1070" s="416"/>
    </row>
    <row r="1071" spans="4:18" s="1" customFormat="1" x14ac:dyDescent="0.2">
      <c r="D1071" s="177"/>
      <c r="R1071" s="416"/>
    </row>
    <row r="1072" spans="4:18" s="1" customFormat="1" x14ac:dyDescent="0.2">
      <c r="D1072" s="177"/>
      <c r="R1072" s="416"/>
    </row>
    <row r="1073" spans="4:18" s="1" customFormat="1" x14ac:dyDescent="0.2">
      <c r="D1073" s="177"/>
      <c r="R1073" s="416"/>
    </row>
    <row r="1074" spans="4:18" s="1" customFormat="1" x14ac:dyDescent="0.2">
      <c r="D1074" s="177"/>
      <c r="R1074" s="416"/>
    </row>
    <row r="1075" spans="4:18" s="1" customFormat="1" x14ac:dyDescent="0.2">
      <c r="D1075" s="177"/>
      <c r="R1075" s="416"/>
    </row>
    <row r="1076" spans="4:18" s="1" customFormat="1" x14ac:dyDescent="0.2">
      <c r="D1076" s="177"/>
      <c r="R1076" s="416"/>
    </row>
    <row r="1077" spans="4:18" s="1" customFormat="1" x14ac:dyDescent="0.2">
      <c r="D1077" s="177"/>
      <c r="R1077" s="416"/>
    </row>
    <row r="1078" spans="4:18" s="1" customFormat="1" x14ac:dyDescent="0.2">
      <c r="D1078" s="177"/>
      <c r="R1078" s="416"/>
    </row>
    <row r="1079" spans="4:18" s="1" customFormat="1" x14ac:dyDescent="0.2">
      <c r="D1079" s="177"/>
      <c r="R1079" s="416"/>
    </row>
    <row r="1080" spans="4:18" s="1" customFormat="1" x14ac:dyDescent="0.2">
      <c r="D1080" s="177"/>
      <c r="R1080" s="416"/>
    </row>
    <row r="1081" spans="4:18" s="1" customFormat="1" x14ac:dyDescent="0.2">
      <c r="D1081" s="177"/>
      <c r="R1081" s="416"/>
    </row>
    <row r="1082" spans="4:18" s="1" customFormat="1" x14ac:dyDescent="0.2">
      <c r="D1082" s="177"/>
      <c r="R1082" s="416"/>
    </row>
    <row r="1083" spans="4:18" s="1" customFormat="1" x14ac:dyDescent="0.2">
      <c r="D1083" s="177"/>
      <c r="R1083" s="416"/>
    </row>
    <row r="1084" spans="4:18" s="1" customFormat="1" x14ac:dyDescent="0.2">
      <c r="D1084" s="177"/>
      <c r="R1084" s="416"/>
    </row>
    <row r="1085" spans="4:18" s="1" customFormat="1" x14ac:dyDescent="0.2">
      <c r="D1085" s="177"/>
      <c r="R1085" s="416"/>
    </row>
    <row r="1086" spans="4:18" s="1" customFormat="1" x14ac:dyDescent="0.2">
      <c r="D1086" s="177"/>
      <c r="R1086" s="416"/>
    </row>
    <row r="1087" spans="4:18" s="1" customFormat="1" x14ac:dyDescent="0.2">
      <c r="D1087" s="177"/>
      <c r="R1087" s="416"/>
    </row>
    <row r="1088" spans="4:18" s="1" customFormat="1" x14ac:dyDescent="0.2">
      <c r="D1088" s="177"/>
      <c r="R1088" s="416"/>
    </row>
    <row r="1089" spans="4:18" s="1" customFormat="1" x14ac:dyDescent="0.2">
      <c r="D1089" s="177"/>
      <c r="R1089" s="416"/>
    </row>
    <row r="1090" spans="4:18" s="1" customFormat="1" x14ac:dyDescent="0.2">
      <c r="D1090" s="177"/>
      <c r="R1090" s="416"/>
    </row>
    <row r="1091" spans="4:18" s="1" customFormat="1" x14ac:dyDescent="0.2">
      <c r="D1091" s="177"/>
      <c r="R1091" s="416"/>
    </row>
    <row r="1092" spans="4:18" s="1" customFormat="1" x14ac:dyDescent="0.2">
      <c r="D1092" s="177"/>
      <c r="R1092" s="416"/>
    </row>
    <row r="1093" spans="4:18" s="1" customFormat="1" x14ac:dyDescent="0.2">
      <c r="D1093" s="177"/>
      <c r="R1093" s="416"/>
    </row>
    <row r="1094" spans="4:18" s="1" customFormat="1" x14ac:dyDescent="0.2">
      <c r="D1094" s="177"/>
      <c r="R1094" s="416"/>
    </row>
    <row r="1095" spans="4:18" s="1" customFormat="1" x14ac:dyDescent="0.2">
      <c r="D1095" s="177"/>
      <c r="R1095" s="416"/>
    </row>
    <row r="1096" spans="4:18" s="1" customFormat="1" x14ac:dyDescent="0.2">
      <c r="D1096" s="177"/>
      <c r="R1096" s="416"/>
    </row>
    <row r="1097" spans="4:18" s="1" customFormat="1" x14ac:dyDescent="0.2">
      <c r="D1097" s="177"/>
      <c r="R1097" s="416"/>
    </row>
    <row r="1098" spans="4:18" s="1" customFormat="1" x14ac:dyDescent="0.2">
      <c r="D1098" s="177"/>
      <c r="R1098" s="416"/>
    </row>
    <row r="1099" spans="4:18" s="1" customFormat="1" x14ac:dyDescent="0.2">
      <c r="D1099" s="177"/>
      <c r="R1099" s="416"/>
    </row>
    <row r="1100" spans="4:18" s="1" customFormat="1" x14ac:dyDescent="0.2">
      <c r="D1100" s="177"/>
      <c r="R1100" s="416"/>
    </row>
    <row r="1101" spans="4:18" s="1" customFormat="1" x14ac:dyDescent="0.2">
      <c r="D1101" s="177"/>
      <c r="R1101" s="416"/>
    </row>
    <row r="1102" spans="4:18" s="1" customFormat="1" x14ac:dyDescent="0.2">
      <c r="D1102" s="177"/>
      <c r="R1102" s="416"/>
    </row>
    <row r="1103" spans="4:18" s="1" customFormat="1" x14ac:dyDescent="0.2">
      <c r="D1103" s="177"/>
      <c r="R1103" s="416"/>
    </row>
    <row r="1104" spans="4:18" s="1" customFormat="1" x14ac:dyDescent="0.2">
      <c r="D1104" s="177"/>
      <c r="R1104" s="416"/>
    </row>
    <row r="1105" spans="4:18" s="1" customFormat="1" x14ac:dyDescent="0.2">
      <c r="D1105" s="177"/>
      <c r="R1105" s="416"/>
    </row>
    <row r="1106" spans="4:18" s="1" customFormat="1" x14ac:dyDescent="0.2">
      <c r="D1106" s="177"/>
      <c r="R1106" s="416"/>
    </row>
    <row r="1107" spans="4:18" s="1" customFormat="1" x14ac:dyDescent="0.2">
      <c r="D1107" s="177"/>
      <c r="R1107" s="416"/>
    </row>
    <row r="1108" spans="4:18" s="1" customFormat="1" x14ac:dyDescent="0.2">
      <c r="D1108" s="177"/>
      <c r="R1108" s="416"/>
    </row>
    <row r="1109" spans="4:18" s="1" customFormat="1" x14ac:dyDescent="0.2">
      <c r="D1109" s="177"/>
      <c r="R1109" s="416"/>
    </row>
    <row r="1110" spans="4:18" s="1" customFormat="1" x14ac:dyDescent="0.2">
      <c r="D1110" s="177"/>
      <c r="R1110" s="416"/>
    </row>
    <row r="1111" spans="4:18" s="1" customFormat="1" x14ac:dyDescent="0.2">
      <c r="D1111" s="177"/>
      <c r="R1111" s="416"/>
    </row>
    <row r="1112" spans="4:18" s="1" customFormat="1" x14ac:dyDescent="0.2">
      <c r="D1112" s="177"/>
      <c r="R1112" s="416"/>
    </row>
    <row r="1113" spans="4:18" s="1" customFormat="1" x14ac:dyDescent="0.2">
      <c r="D1113" s="177"/>
      <c r="R1113" s="416"/>
    </row>
    <row r="1114" spans="4:18" s="1" customFormat="1" x14ac:dyDescent="0.2">
      <c r="D1114" s="177"/>
      <c r="R1114" s="416"/>
    </row>
    <row r="1115" spans="4:18" s="1" customFormat="1" x14ac:dyDescent="0.2">
      <c r="D1115" s="177"/>
      <c r="R1115" s="416"/>
    </row>
    <row r="1116" spans="4:18" s="1" customFormat="1" x14ac:dyDescent="0.2">
      <c r="D1116" s="177"/>
      <c r="R1116" s="416"/>
    </row>
    <row r="1117" spans="4:18" s="1" customFormat="1" x14ac:dyDescent="0.2">
      <c r="D1117" s="177"/>
      <c r="R1117" s="416"/>
    </row>
    <row r="1118" spans="4:18" s="1" customFormat="1" x14ac:dyDescent="0.2">
      <c r="D1118" s="177"/>
      <c r="R1118" s="416"/>
    </row>
    <row r="1119" spans="4:18" s="1" customFormat="1" x14ac:dyDescent="0.2">
      <c r="D1119" s="177"/>
      <c r="R1119" s="416"/>
    </row>
    <row r="1120" spans="4:18" s="1" customFormat="1" x14ac:dyDescent="0.2">
      <c r="D1120" s="177"/>
      <c r="R1120" s="416"/>
    </row>
    <row r="1121" spans="4:18" s="1" customFormat="1" x14ac:dyDescent="0.2">
      <c r="D1121" s="177"/>
      <c r="R1121" s="416"/>
    </row>
    <row r="1122" spans="4:18" s="1" customFormat="1" x14ac:dyDescent="0.2">
      <c r="D1122" s="177"/>
      <c r="R1122" s="416"/>
    </row>
    <row r="1123" spans="4:18" s="1" customFormat="1" x14ac:dyDescent="0.2">
      <c r="D1123" s="177"/>
      <c r="R1123" s="416"/>
    </row>
    <row r="1124" spans="4:18" s="1" customFormat="1" x14ac:dyDescent="0.2">
      <c r="D1124" s="177"/>
      <c r="R1124" s="416"/>
    </row>
    <row r="1125" spans="4:18" s="1" customFormat="1" x14ac:dyDescent="0.2">
      <c r="D1125" s="177"/>
      <c r="R1125" s="416"/>
    </row>
    <row r="1126" spans="4:18" s="1" customFormat="1" x14ac:dyDescent="0.2">
      <c r="D1126" s="177"/>
      <c r="R1126" s="416"/>
    </row>
    <row r="1127" spans="4:18" s="1" customFormat="1" x14ac:dyDescent="0.2">
      <c r="D1127" s="177"/>
      <c r="R1127" s="416"/>
    </row>
    <row r="1128" spans="4:18" s="1" customFormat="1" x14ac:dyDescent="0.2">
      <c r="D1128" s="177"/>
      <c r="R1128" s="416"/>
    </row>
    <row r="1129" spans="4:18" s="1" customFormat="1" x14ac:dyDescent="0.2">
      <c r="D1129" s="177"/>
      <c r="R1129" s="416"/>
    </row>
    <row r="1130" spans="4:18" s="1" customFormat="1" x14ac:dyDescent="0.2">
      <c r="D1130" s="177"/>
      <c r="R1130" s="416"/>
    </row>
    <row r="1131" spans="4:18" s="1" customFormat="1" x14ac:dyDescent="0.2">
      <c r="D1131" s="177"/>
      <c r="R1131" s="416"/>
    </row>
    <row r="1132" spans="4:18" s="1" customFormat="1" x14ac:dyDescent="0.2">
      <c r="D1132" s="177"/>
      <c r="R1132" s="416"/>
    </row>
    <row r="1133" spans="4:18" s="1" customFormat="1" x14ac:dyDescent="0.2">
      <c r="D1133" s="177"/>
      <c r="R1133" s="416"/>
    </row>
    <row r="1134" spans="4:18" s="1" customFormat="1" x14ac:dyDescent="0.2">
      <c r="D1134" s="177"/>
      <c r="R1134" s="416"/>
    </row>
    <row r="1135" spans="4:18" s="1" customFormat="1" x14ac:dyDescent="0.2">
      <c r="D1135" s="177"/>
      <c r="R1135" s="416"/>
    </row>
    <row r="1136" spans="4:18" s="1" customFormat="1" x14ac:dyDescent="0.2">
      <c r="D1136" s="177"/>
      <c r="R1136" s="416"/>
    </row>
    <row r="1137" spans="4:18" s="1" customFormat="1" x14ac:dyDescent="0.2">
      <c r="D1137" s="177"/>
      <c r="R1137" s="416"/>
    </row>
    <row r="1138" spans="4:18" s="1" customFormat="1" x14ac:dyDescent="0.2">
      <c r="D1138" s="177"/>
      <c r="R1138" s="416"/>
    </row>
    <row r="1139" spans="4:18" s="1" customFormat="1" x14ac:dyDescent="0.2">
      <c r="D1139" s="177"/>
      <c r="R1139" s="416"/>
    </row>
    <row r="1140" spans="4:18" s="1" customFormat="1" x14ac:dyDescent="0.2">
      <c r="D1140" s="177"/>
      <c r="R1140" s="416"/>
    </row>
    <row r="1141" spans="4:18" s="1" customFormat="1" x14ac:dyDescent="0.2">
      <c r="D1141" s="177"/>
      <c r="R1141" s="416"/>
    </row>
    <row r="1142" spans="4:18" s="1" customFormat="1" x14ac:dyDescent="0.2">
      <c r="D1142" s="177"/>
      <c r="R1142" s="416"/>
    </row>
    <row r="1143" spans="4:18" s="1" customFormat="1" x14ac:dyDescent="0.2">
      <c r="D1143" s="177"/>
      <c r="R1143" s="416"/>
    </row>
    <row r="1144" spans="4:18" s="1" customFormat="1" x14ac:dyDescent="0.2">
      <c r="D1144" s="177"/>
      <c r="R1144" s="416"/>
    </row>
    <row r="1145" spans="4:18" s="1" customFormat="1" x14ac:dyDescent="0.2">
      <c r="D1145" s="177"/>
      <c r="R1145" s="416"/>
    </row>
    <row r="1146" spans="4:18" s="1" customFormat="1" x14ac:dyDescent="0.2">
      <c r="D1146" s="177"/>
      <c r="R1146" s="416"/>
    </row>
    <row r="1147" spans="4:18" s="1" customFormat="1" x14ac:dyDescent="0.2">
      <c r="D1147" s="177"/>
      <c r="R1147" s="416"/>
    </row>
    <row r="1148" spans="4:18" s="1" customFormat="1" x14ac:dyDescent="0.2">
      <c r="D1148" s="177"/>
      <c r="R1148" s="416"/>
    </row>
    <row r="1149" spans="4:18" s="1" customFormat="1" x14ac:dyDescent="0.2">
      <c r="D1149" s="177"/>
      <c r="R1149" s="416"/>
    </row>
    <row r="1150" spans="4:18" s="1" customFormat="1" x14ac:dyDescent="0.2">
      <c r="D1150" s="177"/>
      <c r="R1150" s="416"/>
    </row>
    <row r="1151" spans="4:18" s="1" customFormat="1" x14ac:dyDescent="0.2">
      <c r="D1151" s="177"/>
      <c r="R1151" s="416"/>
    </row>
    <row r="1152" spans="4:18" s="1" customFormat="1" x14ac:dyDescent="0.2">
      <c r="D1152" s="177"/>
      <c r="R1152" s="416"/>
    </row>
    <row r="1153" spans="4:18" s="1" customFormat="1" x14ac:dyDescent="0.2">
      <c r="D1153" s="177"/>
      <c r="R1153" s="416"/>
    </row>
    <row r="1154" spans="4:18" s="1" customFormat="1" x14ac:dyDescent="0.2">
      <c r="D1154" s="177"/>
      <c r="R1154" s="416"/>
    </row>
    <row r="1155" spans="4:18" s="1" customFormat="1" x14ac:dyDescent="0.2">
      <c r="D1155" s="177"/>
      <c r="R1155" s="416"/>
    </row>
    <row r="1156" spans="4:18" s="1" customFormat="1" x14ac:dyDescent="0.2">
      <c r="D1156" s="177"/>
      <c r="R1156" s="416"/>
    </row>
    <row r="1157" spans="4:18" s="1" customFormat="1" x14ac:dyDescent="0.2">
      <c r="D1157" s="177"/>
      <c r="R1157" s="416"/>
    </row>
    <row r="1158" spans="4:18" s="1" customFormat="1" x14ac:dyDescent="0.2">
      <c r="D1158" s="177"/>
      <c r="R1158" s="416"/>
    </row>
    <row r="1159" spans="4:18" s="1" customFormat="1" x14ac:dyDescent="0.2">
      <c r="D1159" s="177"/>
      <c r="R1159" s="416"/>
    </row>
    <row r="1160" spans="4:18" s="1" customFormat="1" x14ac:dyDescent="0.2">
      <c r="D1160" s="177"/>
      <c r="R1160" s="416"/>
    </row>
    <row r="1161" spans="4:18" s="1" customFormat="1" x14ac:dyDescent="0.2">
      <c r="D1161" s="177"/>
      <c r="R1161" s="416"/>
    </row>
    <row r="1162" spans="4:18" s="1" customFormat="1" x14ac:dyDescent="0.2">
      <c r="D1162" s="177"/>
      <c r="R1162" s="416"/>
    </row>
    <row r="1163" spans="4:18" s="1" customFormat="1" x14ac:dyDescent="0.2">
      <c r="D1163" s="177"/>
      <c r="R1163" s="416"/>
    </row>
  </sheetData>
  <sheetProtection formatRows="0" insertRows="0"/>
  <customSheetViews>
    <customSheetView guid="{21F2E024-704F-4E93-AC63-213755ECFFE0}" scale="55" showPageBreaks="1" showGridLines="0" fitToPage="1" printArea="1" view="pageBreakPreview" topLeftCell="D7">
      <selection activeCell="S12" sqref="S12"/>
      <colBreaks count="2" manualBreakCount="2">
        <brk id="3" max="1048575" man="1"/>
        <brk id="5" max="1048575" man="1"/>
      </colBreaks>
      <pageMargins left="0.70866141732283472" right="0.70866141732283472" top="0.74803149606299213" bottom="0.74803149606299213" header="0.31496062992125984" footer="0.31496062992125984"/>
      <pageSetup paperSize="9" scale="37" fitToHeight="0" orientation="portrait" cellComments="asDisplayed" r:id="rId1"/>
      <headerFooter alignWithMargins="0">
        <oddHeader>&amp;C&amp;"Arial"&amp;10 Commerce Commission Information Disclosure Template</oddHeader>
        <oddFooter>&amp;L&amp;"Arial"&amp;10 &amp;F&amp;C&amp;"Arial"&amp;10 &amp;A&amp;R&amp;"Arial"&amp;10 &amp;P</oddFooter>
      </headerFooter>
    </customSheetView>
  </customSheetViews>
  <mergeCells count="38">
    <mergeCell ref="S97:T97"/>
    <mergeCell ref="O27:P27"/>
    <mergeCell ref="O67:P67"/>
    <mergeCell ref="C93:D93"/>
    <mergeCell ref="M76:P76"/>
    <mergeCell ref="M77:N77"/>
    <mergeCell ref="G97:P97"/>
    <mergeCell ref="F92:H92"/>
    <mergeCell ref="C94:D94"/>
    <mergeCell ref="K86:M86"/>
    <mergeCell ref="M58:N58"/>
    <mergeCell ref="O77:P77"/>
    <mergeCell ref="F87:H87"/>
    <mergeCell ref="F90:H90"/>
    <mergeCell ref="C92:D92"/>
    <mergeCell ref="K87:M87"/>
    <mergeCell ref="F93:H93"/>
    <mergeCell ref="F94:H94"/>
    <mergeCell ref="C88:D88"/>
    <mergeCell ref="L85:P85"/>
    <mergeCell ref="K94:M94"/>
    <mergeCell ref="K89:M89"/>
    <mergeCell ref="K90:M90"/>
    <mergeCell ref="K93:M93"/>
    <mergeCell ref="K88:M88"/>
    <mergeCell ref="K92:M92"/>
    <mergeCell ref="K91:M91"/>
    <mergeCell ref="N2:P2"/>
    <mergeCell ref="N3:P3"/>
    <mergeCell ref="F91:H91"/>
    <mergeCell ref="F88:H88"/>
    <mergeCell ref="F89:H89"/>
    <mergeCell ref="A5:Q5"/>
    <mergeCell ref="C50:P50"/>
    <mergeCell ref="M27:N27"/>
    <mergeCell ref="M67:N67"/>
    <mergeCell ref="C87:D87"/>
    <mergeCell ref="O58:P58"/>
  </mergeCells>
  <conditionalFormatting sqref="P99:P106">
    <cfRule type="expression" dxfId="19" priority="8" stopIfTrue="1">
      <formula>$T$99&lt;&gt;TRUE</formula>
    </cfRule>
  </conditionalFormatting>
  <conditionalFormatting sqref="P100">
    <cfRule type="expression" dxfId="18" priority="7" stopIfTrue="1">
      <formula>$T$100&lt;&gt;TRUE</formula>
    </cfRule>
  </conditionalFormatting>
  <conditionalFormatting sqref="P101">
    <cfRule type="expression" dxfId="17" priority="6" stopIfTrue="1">
      <formula>$T$101&lt;&gt;TRUE</formula>
    </cfRule>
  </conditionalFormatting>
  <conditionalFormatting sqref="P102">
    <cfRule type="expression" dxfId="16" priority="5" stopIfTrue="1">
      <formula>$T$102&lt;&gt;TRUE</formula>
    </cfRule>
  </conditionalFormatting>
  <conditionalFormatting sqref="P103">
    <cfRule type="expression" dxfId="15" priority="4" stopIfTrue="1">
      <formula>$T$103&lt;&gt;TRUE</formula>
    </cfRule>
  </conditionalFormatting>
  <conditionalFormatting sqref="P104">
    <cfRule type="expression" dxfId="14" priority="3" stopIfTrue="1">
      <formula>$T$104&lt;&gt;TRUE</formula>
    </cfRule>
  </conditionalFormatting>
  <conditionalFormatting sqref="P105">
    <cfRule type="expression" dxfId="13" priority="2" stopIfTrue="1">
      <formula>$T$105&lt;&gt;TRUE</formula>
    </cfRule>
  </conditionalFormatting>
  <conditionalFormatting sqref="P107">
    <cfRule type="expression" dxfId="12" priority="1" stopIfTrue="1">
      <formula>$T$107&lt;&gt;TRUE</formula>
    </cfRule>
  </conditionalFormatting>
  <dataValidations count="2">
    <dataValidation allowBlank="1" showInputMessage="1" showErrorMessage="1" prompt="Please enter text" sqref="F87:H94 K87:M94"/>
    <dataValidation allowBlank="1" showErrorMessage="1" sqref="F95:P95"/>
  </dataValidations>
  <pageMargins left="0.70866141732283472" right="0.70866141732283472" top="0.74803149606299213" bottom="0.74803149606299213" header="0.31496062992125984" footer="0.31496062992125984"/>
  <pageSetup paperSize="9" scale="55" fitToWidth="0" fitToHeight="3" orientation="landscape" cellComments="asDisplayed" r:id="rId2"/>
  <headerFooter alignWithMargins="0">
    <oddHeader>&amp;C&amp;"Arial,Regular" Commerce Commission Information Disclosure Template</oddHeader>
    <oddFooter>&amp;L&amp;"Arial,Regular" &amp;P&amp;C&amp;"Arial,Regular" &amp;F&amp;R&amp;"Arial,Regular" &amp;A</oddFooter>
  </headerFooter>
  <rowBreaks count="2" manualBreakCount="2">
    <brk id="51" max="16" man="1"/>
    <brk id="75"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sheetPr>
  <dimension ref="A1:AC788"/>
  <sheetViews>
    <sheetView showGridLines="0" zoomScale="90" zoomScaleNormal="90" zoomScaleSheetLayoutView="70" workbookViewId="0">
      <selection activeCell="T8" sqref="T8"/>
    </sheetView>
  </sheetViews>
  <sheetFormatPr defaultRowHeight="12.75" x14ac:dyDescent="0.2"/>
  <cols>
    <col min="1" max="1" width="5" style="50" customWidth="1"/>
    <col min="2" max="2" width="3.140625" style="50" customWidth="1"/>
    <col min="3" max="3" width="6.140625" style="50" customWidth="1"/>
    <col min="4" max="5" width="2.28515625" style="50" customWidth="1"/>
    <col min="6" max="6" width="62.42578125" style="50" customWidth="1"/>
    <col min="7" max="7" width="22.42578125" style="50" customWidth="1"/>
    <col min="8" max="8" width="6.5703125" style="50" customWidth="1"/>
    <col min="9" max="10" width="16.140625" style="50" customWidth="1"/>
    <col min="11" max="11" width="2.7109375" style="50" customWidth="1"/>
    <col min="12" max="12" width="14.140625" style="413" customWidth="1"/>
    <col min="13" max="16384" width="9.140625" style="50"/>
  </cols>
  <sheetData>
    <row r="1" spans="1:22" s="55" customFormat="1" ht="15" customHeight="1" x14ac:dyDescent="0.2">
      <c r="A1" s="74"/>
      <c r="B1" s="75"/>
      <c r="C1" s="75"/>
      <c r="D1" s="75"/>
      <c r="E1" s="75"/>
      <c r="F1" s="75"/>
      <c r="G1" s="75"/>
      <c r="H1" s="75"/>
      <c r="I1" s="75"/>
      <c r="J1" s="75"/>
      <c r="K1" s="76"/>
      <c r="L1" s="413"/>
      <c r="M1" s="50"/>
      <c r="N1" s="50"/>
      <c r="O1" s="50"/>
      <c r="P1" s="50"/>
      <c r="Q1" s="50"/>
      <c r="R1" s="50"/>
      <c r="S1" s="50"/>
      <c r="T1" s="50"/>
      <c r="U1" s="50"/>
      <c r="V1" s="50"/>
    </row>
    <row r="2" spans="1:22" s="55" customFormat="1" ht="18" customHeight="1" x14ac:dyDescent="0.3">
      <c r="A2" s="77"/>
      <c r="B2" s="78"/>
      <c r="C2" s="78"/>
      <c r="D2" s="111"/>
      <c r="E2" s="343"/>
      <c r="F2" s="343"/>
      <c r="G2" s="140" t="s">
        <v>9</v>
      </c>
      <c r="H2" s="719" t="str">
        <f>IF(NOT(ISBLANK(CoverSheet!$C$8)),CoverSheet!$C$8,"")</f>
        <v/>
      </c>
      <c r="I2" s="720"/>
      <c r="J2" s="721"/>
      <c r="K2" s="84"/>
      <c r="L2" s="413"/>
      <c r="M2" s="50"/>
      <c r="N2" s="50"/>
      <c r="O2" s="50"/>
      <c r="P2" s="50"/>
      <c r="Q2" s="50"/>
      <c r="R2" s="50"/>
      <c r="S2" s="50"/>
      <c r="T2" s="50"/>
      <c r="U2" s="50"/>
      <c r="V2" s="50"/>
    </row>
    <row r="3" spans="1:22" s="55" customFormat="1" ht="18" customHeight="1" x14ac:dyDescent="0.3">
      <c r="A3" s="77"/>
      <c r="B3" s="78"/>
      <c r="C3" s="78"/>
      <c r="D3" s="111"/>
      <c r="E3" s="343"/>
      <c r="F3" s="343"/>
      <c r="G3" s="140" t="s">
        <v>436</v>
      </c>
      <c r="H3" s="717" t="str">
        <f>IF(ISNUMBER(CoverSheet!$C$12),CoverSheet!$C$12,"")</f>
        <v/>
      </c>
      <c r="I3" s="717"/>
      <c r="J3" s="717"/>
      <c r="K3" s="84"/>
      <c r="L3" s="413"/>
      <c r="M3" s="50"/>
      <c r="N3" s="50"/>
      <c r="O3" s="50"/>
      <c r="P3" s="50"/>
      <c r="Q3" s="50"/>
      <c r="R3" s="50"/>
      <c r="S3" s="50"/>
      <c r="T3" s="50"/>
      <c r="U3" s="50"/>
      <c r="V3" s="50"/>
    </row>
    <row r="4" spans="1:22" s="55" customFormat="1" ht="20.25" customHeight="1" x14ac:dyDescent="0.35">
      <c r="A4" s="344" t="s">
        <v>357</v>
      </c>
      <c r="B4" s="93"/>
      <c r="C4" s="78"/>
      <c r="D4" s="78"/>
      <c r="E4" s="78"/>
      <c r="F4" s="78"/>
      <c r="G4" s="78"/>
      <c r="H4" s="78"/>
      <c r="I4" s="78"/>
      <c r="J4" s="78"/>
      <c r="K4" s="84"/>
      <c r="L4" s="413"/>
      <c r="M4" s="50"/>
      <c r="N4" s="1"/>
      <c r="O4" s="1"/>
      <c r="P4" s="1"/>
      <c r="Q4" s="1"/>
      <c r="R4" s="1"/>
      <c r="S4" s="1"/>
      <c r="T4" s="1"/>
      <c r="U4" s="1"/>
      <c r="V4" s="50"/>
    </row>
    <row r="5" spans="1:22" ht="53.25" customHeight="1" x14ac:dyDescent="0.2">
      <c r="A5" s="751" t="s">
        <v>594</v>
      </c>
      <c r="B5" s="752"/>
      <c r="C5" s="752"/>
      <c r="D5" s="752"/>
      <c r="E5" s="752"/>
      <c r="F5" s="752"/>
      <c r="G5" s="752"/>
      <c r="H5" s="752"/>
      <c r="I5" s="752"/>
      <c r="J5" s="752"/>
      <c r="K5" s="141"/>
      <c r="M5" s="55"/>
      <c r="N5" s="1"/>
      <c r="O5" s="1"/>
      <c r="P5" s="171"/>
      <c r="Q5" s="171"/>
      <c r="R5" s="171"/>
      <c r="S5" s="1"/>
      <c r="T5" s="1"/>
      <c r="U5" s="1"/>
    </row>
    <row r="6" spans="1:22" s="55" customFormat="1" ht="15" customHeight="1" x14ac:dyDescent="0.2">
      <c r="A6" s="129" t="s">
        <v>680</v>
      </c>
      <c r="B6" s="173"/>
      <c r="C6" s="85"/>
      <c r="D6" s="78"/>
      <c r="E6" s="78"/>
      <c r="F6" s="78"/>
      <c r="G6" s="78"/>
      <c r="H6" s="78"/>
      <c r="I6" s="78"/>
      <c r="J6" s="78"/>
      <c r="K6" s="84"/>
      <c r="L6" s="413"/>
      <c r="M6" s="50"/>
      <c r="N6" s="1"/>
      <c r="O6" s="1"/>
      <c r="P6" s="1"/>
      <c r="Q6" s="1"/>
      <c r="R6" s="1"/>
      <c r="S6" s="1"/>
      <c r="T6" s="1"/>
      <c r="U6" s="1"/>
      <c r="V6" s="50"/>
    </row>
    <row r="7" spans="1:22" ht="30" customHeight="1" x14ac:dyDescent="0.3">
      <c r="A7" s="187">
        <v>7</v>
      </c>
      <c r="B7" s="345"/>
      <c r="C7" s="225" t="s">
        <v>358</v>
      </c>
      <c r="D7" s="345"/>
      <c r="E7" s="228"/>
      <c r="F7" s="228"/>
      <c r="G7" s="345"/>
      <c r="H7" s="345"/>
      <c r="I7" s="345"/>
      <c r="J7" s="109" t="s">
        <v>130</v>
      </c>
      <c r="K7" s="62"/>
      <c r="L7" s="414"/>
      <c r="N7" s="1"/>
      <c r="O7" s="1"/>
      <c r="P7" s="1"/>
      <c r="Q7" s="1"/>
      <c r="R7" s="1"/>
      <c r="S7" s="1"/>
      <c r="T7" s="1"/>
      <c r="U7" s="1"/>
    </row>
    <row r="8" spans="1:22" ht="15" customHeight="1" x14ac:dyDescent="0.2">
      <c r="A8" s="187">
        <v>8</v>
      </c>
      <c r="B8" s="345"/>
      <c r="C8" s="345"/>
      <c r="D8" s="226"/>
      <c r="E8" s="188" t="s">
        <v>179</v>
      </c>
      <c r="F8" s="228"/>
      <c r="G8" s="226"/>
      <c r="H8" s="226"/>
      <c r="I8" s="316"/>
      <c r="J8" s="585">
        <f>'S3.Regulatory Profit'!T25</f>
        <v>0</v>
      </c>
      <c r="K8" s="62"/>
      <c r="L8" s="413" t="s">
        <v>629</v>
      </c>
      <c r="N8" s="1"/>
      <c r="O8" s="1"/>
      <c r="P8" s="1"/>
      <c r="Q8" s="1"/>
      <c r="R8" s="1"/>
      <c r="S8" s="1"/>
      <c r="T8" s="1"/>
      <c r="U8" s="1"/>
    </row>
    <row r="9" spans="1:22" x14ac:dyDescent="0.2">
      <c r="A9" s="187">
        <v>9</v>
      </c>
      <c r="B9" s="345"/>
      <c r="C9" s="345"/>
      <c r="D9" s="345"/>
      <c r="E9" s="188"/>
      <c r="F9" s="228"/>
      <c r="G9" s="345"/>
      <c r="H9" s="345"/>
      <c r="I9" s="316"/>
      <c r="J9" s="316"/>
      <c r="K9" s="62"/>
      <c r="N9" s="1"/>
      <c r="O9" s="1"/>
      <c r="P9" s="1"/>
      <c r="Q9" s="1"/>
      <c r="R9" s="1"/>
      <c r="S9" s="1"/>
      <c r="T9" s="1"/>
      <c r="U9" s="1"/>
    </row>
    <row r="10" spans="1:22" ht="15" customHeight="1" x14ac:dyDescent="0.2">
      <c r="A10" s="187">
        <v>10</v>
      </c>
      <c r="B10" s="345"/>
      <c r="C10" s="95"/>
      <c r="D10" s="87" t="s">
        <v>7</v>
      </c>
      <c r="E10" s="188"/>
      <c r="F10" s="228" t="s">
        <v>180</v>
      </c>
      <c r="G10" s="61"/>
      <c r="H10" s="61"/>
      <c r="I10" s="363"/>
      <c r="J10" s="316" t="s">
        <v>181</v>
      </c>
      <c r="K10" s="62"/>
      <c r="N10" s="1"/>
      <c r="O10" s="1"/>
      <c r="P10" s="1"/>
      <c r="Q10" s="1"/>
      <c r="R10" s="1"/>
      <c r="S10" s="1"/>
      <c r="T10" s="1"/>
      <c r="U10" s="1"/>
    </row>
    <row r="11" spans="1:22" ht="15" customHeight="1" x14ac:dyDescent="0.2">
      <c r="A11" s="187">
        <v>11</v>
      </c>
      <c r="B11" s="345"/>
      <c r="C11" s="345"/>
      <c r="D11" s="87"/>
      <c r="E11" s="188"/>
      <c r="F11" s="228" t="s">
        <v>182</v>
      </c>
      <c r="G11" s="61"/>
      <c r="H11" s="61"/>
      <c r="I11" s="363"/>
      <c r="J11" s="316" t="s">
        <v>181</v>
      </c>
      <c r="K11" s="62"/>
      <c r="N11" s="1"/>
      <c r="O11" s="616"/>
      <c r="P11" s="1"/>
      <c r="Q11" s="1"/>
      <c r="R11" s="1"/>
      <c r="S11" s="1"/>
      <c r="T11" s="1"/>
      <c r="U11" s="1"/>
    </row>
    <row r="12" spans="1:22" ht="15" customHeight="1" x14ac:dyDescent="0.2">
      <c r="A12" s="187">
        <v>12</v>
      </c>
      <c r="B12" s="345"/>
      <c r="C12" s="345"/>
      <c r="D12" s="87"/>
      <c r="E12" s="188"/>
      <c r="F12" s="228" t="s">
        <v>183</v>
      </c>
      <c r="G12" s="61"/>
      <c r="H12" s="61"/>
      <c r="I12" s="368">
        <f>I37</f>
        <v>0</v>
      </c>
      <c r="J12" s="316"/>
      <c r="K12" s="62"/>
      <c r="L12" s="413" t="s">
        <v>640</v>
      </c>
      <c r="N12" s="1"/>
      <c r="O12" s="1"/>
      <c r="P12" s="1"/>
      <c r="Q12" s="1"/>
      <c r="R12" s="1"/>
      <c r="S12" s="1"/>
      <c r="T12" s="1"/>
      <c r="U12" s="1"/>
    </row>
    <row r="13" spans="1:22" ht="15" customHeight="1" x14ac:dyDescent="0.2">
      <c r="A13" s="187">
        <v>13</v>
      </c>
      <c r="B13" s="345"/>
      <c r="C13" s="345"/>
      <c r="D13" s="87"/>
      <c r="E13" s="188"/>
      <c r="F13" s="228" t="s">
        <v>184</v>
      </c>
      <c r="G13" s="61"/>
      <c r="H13" s="61"/>
      <c r="I13" s="368">
        <f>J49</f>
        <v>0</v>
      </c>
      <c r="J13" s="316"/>
      <c r="K13" s="62"/>
      <c r="L13" s="413" t="s">
        <v>632</v>
      </c>
    </row>
    <row r="14" spans="1:22" ht="15" customHeight="1" x14ac:dyDescent="0.2">
      <c r="A14" s="187">
        <v>14</v>
      </c>
      <c r="B14" s="345"/>
      <c r="C14" s="345"/>
      <c r="D14" s="87"/>
      <c r="E14" s="188"/>
      <c r="F14" s="228"/>
      <c r="G14" s="345"/>
      <c r="H14" s="345"/>
      <c r="I14" s="316"/>
      <c r="J14" s="369">
        <f>SUM(I10:I13)</f>
        <v>0</v>
      </c>
      <c r="K14" s="62"/>
    </row>
    <row r="15" spans="1:22" x14ac:dyDescent="0.2">
      <c r="A15" s="187">
        <v>15</v>
      </c>
      <c r="B15" s="345"/>
      <c r="C15" s="345"/>
      <c r="D15" s="87"/>
      <c r="E15" s="188"/>
      <c r="F15" s="228"/>
      <c r="G15" s="345"/>
      <c r="H15" s="345"/>
      <c r="I15" s="316"/>
      <c r="J15" s="316"/>
      <c r="K15" s="62"/>
    </row>
    <row r="16" spans="1:22" ht="15" customHeight="1" x14ac:dyDescent="0.2">
      <c r="A16" s="187">
        <v>16</v>
      </c>
      <c r="B16" s="345"/>
      <c r="C16" s="95"/>
      <c r="D16" s="87" t="s">
        <v>6</v>
      </c>
      <c r="E16" s="188"/>
      <c r="F16" s="556" t="s">
        <v>430</v>
      </c>
      <c r="G16" s="61"/>
      <c r="H16" s="61"/>
      <c r="I16" s="578">
        <f>'S3.Regulatory Profit'!T23</f>
        <v>0</v>
      </c>
      <c r="J16" s="316"/>
      <c r="K16" s="62"/>
      <c r="L16" s="413" t="s">
        <v>627</v>
      </c>
      <c r="M16" s="516"/>
    </row>
    <row r="17" spans="1:29" s="479" customFormat="1" ht="15" customHeight="1" x14ac:dyDescent="0.2">
      <c r="A17" s="187">
        <v>17</v>
      </c>
      <c r="B17" s="566"/>
      <c r="C17" s="95"/>
      <c r="D17" s="87"/>
      <c r="E17" s="188"/>
      <c r="F17" s="556" t="s">
        <v>786</v>
      </c>
      <c r="G17" s="61"/>
      <c r="H17" s="61"/>
      <c r="I17" s="363"/>
      <c r="J17" s="316" t="s">
        <v>181</v>
      </c>
      <c r="K17" s="62"/>
      <c r="L17" s="413"/>
      <c r="M17" s="516"/>
    </row>
    <row r="18" spans="1:29" ht="15" customHeight="1" x14ac:dyDescent="0.2">
      <c r="A18" s="187">
        <v>18</v>
      </c>
      <c r="B18" s="345"/>
      <c r="C18" s="95"/>
      <c r="D18" s="87"/>
      <c r="E18" s="188"/>
      <c r="F18" s="228" t="s">
        <v>833</v>
      </c>
      <c r="G18" s="61"/>
      <c r="H18" s="61"/>
      <c r="I18" s="363"/>
      <c r="J18" s="316"/>
      <c r="K18" s="62"/>
    </row>
    <row r="19" spans="1:29" ht="15" customHeight="1" x14ac:dyDescent="0.2">
      <c r="A19" s="187">
        <v>19</v>
      </c>
      <c r="B19" s="345"/>
      <c r="C19" s="345"/>
      <c r="D19" s="87"/>
      <c r="E19" s="188"/>
      <c r="F19" s="556" t="s">
        <v>787</v>
      </c>
      <c r="G19" s="548"/>
      <c r="H19" s="61"/>
      <c r="I19" s="363"/>
      <c r="J19" s="316" t="s">
        <v>181</v>
      </c>
      <c r="K19" s="62"/>
    </row>
    <row r="20" spans="1:29" ht="15" customHeight="1" x14ac:dyDescent="0.2">
      <c r="A20" s="187">
        <v>20</v>
      </c>
      <c r="B20" s="345"/>
      <c r="C20" s="345"/>
      <c r="D20" s="87"/>
      <c r="E20" s="188"/>
      <c r="F20" s="228" t="s">
        <v>185</v>
      </c>
      <c r="G20" s="61"/>
      <c r="H20" s="61"/>
      <c r="I20" s="368">
        <f>('S2.Return on Investment '!M49*'S2.Return on Investment '!M50*'S2.Return on Investment '!L28)+'S5c.TCSD Allowance '!I27</f>
        <v>0</v>
      </c>
      <c r="J20" s="316"/>
      <c r="K20" s="62"/>
      <c r="L20" s="413" t="s">
        <v>905</v>
      </c>
    </row>
    <row r="21" spans="1:29" ht="15" customHeight="1" x14ac:dyDescent="0.2">
      <c r="A21" s="187">
        <v>21</v>
      </c>
      <c r="B21" s="345"/>
      <c r="C21" s="345"/>
      <c r="D21" s="87"/>
      <c r="E21" s="188"/>
      <c r="F21" s="228"/>
      <c r="G21" s="345"/>
      <c r="H21" s="345"/>
      <c r="I21" s="316"/>
      <c r="J21" s="587">
        <f>SUM(I16:I20)</f>
        <v>0</v>
      </c>
      <c r="K21" s="62"/>
    </row>
    <row r="22" spans="1:29" ht="13.5" thickBot="1" x14ac:dyDescent="0.25">
      <c r="A22" s="187">
        <v>22</v>
      </c>
      <c r="B22" s="345"/>
      <c r="C22" s="345"/>
      <c r="D22" s="87"/>
      <c r="E22" s="188"/>
      <c r="F22" s="228"/>
      <c r="G22" s="345"/>
      <c r="H22" s="345"/>
      <c r="I22" s="316"/>
      <c r="J22" s="316"/>
      <c r="K22" s="62"/>
    </row>
    <row r="23" spans="1:29" ht="15" customHeight="1" thickBot="1" x14ac:dyDescent="0.25">
      <c r="A23" s="187">
        <v>23</v>
      </c>
      <c r="B23" s="345"/>
      <c r="C23" s="345"/>
      <c r="D23" s="87"/>
      <c r="E23" s="188" t="s">
        <v>186</v>
      </c>
      <c r="F23" s="228"/>
      <c r="G23" s="345"/>
      <c r="H23" s="345"/>
      <c r="I23" s="316"/>
      <c r="J23" s="370">
        <f>J8+J14-J21</f>
        <v>0</v>
      </c>
      <c r="K23" s="62"/>
    </row>
    <row r="24" spans="1:29" x14ac:dyDescent="0.2">
      <c r="A24" s="187">
        <v>24</v>
      </c>
      <c r="B24" s="345"/>
      <c r="C24" s="345"/>
      <c r="D24" s="87"/>
      <c r="E24" s="188"/>
      <c r="F24" s="228"/>
      <c r="G24" s="345"/>
      <c r="H24" s="345"/>
      <c r="I24" s="316"/>
      <c r="J24" s="316"/>
      <c r="K24" s="62"/>
    </row>
    <row r="25" spans="1:29" ht="15" customHeight="1" thickBot="1" x14ac:dyDescent="0.25">
      <c r="A25" s="187">
        <v>25</v>
      </c>
      <c r="B25" s="345"/>
      <c r="C25" s="95"/>
      <c r="D25" s="87" t="s">
        <v>6</v>
      </c>
      <c r="E25" s="188"/>
      <c r="F25" s="228" t="s">
        <v>187</v>
      </c>
      <c r="G25" s="61"/>
      <c r="H25" s="61"/>
      <c r="I25" s="363"/>
      <c r="J25" s="316"/>
      <c r="K25" s="62" t="s">
        <v>8</v>
      </c>
    </row>
    <row r="26" spans="1:29" ht="15" customHeight="1" thickBot="1" x14ac:dyDescent="0.25">
      <c r="A26" s="187">
        <v>26</v>
      </c>
      <c r="B26" s="345"/>
      <c r="C26" s="345"/>
      <c r="D26" s="345"/>
      <c r="E26" s="188"/>
      <c r="F26" s="228" t="s">
        <v>188</v>
      </c>
      <c r="G26" s="61"/>
      <c r="H26" s="61"/>
      <c r="I26" s="316"/>
      <c r="J26" s="370">
        <f>IF(J23&lt;0,0,MAX(J23-I25,0))</f>
        <v>0</v>
      </c>
      <c r="K26" s="62" t="s">
        <v>8</v>
      </c>
    </row>
    <row r="27" spans="1:29" x14ac:dyDescent="0.2">
      <c r="A27" s="187">
        <v>27</v>
      </c>
      <c r="B27" s="345"/>
      <c r="C27" s="345"/>
      <c r="D27" s="345"/>
      <c r="E27" s="188"/>
      <c r="F27" s="228"/>
      <c r="G27" s="345"/>
      <c r="H27" s="345"/>
      <c r="I27" s="316"/>
      <c r="J27" s="316"/>
      <c r="K27" s="62"/>
    </row>
    <row r="28" spans="1:29" ht="15" customHeight="1" thickBot="1" x14ac:dyDescent="0.25">
      <c r="A28" s="187">
        <v>28</v>
      </c>
      <c r="B28" s="345"/>
      <c r="C28" s="345"/>
      <c r="D28" s="61"/>
      <c r="E28" s="228"/>
      <c r="F28" s="228" t="s">
        <v>145</v>
      </c>
      <c r="G28" s="61"/>
      <c r="H28" s="61"/>
      <c r="I28" s="657"/>
      <c r="J28" s="316"/>
      <c r="K28" s="62"/>
    </row>
    <row r="29" spans="1:29" ht="15" customHeight="1" thickBot="1" x14ac:dyDescent="0.25">
      <c r="A29" s="187">
        <v>29</v>
      </c>
      <c r="B29" s="345"/>
      <c r="C29" s="345"/>
      <c r="D29" s="345"/>
      <c r="E29" s="192" t="s">
        <v>135</v>
      </c>
      <c r="F29" s="192"/>
      <c r="G29" s="345"/>
      <c r="H29" s="345"/>
      <c r="I29" s="316"/>
      <c r="J29" s="370">
        <f>IF(J26&lt;0,0,J26*I28)</f>
        <v>0</v>
      </c>
      <c r="K29" s="62" t="s">
        <v>8</v>
      </c>
      <c r="L29" s="413" t="s">
        <v>664</v>
      </c>
    </row>
    <row r="30" spans="1:29" ht="15" customHeight="1" x14ac:dyDescent="0.2">
      <c r="A30" s="187">
        <v>30</v>
      </c>
      <c r="B30" s="345"/>
      <c r="C30" s="345"/>
      <c r="D30" s="345"/>
      <c r="E30" s="228"/>
      <c r="F30" s="228"/>
      <c r="G30" s="345"/>
      <c r="H30" s="345"/>
      <c r="I30" s="345"/>
      <c r="J30" s="131"/>
      <c r="K30" s="62"/>
    </row>
    <row r="31" spans="1:29" ht="15" customHeight="1" x14ac:dyDescent="0.2">
      <c r="A31" s="187">
        <v>31</v>
      </c>
      <c r="B31" s="112"/>
      <c r="C31" s="112" t="s">
        <v>422</v>
      </c>
      <c r="D31" s="345"/>
      <c r="E31" s="228"/>
      <c r="F31" s="228"/>
      <c r="G31" s="345"/>
      <c r="H31" s="345"/>
      <c r="I31" s="345"/>
      <c r="J31" s="345"/>
      <c r="K31" s="59"/>
      <c r="L31" s="687"/>
      <c r="M31" s="685"/>
      <c r="N31" s="686"/>
      <c r="O31" s="686"/>
      <c r="P31" s="686"/>
      <c r="Q31" s="686"/>
      <c r="R31" s="686"/>
      <c r="S31" s="686"/>
      <c r="T31" s="686"/>
      <c r="U31" s="686"/>
      <c r="V31" s="686"/>
      <c r="W31" s="686"/>
      <c r="X31" s="686"/>
      <c r="Y31" s="686"/>
      <c r="Z31" s="686"/>
      <c r="AA31" s="686"/>
      <c r="AB31" s="686"/>
      <c r="AC31" s="686"/>
    </row>
    <row r="32" spans="1:29" ht="30" customHeight="1" x14ac:dyDescent="0.3">
      <c r="A32" s="187">
        <v>32</v>
      </c>
      <c r="B32" s="345"/>
      <c r="C32" s="225" t="s">
        <v>359</v>
      </c>
      <c r="D32" s="345"/>
      <c r="E32" s="228"/>
      <c r="F32" s="228"/>
      <c r="G32" s="345"/>
      <c r="H32" s="345"/>
      <c r="I32" s="345"/>
      <c r="J32" s="103"/>
      <c r="K32" s="62"/>
      <c r="L32" s="688"/>
      <c r="M32" s="686"/>
      <c r="N32" s="686"/>
      <c r="O32" s="686"/>
      <c r="P32" s="686"/>
      <c r="Q32" s="686"/>
      <c r="R32" s="686"/>
      <c r="S32" s="686"/>
      <c r="T32" s="686"/>
      <c r="U32" s="686"/>
      <c r="V32" s="686"/>
      <c r="W32" s="686"/>
      <c r="X32" s="686"/>
      <c r="Y32" s="686"/>
      <c r="Z32" s="686"/>
      <c r="AA32" s="686"/>
      <c r="AB32" s="686"/>
      <c r="AC32" s="686"/>
    </row>
    <row r="33" spans="1:13" ht="15" customHeight="1" x14ac:dyDescent="0.2">
      <c r="A33" s="187">
        <v>33</v>
      </c>
      <c r="B33" s="345"/>
      <c r="C33" s="345"/>
      <c r="D33" s="226"/>
      <c r="E33" s="228"/>
      <c r="F33" s="556" t="s">
        <v>690</v>
      </c>
      <c r="G33" s="546"/>
      <c r="H33" s="546"/>
      <c r="I33" s="546"/>
      <c r="J33" s="226"/>
      <c r="K33" s="62"/>
    </row>
    <row r="34" spans="1:13" ht="30" customHeight="1" x14ac:dyDescent="0.3">
      <c r="A34" s="187">
        <v>34</v>
      </c>
      <c r="B34" s="345"/>
      <c r="C34" s="225" t="s">
        <v>360</v>
      </c>
      <c r="D34" s="345"/>
      <c r="E34" s="228"/>
      <c r="F34" s="228"/>
      <c r="G34" s="345"/>
      <c r="H34" s="345"/>
      <c r="I34" s="345"/>
      <c r="J34" s="109" t="s">
        <v>130</v>
      </c>
      <c r="K34" s="62"/>
      <c r="L34" s="414"/>
    </row>
    <row r="35" spans="1:13" x14ac:dyDescent="0.2">
      <c r="A35" s="187">
        <v>35</v>
      </c>
      <c r="B35" s="345"/>
      <c r="C35" s="345"/>
      <c r="D35" s="345"/>
      <c r="E35" s="228"/>
      <c r="F35" s="228"/>
      <c r="G35" s="345"/>
      <c r="H35" s="113"/>
      <c r="I35" s="113"/>
      <c r="J35" s="100"/>
      <c r="K35" s="62"/>
    </row>
    <row r="36" spans="1:13" ht="15" customHeight="1" x14ac:dyDescent="0.2">
      <c r="A36" s="187">
        <v>36</v>
      </c>
      <c r="B36" s="345"/>
      <c r="C36" s="345"/>
      <c r="D36" s="345"/>
      <c r="E36" s="228"/>
      <c r="F36" s="228" t="s">
        <v>189</v>
      </c>
      <c r="G36" s="345"/>
      <c r="H36" s="113"/>
      <c r="I36" s="363"/>
      <c r="J36" s="323"/>
      <c r="K36" s="62"/>
      <c r="L36" s="520"/>
      <c r="M36" s="516" t="s">
        <v>760</v>
      </c>
    </row>
    <row r="37" spans="1:13" ht="15" customHeight="1" x14ac:dyDescent="0.2">
      <c r="A37" s="187">
        <v>37</v>
      </c>
      <c r="B37" s="345"/>
      <c r="C37" s="95"/>
      <c r="D37" s="226"/>
      <c r="E37" s="228"/>
      <c r="F37" s="228" t="s">
        <v>183</v>
      </c>
      <c r="G37" s="345"/>
      <c r="H37" s="113"/>
      <c r="I37" s="368">
        <f>IF(I36=0,0,I36/J42)</f>
        <v>0</v>
      </c>
      <c r="J37" s="323"/>
      <c r="K37" s="62"/>
      <c r="L37" s="413" t="s">
        <v>641</v>
      </c>
    </row>
    <row r="38" spans="1:13" ht="15" customHeight="1" x14ac:dyDescent="0.2">
      <c r="A38" s="187">
        <v>38</v>
      </c>
      <c r="B38" s="345"/>
      <c r="C38" s="95"/>
      <c r="D38" s="226"/>
      <c r="E38" s="228"/>
      <c r="F38" s="228" t="s">
        <v>190</v>
      </c>
      <c r="G38" s="345"/>
      <c r="H38" s="113"/>
      <c r="I38" s="363"/>
      <c r="J38" s="323"/>
      <c r="K38" s="62"/>
    </row>
    <row r="39" spans="1:13" ht="15" customHeight="1" x14ac:dyDescent="0.2">
      <c r="A39" s="187">
        <v>39</v>
      </c>
      <c r="B39" s="345"/>
      <c r="C39" s="95"/>
      <c r="D39" s="226"/>
      <c r="E39" s="228"/>
      <c r="F39" s="228" t="s">
        <v>191</v>
      </c>
      <c r="G39" s="345"/>
      <c r="H39" s="113"/>
      <c r="I39" s="363"/>
      <c r="J39" s="323"/>
      <c r="K39" s="62"/>
    </row>
    <row r="40" spans="1:13" ht="15" customHeight="1" x14ac:dyDescent="0.2">
      <c r="A40" s="187">
        <v>40</v>
      </c>
      <c r="B40" s="345"/>
      <c r="C40" s="95"/>
      <c r="D40" s="226"/>
      <c r="E40" s="228"/>
      <c r="F40" s="556" t="s">
        <v>679</v>
      </c>
      <c r="G40" s="345"/>
      <c r="H40" s="113"/>
      <c r="I40" s="323"/>
      <c r="J40" s="368">
        <f>I36-I37+I38-I39</f>
        <v>0</v>
      </c>
      <c r="K40" s="62"/>
    </row>
    <row r="41" spans="1:13" ht="12.75" customHeight="1" x14ac:dyDescent="0.2">
      <c r="A41" s="187">
        <v>41</v>
      </c>
      <c r="B41" s="345"/>
      <c r="C41" s="345"/>
      <c r="D41" s="345"/>
      <c r="E41" s="228"/>
      <c r="F41" s="228"/>
      <c r="G41" s="345"/>
      <c r="H41" s="113"/>
      <c r="I41" s="323"/>
      <c r="J41" s="316"/>
      <c r="K41" s="62"/>
    </row>
    <row r="42" spans="1:13" ht="15" customHeight="1" x14ac:dyDescent="0.2">
      <c r="A42" s="187">
        <v>42</v>
      </c>
      <c r="B42" s="345"/>
      <c r="C42" s="345"/>
      <c r="D42" s="345"/>
      <c r="E42" s="228"/>
      <c r="F42" s="556" t="s">
        <v>846</v>
      </c>
      <c r="G42" s="345"/>
      <c r="H42" s="113"/>
      <c r="I42" s="323"/>
      <c r="J42" s="364"/>
      <c r="K42" s="62"/>
    </row>
    <row r="43" spans="1:13" ht="30" customHeight="1" x14ac:dyDescent="0.3">
      <c r="A43" s="187">
        <v>43</v>
      </c>
      <c r="B43" s="345"/>
      <c r="C43" s="225" t="s">
        <v>361</v>
      </c>
      <c r="D43" s="345"/>
      <c r="E43" s="228"/>
      <c r="F43" s="228"/>
      <c r="G43" s="345"/>
      <c r="H43" s="345"/>
      <c r="I43" s="316"/>
      <c r="J43" s="324" t="s">
        <v>130</v>
      </c>
      <c r="K43" s="62"/>
      <c r="L43" s="414"/>
    </row>
    <row r="44" spans="1:13" ht="12.75" customHeight="1" x14ac:dyDescent="0.3">
      <c r="A44" s="187">
        <v>44</v>
      </c>
      <c r="B44" s="345"/>
      <c r="C44" s="225"/>
      <c r="D44" s="335"/>
      <c r="E44" s="335"/>
      <c r="F44" s="345"/>
      <c r="G44" s="345"/>
      <c r="H44" s="230"/>
      <c r="I44" s="325"/>
      <c r="J44" s="324"/>
      <c r="K44" s="62"/>
      <c r="L44" s="414"/>
    </row>
    <row r="45" spans="1:13" ht="15" customHeight="1" x14ac:dyDescent="0.3">
      <c r="A45" s="187">
        <v>45</v>
      </c>
      <c r="B45" s="345"/>
      <c r="C45" s="225"/>
      <c r="D45" s="134"/>
      <c r="E45" s="134"/>
      <c r="F45" s="203" t="s">
        <v>423</v>
      </c>
      <c r="G45" s="345"/>
      <c r="H45" s="113"/>
      <c r="I45" s="372"/>
      <c r="J45" s="324"/>
      <c r="K45" s="62"/>
      <c r="L45" s="414"/>
    </row>
    <row r="46" spans="1:13" ht="12.75" customHeight="1" x14ac:dyDescent="0.3">
      <c r="A46" s="187">
        <v>46</v>
      </c>
      <c r="B46" s="345"/>
      <c r="C46" s="225"/>
      <c r="D46" s="135"/>
      <c r="E46" s="135"/>
      <c r="F46" s="345"/>
      <c r="G46" s="345"/>
      <c r="H46" s="483"/>
      <c r="I46" s="316"/>
      <c r="J46" s="316"/>
      <c r="K46" s="62"/>
    </row>
    <row r="47" spans="1:13" ht="15" customHeight="1" x14ac:dyDescent="0.2">
      <c r="A47" s="187">
        <v>47</v>
      </c>
      <c r="B47" s="345"/>
      <c r="C47" s="61"/>
      <c r="D47" s="345"/>
      <c r="E47" s="228"/>
      <c r="F47" s="120" t="s">
        <v>192</v>
      </c>
      <c r="G47" s="345"/>
      <c r="H47" s="230"/>
      <c r="I47" s="363"/>
      <c r="J47" s="326"/>
      <c r="K47" s="62"/>
      <c r="L47" s="414"/>
    </row>
    <row r="48" spans="1:13" ht="15" customHeight="1" x14ac:dyDescent="0.2">
      <c r="A48" s="187">
        <v>48</v>
      </c>
      <c r="B48" s="345"/>
      <c r="C48" s="61"/>
      <c r="D48" s="345"/>
      <c r="E48" s="228"/>
      <c r="F48" s="228" t="s">
        <v>164</v>
      </c>
      <c r="G48" s="345"/>
      <c r="H48" s="130"/>
      <c r="I48" s="533">
        <f>'S4.RAB Value (Rolled Forward)'!P83</f>
        <v>0</v>
      </c>
      <c r="J48" s="324"/>
      <c r="K48" s="62"/>
      <c r="L48" s="530" t="s">
        <v>627</v>
      </c>
    </row>
    <row r="49" spans="1:13" ht="15" customHeight="1" x14ac:dyDescent="0.2">
      <c r="A49" s="187">
        <v>49</v>
      </c>
      <c r="B49" s="345"/>
      <c r="C49" s="61"/>
      <c r="D49" s="345"/>
      <c r="E49" s="228"/>
      <c r="F49" s="120" t="s">
        <v>184</v>
      </c>
      <c r="G49" s="345"/>
      <c r="H49" s="130"/>
      <c r="I49" s="316"/>
      <c r="J49" s="368">
        <f>I48-I47</f>
        <v>0</v>
      </c>
      <c r="K49" s="62"/>
      <c r="L49" s="413" t="s">
        <v>647</v>
      </c>
    </row>
    <row r="50" spans="1:13" s="213" customFormat="1" ht="15" customHeight="1" x14ac:dyDescent="0.2">
      <c r="A50" s="187"/>
      <c r="B50" s="345"/>
      <c r="C50" s="61"/>
      <c r="D50" s="345"/>
      <c r="E50" s="228"/>
      <c r="F50" s="120"/>
      <c r="G50" s="345"/>
      <c r="H50" s="130"/>
      <c r="I50" s="345"/>
      <c r="J50" s="313"/>
      <c r="K50" s="62"/>
      <c r="L50" s="413"/>
    </row>
    <row r="51" spans="1:13" ht="30" customHeight="1" x14ac:dyDescent="0.3">
      <c r="A51" s="187">
        <v>57</v>
      </c>
      <c r="B51" s="345"/>
      <c r="C51" s="225" t="s">
        <v>362</v>
      </c>
      <c r="D51" s="188"/>
      <c r="E51" s="228"/>
      <c r="F51" s="345"/>
      <c r="G51" s="345"/>
      <c r="H51" s="130"/>
      <c r="I51" s="345"/>
      <c r="J51" s="109" t="s">
        <v>130</v>
      </c>
      <c r="K51" s="62"/>
      <c r="L51" s="414"/>
    </row>
    <row r="52" spans="1:13" ht="15" customHeight="1" x14ac:dyDescent="0.2">
      <c r="A52" s="187">
        <v>58</v>
      </c>
      <c r="B52" s="345"/>
      <c r="C52" s="345"/>
      <c r="D52" s="345"/>
      <c r="E52" s="228"/>
      <c r="F52" s="228"/>
      <c r="G52" s="345"/>
      <c r="H52" s="345"/>
      <c r="I52" s="345"/>
      <c r="J52" s="103"/>
      <c r="K52" s="62"/>
      <c r="L52" s="414"/>
    </row>
    <row r="53" spans="1:13" ht="15" customHeight="1" x14ac:dyDescent="0.2">
      <c r="A53" s="187">
        <v>59</v>
      </c>
      <c r="B53" s="345"/>
      <c r="C53" s="345"/>
      <c r="D53" s="345"/>
      <c r="E53" s="188" t="s">
        <v>193</v>
      </c>
      <c r="F53" s="228"/>
      <c r="G53" s="345"/>
      <c r="H53" s="345"/>
      <c r="I53" s="363"/>
      <c r="J53" s="316"/>
      <c r="K53" s="62"/>
      <c r="L53" s="520"/>
      <c r="M53" s="516" t="s">
        <v>760</v>
      </c>
    </row>
    <row r="54" spans="1:13" ht="15" customHeight="1" x14ac:dyDescent="0.2">
      <c r="A54" s="187">
        <v>60</v>
      </c>
      <c r="B54" s="345"/>
      <c r="C54" s="95"/>
      <c r="D54" s="87" t="s">
        <v>7</v>
      </c>
      <c r="E54" s="188"/>
      <c r="F54" s="228" t="s">
        <v>194</v>
      </c>
      <c r="G54" s="61"/>
      <c r="H54" s="345"/>
      <c r="I54" s="363"/>
      <c r="J54" s="316"/>
      <c r="K54" s="62"/>
    </row>
    <row r="55" spans="1:13" ht="15" customHeight="1" thickBot="1" x14ac:dyDescent="0.25">
      <c r="A55" s="187">
        <v>61</v>
      </c>
      <c r="B55" s="345"/>
      <c r="C55" s="95"/>
      <c r="D55" s="87" t="s">
        <v>6</v>
      </c>
      <c r="E55" s="188"/>
      <c r="F55" s="228" t="s">
        <v>187</v>
      </c>
      <c r="G55" s="61"/>
      <c r="H55" s="345"/>
      <c r="I55" s="363"/>
      <c r="J55" s="316"/>
      <c r="K55" s="62"/>
    </row>
    <row r="56" spans="1:13" ht="15" customHeight="1" thickBot="1" x14ac:dyDescent="0.25">
      <c r="A56" s="187">
        <v>62</v>
      </c>
      <c r="B56" s="345"/>
      <c r="C56" s="345"/>
      <c r="D56" s="345"/>
      <c r="E56" s="188" t="s">
        <v>195</v>
      </c>
      <c r="F56" s="228"/>
      <c r="G56" s="345"/>
      <c r="H56" s="345"/>
      <c r="I56" s="316"/>
      <c r="J56" s="370">
        <f>I53+I54-I55</f>
        <v>0</v>
      </c>
      <c r="K56" s="62"/>
    </row>
    <row r="57" spans="1:13" ht="30" customHeight="1" x14ac:dyDescent="0.3">
      <c r="A57" s="187">
        <v>63</v>
      </c>
      <c r="B57" s="345"/>
      <c r="C57" s="225" t="s">
        <v>363</v>
      </c>
      <c r="D57" s="345"/>
      <c r="E57" s="228"/>
      <c r="F57" s="228"/>
      <c r="G57" s="345"/>
      <c r="H57" s="345"/>
      <c r="I57" s="316"/>
      <c r="J57" s="324" t="s">
        <v>130</v>
      </c>
      <c r="K57" s="62"/>
      <c r="L57" s="414"/>
    </row>
    <row r="58" spans="1:13" ht="15" customHeight="1" x14ac:dyDescent="0.2">
      <c r="A58" s="187">
        <v>64</v>
      </c>
      <c r="B58" s="345"/>
      <c r="C58" s="345"/>
      <c r="D58" s="345"/>
      <c r="E58" s="228"/>
      <c r="F58" s="228"/>
      <c r="G58" s="345"/>
      <c r="H58" s="345"/>
      <c r="I58" s="316"/>
      <c r="J58" s="327"/>
      <c r="K58" s="62"/>
    </row>
    <row r="59" spans="1:13" ht="15" customHeight="1" x14ac:dyDescent="0.2">
      <c r="A59" s="187">
        <v>65</v>
      </c>
      <c r="B59" s="345"/>
      <c r="C59" s="345"/>
      <c r="D59" s="226"/>
      <c r="E59" s="188" t="s">
        <v>132</v>
      </c>
      <c r="F59" s="228"/>
      <c r="G59" s="226"/>
      <c r="H59" s="345"/>
      <c r="I59" s="363"/>
      <c r="J59" s="316"/>
      <c r="K59" s="62"/>
      <c r="L59" s="413" t="s">
        <v>657</v>
      </c>
    </row>
    <row r="60" spans="1:13" ht="15" customHeight="1" x14ac:dyDescent="0.2">
      <c r="A60" s="187">
        <v>66</v>
      </c>
      <c r="B60" s="345"/>
      <c r="C60" s="345"/>
      <c r="D60" s="345"/>
      <c r="E60" s="188"/>
      <c r="F60" s="228"/>
      <c r="G60" s="345"/>
      <c r="H60" s="345"/>
      <c r="I60" s="316"/>
      <c r="J60" s="316"/>
      <c r="K60" s="62"/>
    </row>
    <row r="61" spans="1:13" ht="15" customHeight="1" x14ac:dyDescent="0.2">
      <c r="A61" s="187">
        <v>67</v>
      </c>
      <c r="B61" s="345"/>
      <c r="C61" s="95"/>
      <c r="D61" s="87" t="s">
        <v>7</v>
      </c>
      <c r="E61" s="188"/>
      <c r="F61" s="228" t="s">
        <v>196</v>
      </c>
      <c r="G61" s="61"/>
      <c r="H61" s="345"/>
      <c r="I61" s="533">
        <f>I28*I47</f>
        <v>0</v>
      </c>
      <c r="J61" s="316"/>
      <c r="K61" s="62"/>
    </row>
    <row r="62" spans="1:13" ht="15" customHeight="1" x14ac:dyDescent="0.2">
      <c r="A62" s="187">
        <v>68</v>
      </c>
      <c r="B62" s="345"/>
      <c r="C62" s="95"/>
      <c r="D62" s="95"/>
      <c r="E62" s="188"/>
      <c r="F62" s="228"/>
      <c r="G62" s="61"/>
      <c r="H62" s="345"/>
      <c r="I62" s="316"/>
      <c r="J62" s="316"/>
      <c r="K62" s="62"/>
    </row>
    <row r="63" spans="1:13" ht="15" customHeight="1" x14ac:dyDescent="0.2">
      <c r="A63" s="187">
        <v>69</v>
      </c>
      <c r="B63" s="345"/>
      <c r="C63" s="95"/>
      <c r="D63" s="87" t="s">
        <v>6</v>
      </c>
      <c r="E63" s="188"/>
      <c r="F63" s="556" t="s">
        <v>788</v>
      </c>
      <c r="G63" s="61"/>
      <c r="H63" s="345"/>
      <c r="I63" s="363"/>
      <c r="J63" s="316"/>
      <c r="K63" s="62"/>
      <c r="L63" s="416"/>
    </row>
    <row r="64" spans="1:13" ht="15" customHeight="1" x14ac:dyDescent="0.2">
      <c r="A64" s="187">
        <v>70</v>
      </c>
      <c r="B64" s="345"/>
      <c r="C64" s="95"/>
      <c r="D64" s="95"/>
      <c r="E64" s="188"/>
      <c r="F64" s="228"/>
      <c r="G64" s="61"/>
      <c r="H64" s="345"/>
      <c r="I64" s="316"/>
      <c r="J64" s="316"/>
      <c r="K64" s="62"/>
    </row>
    <row r="65" spans="1:12" ht="15" customHeight="1" x14ac:dyDescent="0.2">
      <c r="A65" s="187">
        <v>71</v>
      </c>
      <c r="B65" s="345"/>
      <c r="C65" s="95"/>
      <c r="D65" s="205" t="s">
        <v>7</v>
      </c>
      <c r="E65" s="188"/>
      <c r="F65" s="228" t="s">
        <v>197</v>
      </c>
      <c r="G65" s="61"/>
      <c r="H65" s="345"/>
      <c r="I65" s="363"/>
      <c r="J65" s="316"/>
      <c r="K65" s="62"/>
    </row>
    <row r="66" spans="1:12" ht="15" customHeight="1" x14ac:dyDescent="0.2">
      <c r="A66" s="187">
        <v>72</v>
      </c>
      <c r="B66" s="345"/>
      <c r="C66" s="345"/>
      <c r="D66" s="95"/>
      <c r="E66" s="188"/>
      <c r="F66" s="228"/>
      <c r="G66" s="61"/>
      <c r="H66" s="345"/>
      <c r="I66" s="318"/>
      <c r="J66" s="316"/>
      <c r="K66" s="62"/>
    </row>
    <row r="67" spans="1:12" ht="15" customHeight="1" x14ac:dyDescent="0.2">
      <c r="A67" s="187">
        <v>73</v>
      </c>
      <c r="B67" s="345"/>
      <c r="C67" s="95"/>
      <c r="D67" s="205" t="s">
        <v>6</v>
      </c>
      <c r="E67" s="188"/>
      <c r="F67" s="228" t="s">
        <v>198</v>
      </c>
      <c r="G67" s="61"/>
      <c r="H67" s="345"/>
      <c r="I67" s="368">
        <f>I37*I28</f>
        <v>0</v>
      </c>
      <c r="J67" s="316"/>
      <c r="K67" s="62"/>
      <c r="L67" s="520"/>
    </row>
    <row r="68" spans="1:12" ht="15" customHeight="1" x14ac:dyDescent="0.2">
      <c r="A68" s="187">
        <v>74</v>
      </c>
      <c r="B68" s="345"/>
      <c r="C68" s="345"/>
      <c r="D68" s="95"/>
      <c r="E68" s="188"/>
      <c r="F68" s="228"/>
      <c r="G68" s="61"/>
      <c r="H68" s="345"/>
      <c r="I68" s="318"/>
      <c r="J68" s="316"/>
      <c r="K68" s="62"/>
    </row>
    <row r="69" spans="1:12" ht="15" customHeight="1" x14ac:dyDescent="0.2">
      <c r="A69" s="187">
        <v>75</v>
      </c>
      <c r="B69" s="345"/>
      <c r="C69" s="95"/>
      <c r="D69" s="205" t="s">
        <v>7</v>
      </c>
      <c r="E69" s="188"/>
      <c r="F69" s="228" t="s">
        <v>199</v>
      </c>
      <c r="G69" s="61"/>
      <c r="H69" s="345"/>
      <c r="I69" s="363"/>
      <c r="J69" s="316"/>
      <c r="K69" s="62"/>
    </row>
    <row r="70" spans="1:12" ht="15" customHeight="1" x14ac:dyDescent="0.2">
      <c r="A70" s="187">
        <v>76</v>
      </c>
      <c r="B70" s="345"/>
      <c r="C70" s="345"/>
      <c r="D70" s="95"/>
      <c r="E70" s="188"/>
      <c r="F70" s="228"/>
      <c r="G70" s="61"/>
      <c r="H70" s="345"/>
      <c r="I70" s="318"/>
      <c r="J70" s="316"/>
      <c r="K70" s="62"/>
    </row>
    <row r="71" spans="1:12" ht="15" customHeight="1" x14ac:dyDescent="0.2">
      <c r="A71" s="187">
        <v>77</v>
      </c>
      <c r="B71" s="345"/>
      <c r="C71" s="95"/>
      <c r="D71" s="205" t="s">
        <v>6</v>
      </c>
      <c r="E71" s="188"/>
      <c r="F71" s="228" t="s">
        <v>200</v>
      </c>
      <c r="G71" s="61"/>
      <c r="H71" s="345"/>
      <c r="I71" s="363"/>
      <c r="J71" s="316"/>
      <c r="K71" s="62"/>
    </row>
    <row r="72" spans="1:12" ht="15" customHeight="1" x14ac:dyDescent="0.2">
      <c r="A72" s="187">
        <v>78</v>
      </c>
      <c r="B72" s="345"/>
      <c r="C72" s="345"/>
      <c r="D72" s="95"/>
      <c r="E72" s="188"/>
      <c r="F72" s="228"/>
      <c r="G72" s="61"/>
      <c r="H72" s="345"/>
      <c r="I72" s="318"/>
      <c r="J72" s="316"/>
      <c r="K72" s="62"/>
    </row>
    <row r="73" spans="1:12" ht="15" customHeight="1" x14ac:dyDescent="0.2">
      <c r="A73" s="187">
        <v>79</v>
      </c>
      <c r="B73" s="345"/>
      <c r="C73" s="95"/>
      <c r="D73" s="205" t="s">
        <v>7</v>
      </c>
      <c r="E73" s="188"/>
      <c r="F73" s="228" t="s">
        <v>201</v>
      </c>
      <c r="G73" s="61"/>
      <c r="H73" s="345"/>
      <c r="I73" s="363"/>
      <c r="J73" s="316"/>
      <c r="K73" s="62"/>
    </row>
    <row r="74" spans="1:12" ht="15" customHeight="1" thickBot="1" x14ac:dyDescent="0.25">
      <c r="A74" s="187">
        <v>80</v>
      </c>
      <c r="B74" s="345"/>
      <c r="C74" s="345"/>
      <c r="D74" s="61"/>
      <c r="E74" s="188"/>
      <c r="F74" s="228"/>
      <c r="G74" s="61"/>
      <c r="H74" s="345"/>
      <c r="I74" s="316"/>
      <c r="J74" s="318"/>
      <c r="K74" s="62"/>
    </row>
    <row r="75" spans="1:12" ht="15" customHeight="1" thickBot="1" x14ac:dyDescent="0.25">
      <c r="A75" s="187">
        <v>81</v>
      </c>
      <c r="B75" s="345"/>
      <c r="C75" s="345"/>
      <c r="D75" s="345"/>
      <c r="E75" s="188" t="s">
        <v>202</v>
      </c>
      <c r="F75" s="228"/>
      <c r="G75" s="345"/>
      <c r="H75" s="345"/>
      <c r="I75" s="316"/>
      <c r="J75" s="370">
        <f>I59+I61-I63+I65-I67+I69-I71+I73</f>
        <v>0</v>
      </c>
      <c r="K75" s="62"/>
      <c r="L75" s="413" t="s">
        <v>657</v>
      </c>
    </row>
    <row r="76" spans="1:12" ht="15" customHeight="1" x14ac:dyDescent="0.2">
      <c r="A76" s="187">
        <v>82</v>
      </c>
      <c r="B76" s="345"/>
      <c r="C76" s="345"/>
      <c r="D76" s="345"/>
      <c r="E76" s="228"/>
      <c r="F76" s="228"/>
      <c r="G76" s="345"/>
      <c r="H76" s="345"/>
      <c r="I76" s="345"/>
      <c r="J76" s="345"/>
      <c r="K76" s="62"/>
    </row>
    <row r="77" spans="1:12" ht="30" customHeight="1" x14ac:dyDescent="0.3">
      <c r="A77" s="187">
        <v>83</v>
      </c>
      <c r="B77" s="345"/>
      <c r="C77" s="225" t="s">
        <v>364</v>
      </c>
      <c r="D77" s="345"/>
      <c r="E77" s="228"/>
      <c r="F77" s="228"/>
      <c r="G77" s="345"/>
      <c r="H77" s="345"/>
      <c r="I77" s="345"/>
      <c r="J77" s="103"/>
      <c r="K77" s="62"/>
      <c r="L77" s="414"/>
    </row>
    <row r="78" spans="1:12" ht="29.25" customHeight="1" x14ac:dyDescent="0.2">
      <c r="A78" s="187">
        <v>84</v>
      </c>
      <c r="B78" s="345"/>
      <c r="C78" s="345"/>
      <c r="D78" s="218"/>
      <c r="E78" s="345"/>
      <c r="F78" s="750" t="s">
        <v>691</v>
      </c>
      <c r="G78" s="750"/>
      <c r="H78" s="750"/>
      <c r="I78" s="750"/>
      <c r="J78" s="750"/>
      <c r="K78" s="62"/>
    </row>
    <row r="79" spans="1:12" ht="15" customHeight="1" x14ac:dyDescent="0.2">
      <c r="A79" s="187">
        <v>85</v>
      </c>
      <c r="B79" s="345"/>
      <c r="C79" s="345"/>
      <c r="D79" s="226"/>
      <c r="E79" s="345"/>
      <c r="F79" s="345"/>
      <c r="G79" s="345"/>
      <c r="H79" s="345"/>
      <c r="I79" s="103"/>
      <c r="J79" s="345"/>
      <c r="K79" s="62"/>
    </row>
    <row r="80" spans="1:12" ht="30" customHeight="1" x14ac:dyDescent="0.3">
      <c r="A80" s="187">
        <v>86</v>
      </c>
      <c r="B80" s="345"/>
      <c r="C80" s="225" t="s">
        <v>424</v>
      </c>
      <c r="D80" s="345"/>
      <c r="E80" s="228"/>
      <c r="F80" s="228"/>
      <c r="G80" s="345"/>
      <c r="H80" s="345"/>
      <c r="I80" s="345"/>
      <c r="J80" s="103"/>
      <c r="K80" s="62"/>
      <c r="L80" s="414"/>
    </row>
    <row r="81" spans="1:13" ht="15" customHeight="1" x14ac:dyDescent="0.2">
      <c r="A81" s="187">
        <v>87</v>
      </c>
      <c r="B81" s="345"/>
      <c r="C81" s="345"/>
      <c r="D81" s="345"/>
      <c r="E81" s="228"/>
      <c r="F81" s="228"/>
      <c r="G81" s="345"/>
      <c r="H81" s="345"/>
      <c r="I81" s="345"/>
      <c r="J81" s="109" t="s">
        <v>130</v>
      </c>
      <c r="K81" s="62"/>
      <c r="L81" s="414"/>
    </row>
    <row r="82" spans="1:13" ht="15" customHeight="1" x14ac:dyDescent="0.3">
      <c r="A82" s="187">
        <v>88</v>
      </c>
      <c r="B82" s="345"/>
      <c r="C82" s="225"/>
      <c r="D82" s="335"/>
      <c r="E82" s="639" t="s">
        <v>683</v>
      </c>
      <c r="F82" s="639"/>
      <c r="G82" s="335"/>
      <c r="H82" s="102"/>
      <c r="I82" s="364"/>
      <c r="J82" s="316"/>
      <c r="K82" s="62"/>
      <c r="L82" s="520"/>
      <c r="M82" s="516" t="s">
        <v>760</v>
      </c>
    </row>
    <row r="83" spans="1:13" ht="15" customHeight="1" x14ac:dyDescent="0.2">
      <c r="A83" s="187">
        <v>89</v>
      </c>
      <c r="B83" s="345"/>
      <c r="C83" s="95"/>
      <c r="D83" s="87" t="s">
        <v>6</v>
      </c>
      <c r="E83" s="345"/>
      <c r="F83" s="228" t="s">
        <v>431</v>
      </c>
      <c r="G83" s="335"/>
      <c r="H83" s="102"/>
      <c r="I83" s="364"/>
      <c r="J83" s="316"/>
      <c r="K83" s="62"/>
      <c r="L83" s="416"/>
    </row>
    <row r="84" spans="1:13" ht="15" customHeight="1" x14ac:dyDescent="0.2">
      <c r="A84" s="187">
        <v>90</v>
      </c>
      <c r="B84" s="345"/>
      <c r="C84" s="95"/>
      <c r="D84" s="87" t="s">
        <v>7</v>
      </c>
      <c r="E84" s="345"/>
      <c r="F84" s="228" t="s">
        <v>203</v>
      </c>
      <c r="G84" s="345"/>
      <c r="H84" s="345"/>
      <c r="I84" s="363"/>
      <c r="J84" s="316"/>
      <c r="K84" s="62"/>
    </row>
    <row r="85" spans="1:13" ht="15" customHeight="1" x14ac:dyDescent="0.2">
      <c r="A85" s="187">
        <v>91</v>
      </c>
      <c r="B85" s="345"/>
      <c r="C85" s="95"/>
      <c r="D85" s="87" t="s">
        <v>6</v>
      </c>
      <c r="E85" s="345"/>
      <c r="F85" s="228" t="s">
        <v>204</v>
      </c>
      <c r="G85" s="345"/>
      <c r="H85" s="345"/>
      <c r="I85" s="363"/>
      <c r="J85" s="316"/>
      <c r="K85" s="62"/>
    </row>
    <row r="86" spans="1:13" ht="15" customHeight="1" x14ac:dyDescent="0.2">
      <c r="A86" s="187">
        <v>92</v>
      </c>
      <c r="B86" s="345"/>
      <c r="C86" s="95"/>
      <c r="D86" s="87" t="s">
        <v>7</v>
      </c>
      <c r="E86" s="345"/>
      <c r="F86" s="228" t="s">
        <v>140</v>
      </c>
      <c r="G86" s="345"/>
      <c r="H86" s="345"/>
      <c r="I86" s="363"/>
      <c r="J86" s="316"/>
      <c r="K86" s="62"/>
    </row>
    <row r="87" spans="1:13" s="592" customFormat="1" ht="15" customHeight="1" x14ac:dyDescent="0.2">
      <c r="A87" s="187">
        <v>93</v>
      </c>
      <c r="B87" s="636"/>
      <c r="C87" s="95"/>
      <c r="D87" s="87" t="s">
        <v>7</v>
      </c>
      <c r="E87" s="636"/>
      <c r="F87" s="228" t="s">
        <v>139</v>
      </c>
      <c r="G87" s="636"/>
      <c r="H87" s="636"/>
      <c r="I87" s="363"/>
      <c r="J87" s="316"/>
      <c r="K87" s="62"/>
      <c r="L87" s="413"/>
    </row>
    <row r="88" spans="1:13" ht="15" customHeight="1" thickBot="1" x14ac:dyDescent="0.25">
      <c r="A88" s="187">
        <v>94</v>
      </c>
      <c r="B88" s="345"/>
      <c r="C88" s="640"/>
      <c r="D88" s="641" t="s">
        <v>7</v>
      </c>
      <c r="E88" s="552"/>
      <c r="F88" s="556" t="s">
        <v>731</v>
      </c>
      <c r="G88" s="345"/>
      <c r="H88" s="345"/>
      <c r="I88" s="578"/>
      <c r="J88" s="316"/>
      <c r="K88" s="62"/>
    </row>
    <row r="89" spans="1:13" ht="15" customHeight="1" thickBot="1" x14ac:dyDescent="0.25">
      <c r="A89" s="681">
        <v>95</v>
      </c>
      <c r="B89" s="345"/>
      <c r="C89" s="345"/>
      <c r="D89" s="345"/>
      <c r="E89" s="555" t="s">
        <v>425</v>
      </c>
      <c r="F89" s="556"/>
      <c r="G89" s="345"/>
      <c r="H89" s="345"/>
      <c r="I89" s="316"/>
      <c r="J89" s="659">
        <f>I82-I83+I84-I85+I86+I88+I87</f>
        <v>0</v>
      </c>
      <c r="K89" s="62"/>
    </row>
    <row r="90" spans="1:13" x14ac:dyDescent="0.2">
      <c r="A90" s="64"/>
      <c r="B90" s="66"/>
      <c r="C90" s="66"/>
      <c r="D90" s="66"/>
      <c r="E90" s="66"/>
      <c r="F90" s="66"/>
      <c r="G90" s="66"/>
      <c r="H90" s="66"/>
      <c r="I90" s="66"/>
      <c r="J90" s="66"/>
      <c r="K90" s="73"/>
    </row>
    <row r="91" spans="1:13" s="1" customFormat="1" x14ac:dyDescent="0.2">
      <c r="A91" s="162"/>
      <c r="B91" s="162"/>
      <c r="C91" s="162"/>
      <c r="D91" s="162"/>
      <c r="E91" s="162"/>
      <c r="F91" s="162"/>
      <c r="G91" s="162"/>
      <c r="H91" s="162"/>
      <c r="I91" s="162"/>
      <c r="J91" s="162"/>
      <c r="K91" s="162"/>
      <c r="L91" s="416"/>
    </row>
    <row r="92" spans="1:13" s="1" customFormat="1" x14ac:dyDescent="0.2">
      <c r="A92" s="162"/>
      <c r="B92" s="162"/>
      <c r="C92" s="162"/>
      <c r="D92" s="162"/>
      <c r="E92" s="162"/>
      <c r="F92" s="162"/>
      <c r="G92" s="162"/>
      <c r="H92" s="162"/>
      <c r="I92" s="162"/>
      <c r="J92" s="162"/>
      <c r="K92" s="162"/>
      <c r="L92" s="416"/>
    </row>
    <row r="93" spans="1:13" s="1" customFormat="1" x14ac:dyDescent="0.2">
      <c r="A93" s="162"/>
      <c r="B93" s="162"/>
      <c r="C93" s="162"/>
      <c r="D93" s="162"/>
      <c r="E93" s="162"/>
      <c r="F93" s="162"/>
      <c r="G93" s="162"/>
      <c r="H93" s="162"/>
      <c r="I93" s="162"/>
      <c r="J93" s="162"/>
      <c r="K93" s="162"/>
      <c r="L93" s="416"/>
    </row>
    <row r="94" spans="1:13" s="1" customFormat="1" x14ac:dyDescent="0.2">
      <c r="A94" s="162"/>
      <c r="B94" s="162"/>
      <c r="C94" s="162"/>
      <c r="D94" s="162"/>
      <c r="E94" s="162"/>
      <c r="F94" s="162"/>
      <c r="G94" s="162"/>
      <c r="H94" s="162"/>
      <c r="I94" s="162"/>
      <c r="J94" s="162"/>
      <c r="K94" s="162"/>
      <c r="L94" s="416"/>
    </row>
    <row r="95" spans="1:13" s="1" customFormat="1" x14ac:dyDescent="0.2">
      <c r="A95" s="162"/>
      <c r="B95" s="162"/>
      <c r="C95" s="162"/>
      <c r="D95" s="162"/>
      <c r="E95" s="162"/>
      <c r="F95" s="162"/>
      <c r="G95" s="162"/>
      <c r="H95" s="162"/>
      <c r="I95" s="162"/>
      <c r="J95" s="162"/>
      <c r="K95" s="162"/>
      <c r="L95" s="416"/>
    </row>
    <row r="96" spans="1:13" s="1" customFormat="1" x14ac:dyDescent="0.2">
      <c r="A96" s="162"/>
      <c r="B96" s="162"/>
      <c r="C96" s="162"/>
      <c r="D96" s="162"/>
      <c r="E96" s="162"/>
      <c r="F96" s="162"/>
      <c r="G96" s="162"/>
      <c r="H96" s="162"/>
      <c r="I96" s="162"/>
      <c r="J96" s="162"/>
      <c r="K96" s="162"/>
      <c r="L96" s="416"/>
    </row>
    <row r="97" spans="1:12" s="1" customFormat="1" x14ac:dyDescent="0.2">
      <c r="A97" s="162"/>
      <c r="B97" s="162"/>
      <c r="C97" s="162"/>
      <c r="D97" s="162"/>
      <c r="E97" s="162"/>
      <c r="F97" s="162"/>
      <c r="G97" s="162"/>
      <c r="H97" s="162"/>
      <c r="I97" s="162"/>
      <c r="J97" s="162"/>
      <c r="K97" s="162"/>
      <c r="L97" s="416"/>
    </row>
    <row r="98" spans="1:12" s="1" customFormat="1" x14ac:dyDescent="0.2">
      <c r="A98" s="162"/>
      <c r="B98" s="162"/>
      <c r="C98" s="162"/>
      <c r="D98" s="162"/>
      <c r="E98" s="162"/>
      <c r="F98" s="162"/>
      <c r="G98" s="162"/>
      <c r="H98" s="162"/>
      <c r="I98" s="162"/>
      <c r="J98" s="162"/>
      <c r="K98" s="162"/>
      <c r="L98" s="416"/>
    </row>
    <row r="99" spans="1:12" s="1" customFormat="1" x14ac:dyDescent="0.2">
      <c r="A99" s="162"/>
      <c r="B99" s="162"/>
      <c r="C99" s="162"/>
      <c r="D99" s="162"/>
      <c r="E99" s="162"/>
      <c r="F99" s="162"/>
      <c r="G99" s="162"/>
      <c r="H99" s="162"/>
      <c r="I99" s="162"/>
      <c r="J99" s="162"/>
      <c r="K99" s="162"/>
      <c r="L99" s="416"/>
    </row>
    <row r="100" spans="1:12" s="1" customFormat="1" x14ac:dyDescent="0.2">
      <c r="A100" s="162"/>
      <c r="B100" s="162"/>
      <c r="C100" s="162"/>
      <c r="D100" s="162"/>
      <c r="E100" s="162"/>
      <c r="F100" s="162"/>
      <c r="G100" s="162"/>
      <c r="H100" s="162"/>
      <c r="I100" s="162"/>
      <c r="J100" s="162"/>
      <c r="K100" s="162"/>
      <c r="L100" s="416"/>
    </row>
    <row r="101" spans="1:12" s="1" customFormat="1" x14ac:dyDescent="0.2">
      <c r="A101" s="162"/>
      <c r="B101" s="162"/>
      <c r="C101" s="162"/>
      <c r="D101" s="162"/>
      <c r="E101" s="162"/>
      <c r="F101" s="162"/>
      <c r="G101" s="162"/>
      <c r="H101" s="162"/>
      <c r="I101" s="162"/>
      <c r="J101" s="162"/>
      <c r="K101" s="162"/>
      <c r="L101" s="416"/>
    </row>
    <row r="102" spans="1:12" s="1" customFormat="1" x14ac:dyDescent="0.2">
      <c r="A102" s="162"/>
      <c r="B102" s="162"/>
      <c r="C102" s="162"/>
      <c r="D102" s="162"/>
      <c r="E102" s="162"/>
      <c r="F102" s="162"/>
      <c r="G102" s="162"/>
      <c r="H102" s="162"/>
      <c r="I102" s="162"/>
      <c r="J102" s="162"/>
      <c r="K102" s="162"/>
      <c r="L102" s="416"/>
    </row>
    <row r="103" spans="1:12" s="1" customFormat="1" x14ac:dyDescent="0.2">
      <c r="A103" s="162"/>
      <c r="B103" s="162"/>
      <c r="C103" s="162"/>
      <c r="D103" s="162"/>
      <c r="E103" s="162"/>
      <c r="F103" s="162"/>
      <c r="G103" s="162"/>
      <c r="H103" s="162"/>
      <c r="I103" s="162"/>
      <c r="J103" s="162"/>
      <c r="K103" s="162"/>
      <c r="L103" s="416"/>
    </row>
    <row r="104" spans="1:12" s="1" customFormat="1" x14ac:dyDescent="0.2">
      <c r="A104" s="162"/>
      <c r="B104" s="162"/>
      <c r="C104" s="162"/>
      <c r="D104" s="162"/>
      <c r="E104" s="162"/>
      <c r="F104" s="162"/>
      <c r="G104" s="162"/>
      <c r="H104" s="162"/>
      <c r="I104" s="162"/>
      <c r="J104" s="162"/>
      <c r="K104" s="162"/>
      <c r="L104" s="416"/>
    </row>
    <row r="105" spans="1:12" s="1" customFormat="1" x14ac:dyDescent="0.2">
      <c r="A105" s="162"/>
      <c r="B105" s="162"/>
      <c r="C105" s="162"/>
      <c r="D105" s="162"/>
      <c r="E105" s="162"/>
      <c r="F105" s="162"/>
      <c r="G105" s="162"/>
      <c r="H105" s="162"/>
      <c r="I105" s="162"/>
      <c r="J105" s="162"/>
      <c r="K105" s="162"/>
      <c r="L105" s="416"/>
    </row>
    <row r="106" spans="1:12" s="1" customFormat="1" x14ac:dyDescent="0.2">
      <c r="A106" s="162"/>
      <c r="B106" s="162"/>
      <c r="C106" s="162"/>
      <c r="D106" s="162"/>
      <c r="E106" s="162"/>
      <c r="F106" s="162"/>
      <c r="G106" s="162"/>
      <c r="H106" s="162"/>
      <c r="I106" s="162"/>
      <c r="J106" s="162"/>
      <c r="K106" s="162"/>
      <c r="L106" s="416"/>
    </row>
    <row r="107" spans="1:12" s="1" customFormat="1" x14ac:dyDescent="0.2">
      <c r="A107" s="162"/>
      <c r="B107" s="162"/>
      <c r="C107" s="162"/>
      <c r="D107" s="162"/>
      <c r="E107" s="162"/>
      <c r="F107" s="162"/>
      <c r="G107" s="162"/>
      <c r="H107" s="162"/>
      <c r="I107" s="162"/>
      <c r="J107" s="162"/>
      <c r="K107" s="162"/>
      <c r="L107" s="416"/>
    </row>
    <row r="108" spans="1:12" s="1" customFormat="1" x14ac:dyDescent="0.2">
      <c r="A108" s="162"/>
      <c r="B108" s="162"/>
      <c r="C108" s="162"/>
      <c r="D108" s="162"/>
      <c r="E108" s="162"/>
      <c r="F108" s="162"/>
      <c r="G108" s="162"/>
      <c r="H108" s="162"/>
      <c r="I108" s="162"/>
      <c r="J108" s="162"/>
      <c r="K108" s="162"/>
      <c r="L108" s="416"/>
    </row>
    <row r="109" spans="1:12" s="1" customFormat="1" x14ac:dyDescent="0.2">
      <c r="A109" s="162"/>
      <c r="B109" s="162"/>
      <c r="C109" s="162"/>
      <c r="D109" s="162"/>
      <c r="E109" s="162"/>
      <c r="F109" s="162"/>
      <c r="G109" s="162"/>
      <c r="H109" s="162"/>
      <c r="I109" s="162"/>
      <c r="J109" s="162"/>
      <c r="K109" s="162"/>
      <c r="L109" s="416"/>
    </row>
    <row r="110" spans="1:12" s="1" customFormat="1" x14ac:dyDescent="0.2">
      <c r="A110" s="162"/>
      <c r="B110" s="162"/>
      <c r="C110" s="162"/>
      <c r="D110" s="162"/>
      <c r="E110" s="162"/>
      <c r="F110" s="162"/>
      <c r="G110" s="162"/>
      <c r="H110" s="162"/>
      <c r="I110" s="162"/>
      <c r="J110" s="162"/>
      <c r="K110" s="162"/>
      <c r="L110" s="416"/>
    </row>
    <row r="111" spans="1:12" s="1" customFormat="1" x14ac:dyDescent="0.2">
      <c r="A111" s="162"/>
      <c r="B111" s="162"/>
      <c r="C111" s="162"/>
      <c r="D111" s="162"/>
      <c r="E111" s="162"/>
      <c r="F111" s="162"/>
      <c r="G111" s="162"/>
      <c r="H111" s="162"/>
      <c r="I111" s="162"/>
      <c r="J111" s="162"/>
      <c r="K111" s="162"/>
      <c r="L111" s="416"/>
    </row>
    <row r="112" spans="1:12" s="1" customFormat="1" x14ac:dyDescent="0.2">
      <c r="A112" s="162"/>
      <c r="B112" s="162"/>
      <c r="C112" s="162"/>
      <c r="D112" s="162"/>
      <c r="E112" s="162"/>
      <c r="F112" s="162"/>
      <c r="G112" s="162"/>
      <c r="H112" s="162"/>
      <c r="I112" s="162"/>
      <c r="J112" s="162"/>
      <c r="K112" s="162"/>
      <c r="L112" s="416"/>
    </row>
    <row r="113" spans="1:12" s="1" customFormat="1" x14ac:dyDescent="0.2">
      <c r="A113" s="162"/>
      <c r="B113" s="162"/>
      <c r="C113" s="162"/>
      <c r="D113" s="162"/>
      <c r="E113" s="162"/>
      <c r="F113" s="162"/>
      <c r="G113" s="162"/>
      <c r="H113" s="162"/>
      <c r="I113" s="162"/>
      <c r="J113" s="162"/>
      <c r="K113" s="162"/>
      <c r="L113" s="416"/>
    </row>
    <row r="114" spans="1:12" s="1" customFormat="1" x14ac:dyDescent="0.2">
      <c r="A114" s="162"/>
      <c r="B114" s="162"/>
      <c r="C114" s="162"/>
      <c r="D114" s="162"/>
      <c r="E114" s="162"/>
      <c r="F114" s="162"/>
      <c r="G114" s="162"/>
      <c r="H114" s="162"/>
      <c r="I114" s="162"/>
      <c r="J114" s="162"/>
      <c r="K114" s="162"/>
      <c r="L114" s="416"/>
    </row>
    <row r="115" spans="1:12" s="1" customFormat="1" x14ac:dyDescent="0.2">
      <c r="A115" s="162"/>
      <c r="B115" s="162"/>
      <c r="C115" s="162"/>
      <c r="D115" s="162"/>
      <c r="E115" s="162"/>
      <c r="F115" s="162"/>
      <c r="G115" s="162"/>
      <c r="H115" s="162"/>
      <c r="I115" s="162"/>
      <c r="J115" s="162"/>
      <c r="K115" s="162"/>
      <c r="L115" s="416"/>
    </row>
    <row r="116" spans="1:12" s="1" customFormat="1" x14ac:dyDescent="0.2">
      <c r="A116" s="162"/>
      <c r="B116" s="162"/>
      <c r="C116" s="162"/>
      <c r="D116" s="162"/>
      <c r="E116" s="162"/>
      <c r="F116" s="162"/>
      <c r="G116" s="162"/>
      <c r="H116" s="162"/>
      <c r="I116" s="162"/>
      <c r="J116" s="162"/>
      <c r="K116" s="162"/>
      <c r="L116" s="416"/>
    </row>
    <row r="117" spans="1:12" s="1" customFormat="1" x14ac:dyDescent="0.2">
      <c r="A117" s="162"/>
      <c r="B117" s="162"/>
      <c r="C117" s="162"/>
      <c r="D117" s="162"/>
      <c r="E117" s="162"/>
      <c r="F117" s="162"/>
      <c r="G117" s="162"/>
      <c r="H117" s="162"/>
      <c r="I117" s="162"/>
      <c r="J117" s="162"/>
      <c r="K117" s="162"/>
      <c r="L117" s="416"/>
    </row>
    <row r="118" spans="1:12" s="1" customFormat="1" x14ac:dyDescent="0.2">
      <c r="A118" s="162"/>
      <c r="B118" s="162"/>
      <c r="C118" s="162"/>
      <c r="D118" s="162"/>
      <c r="E118" s="162"/>
      <c r="F118" s="162"/>
      <c r="G118" s="162"/>
      <c r="H118" s="162"/>
      <c r="I118" s="162"/>
      <c r="J118" s="162"/>
      <c r="K118" s="162"/>
      <c r="L118" s="416"/>
    </row>
    <row r="119" spans="1:12" s="1" customFormat="1" x14ac:dyDescent="0.2">
      <c r="A119" s="162"/>
      <c r="B119" s="162"/>
      <c r="C119" s="162"/>
      <c r="D119" s="162"/>
      <c r="E119" s="162"/>
      <c r="F119" s="162"/>
      <c r="G119" s="162"/>
      <c r="H119" s="162"/>
      <c r="I119" s="162"/>
      <c r="J119" s="162"/>
      <c r="K119" s="162"/>
      <c r="L119" s="416"/>
    </row>
    <row r="120" spans="1:12" s="1" customFormat="1" x14ac:dyDescent="0.2">
      <c r="A120" s="162"/>
      <c r="B120" s="162"/>
      <c r="C120" s="162"/>
      <c r="D120" s="162"/>
      <c r="E120" s="162"/>
      <c r="F120" s="162"/>
      <c r="G120" s="162"/>
      <c r="H120" s="162"/>
      <c r="I120" s="162"/>
      <c r="J120" s="162"/>
      <c r="K120" s="162"/>
      <c r="L120" s="416"/>
    </row>
    <row r="121" spans="1:12" s="1" customFormat="1" x14ac:dyDescent="0.2">
      <c r="A121" s="162"/>
      <c r="B121" s="162"/>
      <c r="C121" s="162"/>
      <c r="D121" s="162"/>
      <c r="E121" s="162"/>
      <c r="F121" s="162"/>
      <c r="G121" s="162"/>
      <c r="H121" s="162"/>
      <c r="I121" s="162"/>
      <c r="J121" s="162"/>
      <c r="K121" s="162"/>
      <c r="L121" s="416"/>
    </row>
    <row r="122" spans="1:12" s="1" customFormat="1" x14ac:dyDescent="0.2">
      <c r="A122" s="162"/>
      <c r="B122" s="162"/>
      <c r="C122" s="162"/>
      <c r="D122" s="162"/>
      <c r="E122" s="162"/>
      <c r="F122" s="162"/>
      <c r="G122" s="162"/>
      <c r="H122" s="162"/>
      <c r="I122" s="162"/>
      <c r="J122" s="162"/>
      <c r="K122" s="162"/>
      <c r="L122" s="416"/>
    </row>
    <row r="123" spans="1:12" s="1" customFormat="1" x14ac:dyDescent="0.2">
      <c r="A123" s="162"/>
      <c r="B123" s="162"/>
      <c r="C123" s="162"/>
      <c r="D123" s="162"/>
      <c r="E123" s="162"/>
      <c r="F123" s="162"/>
      <c r="G123" s="162"/>
      <c r="H123" s="162"/>
      <c r="I123" s="162"/>
      <c r="J123" s="162"/>
      <c r="K123" s="162"/>
      <c r="L123" s="416"/>
    </row>
    <row r="124" spans="1:12" s="1" customFormat="1" x14ac:dyDescent="0.2">
      <c r="A124" s="162"/>
      <c r="B124" s="162"/>
      <c r="C124" s="162"/>
      <c r="D124" s="162"/>
      <c r="E124" s="162"/>
      <c r="F124" s="162"/>
      <c r="G124" s="162"/>
      <c r="H124" s="162"/>
      <c r="I124" s="162"/>
      <c r="J124" s="162"/>
      <c r="K124" s="162"/>
      <c r="L124" s="416"/>
    </row>
    <row r="125" spans="1:12" s="1" customFormat="1" x14ac:dyDescent="0.2">
      <c r="A125" s="162"/>
      <c r="B125" s="162"/>
      <c r="C125" s="162"/>
      <c r="D125" s="162"/>
      <c r="E125" s="162"/>
      <c r="F125" s="162"/>
      <c r="G125" s="162"/>
      <c r="H125" s="162"/>
      <c r="I125" s="162"/>
      <c r="J125" s="162"/>
      <c r="K125" s="162"/>
      <c r="L125" s="416"/>
    </row>
    <row r="126" spans="1:12" s="1" customFormat="1" x14ac:dyDescent="0.2">
      <c r="A126" s="162"/>
      <c r="B126" s="162"/>
      <c r="C126" s="162"/>
      <c r="D126" s="162"/>
      <c r="E126" s="162"/>
      <c r="F126" s="162"/>
      <c r="G126" s="162"/>
      <c r="H126" s="162"/>
      <c r="I126" s="162"/>
      <c r="J126" s="162"/>
      <c r="K126" s="162"/>
      <c r="L126" s="416"/>
    </row>
    <row r="127" spans="1:12" s="1" customFormat="1" x14ac:dyDescent="0.2">
      <c r="A127" s="162"/>
      <c r="B127" s="162"/>
      <c r="C127" s="162"/>
      <c r="D127" s="162"/>
      <c r="E127" s="162"/>
      <c r="F127" s="162"/>
      <c r="G127" s="162"/>
      <c r="H127" s="162"/>
      <c r="I127" s="162"/>
      <c r="J127" s="162"/>
      <c r="K127" s="162"/>
      <c r="L127" s="416"/>
    </row>
    <row r="128" spans="1:12" s="1" customFormat="1" x14ac:dyDescent="0.2">
      <c r="A128" s="162"/>
      <c r="B128" s="162"/>
      <c r="C128" s="162"/>
      <c r="D128" s="162"/>
      <c r="E128" s="162"/>
      <c r="F128" s="162"/>
      <c r="G128" s="162"/>
      <c r="H128" s="162"/>
      <c r="I128" s="162"/>
      <c r="J128" s="162"/>
      <c r="K128" s="162"/>
      <c r="L128" s="416"/>
    </row>
    <row r="129" spans="1:12" s="1" customFormat="1" x14ac:dyDescent="0.2">
      <c r="A129" s="162"/>
      <c r="B129" s="162"/>
      <c r="C129" s="162"/>
      <c r="D129" s="162"/>
      <c r="E129" s="162"/>
      <c r="F129" s="162"/>
      <c r="G129" s="162"/>
      <c r="H129" s="162"/>
      <c r="I129" s="162"/>
      <c r="J129" s="162"/>
      <c r="K129" s="162"/>
      <c r="L129" s="416"/>
    </row>
    <row r="130" spans="1:12" s="1" customFormat="1" x14ac:dyDescent="0.2">
      <c r="A130" s="162"/>
      <c r="B130" s="162"/>
      <c r="C130" s="162"/>
      <c r="D130" s="162"/>
      <c r="E130" s="162"/>
      <c r="F130" s="162"/>
      <c r="G130" s="162"/>
      <c r="H130" s="162"/>
      <c r="I130" s="162"/>
      <c r="J130" s="162"/>
      <c r="K130" s="162"/>
      <c r="L130" s="416"/>
    </row>
    <row r="131" spans="1:12" s="1" customFormat="1" x14ac:dyDescent="0.2">
      <c r="A131" s="162"/>
      <c r="B131" s="162"/>
      <c r="C131" s="162"/>
      <c r="D131" s="162"/>
      <c r="E131" s="162"/>
      <c r="F131" s="162"/>
      <c r="G131" s="162"/>
      <c r="H131" s="162"/>
      <c r="I131" s="162"/>
      <c r="J131" s="162"/>
      <c r="K131" s="162"/>
      <c r="L131" s="416"/>
    </row>
    <row r="132" spans="1:12" s="1" customFormat="1" x14ac:dyDescent="0.2">
      <c r="A132" s="162"/>
      <c r="B132" s="162"/>
      <c r="C132" s="162"/>
      <c r="D132" s="162"/>
      <c r="E132" s="162"/>
      <c r="F132" s="162"/>
      <c r="G132" s="162"/>
      <c r="H132" s="162"/>
      <c r="I132" s="162"/>
      <c r="J132" s="162"/>
      <c r="K132" s="162"/>
      <c r="L132" s="416"/>
    </row>
    <row r="133" spans="1:12" s="1" customFormat="1" x14ac:dyDescent="0.2">
      <c r="A133" s="162"/>
      <c r="B133" s="162"/>
      <c r="C133" s="162"/>
      <c r="D133" s="162"/>
      <c r="E133" s="162"/>
      <c r="F133" s="162"/>
      <c r="G133" s="162"/>
      <c r="H133" s="162"/>
      <c r="I133" s="162"/>
      <c r="J133" s="162"/>
      <c r="K133" s="162"/>
      <c r="L133" s="416"/>
    </row>
    <row r="134" spans="1:12" s="1" customFormat="1" x14ac:dyDescent="0.2">
      <c r="A134" s="162"/>
      <c r="B134" s="162"/>
      <c r="C134" s="162"/>
      <c r="D134" s="162"/>
      <c r="E134" s="162"/>
      <c r="F134" s="162"/>
      <c r="G134" s="162"/>
      <c r="H134" s="162"/>
      <c r="I134" s="162"/>
      <c r="J134" s="162"/>
      <c r="K134" s="162"/>
      <c r="L134" s="416"/>
    </row>
    <row r="135" spans="1:12" s="1" customFormat="1" x14ac:dyDescent="0.2">
      <c r="A135" s="162"/>
      <c r="B135" s="162"/>
      <c r="C135" s="162"/>
      <c r="D135" s="162"/>
      <c r="E135" s="162"/>
      <c r="F135" s="162"/>
      <c r="G135" s="162"/>
      <c r="H135" s="162"/>
      <c r="I135" s="162"/>
      <c r="J135" s="162"/>
      <c r="K135" s="162"/>
      <c r="L135" s="416"/>
    </row>
    <row r="136" spans="1:12" s="1" customFormat="1" x14ac:dyDescent="0.2">
      <c r="A136" s="162"/>
      <c r="B136" s="162"/>
      <c r="C136" s="162"/>
      <c r="D136" s="162"/>
      <c r="E136" s="162"/>
      <c r="F136" s="162"/>
      <c r="G136" s="162"/>
      <c r="H136" s="162"/>
      <c r="I136" s="162"/>
      <c r="J136" s="162"/>
      <c r="K136" s="162"/>
      <c r="L136" s="416"/>
    </row>
    <row r="137" spans="1:12" s="1" customFormat="1" x14ac:dyDescent="0.2">
      <c r="A137" s="162"/>
      <c r="B137" s="162"/>
      <c r="C137" s="162"/>
      <c r="D137" s="162"/>
      <c r="E137" s="162"/>
      <c r="F137" s="162"/>
      <c r="G137" s="162"/>
      <c r="H137" s="162"/>
      <c r="I137" s="162"/>
      <c r="J137" s="162"/>
      <c r="K137" s="162"/>
      <c r="L137" s="416"/>
    </row>
    <row r="138" spans="1:12" s="1" customFormat="1" x14ac:dyDescent="0.2">
      <c r="A138" s="162"/>
      <c r="B138" s="162"/>
      <c r="C138" s="162"/>
      <c r="D138" s="162"/>
      <c r="E138" s="162"/>
      <c r="F138" s="162"/>
      <c r="G138" s="162"/>
      <c r="H138" s="162"/>
      <c r="I138" s="162"/>
      <c r="J138" s="162"/>
      <c r="K138" s="162"/>
      <c r="L138" s="416"/>
    </row>
    <row r="139" spans="1:12" s="1" customFormat="1" x14ac:dyDescent="0.2">
      <c r="A139" s="162"/>
      <c r="B139" s="162"/>
      <c r="C139" s="162"/>
      <c r="D139" s="162"/>
      <c r="E139" s="162"/>
      <c r="F139" s="162"/>
      <c r="G139" s="162"/>
      <c r="H139" s="162"/>
      <c r="I139" s="162"/>
      <c r="J139" s="162"/>
      <c r="K139" s="162"/>
      <c r="L139" s="416"/>
    </row>
    <row r="140" spans="1:12" s="1" customFormat="1" x14ac:dyDescent="0.2">
      <c r="A140" s="162"/>
      <c r="B140" s="162"/>
      <c r="C140" s="162"/>
      <c r="D140" s="162"/>
      <c r="E140" s="162"/>
      <c r="F140" s="162"/>
      <c r="G140" s="162"/>
      <c r="H140" s="162"/>
      <c r="I140" s="162"/>
      <c r="J140" s="162"/>
      <c r="K140" s="162"/>
      <c r="L140" s="416"/>
    </row>
    <row r="141" spans="1:12" s="1" customFormat="1" x14ac:dyDescent="0.2">
      <c r="A141" s="162"/>
      <c r="B141" s="162"/>
      <c r="C141" s="162"/>
      <c r="D141" s="162"/>
      <c r="E141" s="162"/>
      <c r="F141" s="162"/>
      <c r="G141" s="162"/>
      <c r="H141" s="162"/>
      <c r="I141" s="162"/>
      <c r="J141" s="162"/>
      <c r="K141" s="162"/>
      <c r="L141" s="416"/>
    </row>
    <row r="142" spans="1:12" s="1" customFormat="1" x14ac:dyDescent="0.2">
      <c r="A142" s="162"/>
      <c r="B142" s="162"/>
      <c r="C142" s="162"/>
      <c r="D142" s="162"/>
      <c r="E142" s="162"/>
      <c r="F142" s="162"/>
      <c r="G142" s="162"/>
      <c r="H142" s="162"/>
      <c r="I142" s="162"/>
      <c r="J142" s="162"/>
      <c r="K142" s="162"/>
      <c r="L142" s="416"/>
    </row>
    <row r="143" spans="1:12" s="1" customFormat="1" x14ac:dyDescent="0.2">
      <c r="A143" s="162"/>
      <c r="B143" s="162"/>
      <c r="C143" s="162"/>
      <c r="D143" s="162"/>
      <c r="E143" s="162"/>
      <c r="F143" s="162"/>
      <c r="G143" s="162"/>
      <c r="H143" s="162"/>
      <c r="I143" s="162"/>
      <c r="J143" s="162"/>
      <c r="K143" s="162"/>
      <c r="L143" s="416"/>
    </row>
    <row r="144" spans="1:12" s="1" customFormat="1" x14ac:dyDescent="0.2">
      <c r="A144" s="162"/>
      <c r="B144" s="162"/>
      <c r="C144" s="162"/>
      <c r="D144" s="162"/>
      <c r="E144" s="162"/>
      <c r="F144" s="162"/>
      <c r="G144" s="162"/>
      <c r="H144" s="162"/>
      <c r="I144" s="162"/>
      <c r="J144" s="162"/>
      <c r="K144" s="162"/>
      <c r="L144" s="416"/>
    </row>
    <row r="145" spans="1:12" s="1" customFormat="1" x14ac:dyDescent="0.2">
      <c r="A145" s="162"/>
      <c r="B145" s="162"/>
      <c r="C145" s="162"/>
      <c r="D145" s="162"/>
      <c r="E145" s="162"/>
      <c r="F145" s="162"/>
      <c r="G145" s="162"/>
      <c r="H145" s="162"/>
      <c r="I145" s="162"/>
      <c r="J145" s="162"/>
      <c r="K145" s="162"/>
      <c r="L145" s="416"/>
    </row>
    <row r="146" spans="1:12" s="1" customFormat="1" x14ac:dyDescent="0.2">
      <c r="A146" s="162"/>
      <c r="B146" s="162"/>
      <c r="C146" s="162"/>
      <c r="D146" s="162"/>
      <c r="E146" s="162"/>
      <c r="F146" s="162"/>
      <c r="G146" s="162"/>
      <c r="H146" s="162"/>
      <c r="I146" s="162"/>
      <c r="J146" s="162"/>
      <c r="K146" s="162"/>
      <c r="L146" s="416"/>
    </row>
    <row r="147" spans="1:12" s="1" customFormat="1" x14ac:dyDescent="0.2">
      <c r="A147" s="162"/>
      <c r="B147" s="162"/>
      <c r="C147" s="162"/>
      <c r="D147" s="162"/>
      <c r="E147" s="162"/>
      <c r="F147" s="162"/>
      <c r="G147" s="162"/>
      <c r="H147" s="162"/>
      <c r="I147" s="162"/>
      <c r="J147" s="162"/>
      <c r="K147" s="162"/>
      <c r="L147" s="416"/>
    </row>
    <row r="148" spans="1:12" s="1" customFormat="1" x14ac:dyDescent="0.2">
      <c r="A148" s="162"/>
      <c r="B148" s="162"/>
      <c r="C148" s="162"/>
      <c r="D148" s="162"/>
      <c r="E148" s="162"/>
      <c r="F148" s="162"/>
      <c r="G148" s="162"/>
      <c r="H148" s="162"/>
      <c r="I148" s="162"/>
      <c r="J148" s="162"/>
      <c r="K148" s="162"/>
      <c r="L148" s="416"/>
    </row>
    <row r="149" spans="1:12" s="1" customFormat="1" x14ac:dyDescent="0.2">
      <c r="A149" s="162"/>
      <c r="B149" s="162"/>
      <c r="C149" s="162"/>
      <c r="D149" s="162"/>
      <c r="E149" s="162"/>
      <c r="F149" s="162"/>
      <c r="G149" s="162"/>
      <c r="H149" s="162"/>
      <c r="I149" s="162"/>
      <c r="J149" s="162"/>
      <c r="K149" s="162"/>
      <c r="L149" s="416"/>
    </row>
    <row r="150" spans="1:12" s="1" customFormat="1" x14ac:dyDescent="0.2">
      <c r="A150" s="162"/>
      <c r="B150" s="162"/>
      <c r="C150" s="162"/>
      <c r="D150" s="162"/>
      <c r="E150" s="162"/>
      <c r="F150" s="162"/>
      <c r="G150" s="162"/>
      <c r="H150" s="162"/>
      <c r="I150" s="162"/>
      <c r="J150" s="162"/>
      <c r="K150" s="162"/>
      <c r="L150" s="416"/>
    </row>
    <row r="151" spans="1:12" s="1" customFormat="1" x14ac:dyDescent="0.2">
      <c r="A151" s="162"/>
      <c r="B151" s="162"/>
      <c r="C151" s="162"/>
      <c r="D151" s="162"/>
      <c r="E151" s="162"/>
      <c r="F151" s="162"/>
      <c r="G151" s="162"/>
      <c r="H151" s="162"/>
      <c r="I151" s="162"/>
      <c r="J151" s="162"/>
      <c r="K151" s="162"/>
      <c r="L151" s="416"/>
    </row>
    <row r="152" spans="1:12" s="1" customFormat="1" x14ac:dyDescent="0.2">
      <c r="A152" s="162"/>
      <c r="B152" s="162"/>
      <c r="C152" s="162"/>
      <c r="D152" s="162"/>
      <c r="E152" s="162"/>
      <c r="F152" s="162"/>
      <c r="G152" s="162"/>
      <c r="H152" s="162"/>
      <c r="I152" s="162"/>
      <c r="J152" s="162"/>
      <c r="K152" s="162"/>
      <c r="L152" s="416"/>
    </row>
    <row r="153" spans="1:12" s="1" customFormat="1" x14ac:dyDescent="0.2">
      <c r="A153" s="162"/>
      <c r="B153" s="162"/>
      <c r="C153" s="162"/>
      <c r="D153" s="162"/>
      <c r="E153" s="162"/>
      <c r="F153" s="162"/>
      <c r="G153" s="162"/>
      <c r="H153" s="162"/>
      <c r="I153" s="162"/>
      <c r="J153" s="162"/>
      <c r="K153" s="162"/>
      <c r="L153" s="416"/>
    </row>
    <row r="154" spans="1:12" s="1" customFormat="1" x14ac:dyDescent="0.2">
      <c r="A154" s="162"/>
      <c r="B154" s="162"/>
      <c r="C154" s="162"/>
      <c r="D154" s="162"/>
      <c r="E154" s="162"/>
      <c r="F154" s="162"/>
      <c r="G154" s="162"/>
      <c r="H154" s="162"/>
      <c r="I154" s="162"/>
      <c r="J154" s="162"/>
      <c r="K154" s="162"/>
      <c r="L154" s="416"/>
    </row>
    <row r="155" spans="1:12" s="1" customFormat="1" x14ac:dyDescent="0.2">
      <c r="A155" s="162"/>
      <c r="B155" s="162"/>
      <c r="C155" s="162"/>
      <c r="D155" s="162"/>
      <c r="E155" s="162"/>
      <c r="F155" s="162"/>
      <c r="G155" s="162"/>
      <c r="H155" s="162"/>
      <c r="I155" s="162"/>
      <c r="J155" s="162"/>
      <c r="K155" s="162"/>
      <c r="L155" s="416"/>
    </row>
    <row r="156" spans="1:12" s="1" customFormat="1" x14ac:dyDescent="0.2">
      <c r="A156" s="162"/>
      <c r="B156" s="162"/>
      <c r="C156" s="162"/>
      <c r="D156" s="162"/>
      <c r="E156" s="162"/>
      <c r="F156" s="162"/>
      <c r="G156" s="162"/>
      <c r="H156" s="162"/>
      <c r="I156" s="162"/>
      <c r="J156" s="162"/>
      <c r="K156" s="162"/>
      <c r="L156" s="416"/>
    </row>
    <row r="157" spans="1:12" s="1" customFormat="1" x14ac:dyDescent="0.2">
      <c r="A157" s="162"/>
      <c r="B157" s="162"/>
      <c r="C157" s="162"/>
      <c r="D157" s="162"/>
      <c r="E157" s="162"/>
      <c r="F157" s="162"/>
      <c r="G157" s="162"/>
      <c r="H157" s="162"/>
      <c r="I157" s="162"/>
      <c r="J157" s="162"/>
      <c r="K157" s="162"/>
      <c r="L157" s="416"/>
    </row>
    <row r="158" spans="1:12" s="1" customFormat="1" x14ac:dyDescent="0.2">
      <c r="A158" s="162"/>
      <c r="B158" s="162"/>
      <c r="C158" s="162"/>
      <c r="D158" s="162"/>
      <c r="E158" s="162"/>
      <c r="F158" s="162"/>
      <c r="G158" s="162"/>
      <c r="H158" s="162"/>
      <c r="I158" s="162"/>
      <c r="J158" s="162"/>
      <c r="K158" s="162"/>
      <c r="L158" s="416"/>
    </row>
    <row r="159" spans="1:12" s="1" customFormat="1" x14ac:dyDescent="0.2">
      <c r="A159" s="162"/>
      <c r="B159" s="162"/>
      <c r="C159" s="162"/>
      <c r="D159" s="162"/>
      <c r="E159" s="162"/>
      <c r="F159" s="162"/>
      <c r="G159" s="162"/>
      <c r="H159" s="162"/>
      <c r="I159" s="162"/>
      <c r="J159" s="162"/>
      <c r="K159" s="162"/>
      <c r="L159" s="416"/>
    </row>
    <row r="160" spans="1:12" s="1" customFormat="1" x14ac:dyDescent="0.2">
      <c r="A160" s="162"/>
      <c r="B160" s="162"/>
      <c r="C160" s="162"/>
      <c r="D160" s="162"/>
      <c r="E160" s="162"/>
      <c r="F160" s="162"/>
      <c r="G160" s="162"/>
      <c r="H160" s="162"/>
      <c r="I160" s="162"/>
      <c r="J160" s="162"/>
      <c r="K160" s="162"/>
      <c r="L160" s="416"/>
    </row>
    <row r="161" spans="1:12" s="1" customFormat="1" x14ac:dyDescent="0.2">
      <c r="A161" s="162"/>
      <c r="B161" s="162"/>
      <c r="C161" s="162"/>
      <c r="D161" s="162"/>
      <c r="E161" s="162"/>
      <c r="F161" s="162"/>
      <c r="G161" s="162"/>
      <c r="H161" s="162"/>
      <c r="I161" s="162"/>
      <c r="J161" s="162"/>
      <c r="K161" s="162"/>
      <c r="L161" s="416"/>
    </row>
    <row r="162" spans="1:12" s="1" customFormat="1" x14ac:dyDescent="0.2">
      <c r="A162" s="162"/>
      <c r="B162" s="162"/>
      <c r="C162" s="162"/>
      <c r="D162" s="162"/>
      <c r="E162" s="162"/>
      <c r="F162" s="162"/>
      <c r="G162" s="162"/>
      <c r="H162" s="162"/>
      <c r="I162" s="162"/>
      <c r="J162" s="162"/>
      <c r="K162" s="162"/>
      <c r="L162" s="416"/>
    </row>
    <row r="163" spans="1:12" s="1" customFormat="1" x14ac:dyDescent="0.2">
      <c r="A163" s="162"/>
      <c r="B163" s="162"/>
      <c r="C163" s="162"/>
      <c r="D163" s="162"/>
      <c r="E163" s="162"/>
      <c r="F163" s="162"/>
      <c r="G163" s="162"/>
      <c r="H163" s="162"/>
      <c r="I163" s="162"/>
      <c r="J163" s="162"/>
      <c r="K163" s="162"/>
      <c r="L163" s="416"/>
    </row>
    <row r="164" spans="1:12" s="1" customFormat="1" x14ac:dyDescent="0.2">
      <c r="A164" s="162"/>
      <c r="B164" s="162"/>
      <c r="C164" s="162"/>
      <c r="D164" s="162"/>
      <c r="E164" s="162"/>
      <c r="F164" s="162"/>
      <c r="G164" s="162"/>
      <c r="H164" s="162"/>
      <c r="I164" s="162"/>
      <c r="J164" s="162"/>
      <c r="K164" s="162"/>
      <c r="L164" s="416"/>
    </row>
    <row r="165" spans="1:12" s="1" customFormat="1" x14ac:dyDescent="0.2">
      <c r="A165" s="162"/>
      <c r="B165" s="162"/>
      <c r="C165" s="162"/>
      <c r="D165" s="162"/>
      <c r="E165" s="162"/>
      <c r="F165" s="162"/>
      <c r="G165" s="162"/>
      <c r="H165" s="162"/>
      <c r="I165" s="162"/>
      <c r="J165" s="162"/>
      <c r="K165" s="162"/>
      <c r="L165" s="416"/>
    </row>
    <row r="166" spans="1:12" s="1" customFormat="1" x14ac:dyDescent="0.2">
      <c r="A166" s="162"/>
      <c r="B166" s="162"/>
      <c r="C166" s="162"/>
      <c r="D166" s="162"/>
      <c r="E166" s="162"/>
      <c r="F166" s="162"/>
      <c r="G166" s="162"/>
      <c r="H166" s="162"/>
      <c r="I166" s="162"/>
      <c r="J166" s="162"/>
      <c r="K166" s="162"/>
      <c r="L166" s="416"/>
    </row>
    <row r="167" spans="1:12" s="1" customFormat="1" x14ac:dyDescent="0.2">
      <c r="A167" s="162"/>
      <c r="B167" s="162"/>
      <c r="C167" s="162"/>
      <c r="D167" s="162"/>
      <c r="E167" s="162"/>
      <c r="F167" s="162"/>
      <c r="G167" s="162"/>
      <c r="H167" s="162"/>
      <c r="I167" s="162"/>
      <c r="J167" s="162"/>
      <c r="K167" s="162"/>
      <c r="L167" s="416"/>
    </row>
    <row r="168" spans="1:12" s="1" customFormat="1" x14ac:dyDescent="0.2">
      <c r="A168" s="162"/>
      <c r="B168" s="162"/>
      <c r="C168" s="162"/>
      <c r="D168" s="162"/>
      <c r="E168" s="162"/>
      <c r="F168" s="162"/>
      <c r="G168" s="162"/>
      <c r="H168" s="162"/>
      <c r="I168" s="162"/>
      <c r="J168" s="162"/>
      <c r="K168" s="162"/>
      <c r="L168" s="416"/>
    </row>
    <row r="169" spans="1:12" s="1" customFormat="1" x14ac:dyDescent="0.2">
      <c r="A169" s="162"/>
      <c r="B169" s="162"/>
      <c r="C169" s="162"/>
      <c r="D169" s="162"/>
      <c r="E169" s="162"/>
      <c r="F169" s="162"/>
      <c r="G169" s="162"/>
      <c r="H169" s="162"/>
      <c r="I169" s="162"/>
      <c r="J169" s="162"/>
      <c r="K169" s="162"/>
      <c r="L169" s="416"/>
    </row>
    <row r="170" spans="1:12" s="1" customFormat="1" x14ac:dyDescent="0.2">
      <c r="A170" s="162"/>
      <c r="B170" s="162"/>
      <c r="C170" s="162"/>
      <c r="D170" s="162"/>
      <c r="E170" s="162"/>
      <c r="F170" s="162"/>
      <c r="G170" s="162"/>
      <c r="H170" s="162"/>
      <c r="I170" s="162"/>
      <c r="J170" s="162"/>
      <c r="K170" s="162"/>
      <c r="L170" s="416"/>
    </row>
    <row r="171" spans="1:12" s="1" customFormat="1" x14ac:dyDescent="0.2">
      <c r="A171" s="162"/>
      <c r="B171" s="162"/>
      <c r="C171" s="162"/>
      <c r="D171" s="162"/>
      <c r="E171" s="162"/>
      <c r="F171" s="162"/>
      <c r="G171" s="162"/>
      <c r="H171" s="162"/>
      <c r="I171" s="162"/>
      <c r="J171" s="162"/>
      <c r="K171" s="162"/>
      <c r="L171" s="416"/>
    </row>
    <row r="172" spans="1:12" s="1" customFormat="1" x14ac:dyDescent="0.2">
      <c r="A172" s="162"/>
      <c r="B172" s="162"/>
      <c r="C172" s="162"/>
      <c r="D172" s="162"/>
      <c r="E172" s="162"/>
      <c r="F172" s="162"/>
      <c r="G172" s="162"/>
      <c r="H172" s="162"/>
      <c r="I172" s="162"/>
      <c r="J172" s="162"/>
      <c r="K172" s="162"/>
      <c r="L172" s="416"/>
    </row>
    <row r="173" spans="1:12" s="1" customFormat="1" x14ac:dyDescent="0.2">
      <c r="A173" s="162"/>
      <c r="B173" s="162"/>
      <c r="C173" s="162"/>
      <c r="D173" s="162"/>
      <c r="E173" s="162"/>
      <c r="F173" s="162"/>
      <c r="G173" s="162"/>
      <c r="H173" s="162"/>
      <c r="I173" s="162"/>
      <c r="J173" s="162"/>
      <c r="K173" s="162"/>
      <c r="L173" s="416"/>
    </row>
    <row r="174" spans="1:12" s="1" customFormat="1" x14ac:dyDescent="0.2">
      <c r="A174" s="162"/>
      <c r="B174" s="162"/>
      <c r="C174" s="162"/>
      <c r="D174" s="162"/>
      <c r="E174" s="162"/>
      <c r="F174" s="162"/>
      <c r="G174" s="162"/>
      <c r="H174" s="162"/>
      <c r="I174" s="162"/>
      <c r="J174" s="162"/>
      <c r="K174" s="162"/>
      <c r="L174" s="416"/>
    </row>
    <row r="175" spans="1:12" s="1" customFormat="1" x14ac:dyDescent="0.2">
      <c r="A175" s="162"/>
      <c r="B175" s="162"/>
      <c r="C175" s="162"/>
      <c r="D175" s="162"/>
      <c r="E175" s="162"/>
      <c r="F175" s="162"/>
      <c r="G175" s="162"/>
      <c r="H175" s="162"/>
      <c r="I175" s="162"/>
      <c r="J175" s="162"/>
      <c r="K175" s="162"/>
      <c r="L175" s="416"/>
    </row>
    <row r="176" spans="1:12" s="1" customFormat="1" x14ac:dyDescent="0.2">
      <c r="A176" s="162"/>
      <c r="B176" s="162"/>
      <c r="C176" s="162"/>
      <c r="D176" s="162"/>
      <c r="E176" s="162"/>
      <c r="F176" s="162"/>
      <c r="G176" s="162"/>
      <c r="H176" s="162"/>
      <c r="I176" s="162"/>
      <c r="J176" s="162"/>
      <c r="K176" s="162"/>
      <c r="L176" s="416"/>
    </row>
    <row r="177" spans="1:12" s="1" customFormat="1" x14ac:dyDescent="0.2">
      <c r="A177" s="162"/>
      <c r="B177" s="162"/>
      <c r="C177" s="162"/>
      <c r="D177" s="162"/>
      <c r="E177" s="162"/>
      <c r="F177" s="162"/>
      <c r="G177" s="162"/>
      <c r="H177" s="162"/>
      <c r="I177" s="162"/>
      <c r="J177" s="162"/>
      <c r="K177" s="162"/>
      <c r="L177" s="416"/>
    </row>
    <row r="178" spans="1:12" s="1" customFormat="1" x14ac:dyDescent="0.2">
      <c r="A178" s="162"/>
      <c r="B178" s="162"/>
      <c r="C178" s="162"/>
      <c r="D178" s="162"/>
      <c r="E178" s="162"/>
      <c r="F178" s="162"/>
      <c r="G178" s="162"/>
      <c r="H178" s="162"/>
      <c r="I178" s="162"/>
      <c r="J178" s="162"/>
      <c r="K178" s="162"/>
      <c r="L178" s="416"/>
    </row>
    <row r="179" spans="1:12" s="1" customFormat="1" x14ac:dyDescent="0.2">
      <c r="A179" s="162"/>
      <c r="B179" s="162"/>
      <c r="C179" s="162"/>
      <c r="D179" s="162"/>
      <c r="E179" s="162"/>
      <c r="F179" s="162"/>
      <c r="G179" s="162"/>
      <c r="H179" s="162"/>
      <c r="I179" s="162"/>
      <c r="J179" s="162"/>
      <c r="K179" s="162"/>
      <c r="L179" s="416"/>
    </row>
    <row r="180" spans="1:12" s="1" customFormat="1" x14ac:dyDescent="0.2">
      <c r="A180" s="162"/>
      <c r="B180" s="162"/>
      <c r="C180" s="162"/>
      <c r="D180" s="162"/>
      <c r="E180" s="162"/>
      <c r="F180" s="162"/>
      <c r="G180" s="162"/>
      <c r="H180" s="162"/>
      <c r="I180" s="162"/>
      <c r="J180" s="162"/>
      <c r="K180" s="162"/>
      <c r="L180" s="416"/>
    </row>
    <row r="181" spans="1:12" s="1" customFormat="1" x14ac:dyDescent="0.2">
      <c r="A181" s="162"/>
      <c r="B181" s="162"/>
      <c r="C181" s="162"/>
      <c r="D181" s="162"/>
      <c r="E181" s="162"/>
      <c r="F181" s="162"/>
      <c r="G181" s="162"/>
      <c r="H181" s="162"/>
      <c r="I181" s="162"/>
      <c r="J181" s="162"/>
      <c r="K181" s="162"/>
      <c r="L181" s="416"/>
    </row>
    <row r="182" spans="1:12" s="1" customFormat="1" x14ac:dyDescent="0.2">
      <c r="A182" s="162"/>
      <c r="B182" s="162"/>
      <c r="C182" s="162"/>
      <c r="D182" s="162"/>
      <c r="E182" s="162"/>
      <c r="F182" s="162"/>
      <c r="G182" s="162"/>
      <c r="H182" s="162"/>
      <c r="I182" s="162"/>
      <c r="J182" s="162"/>
      <c r="K182" s="162"/>
      <c r="L182" s="416"/>
    </row>
    <row r="183" spans="1:12" s="1" customFormat="1" x14ac:dyDescent="0.2">
      <c r="A183" s="162"/>
      <c r="B183" s="162"/>
      <c r="C183" s="162"/>
      <c r="D183" s="162"/>
      <c r="E183" s="162"/>
      <c r="F183" s="162"/>
      <c r="G183" s="162"/>
      <c r="H183" s="162"/>
      <c r="I183" s="162"/>
      <c r="J183" s="162"/>
      <c r="K183" s="162"/>
      <c r="L183" s="416"/>
    </row>
    <row r="184" spans="1:12" s="1" customFormat="1" x14ac:dyDescent="0.2">
      <c r="A184" s="162"/>
      <c r="B184" s="162"/>
      <c r="C184" s="162"/>
      <c r="D184" s="162"/>
      <c r="E184" s="162"/>
      <c r="F184" s="162"/>
      <c r="G184" s="162"/>
      <c r="H184" s="162"/>
      <c r="I184" s="162"/>
      <c r="J184" s="162"/>
      <c r="K184" s="162"/>
      <c r="L184" s="416"/>
    </row>
    <row r="185" spans="1:12" s="1" customFormat="1" x14ac:dyDescent="0.2">
      <c r="A185" s="162"/>
      <c r="B185" s="162"/>
      <c r="C185" s="162"/>
      <c r="D185" s="162"/>
      <c r="E185" s="162"/>
      <c r="F185" s="162"/>
      <c r="G185" s="162"/>
      <c r="H185" s="162"/>
      <c r="I185" s="162"/>
      <c r="J185" s="162"/>
      <c r="K185" s="162"/>
      <c r="L185" s="416"/>
    </row>
    <row r="186" spans="1:12" s="1" customFormat="1" x14ac:dyDescent="0.2">
      <c r="A186" s="162"/>
      <c r="B186" s="162"/>
      <c r="C186" s="162"/>
      <c r="D186" s="162"/>
      <c r="E186" s="162"/>
      <c r="F186" s="162"/>
      <c r="G186" s="162"/>
      <c r="H186" s="162"/>
      <c r="I186" s="162"/>
      <c r="J186" s="162"/>
      <c r="K186" s="162"/>
      <c r="L186" s="416"/>
    </row>
    <row r="187" spans="1:12" s="1" customFormat="1" x14ac:dyDescent="0.2">
      <c r="A187" s="162"/>
      <c r="B187" s="162"/>
      <c r="C187" s="162"/>
      <c r="D187" s="162"/>
      <c r="E187" s="162"/>
      <c r="F187" s="162"/>
      <c r="G187" s="162"/>
      <c r="H187" s="162"/>
      <c r="I187" s="162"/>
      <c r="J187" s="162"/>
      <c r="K187" s="162"/>
      <c r="L187" s="416"/>
    </row>
    <row r="188" spans="1:12" s="1" customFormat="1" x14ac:dyDescent="0.2">
      <c r="A188" s="162"/>
      <c r="B188" s="162"/>
      <c r="C188" s="162"/>
      <c r="D188" s="162"/>
      <c r="E188" s="162"/>
      <c r="F188" s="162"/>
      <c r="G188" s="162"/>
      <c r="H188" s="162"/>
      <c r="I188" s="162"/>
      <c r="J188" s="162"/>
      <c r="K188" s="162"/>
      <c r="L188" s="416"/>
    </row>
    <row r="189" spans="1:12" s="1" customFormat="1" x14ac:dyDescent="0.2">
      <c r="A189" s="162"/>
      <c r="B189" s="162"/>
      <c r="C189" s="162"/>
      <c r="D189" s="162"/>
      <c r="E189" s="162"/>
      <c r="F189" s="162"/>
      <c r="G189" s="162"/>
      <c r="H189" s="162"/>
      <c r="I189" s="162"/>
      <c r="J189" s="162"/>
      <c r="K189" s="162"/>
      <c r="L189" s="416"/>
    </row>
    <row r="190" spans="1:12" s="1" customFormat="1" x14ac:dyDescent="0.2">
      <c r="A190" s="162"/>
      <c r="B190" s="162"/>
      <c r="C190" s="162"/>
      <c r="D190" s="162"/>
      <c r="E190" s="162"/>
      <c r="F190" s="162"/>
      <c r="G190" s="162"/>
      <c r="H190" s="162"/>
      <c r="I190" s="162"/>
      <c r="J190" s="162"/>
      <c r="K190" s="162"/>
      <c r="L190" s="416"/>
    </row>
    <row r="191" spans="1:12" s="1" customFormat="1" x14ac:dyDescent="0.2">
      <c r="A191" s="162"/>
      <c r="B191" s="162"/>
      <c r="C191" s="162"/>
      <c r="D191" s="162"/>
      <c r="E191" s="162"/>
      <c r="F191" s="162"/>
      <c r="G191" s="162"/>
      <c r="H191" s="162"/>
      <c r="I191" s="162"/>
      <c r="J191" s="162"/>
      <c r="K191" s="162"/>
      <c r="L191" s="416"/>
    </row>
    <row r="192" spans="1:12" s="1" customFormat="1" x14ac:dyDescent="0.2">
      <c r="A192" s="162"/>
      <c r="B192" s="162"/>
      <c r="C192" s="162"/>
      <c r="D192" s="162"/>
      <c r="E192" s="162"/>
      <c r="F192" s="162"/>
      <c r="G192" s="162"/>
      <c r="H192" s="162"/>
      <c r="I192" s="162"/>
      <c r="J192" s="162"/>
      <c r="K192" s="162"/>
      <c r="L192" s="416"/>
    </row>
    <row r="193" spans="1:12" s="1" customFormat="1" x14ac:dyDescent="0.2">
      <c r="A193" s="162"/>
      <c r="B193" s="162"/>
      <c r="C193" s="162"/>
      <c r="D193" s="162"/>
      <c r="E193" s="162"/>
      <c r="F193" s="162"/>
      <c r="G193" s="162"/>
      <c r="H193" s="162"/>
      <c r="I193" s="162"/>
      <c r="J193" s="162"/>
      <c r="K193" s="162"/>
      <c r="L193" s="416"/>
    </row>
    <row r="194" spans="1:12" s="1" customFormat="1" x14ac:dyDescent="0.2">
      <c r="A194" s="162"/>
      <c r="B194" s="162"/>
      <c r="C194" s="162"/>
      <c r="D194" s="162"/>
      <c r="E194" s="162"/>
      <c r="F194" s="162"/>
      <c r="G194" s="162"/>
      <c r="H194" s="162"/>
      <c r="I194" s="162"/>
      <c r="J194" s="162"/>
      <c r="K194" s="162"/>
      <c r="L194" s="416"/>
    </row>
    <row r="195" spans="1:12" s="1" customFormat="1" x14ac:dyDescent="0.2">
      <c r="A195" s="162"/>
      <c r="B195" s="162"/>
      <c r="C195" s="162"/>
      <c r="D195" s="162"/>
      <c r="E195" s="162"/>
      <c r="F195" s="162"/>
      <c r="G195" s="162"/>
      <c r="H195" s="162"/>
      <c r="I195" s="162"/>
      <c r="J195" s="162"/>
      <c r="K195" s="162"/>
      <c r="L195" s="416"/>
    </row>
    <row r="196" spans="1:12" s="1" customFormat="1" x14ac:dyDescent="0.2">
      <c r="A196" s="162"/>
      <c r="B196" s="162"/>
      <c r="C196" s="162"/>
      <c r="D196" s="162"/>
      <c r="E196" s="162"/>
      <c r="F196" s="162"/>
      <c r="G196" s="162"/>
      <c r="H196" s="162"/>
      <c r="I196" s="162"/>
      <c r="J196" s="162"/>
      <c r="K196" s="162"/>
      <c r="L196" s="416"/>
    </row>
    <row r="197" spans="1:12" s="1" customFormat="1" x14ac:dyDescent="0.2">
      <c r="A197" s="162"/>
      <c r="B197" s="162"/>
      <c r="C197" s="162"/>
      <c r="D197" s="162"/>
      <c r="E197" s="162"/>
      <c r="F197" s="162"/>
      <c r="G197" s="162"/>
      <c r="H197" s="162"/>
      <c r="I197" s="162"/>
      <c r="J197" s="162"/>
      <c r="K197" s="162"/>
      <c r="L197" s="416"/>
    </row>
    <row r="198" spans="1:12" s="1" customFormat="1" x14ac:dyDescent="0.2">
      <c r="A198" s="162"/>
      <c r="B198" s="162"/>
      <c r="C198" s="162"/>
      <c r="D198" s="162"/>
      <c r="E198" s="162"/>
      <c r="F198" s="162"/>
      <c r="G198" s="162"/>
      <c r="H198" s="162"/>
      <c r="I198" s="162"/>
      <c r="J198" s="162"/>
      <c r="K198" s="162"/>
      <c r="L198" s="416"/>
    </row>
    <row r="199" spans="1:12" s="1" customFormat="1" x14ac:dyDescent="0.2">
      <c r="A199" s="162"/>
      <c r="B199" s="162"/>
      <c r="C199" s="162"/>
      <c r="D199" s="162"/>
      <c r="E199" s="162"/>
      <c r="F199" s="162"/>
      <c r="G199" s="162"/>
      <c r="H199" s="162"/>
      <c r="I199" s="162"/>
      <c r="J199" s="162"/>
      <c r="K199" s="162"/>
      <c r="L199" s="416"/>
    </row>
    <row r="200" spans="1:12" s="1" customFormat="1" x14ac:dyDescent="0.2">
      <c r="A200" s="162"/>
      <c r="B200" s="162"/>
      <c r="C200" s="162"/>
      <c r="D200" s="162"/>
      <c r="E200" s="162"/>
      <c r="F200" s="162"/>
      <c r="G200" s="162"/>
      <c r="H200" s="162"/>
      <c r="I200" s="162"/>
      <c r="J200" s="162"/>
      <c r="K200" s="162"/>
      <c r="L200" s="416"/>
    </row>
    <row r="201" spans="1:12" s="1" customFormat="1" x14ac:dyDescent="0.2">
      <c r="A201" s="162"/>
      <c r="B201" s="162"/>
      <c r="C201" s="162"/>
      <c r="D201" s="162"/>
      <c r="E201" s="162"/>
      <c r="F201" s="162"/>
      <c r="G201" s="162"/>
      <c r="H201" s="162"/>
      <c r="I201" s="162"/>
      <c r="J201" s="162"/>
      <c r="K201" s="162"/>
      <c r="L201" s="416"/>
    </row>
    <row r="202" spans="1:12" s="1" customFormat="1" x14ac:dyDescent="0.2">
      <c r="A202" s="162"/>
      <c r="B202" s="162"/>
      <c r="C202" s="162"/>
      <c r="D202" s="162"/>
      <c r="E202" s="162"/>
      <c r="F202" s="162"/>
      <c r="G202" s="162"/>
      <c r="H202" s="162"/>
      <c r="I202" s="162"/>
      <c r="J202" s="162"/>
      <c r="K202" s="162"/>
      <c r="L202" s="416"/>
    </row>
    <row r="203" spans="1:12" s="1" customFormat="1" x14ac:dyDescent="0.2">
      <c r="A203" s="162"/>
      <c r="B203" s="162"/>
      <c r="C203" s="162"/>
      <c r="D203" s="162"/>
      <c r="E203" s="162"/>
      <c r="F203" s="162"/>
      <c r="G203" s="162"/>
      <c r="H203" s="162"/>
      <c r="I203" s="162"/>
      <c r="J203" s="162"/>
      <c r="K203" s="162"/>
      <c r="L203" s="416"/>
    </row>
    <row r="204" spans="1:12" s="1" customFormat="1" x14ac:dyDescent="0.2">
      <c r="A204" s="162"/>
      <c r="B204" s="162"/>
      <c r="C204" s="162"/>
      <c r="D204" s="162"/>
      <c r="E204" s="162"/>
      <c r="F204" s="162"/>
      <c r="G204" s="162"/>
      <c r="H204" s="162"/>
      <c r="I204" s="162"/>
      <c r="J204" s="162"/>
      <c r="K204" s="162"/>
      <c r="L204" s="416"/>
    </row>
    <row r="205" spans="1:12" s="1" customFormat="1" x14ac:dyDescent="0.2">
      <c r="A205" s="162"/>
      <c r="B205" s="162"/>
      <c r="C205" s="162"/>
      <c r="D205" s="162"/>
      <c r="E205" s="162"/>
      <c r="F205" s="162"/>
      <c r="G205" s="162"/>
      <c r="H205" s="162"/>
      <c r="I205" s="162"/>
      <c r="J205" s="162"/>
      <c r="K205" s="162"/>
      <c r="L205" s="416"/>
    </row>
    <row r="206" spans="1:12" s="1" customFormat="1" x14ac:dyDescent="0.2">
      <c r="A206" s="162"/>
      <c r="B206" s="162"/>
      <c r="C206" s="162"/>
      <c r="D206" s="162"/>
      <c r="E206" s="162"/>
      <c r="F206" s="162"/>
      <c r="G206" s="162"/>
      <c r="H206" s="162"/>
      <c r="I206" s="162"/>
      <c r="J206" s="162"/>
      <c r="K206" s="162"/>
      <c r="L206" s="416"/>
    </row>
    <row r="207" spans="1:12" s="1" customFormat="1" x14ac:dyDescent="0.2">
      <c r="A207" s="162"/>
      <c r="B207" s="162"/>
      <c r="C207" s="162"/>
      <c r="D207" s="162"/>
      <c r="E207" s="162"/>
      <c r="F207" s="162"/>
      <c r="G207" s="162"/>
      <c r="H207" s="162"/>
      <c r="I207" s="162"/>
      <c r="J207" s="162"/>
      <c r="K207" s="162"/>
      <c r="L207" s="416"/>
    </row>
    <row r="208" spans="1:12" s="1" customFormat="1" x14ac:dyDescent="0.2">
      <c r="A208" s="162"/>
      <c r="B208" s="162"/>
      <c r="C208" s="162"/>
      <c r="D208" s="162"/>
      <c r="E208" s="162"/>
      <c r="F208" s="162"/>
      <c r="G208" s="162"/>
      <c r="H208" s="162"/>
      <c r="I208" s="162"/>
      <c r="J208" s="162"/>
      <c r="K208" s="162"/>
      <c r="L208" s="416"/>
    </row>
    <row r="209" spans="1:12" s="1" customFormat="1" x14ac:dyDescent="0.2">
      <c r="A209" s="162"/>
      <c r="B209" s="162"/>
      <c r="C209" s="162"/>
      <c r="D209" s="162"/>
      <c r="E209" s="162"/>
      <c r="F209" s="162"/>
      <c r="G209" s="162"/>
      <c r="H209" s="162"/>
      <c r="I209" s="162"/>
      <c r="J209" s="162"/>
      <c r="K209" s="162"/>
      <c r="L209" s="416"/>
    </row>
    <row r="210" spans="1:12" s="1" customFormat="1" x14ac:dyDescent="0.2">
      <c r="A210" s="162"/>
      <c r="B210" s="162"/>
      <c r="C210" s="162"/>
      <c r="D210" s="162"/>
      <c r="E210" s="162"/>
      <c r="F210" s="162"/>
      <c r="G210" s="162"/>
      <c r="H210" s="162"/>
      <c r="I210" s="162"/>
      <c r="J210" s="162"/>
      <c r="K210" s="162"/>
      <c r="L210" s="416"/>
    </row>
    <row r="211" spans="1:12" s="1" customFormat="1" x14ac:dyDescent="0.2">
      <c r="A211" s="162"/>
      <c r="B211" s="162"/>
      <c r="C211" s="162"/>
      <c r="D211" s="162"/>
      <c r="E211" s="162"/>
      <c r="F211" s="162"/>
      <c r="G211" s="162"/>
      <c r="H211" s="162"/>
      <c r="I211" s="162"/>
      <c r="J211" s="162"/>
      <c r="K211" s="162"/>
      <c r="L211" s="416"/>
    </row>
    <row r="212" spans="1:12" s="1" customFormat="1" x14ac:dyDescent="0.2">
      <c r="A212" s="162"/>
      <c r="B212" s="162"/>
      <c r="C212" s="162"/>
      <c r="D212" s="162"/>
      <c r="E212" s="162"/>
      <c r="F212" s="162"/>
      <c r="G212" s="162"/>
      <c r="H212" s="162"/>
      <c r="I212" s="162"/>
      <c r="J212" s="162"/>
      <c r="K212" s="162"/>
      <c r="L212" s="416"/>
    </row>
    <row r="213" spans="1:12" s="1" customFormat="1" x14ac:dyDescent="0.2">
      <c r="A213" s="162"/>
      <c r="B213" s="162"/>
      <c r="C213" s="162"/>
      <c r="D213" s="162"/>
      <c r="E213" s="162"/>
      <c r="F213" s="162"/>
      <c r="G213" s="162"/>
      <c r="H213" s="162"/>
      <c r="I213" s="162"/>
      <c r="J213" s="162"/>
      <c r="K213" s="162"/>
      <c r="L213" s="416"/>
    </row>
    <row r="214" spans="1:12" s="1" customFormat="1" x14ac:dyDescent="0.2">
      <c r="A214" s="162"/>
      <c r="B214" s="162"/>
      <c r="C214" s="162"/>
      <c r="D214" s="162"/>
      <c r="E214" s="162"/>
      <c r="F214" s="162"/>
      <c r="G214" s="162"/>
      <c r="H214" s="162"/>
      <c r="I214" s="162"/>
      <c r="J214" s="162"/>
      <c r="K214" s="162"/>
      <c r="L214" s="416"/>
    </row>
    <row r="215" spans="1:12" s="1" customFormat="1" x14ac:dyDescent="0.2">
      <c r="A215" s="162"/>
      <c r="B215" s="162"/>
      <c r="C215" s="162"/>
      <c r="D215" s="162"/>
      <c r="E215" s="162"/>
      <c r="F215" s="162"/>
      <c r="G215" s="162"/>
      <c r="H215" s="162"/>
      <c r="I215" s="162"/>
      <c r="J215" s="162"/>
      <c r="K215" s="162"/>
      <c r="L215" s="416"/>
    </row>
    <row r="216" spans="1:12" s="1" customFormat="1" x14ac:dyDescent="0.2">
      <c r="A216" s="162"/>
      <c r="B216" s="162"/>
      <c r="C216" s="162"/>
      <c r="D216" s="162"/>
      <c r="E216" s="162"/>
      <c r="F216" s="162"/>
      <c r="G216" s="162"/>
      <c r="H216" s="162"/>
      <c r="I216" s="162"/>
      <c r="J216" s="162"/>
      <c r="K216" s="162"/>
      <c r="L216" s="416"/>
    </row>
    <row r="217" spans="1:12" s="1" customFormat="1" x14ac:dyDescent="0.2">
      <c r="A217" s="162"/>
      <c r="B217" s="162"/>
      <c r="C217" s="162"/>
      <c r="D217" s="162"/>
      <c r="E217" s="162"/>
      <c r="F217" s="162"/>
      <c r="G217" s="162"/>
      <c r="H217" s="162"/>
      <c r="I217" s="162"/>
      <c r="J217" s="162"/>
      <c r="K217" s="162"/>
      <c r="L217" s="416"/>
    </row>
    <row r="218" spans="1:12" s="1" customFormat="1" x14ac:dyDescent="0.2">
      <c r="A218" s="162"/>
      <c r="B218" s="162"/>
      <c r="C218" s="162"/>
      <c r="D218" s="162"/>
      <c r="E218" s="162"/>
      <c r="F218" s="162"/>
      <c r="G218" s="162"/>
      <c r="H218" s="162"/>
      <c r="I218" s="162"/>
      <c r="J218" s="162"/>
      <c r="K218" s="162"/>
      <c r="L218" s="416"/>
    </row>
    <row r="219" spans="1:12" s="1" customFormat="1" x14ac:dyDescent="0.2">
      <c r="A219" s="162"/>
      <c r="B219" s="162"/>
      <c r="C219" s="162"/>
      <c r="D219" s="162"/>
      <c r="E219" s="162"/>
      <c r="F219" s="162"/>
      <c r="G219" s="162"/>
      <c r="H219" s="162"/>
      <c r="I219" s="162"/>
      <c r="J219" s="162"/>
      <c r="K219" s="162"/>
      <c r="L219" s="416"/>
    </row>
    <row r="220" spans="1:12" s="1" customFormat="1" x14ac:dyDescent="0.2">
      <c r="A220" s="162"/>
      <c r="B220" s="162"/>
      <c r="C220" s="162"/>
      <c r="D220" s="162"/>
      <c r="E220" s="162"/>
      <c r="F220" s="162"/>
      <c r="G220" s="162"/>
      <c r="H220" s="162"/>
      <c r="I220" s="162"/>
      <c r="J220" s="162"/>
      <c r="K220" s="162"/>
      <c r="L220" s="416"/>
    </row>
    <row r="221" spans="1:12" s="1" customFormat="1" x14ac:dyDescent="0.2">
      <c r="A221" s="162"/>
      <c r="B221" s="162"/>
      <c r="C221" s="162"/>
      <c r="D221" s="162"/>
      <c r="E221" s="162"/>
      <c r="F221" s="162"/>
      <c r="G221" s="162"/>
      <c r="H221" s="162"/>
      <c r="I221" s="162"/>
      <c r="J221" s="162"/>
      <c r="K221" s="162"/>
      <c r="L221" s="416"/>
    </row>
    <row r="222" spans="1:12" s="1" customFormat="1" x14ac:dyDescent="0.2">
      <c r="A222" s="162"/>
      <c r="B222" s="162"/>
      <c r="C222" s="162"/>
      <c r="D222" s="162"/>
      <c r="E222" s="162"/>
      <c r="F222" s="162"/>
      <c r="G222" s="162"/>
      <c r="H222" s="162"/>
      <c r="I222" s="162"/>
      <c r="J222" s="162"/>
      <c r="K222" s="162"/>
      <c r="L222" s="416"/>
    </row>
    <row r="223" spans="1:12" s="1" customFormat="1" x14ac:dyDescent="0.2">
      <c r="A223" s="162"/>
      <c r="B223" s="162"/>
      <c r="C223" s="162"/>
      <c r="D223" s="162"/>
      <c r="E223" s="162"/>
      <c r="F223" s="162"/>
      <c r="G223" s="162"/>
      <c r="H223" s="162"/>
      <c r="I223" s="162"/>
      <c r="J223" s="162"/>
      <c r="K223" s="162"/>
      <c r="L223" s="416"/>
    </row>
    <row r="224" spans="1:12" s="1" customFormat="1" x14ac:dyDescent="0.2">
      <c r="A224" s="162"/>
      <c r="B224" s="162"/>
      <c r="C224" s="162"/>
      <c r="D224" s="162"/>
      <c r="E224" s="162"/>
      <c r="F224" s="162"/>
      <c r="G224" s="162"/>
      <c r="H224" s="162"/>
      <c r="I224" s="162"/>
      <c r="J224" s="162"/>
      <c r="K224" s="162"/>
      <c r="L224" s="416"/>
    </row>
    <row r="225" spans="1:12" s="1" customFormat="1" x14ac:dyDescent="0.2">
      <c r="A225" s="162"/>
      <c r="B225" s="162"/>
      <c r="C225" s="162"/>
      <c r="D225" s="162"/>
      <c r="E225" s="162"/>
      <c r="F225" s="162"/>
      <c r="G225" s="162"/>
      <c r="H225" s="162"/>
      <c r="I225" s="162"/>
      <c r="J225" s="162"/>
      <c r="K225" s="162"/>
      <c r="L225" s="416"/>
    </row>
    <row r="226" spans="1:12" s="1" customFormat="1" x14ac:dyDescent="0.2">
      <c r="A226" s="162"/>
      <c r="B226" s="162"/>
      <c r="C226" s="162"/>
      <c r="D226" s="162"/>
      <c r="E226" s="162"/>
      <c r="F226" s="162"/>
      <c r="G226" s="162"/>
      <c r="H226" s="162"/>
      <c r="I226" s="162"/>
      <c r="J226" s="162"/>
      <c r="K226" s="162"/>
      <c r="L226" s="416"/>
    </row>
    <row r="227" spans="1:12" s="1" customFormat="1" x14ac:dyDescent="0.2">
      <c r="A227" s="162"/>
      <c r="B227" s="162"/>
      <c r="C227" s="162"/>
      <c r="D227" s="162"/>
      <c r="E227" s="162"/>
      <c r="F227" s="162"/>
      <c r="G227" s="162"/>
      <c r="H227" s="162"/>
      <c r="I227" s="162"/>
      <c r="J227" s="162"/>
      <c r="K227" s="162"/>
      <c r="L227" s="416"/>
    </row>
    <row r="228" spans="1:12" s="1" customFormat="1" x14ac:dyDescent="0.2">
      <c r="A228" s="162"/>
      <c r="B228" s="162"/>
      <c r="C228" s="162"/>
      <c r="D228" s="162"/>
      <c r="E228" s="162"/>
      <c r="F228" s="162"/>
      <c r="G228" s="162"/>
      <c r="H228" s="162"/>
      <c r="I228" s="162"/>
      <c r="J228" s="162"/>
      <c r="K228" s="162"/>
      <c r="L228" s="416"/>
    </row>
    <row r="229" spans="1:12" s="1" customFormat="1" x14ac:dyDescent="0.2">
      <c r="A229" s="162"/>
      <c r="B229" s="162"/>
      <c r="C229" s="162"/>
      <c r="D229" s="162"/>
      <c r="E229" s="162"/>
      <c r="F229" s="162"/>
      <c r="G229" s="162"/>
      <c r="H229" s="162"/>
      <c r="I229" s="162"/>
      <c r="J229" s="162"/>
      <c r="K229" s="162"/>
      <c r="L229" s="416"/>
    </row>
    <row r="230" spans="1:12" s="1" customFormat="1" x14ac:dyDescent="0.2">
      <c r="A230" s="162"/>
      <c r="B230" s="162"/>
      <c r="C230" s="162"/>
      <c r="D230" s="162"/>
      <c r="E230" s="162"/>
      <c r="F230" s="162"/>
      <c r="G230" s="162"/>
      <c r="H230" s="162"/>
      <c r="I230" s="162"/>
      <c r="J230" s="162"/>
      <c r="K230" s="162"/>
      <c r="L230" s="416"/>
    </row>
    <row r="231" spans="1:12" s="1" customFormat="1" x14ac:dyDescent="0.2">
      <c r="A231" s="162"/>
      <c r="B231" s="162"/>
      <c r="C231" s="162"/>
      <c r="D231" s="162"/>
      <c r="E231" s="162"/>
      <c r="F231" s="162"/>
      <c r="G231" s="162"/>
      <c r="H231" s="162"/>
      <c r="I231" s="162"/>
      <c r="J231" s="162"/>
      <c r="K231" s="162"/>
      <c r="L231" s="416"/>
    </row>
    <row r="232" spans="1:12" s="1" customFormat="1" x14ac:dyDescent="0.2">
      <c r="A232" s="162"/>
      <c r="B232" s="162"/>
      <c r="C232" s="162"/>
      <c r="D232" s="162"/>
      <c r="E232" s="162"/>
      <c r="F232" s="162"/>
      <c r="G232" s="162"/>
      <c r="H232" s="162"/>
      <c r="I232" s="162"/>
      <c r="J232" s="162"/>
      <c r="K232" s="162"/>
      <c r="L232" s="416"/>
    </row>
    <row r="233" spans="1:12" s="1" customFormat="1" x14ac:dyDescent="0.2">
      <c r="A233" s="162"/>
      <c r="B233" s="162"/>
      <c r="C233" s="162"/>
      <c r="D233" s="162"/>
      <c r="E233" s="162"/>
      <c r="F233" s="162"/>
      <c r="G233" s="162"/>
      <c r="H233" s="162"/>
      <c r="I233" s="162"/>
      <c r="J233" s="162"/>
      <c r="K233" s="162"/>
      <c r="L233" s="416"/>
    </row>
    <row r="234" spans="1:12" s="1" customFormat="1" x14ac:dyDescent="0.2">
      <c r="A234" s="162"/>
      <c r="B234" s="162"/>
      <c r="C234" s="162"/>
      <c r="D234" s="162"/>
      <c r="E234" s="162"/>
      <c r="F234" s="162"/>
      <c r="G234" s="162"/>
      <c r="H234" s="162"/>
      <c r="I234" s="162"/>
      <c r="J234" s="162"/>
      <c r="K234" s="162"/>
      <c r="L234" s="416"/>
    </row>
    <row r="235" spans="1:12" s="1" customFormat="1" x14ac:dyDescent="0.2">
      <c r="A235" s="162"/>
      <c r="B235" s="162"/>
      <c r="C235" s="162"/>
      <c r="D235" s="162"/>
      <c r="E235" s="162"/>
      <c r="F235" s="162"/>
      <c r="G235" s="162"/>
      <c r="H235" s="162"/>
      <c r="I235" s="162"/>
      <c r="J235" s="162"/>
      <c r="K235" s="162"/>
      <c r="L235" s="416"/>
    </row>
    <row r="236" spans="1:12" s="1" customFormat="1" x14ac:dyDescent="0.2">
      <c r="A236" s="162"/>
      <c r="B236" s="162"/>
      <c r="C236" s="162"/>
      <c r="D236" s="162"/>
      <c r="E236" s="162"/>
      <c r="F236" s="162"/>
      <c r="G236" s="162"/>
      <c r="H236" s="162"/>
      <c r="I236" s="162"/>
      <c r="J236" s="162"/>
      <c r="K236" s="162"/>
      <c r="L236" s="416"/>
    </row>
    <row r="237" spans="1:12" s="1" customFormat="1" x14ac:dyDescent="0.2">
      <c r="A237" s="162"/>
      <c r="B237" s="162"/>
      <c r="C237" s="162"/>
      <c r="D237" s="162"/>
      <c r="E237" s="162"/>
      <c r="F237" s="162"/>
      <c r="G237" s="162"/>
      <c r="H237" s="162"/>
      <c r="I237" s="162"/>
      <c r="J237" s="162"/>
      <c r="K237" s="162"/>
      <c r="L237" s="416"/>
    </row>
    <row r="238" spans="1:12" s="1" customFormat="1" x14ac:dyDescent="0.2">
      <c r="A238" s="162"/>
      <c r="B238" s="162"/>
      <c r="C238" s="162"/>
      <c r="D238" s="162"/>
      <c r="E238" s="162"/>
      <c r="F238" s="162"/>
      <c r="G238" s="162"/>
      <c r="H238" s="162"/>
      <c r="I238" s="162"/>
      <c r="J238" s="162"/>
      <c r="K238" s="162"/>
      <c r="L238" s="416"/>
    </row>
    <row r="239" spans="1:12" s="1" customFormat="1" x14ac:dyDescent="0.2">
      <c r="A239" s="162"/>
      <c r="B239" s="162"/>
      <c r="C239" s="162"/>
      <c r="D239" s="162"/>
      <c r="E239" s="162"/>
      <c r="F239" s="162"/>
      <c r="G239" s="162"/>
      <c r="H239" s="162"/>
      <c r="I239" s="162"/>
      <c r="J239" s="162"/>
      <c r="K239" s="162"/>
      <c r="L239" s="416"/>
    </row>
    <row r="240" spans="1:12" s="1" customFormat="1" x14ac:dyDescent="0.2">
      <c r="A240" s="162"/>
      <c r="B240" s="162"/>
      <c r="C240" s="162"/>
      <c r="D240" s="162"/>
      <c r="E240" s="162"/>
      <c r="F240" s="162"/>
      <c r="G240" s="162"/>
      <c r="H240" s="162"/>
      <c r="I240" s="162"/>
      <c r="J240" s="162"/>
      <c r="K240" s="162"/>
      <c r="L240" s="416"/>
    </row>
    <row r="241" spans="1:12" s="1" customFormat="1" x14ac:dyDescent="0.2">
      <c r="A241" s="162"/>
      <c r="B241" s="162"/>
      <c r="C241" s="162"/>
      <c r="D241" s="162"/>
      <c r="E241" s="162"/>
      <c r="F241" s="162"/>
      <c r="G241" s="162"/>
      <c r="H241" s="162"/>
      <c r="I241" s="162"/>
      <c r="J241" s="162"/>
      <c r="K241" s="162"/>
      <c r="L241" s="416"/>
    </row>
    <row r="242" spans="1:12" s="1" customFormat="1" x14ac:dyDescent="0.2">
      <c r="A242" s="162"/>
      <c r="B242" s="162"/>
      <c r="C242" s="162"/>
      <c r="D242" s="162"/>
      <c r="E242" s="162"/>
      <c r="F242" s="162"/>
      <c r="G242" s="162"/>
      <c r="H242" s="162"/>
      <c r="I242" s="162"/>
      <c r="J242" s="162"/>
      <c r="K242" s="162"/>
      <c r="L242" s="416"/>
    </row>
    <row r="243" spans="1:12" s="1" customFormat="1" x14ac:dyDescent="0.2">
      <c r="A243" s="162"/>
      <c r="B243" s="162"/>
      <c r="C243" s="162"/>
      <c r="D243" s="162"/>
      <c r="E243" s="162"/>
      <c r="F243" s="162"/>
      <c r="G243" s="162"/>
      <c r="H243" s="162"/>
      <c r="I243" s="162"/>
      <c r="J243" s="162"/>
      <c r="K243" s="162"/>
      <c r="L243" s="416"/>
    </row>
    <row r="244" spans="1:12" s="1" customFormat="1" x14ac:dyDescent="0.2">
      <c r="A244" s="162"/>
      <c r="B244" s="162"/>
      <c r="C244" s="162"/>
      <c r="D244" s="162"/>
      <c r="E244" s="162"/>
      <c r="F244" s="162"/>
      <c r="G244" s="162"/>
      <c r="H244" s="162"/>
      <c r="I244" s="162"/>
      <c r="J244" s="162"/>
      <c r="K244" s="162"/>
      <c r="L244" s="416"/>
    </row>
    <row r="245" spans="1:12" s="1" customFormat="1" x14ac:dyDescent="0.2">
      <c r="A245" s="162"/>
      <c r="B245" s="162"/>
      <c r="C245" s="162"/>
      <c r="D245" s="162"/>
      <c r="E245" s="162"/>
      <c r="F245" s="162"/>
      <c r="G245" s="162"/>
      <c r="H245" s="162"/>
      <c r="I245" s="162"/>
      <c r="J245" s="162"/>
      <c r="K245" s="162"/>
      <c r="L245" s="416"/>
    </row>
    <row r="246" spans="1:12" s="1" customFormat="1" x14ac:dyDescent="0.2">
      <c r="A246" s="162"/>
      <c r="B246" s="162"/>
      <c r="C246" s="162"/>
      <c r="D246" s="162"/>
      <c r="E246" s="162"/>
      <c r="F246" s="162"/>
      <c r="G246" s="162"/>
      <c r="H246" s="162"/>
      <c r="I246" s="162"/>
      <c r="J246" s="162"/>
      <c r="K246" s="162"/>
      <c r="L246" s="416"/>
    </row>
    <row r="247" spans="1:12" s="1" customFormat="1" x14ac:dyDescent="0.2">
      <c r="A247" s="162"/>
      <c r="B247" s="162"/>
      <c r="C247" s="162"/>
      <c r="D247" s="162"/>
      <c r="E247" s="162"/>
      <c r="F247" s="162"/>
      <c r="G247" s="162"/>
      <c r="H247" s="162"/>
      <c r="I247" s="162"/>
      <c r="J247" s="162"/>
      <c r="K247" s="162"/>
      <c r="L247" s="416"/>
    </row>
    <row r="248" spans="1:12" s="1" customFormat="1" x14ac:dyDescent="0.2">
      <c r="A248" s="162"/>
      <c r="B248" s="162"/>
      <c r="C248" s="162"/>
      <c r="D248" s="162"/>
      <c r="E248" s="162"/>
      <c r="F248" s="162"/>
      <c r="G248" s="162"/>
      <c r="H248" s="162"/>
      <c r="I248" s="162"/>
      <c r="J248" s="162"/>
      <c r="K248" s="162"/>
      <c r="L248" s="416"/>
    </row>
    <row r="249" spans="1:12" s="1" customFormat="1" x14ac:dyDescent="0.2">
      <c r="A249" s="162"/>
      <c r="B249" s="162"/>
      <c r="C249" s="162"/>
      <c r="D249" s="162"/>
      <c r="E249" s="162"/>
      <c r="F249" s="162"/>
      <c r="G249" s="162"/>
      <c r="H249" s="162"/>
      <c r="I249" s="162"/>
      <c r="J249" s="162"/>
      <c r="K249" s="162"/>
      <c r="L249" s="416"/>
    </row>
    <row r="250" spans="1:12" s="1" customFormat="1" x14ac:dyDescent="0.2">
      <c r="A250" s="162"/>
      <c r="B250" s="162"/>
      <c r="C250" s="162"/>
      <c r="D250" s="162"/>
      <c r="E250" s="162"/>
      <c r="F250" s="162"/>
      <c r="G250" s="162"/>
      <c r="H250" s="162"/>
      <c r="I250" s="162"/>
      <c r="J250" s="162"/>
      <c r="K250" s="162"/>
      <c r="L250" s="416"/>
    </row>
    <row r="251" spans="1:12" s="1" customFormat="1" x14ac:dyDescent="0.2">
      <c r="A251" s="162"/>
      <c r="B251" s="162"/>
      <c r="C251" s="162"/>
      <c r="D251" s="162"/>
      <c r="E251" s="162"/>
      <c r="F251" s="162"/>
      <c r="G251" s="162"/>
      <c r="H251" s="162"/>
      <c r="I251" s="162"/>
      <c r="J251" s="162"/>
      <c r="K251" s="162"/>
      <c r="L251" s="416"/>
    </row>
    <row r="252" spans="1:12" s="1" customFormat="1" x14ac:dyDescent="0.2">
      <c r="A252" s="162"/>
      <c r="B252" s="162"/>
      <c r="C252" s="162"/>
      <c r="D252" s="162"/>
      <c r="E252" s="162"/>
      <c r="F252" s="162"/>
      <c r="G252" s="162"/>
      <c r="H252" s="162"/>
      <c r="I252" s="162"/>
      <c r="J252" s="162"/>
      <c r="K252" s="162"/>
      <c r="L252" s="416"/>
    </row>
    <row r="253" spans="1:12" s="1" customFormat="1" x14ac:dyDescent="0.2">
      <c r="A253" s="162"/>
      <c r="B253" s="162"/>
      <c r="C253" s="162"/>
      <c r="D253" s="162"/>
      <c r="E253" s="162"/>
      <c r="F253" s="162"/>
      <c r="G253" s="162"/>
      <c r="H253" s="162"/>
      <c r="I253" s="162"/>
      <c r="J253" s="162"/>
      <c r="K253" s="162"/>
      <c r="L253" s="416"/>
    </row>
    <row r="254" spans="1:12" s="1" customFormat="1" x14ac:dyDescent="0.2">
      <c r="A254" s="162"/>
      <c r="B254" s="162"/>
      <c r="C254" s="162"/>
      <c r="D254" s="162"/>
      <c r="E254" s="162"/>
      <c r="F254" s="162"/>
      <c r="G254" s="162"/>
      <c r="H254" s="162"/>
      <c r="I254" s="162"/>
      <c r="J254" s="162"/>
      <c r="K254" s="162"/>
      <c r="L254" s="416"/>
    </row>
    <row r="255" spans="1:12" s="1" customFormat="1" x14ac:dyDescent="0.2">
      <c r="A255" s="162"/>
      <c r="B255" s="162"/>
      <c r="C255" s="162"/>
      <c r="D255" s="162"/>
      <c r="E255" s="162"/>
      <c r="F255" s="162"/>
      <c r="G255" s="162"/>
      <c r="H255" s="162"/>
      <c r="I255" s="162"/>
      <c r="J255" s="162"/>
      <c r="K255" s="162"/>
      <c r="L255" s="416"/>
    </row>
    <row r="256" spans="1:12" s="1" customFormat="1" x14ac:dyDescent="0.2">
      <c r="A256" s="162"/>
      <c r="B256" s="162"/>
      <c r="C256" s="162"/>
      <c r="D256" s="162"/>
      <c r="E256" s="162"/>
      <c r="F256" s="162"/>
      <c r="G256" s="162"/>
      <c r="H256" s="162"/>
      <c r="I256" s="162"/>
      <c r="J256" s="162"/>
      <c r="K256" s="162"/>
      <c r="L256" s="416"/>
    </row>
    <row r="257" spans="1:12" s="1" customFormat="1" x14ac:dyDescent="0.2">
      <c r="A257" s="162"/>
      <c r="B257" s="162"/>
      <c r="C257" s="162"/>
      <c r="D257" s="162"/>
      <c r="E257" s="162"/>
      <c r="F257" s="162"/>
      <c r="G257" s="162"/>
      <c r="H257" s="162"/>
      <c r="I257" s="162"/>
      <c r="J257" s="162"/>
      <c r="K257" s="162"/>
      <c r="L257" s="416"/>
    </row>
    <row r="258" spans="1:12" s="1" customFormat="1" x14ac:dyDescent="0.2">
      <c r="A258" s="162"/>
      <c r="B258" s="162"/>
      <c r="C258" s="162"/>
      <c r="D258" s="162"/>
      <c r="E258" s="162"/>
      <c r="F258" s="162"/>
      <c r="G258" s="162"/>
      <c r="H258" s="162"/>
      <c r="I258" s="162"/>
      <c r="J258" s="162"/>
      <c r="K258" s="162"/>
      <c r="L258" s="416"/>
    </row>
    <row r="259" spans="1:12" s="1" customFormat="1" x14ac:dyDescent="0.2">
      <c r="A259" s="162"/>
      <c r="B259" s="162"/>
      <c r="C259" s="162"/>
      <c r="D259" s="162"/>
      <c r="E259" s="162"/>
      <c r="F259" s="162"/>
      <c r="G259" s="162"/>
      <c r="H259" s="162"/>
      <c r="I259" s="162"/>
      <c r="J259" s="162"/>
      <c r="K259" s="162"/>
      <c r="L259" s="416"/>
    </row>
    <row r="260" spans="1:12" s="1" customFormat="1" x14ac:dyDescent="0.2">
      <c r="A260" s="162"/>
      <c r="B260" s="162"/>
      <c r="C260" s="162"/>
      <c r="D260" s="162"/>
      <c r="E260" s="162"/>
      <c r="F260" s="162"/>
      <c r="G260" s="162"/>
      <c r="H260" s="162"/>
      <c r="I260" s="162"/>
      <c r="J260" s="162"/>
      <c r="K260" s="162"/>
      <c r="L260" s="416"/>
    </row>
    <row r="261" spans="1:12" s="1" customFormat="1" x14ac:dyDescent="0.2">
      <c r="A261" s="162"/>
      <c r="B261" s="162"/>
      <c r="C261" s="162"/>
      <c r="D261" s="162"/>
      <c r="E261" s="162"/>
      <c r="F261" s="162"/>
      <c r="G261" s="162"/>
      <c r="H261" s="162"/>
      <c r="I261" s="162"/>
      <c r="J261" s="162"/>
      <c r="K261" s="162"/>
      <c r="L261" s="416"/>
    </row>
    <row r="262" spans="1:12" s="1" customFormat="1" x14ac:dyDescent="0.2">
      <c r="A262" s="162"/>
      <c r="B262" s="162"/>
      <c r="C262" s="162"/>
      <c r="D262" s="162"/>
      <c r="E262" s="162"/>
      <c r="F262" s="162"/>
      <c r="G262" s="162"/>
      <c r="H262" s="162"/>
      <c r="I262" s="162"/>
      <c r="J262" s="162"/>
      <c r="K262" s="162"/>
      <c r="L262" s="416"/>
    </row>
    <row r="263" spans="1:12" s="1" customFormat="1" x14ac:dyDescent="0.2">
      <c r="A263" s="162"/>
      <c r="B263" s="162"/>
      <c r="C263" s="162"/>
      <c r="D263" s="162"/>
      <c r="E263" s="162"/>
      <c r="F263" s="162"/>
      <c r="G263" s="162"/>
      <c r="H263" s="162"/>
      <c r="I263" s="162"/>
      <c r="J263" s="162"/>
      <c r="K263" s="162"/>
      <c r="L263" s="416"/>
    </row>
    <row r="264" spans="1:12" s="1" customFormat="1" x14ac:dyDescent="0.2">
      <c r="A264" s="162"/>
      <c r="B264" s="162"/>
      <c r="C264" s="162"/>
      <c r="D264" s="162"/>
      <c r="E264" s="162"/>
      <c r="F264" s="162"/>
      <c r="G264" s="162"/>
      <c r="H264" s="162"/>
      <c r="I264" s="162"/>
      <c r="J264" s="162"/>
      <c r="K264" s="162"/>
      <c r="L264" s="416"/>
    </row>
    <row r="265" spans="1:12" s="1" customFormat="1" x14ac:dyDescent="0.2">
      <c r="A265" s="162"/>
      <c r="B265" s="162"/>
      <c r="C265" s="162"/>
      <c r="D265" s="162"/>
      <c r="E265" s="162"/>
      <c r="F265" s="162"/>
      <c r="G265" s="162"/>
      <c r="H265" s="162"/>
      <c r="I265" s="162"/>
      <c r="J265" s="162"/>
      <c r="K265" s="162"/>
      <c r="L265" s="416"/>
    </row>
    <row r="266" spans="1:12" s="1" customFormat="1" x14ac:dyDescent="0.2">
      <c r="A266" s="162"/>
      <c r="B266" s="162"/>
      <c r="C266" s="162"/>
      <c r="D266" s="162"/>
      <c r="E266" s="162"/>
      <c r="F266" s="162"/>
      <c r="G266" s="162"/>
      <c r="H266" s="162"/>
      <c r="I266" s="162"/>
      <c r="J266" s="162"/>
      <c r="K266" s="162"/>
      <c r="L266" s="416"/>
    </row>
    <row r="267" spans="1:12" s="1" customFormat="1" x14ac:dyDescent="0.2">
      <c r="A267" s="162"/>
      <c r="B267" s="162"/>
      <c r="C267" s="162"/>
      <c r="D267" s="162"/>
      <c r="E267" s="162"/>
      <c r="F267" s="162"/>
      <c r="G267" s="162"/>
      <c r="H267" s="162"/>
      <c r="I267" s="162"/>
      <c r="J267" s="162"/>
      <c r="K267" s="162"/>
      <c r="L267" s="416"/>
    </row>
    <row r="268" spans="1:12" s="1" customFormat="1" x14ac:dyDescent="0.2">
      <c r="A268" s="162"/>
      <c r="B268" s="162"/>
      <c r="C268" s="162"/>
      <c r="D268" s="162"/>
      <c r="E268" s="162"/>
      <c r="F268" s="162"/>
      <c r="G268" s="162"/>
      <c r="H268" s="162"/>
      <c r="I268" s="162"/>
      <c r="J268" s="162"/>
      <c r="K268" s="162"/>
      <c r="L268" s="416"/>
    </row>
    <row r="269" spans="1:12" s="1" customFormat="1" x14ac:dyDescent="0.2">
      <c r="A269" s="162"/>
      <c r="B269" s="162"/>
      <c r="C269" s="162"/>
      <c r="D269" s="162"/>
      <c r="E269" s="162"/>
      <c r="F269" s="162"/>
      <c r="G269" s="162"/>
      <c r="H269" s="162"/>
      <c r="I269" s="162"/>
      <c r="J269" s="162"/>
      <c r="K269" s="162"/>
      <c r="L269" s="416"/>
    </row>
    <row r="270" spans="1:12" s="1" customFormat="1" x14ac:dyDescent="0.2">
      <c r="A270" s="162"/>
      <c r="B270" s="162"/>
      <c r="C270" s="162"/>
      <c r="D270" s="162"/>
      <c r="E270" s="162"/>
      <c r="F270" s="162"/>
      <c r="G270" s="162"/>
      <c r="H270" s="162"/>
      <c r="I270" s="162"/>
      <c r="J270" s="162"/>
      <c r="K270" s="162"/>
      <c r="L270" s="416"/>
    </row>
    <row r="271" spans="1:12" s="1" customFormat="1" x14ac:dyDescent="0.2">
      <c r="A271" s="162"/>
      <c r="B271" s="162"/>
      <c r="C271" s="162"/>
      <c r="D271" s="162"/>
      <c r="E271" s="162"/>
      <c r="F271" s="162"/>
      <c r="G271" s="162"/>
      <c r="H271" s="162"/>
      <c r="I271" s="162"/>
      <c r="J271" s="162"/>
      <c r="K271" s="162"/>
      <c r="L271" s="416"/>
    </row>
    <row r="272" spans="1:12" s="1" customFormat="1" x14ac:dyDescent="0.2">
      <c r="A272" s="162"/>
      <c r="B272" s="162"/>
      <c r="C272" s="162"/>
      <c r="D272" s="162"/>
      <c r="E272" s="162"/>
      <c r="F272" s="162"/>
      <c r="G272" s="162"/>
      <c r="H272" s="162"/>
      <c r="I272" s="162"/>
      <c r="J272" s="162"/>
      <c r="K272" s="162"/>
      <c r="L272" s="416"/>
    </row>
    <row r="273" spans="1:12" s="1" customFormat="1" x14ac:dyDescent="0.2">
      <c r="A273" s="162"/>
      <c r="B273" s="162"/>
      <c r="C273" s="162"/>
      <c r="D273" s="162"/>
      <c r="E273" s="162"/>
      <c r="F273" s="162"/>
      <c r="G273" s="162"/>
      <c r="H273" s="162"/>
      <c r="I273" s="162"/>
      <c r="J273" s="162"/>
      <c r="K273" s="162"/>
      <c r="L273" s="416"/>
    </row>
    <row r="274" spans="1:12" s="1" customFormat="1" x14ac:dyDescent="0.2">
      <c r="A274" s="162"/>
      <c r="B274" s="162"/>
      <c r="C274" s="162"/>
      <c r="D274" s="162"/>
      <c r="E274" s="162"/>
      <c r="F274" s="162"/>
      <c r="G274" s="162"/>
      <c r="H274" s="162"/>
      <c r="I274" s="162"/>
      <c r="J274" s="162"/>
      <c r="K274" s="162"/>
      <c r="L274" s="416"/>
    </row>
    <row r="275" spans="1:12" s="1" customFormat="1" x14ac:dyDescent="0.2">
      <c r="A275" s="162"/>
      <c r="B275" s="162"/>
      <c r="C275" s="162"/>
      <c r="D275" s="162"/>
      <c r="E275" s="162"/>
      <c r="F275" s="162"/>
      <c r="G275" s="162"/>
      <c r="H275" s="162"/>
      <c r="I275" s="162"/>
      <c r="J275" s="162"/>
      <c r="K275" s="162"/>
      <c r="L275" s="416"/>
    </row>
    <row r="276" spans="1:12" s="1" customFormat="1" x14ac:dyDescent="0.2">
      <c r="A276" s="162"/>
      <c r="B276" s="162"/>
      <c r="C276" s="162"/>
      <c r="D276" s="162"/>
      <c r="E276" s="162"/>
      <c r="F276" s="162"/>
      <c r="G276" s="162"/>
      <c r="H276" s="162"/>
      <c r="I276" s="162"/>
      <c r="J276" s="162"/>
      <c r="K276" s="162"/>
      <c r="L276" s="416"/>
    </row>
    <row r="277" spans="1:12" s="1" customFormat="1" x14ac:dyDescent="0.2">
      <c r="A277" s="162"/>
      <c r="B277" s="162"/>
      <c r="C277" s="162"/>
      <c r="D277" s="162"/>
      <c r="E277" s="162"/>
      <c r="F277" s="162"/>
      <c r="G277" s="162"/>
      <c r="H277" s="162"/>
      <c r="I277" s="162"/>
      <c r="J277" s="162"/>
      <c r="K277" s="162"/>
      <c r="L277" s="416"/>
    </row>
    <row r="278" spans="1:12" s="1" customFormat="1" x14ac:dyDescent="0.2">
      <c r="A278" s="162"/>
      <c r="B278" s="162"/>
      <c r="C278" s="162"/>
      <c r="D278" s="162"/>
      <c r="E278" s="162"/>
      <c r="F278" s="162"/>
      <c r="G278" s="162"/>
      <c r="H278" s="162"/>
      <c r="I278" s="162"/>
      <c r="J278" s="162"/>
      <c r="K278" s="162"/>
      <c r="L278" s="416"/>
    </row>
    <row r="279" spans="1:12" s="1" customFormat="1" x14ac:dyDescent="0.2">
      <c r="A279" s="162"/>
      <c r="B279" s="162"/>
      <c r="C279" s="162"/>
      <c r="D279" s="162"/>
      <c r="E279" s="162"/>
      <c r="F279" s="162"/>
      <c r="G279" s="162"/>
      <c r="H279" s="162"/>
      <c r="I279" s="162"/>
      <c r="J279" s="162"/>
      <c r="K279" s="162"/>
      <c r="L279" s="416"/>
    </row>
    <row r="280" spans="1:12" s="1" customFormat="1" x14ac:dyDescent="0.2">
      <c r="A280" s="162"/>
      <c r="B280" s="162"/>
      <c r="C280" s="162"/>
      <c r="D280" s="162"/>
      <c r="E280" s="162"/>
      <c r="F280" s="162"/>
      <c r="G280" s="162"/>
      <c r="H280" s="162"/>
      <c r="I280" s="162"/>
      <c r="J280" s="162"/>
      <c r="K280" s="162"/>
      <c r="L280" s="416"/>
    </row>
    <row r="281" spans="1:12" s="1" customFormat="1" x14ac:dyDescent="0.2">
      <c r="A281" s="162"/>
      <c r="B281" s="162"/>
      <c r="C281" s="162"/>
      <c r="D281" s="162"/>
      <c r="E281" s="162"/>
      <c r="F281" s="162"/>
      <c r="G281" s="162"/>
      <c r="H281" s="162"/>
      <c r="I281" s="162"/>
      <c r="J281" s="162"/>
      <c r="K281" s="162"/>
      <c r="L281" s="416"/>
    </row>
    <row r="282" spans="1:12" s="1" customFormat="1" x14ac:dyDescent="0.2">
      <c r="A282" s="162"/>
      <c r="B282" s="162"/>
      <c r="C282" s="162"/>
      <c r="D282" s="162"/>
      <c r="E282" s="162"/>
      <c r="F282" s="162"/>
      <c r="G282" s="162"/>
      <c r="H282" s="162"/>
      <c r="I282" s="162"/>
      <c r="J282" s="162"/>
      <c r="K282" s="162"/>
      <c r="L282" s="416"/>
    </row>
    <row r="283" spans="1:12" s="1" customFormat="1" x14ac:dyDescent="0.2">
      <c r="A283" s="162"/>
      <c r="B283" s="162"/>
      <c r="C283" s="162"/>
      <c r="D283" s="162"/>
      <c r="E283" s="162"/>
      <c r="F283" s="162"/>
      <c r="G283" s="162"/>
      <c r="H283" s="162"/>
      <c r="I283" s="162"/>
      <c r="J283" s="162"/>
      <c r="K283" s="162"/>
      <c r="L283" s="416"/>
    </row>
    <row r="284" spans="1:12" s="1" customFormat="1" x14ac:dyDescent="0.2">
      <c r="A284" s="162"/>
      <c r="B284" s="162"/>
      <c r="C284" s="162"/>
      <c r="D284" s="162"/>
      <c r="E284" s="162"/>
      <c r="F284" s="162"/>
      <c r="G284" s="162"/>
      <c r="H284" s="162"/>
      <c r="I284" s="162"/>
      <c r="J284" s="162"/>
      <c r="K284" s="162"/>
      <c r="L284" s="416"/>
    </row>
    <row r="285" spans="1:12" s="1" customFormat="1" x14ac:dyDescent="0.2">
      <c r="A285" s="162"/>
      <c r="B285" s="162"/>
      <c r="C285" s="162"/>
      <c r="D285" s="162"/>
      <c r="E285" s="162"/>
      <c r="F285" s="162"/>
      <c r="G285" s="162"/>
      <c r="H285" s="162"/>
      <c r="I285" s="162"/>
      <c r="J285" s="162"/>
      <c r="K285" s="162"/>
      <c r="L285" s="416"/>
    </row>
    <row r="286" spans="1:12" s="1" customFormat="1" x14ac:dyDescent="0.2">
      <c r="A286" s="162"/>
      <c r="B286" s="162"/>
      <c r="C286" s="162"/>
      <c r="D286" s="162"/>
      <c r="E286" s="162"/>
      <c r="F286" s="162"/>
      <c r="G286" s="162"/>
      <c r="H286" s="162"/>
      <c r="I286" s="162"/>
      <c r="J286" s="162"/>
      <c r="K286" s="162"/>
      <c r="L286" s="416"/>
    </row>
    <row r="287" spans="1:12" s="1" customFormat="1" x14ac:dyDescent="0.2">
      <c r="A287" s="162"/>
      <c r="B287" s="162"/>
      <c r="C287" s="162"/>
      <c r="D287" s="162"/>
      <c r="E287" s="162"/>
      <c r="F287" s="162"/>
      <c r="G287" s="162"/>
      <c r="H287" s="162"/>
      <c r="I287" s="162"/>
      <c r="J287" s="162"/>
      <c r="K287" s="162"/>
      <c r="L287" s="416"/>
    </row>
    <row r="288" spans="1:12" s="1" customFormat="1" x14ac:dyDescent="0.2">
      <c r="A288" s="162"/>
      <c r="B288" s="162"/>
      <c r="C288" s="162"/>
      <c r="D288" s="162"/>
      <c r="E288" s="162"/>
      <c r="F288" s="162"/>
      <c r="G288" s="162"/>
      <c r="H288" s="162"/>
      <c r="I288" s="162"/>
      <c r="J288" s="162"/>
      <c r="K288" s="162"/>
      <c r="L288" s="416"/>
    </row>
    <row r="289" spans="1:12" s="1" customFormat="1" x14ac:dyDescent="0.2">
      <c r="A289" s="162"/>
      <c r="B289" s="162"/>
      <c r="C289" s="162"/>
      <c r="D289" s="162"/>
      <c r="E289" s="162"/>
      <c r="F289" s="162"/>
      <c r="G289" s="162"/>
      <c r="H289" s="162"/>
      <c r="I289" s="162"/>
      <c r="J289" s="162"/>
      <c r="K289" s="162"/>
      <c r="L289" s="416"/>
    </row>
    <row r="290" spans="1:12" s="1" customFormat="1" x14ac:dyDescent="0.2">
      <c r="A290" s="162"/>
      <c r="B290" s="162"/>
      <c r="C290" s="162"/>
      <c r="D290" s="162"/>
      <c r="E290" s="162"/>
      <c r="F290" s="162"/>
      <c r="G290" s="162"/>
      <c r="H290" s="162"/>
      <c r="I290" s="162"/>
      <c r="J290" s="162"/>
      <c r="K290" s="162"/>
      <c r="L290" s="416"/>
    </row>
    <row r="291" spans="1:12" s="1" customFormat="1" x14ac:dyDescent="0.2">
      <c r="A291" s="162"/>
      <c r="B291" s="162"/>
      <c r="C291" s="162"/>
      <c r="D291" s="162"/>
      <c r="E291" s="162"/>
      <c r="F291" s="162"/>
      <c r="G291" s="162"/>
      <c r="H291" s="162"/>
      <c r="I291" s="162"/>
      <c r="J291" s="162"/>
      <c r="K291" s="162"/>
      <c r="L291" s="416"/>
    </row>
    <row r="292" spans="1:12" s="1" customFormat="1" x14ac:dyDescent="0.2">
      <c r="A292" s="162"/>
      <c r="B292" s="162"/>
      <c r="C292" s="162"/>
      <c r="D292" s="162"/>
      <c r="E292" s="162"/>
      <c r="F292" s="162"/>
      <c r="G292" s="162"/>
      <c r="H292" s="162"/>
      <c r="I292" s="162"/>
      <c r="J292" s="162"/>
      <c r="K292" s="162"/>
      <c r="L292" s="416"/>
    </row>
    <row r="293" spans="1:12" s="1" customFormat="1" x14ac:dyDescent="0.2">
      <c r="A293" s="162"/>
      <c r="B293" s="162"/>
      <c r="C293" s="162"/>
      <c r="D293" s="162"/>
      <c r="E293" s="162"/>
      <c r="F293" s="162"/>
      <c r="G293" s="162"/>
      <c r="H293" s="162"/>
      <c r="I293" s="162"/>
      <c r="J293" s="162"/>
      <c r="K293" s="162"/>
      <c r="L293" s="416"/>
    </row>
    <row r="294" spans="1:12" s="1" customFormat="1" x14ac:dyDescent="0.2">
      <c r="A294" s="162"/>
      <c r="B294" s="162"/>
      <c r="C294" s="162"/>
      <c r="D294" s="162"/>
      <c r="E294" s="162"/>
      <c r="F294" s="162"/>
      <c r="G294" s="162"/>
      <c r="H294" s="162"/>
      <c r="I294" s="162"/>
      <c r="J294" s="162"/>
      <c r="K294" s="162"/>
      <c r="L294" s="416"/>
    </row>
    <row r="295" spans="1:12" s="1" customFormat="1" x14ac:dyDescent="0.2">
      <c r="A295" s="162"/>
      <c r="B295" s="162"/>
      <c r="C295" s="162"/>
      <c r="D295" s="162"/>
      <c r="E295" s="162"/>
      <c r="F295" s="162"/>
      <c r="G295" s="162"/>
      <c r="H295" s="162"/>
      <c r="I295" s="162"/>
      <c r="J295" s="162"/>
      <c r="K295" s="162"/>
      <c r="L295" s="416"/>
    </row>
    <row r="296" spans="1:12" s="1" customFormat="1" x14ac:dyDescent="0.2">
      <c r="A296" s="162"/>
      <c r="B296" s="162"/>
      <c r="C296" s="162"/>
      <c r="D296" s="162"/>
      <c r="E296" s="162"/>
      <c r="F296" s="162"/>
      <c r="G296" s="162"/>
      <c r="H296" s="162"/>
      <c r="I296" s="162"/>
      <c r="J296" s="162"/>
      <c r="K296" s="162"/>
      <c r="L296" s="416"/>
    </row>
    <row r="297" spans="1:12" s="1" customFormat="1" x14ac:dyDescent="0.2">
      <c r="A297" s="162"/>
      <c r="B297" s="162"/>
      <c r="C297" s="162"/>
      <c r="D297" s="162"/>
      <c r="E297" s="162"/>
      <c r="F297" s="162"/>
      <c r="G297" s="162"/>
      <c r="H297" s="162"/>
      <c r="I297" s="162"/>
      <c r="J297" s="162"/>
      <c r="K297" s="162"/>
      <c r="L297" s="416"/>
    </row>
    <row r="298" spans="1:12" s="1" customFormat="1" x14ac:dyDescent="0.2">
      <c r="A298" s="162"/>
      <c r="B298" s="162"/>
      <c r="C298" s="162"/>
      <c r="D298" s="162"/>
      <c r="E298" s="162"/>
      <c r="F298" s="162"/>
      <c r="G298" s="162"/>
      <c r="H298" s="162"/>
      <c r="I298" s="162"/>
      <c r="J298" s="162"/>
      <c r="K298" s="162"/>
      <c r="L298" s="416"/>
    </row>
    <row r="299" spans="1:12" s="1" customFormat="1" x14ac:dyDescent="0.2">
      <c r="A299" s="162"/>
      <c r="B299" s="162"/>
      <c r="C299" s="162"/>
      <c r="D299" s="162"/>
      <c r="E299" s="162"/>
      <c r="F299" s="162"/>
      <c r="G299" s="162"/>
      <c r="H299" s="162"/>
      <c r="I299" s="162"/>
      <c r="J299" s="162"/>
      <c r="K299" s="162"/>
      <c r="L299" s="416"/>
    </row>
    <row r="300" spans="1:12" s="1" customFormat="1" x14ac:dyDescent="0.2">
      <c r="A300" s="162"/>
      <c r="B300" s="162"/>
      <c r="C300" s="162"/>
      <c r="D300" s="162"/>
      <c r="E300" s="162"/>
      <c r="F300" s="162"/>
      <c r="G300" s="162"/>
      <c r="H300" s="162"/>
      <c r="I300" s="162"/>
      <c r="J300" s="162"/>
      <c r="K300" s="162"/>
      <c r="L300" s="416"/>
    </row>
    <row r="301" spans="1:12" s="1" customFormat="1" x14ac:dyDescent="0.2">
      <c r="A301" s="162"/>
      <c r="B301" s="162"/>
      <c r="C301" s="162"/>
      <c r="D301" s="162"/>
      <c r="E301" s="162"/>
      <c r="F301" s="162"/>
      <c r="G301" s="162"/>
      <c r="H301" s="162"/>
      <c r="I301" s="162"/>
      <c r="J301" s="162"/>
      <c r="K301" s="162"/>
      <c r="L301" s="416"/>
    </row>
    <row r="302" spans="1:12" s="1" customFormat="1" x14ac:dyDescent="0.2">
      <c r="A302" s="162"/>
      <c r="B302" s="162"/>
      <c r="C302" s="162"/>
      <c r="D302" s="162"/>
      <c r="E302" s="162"/>
      <c r="F302" s="162"/>
      <c r="G302" s="162"/>
      <c r="H302" s="162"/>
      <c r="I302" s="162"/>
      <c r="J302" s="162"/>
      <c r="K302" s="162"/>
      <c r="L302" s="416"/>
    </row>
    <row r="303" spans="1:12" s="1" customFormat="1" x14ac:dyDescent="0.2">
      <c r="A303" s="162"/>
      <c r="B303" s="162"/>
      <c r="C303" s="162"/>
      <c r="D303" s="162"/>
      <c r="E303" s="162"/>
      <c r="F303" s="162"/>
      <c r="G303" s="162"/>
      <c r="H303" s="162"/>
      <c r="I303" s="162"/>
      <c r="J303" s="162"/>
      <c r="K303" s="162"/>
      <c r="L303" s="416"/>
    </row>
    <row r="304" spans="1:12" s="1" customFormat="1" x14ac:dyDescent="0.2">
      <c r="A304" s="162"/>
      <c r="B304" s="162"/>
      <c r="C304" s="162"/>
      <c r="D304" s="162"/>
      <c r="E304" s="162"/>
      <c r="F304" s="162"/>
      <c r="G304" s="162"/>
      <c r="H304" s="162"/>
      <c r="I304" s="162"/>
      <c r="J304" s="162"/>
      <c r="K304" s="162"/>
      <c r="L304" s="416"/>
    </row>
    <row r="305" spans="1:12" s="1" customFormat="1" x14ac:dyDescent="0.2">
      <c r="A305" s="162"/>
      <c r="B305" s="162"/>
      <c r="C305" s="162"/>
      <c r="D305" s="162"/>
      <c r="E305" s="162"/>
      <c r="F305" s="162"/>
      <c r="G305" s="162"/>
      <c r="H305" s="162"/>
      <c r="I305" s="162"/>
      <c r="J305" s="162"/>
      <c r="K305" s="162"/>
      <c r="L305" s="416"/>
    </row>
    <row r="306" spans="1:12" s="1" customFormat="1" x14ac:dyDescent="0.2">
      <c r="A306" s="162"/>
      <c r="B306" s="162"/>
      <c r="C306" s="162"/>
      <c r="D306" s="162"/>
      <c r="E306" s="162"/>
      <c r="F306" s="162"/>
      <c r="G306" s="162"/>
      <c r="H306" s="162"/>
      <c r="I306" s="162"/>
      <c r="J306" s="162"/>
      <c r="K306" s="162"/>
      <c r="L306" s="416"/>
    </row>
    <row r="307" spans="1:12" s="1" customFormat="1" x14ac:dyDescent="0.2">
      <c r="A307" s="162"/>
      <c r="B307" s="162"/>
      <c r="C307" s="162"/>
      <c r="D307" s="162"/>
      <c r="E307" s="162"/>
      <c r="F307" s="162"/>
      <c r="G307" s="162"/>
      <c r="H307" s="162"/>
      <c r="I307" s="162"/>
      <c r="J307" s="162"/>
      <c r="K307" s="162"/>
      <c r="L307" s="416"/>
    </row>
    <row r="308" spans="1:12" s="1" customFormat="1" x14ac:dyDescent="0.2">
      <c r="A308" s="162"/>
      <c r="B308" s="162"/>
      <c r="C308" s="162"/>
      <c r="D308" s="162"/>
      <c r="E308" s="162"/>
      <c r="F308" s="162"/>
      <c r="G308" s="162"/>
      <c r="H308" s="162"/>
      <c r="I308" s="162"/>
      <c r="J308" s="162"/>
      <c r="K308" s="162"/>
      <c r="L308" s="416"/>
    </row>
    <row r="309" spans="1:12" s="1" customFormat="1" x14ac:dyDescent="0.2">
      <c r="A309" s="162"/>
      <c r="B309" s="162"/>
      <c r="C309" s="162"/>
      <c r="D309" s="162"/>
      <c r="E309" s="162"/>
      <c r="F309" s="162"/>
      <c r="G309" s="162"/>
      <c r="H309" s="162"/>
      <c r="I309" s="162"/>
      <c r="J309" s="162"/>
      <c r="K309" s="162"/>
      <c r="L309" s="416"/>
    </row>
    <row r="310" spans="1:12" s="1" customFormat="1" x14ac:dyDescent="0.2">
      <c r="A310" s="162"/>
      <c r="B310" s="162"/>
      <c r="C310" s="162"/>
      <c r="D310" s="162"/>
      <c r="E310" s="162"/>
      <c r="F310" s="162"/>
      <c r="G310" s="162"/>
      <c r="H310" s="162"/>
      <c r="I310" s="162"/>
      <c r="J310" s="162"/>
      <c r="K310" s="162"/>
      <c r="L310" s="416"/>
    </row>
    <row r="311" spans="1:12" s="1" customFormat="1" x14ac:dyDescent="0.2">
      <c r="A311" s="162"/>
      <c r="B311" s="162"/>
      <c r="C311" s="162"/>
      <c r="D311" s="162"/>
      <c r="E311" s="162"/>
      <c r="F311" s="162"/>
      <c r="G311" s="162"/>
      <c r="H311" s="162"/>
      <c r="I311" s="162"/>
      <c r="J311" s="162"/>
      <c r="K311" s="162"/>
      <c r="L311" s="416"/>
    </row>
    <row r="312" spans="1:12" s="1" customFormat="1" x14ac:dyDescent="0.2">
      <c r="A312" s="162"/>
      <c r="B312" s="162"/>
      <c r="C312" s="162"/>
      <c r="D312" s="162"/>
      <c r="E312" s="162"/>
      <c r="F312" s="162"/>
      <c r="G312" s="162"/>
      <c r="H312" s="162"/>
      <c r="I312" s="162"/>
      <c r="J312" s="162"/>
      <c r="K312" s="162"/>
      <c r="L312" s="416"/>
    </row>
    <row r="313" spans="1:12" s="1" customFormat="1" x14ac:dyDescent="0.2">
      <c r="A313" s="162"/>
      <c r="B313" s="162"/>
      <c r="C313" s="162"/>
      <c r="D313" s="162"/>
      <c r="E313" s="162"/>
      <c r="F313" s="162"/>
      <c r="G313" s="162"/>
      <c r="H313" s="162"/>
      <c r="I313" s="162"/>
      <c r="J313" s="162"/>
      <c r="K313" s="162"/>
      <c r="L313" s="416"/>
    </row>
    <row r="314" spans="1:12" s="1" customFormat="1" x14ac:dyDescent="0.2">
      <c r="A314" s="162"/>
      <c r="B314" s="162"/>
      <c r="C314" s="162"/>
      <c r="D314" s="162"/>
      <c r="E314" s="162"/>
      <c r="F314" s="162"/>
      <c r="G314" s="162"/>
      <c r="H314" s="162"/>
      <c r="I314" s="162"/>
      <c r="J314" s="162"/>
      <c r="K314" s="162"/>
      <c r="L314" s="416"/>
    </row>
    <row r="315" spans="1:12" s="1" customFormat="1" x14ac:dyDescent="0.2">
      <c r="A315" s="162"/>
      <c r="B315" s="162"/>
      <c r="C315" s="162"/>
      <c r="D315" s="162"/>
      <c r="E315" s="162"/>
      <c r="F315" s="162"/>
      <c r="G315" s="162"/>
      <c r="H315" s="162"/>
      <c r="I315" s="162"/>
      <c r="J315" s="162"/>
      <c r="K315" s="162"/>
      <c r="L315" s="416"/>
    </row>
    <row r="316" spans="1:12" s="1" customFormat="1" x14ac:dyDescent="0.2">
      <c r="A316" s="162"/>
      <c r="B316" s="162"/>
      <c r="C316" s="162"/>
      <c r="D316" s="162"/>
      <c r="E316" s="162"/>
      <c r="F316" s="162"/>
      <c r="G316" s="162"/>
      <c r="H316" s="162"/>
      <c r="I316" s="162"/>
      <c r="J316" s="162"/>
      <c r="K316" s="162"/>
      <c r="L316" s="416"/>
    </row>
    <row r="317" spans="1:12" s="1" customFormat="1" x14ac:dyDescent="0.2">
      <c r="A317" s="162"/>
      <c r="B317" s="162"/>
      <c r="C317" s="162"/>
      <c r="D317" s="162"/>
      <c r="E317" s="162"/>
      <c r="F317" s="162"/>
      <c r="G317" s="162"/>
      <c r="H317" s="162"/>
      <c r="I317" s="162"/>
      <c r="J317" s="162"/>
      <c r="K317" s="162"/>
      <c r="L317" s="416"/>
    </row>
    <row r="318" spans="1:12" s="1" customFormat="1" x14ac:dyDescent="0.2">
      <c r="A318" s="162"/>
      <c r="B318" s="162"/>
      <c r="C318" s="162"/>
      <c r="D318" s="162"/>
      <c r="E318" s="162"/>
      <c r="F318" s="162"/>
      <c r="G318" s="162"/>
      <c r="H318" s="162"/>
      <c r="I318" s="162"/>
      <c r="J318" s="162"/>
      <c r="K318" s="162"/>
      <c r="L318" s="416"/>
    </row>
    <row r="319" spans="1:12" s="1" customFormat="1" x14ac:dyDescent="0.2">
      <c r="A319" s="162"/>
      <c r="B319" s="162"/>
      <c r="C319" s="162"/>
      <c r="D319" s="162"/>
      <c r="E319" s="162"/>
      <c r="F319" s="162"/>
      <c r="G319" s="162"/>
      <c r="H319" s="162"/>
      <c r="I319" s="162"/>
      <c r="J319" s="162"/>
      <c r="K319" s="162"/>
      <c r="L319" s="416"/>
    </row>
    <row r="320" spans="1:12" s="1" customFormat="1" x14ac:dyDescent="0.2">
      <c r="A320" s="162"/>
      <c r="B320" s="162"/>
      <c r="C320" s="162"/>
      <c r="D320" s="162"/>
      <c r="E320" s="162"/>
      <c r="F320" s="162"/>
      <c r="G320" s="162"/>
      <c r="H320" s="162"/>
      <c r="I320" s="162"/>
      <c r="J320" s="162"/>
      <c r="K320" s="162"/>
      <c r="L320" s="416"/>
    </row>
    <row r="321" spans="1:12" s="1" customFormat="1" x14ac:dyDescent="0.2">
      <c r="A321" s="162"/>
      <c r="B321" s="162"/>
      <c r="C321" s="162"/>
      <c r="D321" s="162"/>
      <c r="E321" s="162"/>
      <c r="F321" s="162"/>
      <c r="G321" s="162"/>
      <c r="H321" s="162"/>
      <c r="I321" s="162"/>
      <c r="J321" s="162"/>
      <c r="K321" s="162"/>
      <c r="L321" s="416"/>
    </row>
    <row r="322" spans="1:12" s="1" customFormat="1" x14ac:dyDescent="0.2">
      <c r="A322" s="162"/>
      <c r="B322" s="162"/>
      <c r="C322" s="162"/>
      <c r="D322" s="162"/>
      <c r="E322" s="162"/>
      <c r="F322" s="162"/>
      <c r="G322" s="162"/>
      <c r="H322" s="162"/>
      <c r="I322" s="162"/>
      <c r="J322" s="162"/>
      <c r="K322" s="162"/>
      <c r="L322" s="416"/>
    </row>
    <row r="323" spans="1:12" s="1" customFormat="1" x14ac:dyDescent="0.2">
      <c r="A323" s="162"/>
      <c r="B323" s="162"/>
      <c r="C323" s="162"/>
      <c r="D323" s="162"/>
      <c r="E323" s="162"/>
      <c r="F323" s="162"/>
      <c r="G323" s="162"/>
      <c r="H323" s="162"/>
      <c r="I323" s="162"/>
      <c r="J323" s="162"/>
      <c r="K323" s="162"/>
      <c r="L323" s="416"/>
    </row>
    <row r="324" spans="1:12" s="1" customFormat="1" x14ac:dyDescent="0.2">
      <c r="A324" s="162"/>
      <c r="B324" s="162"/>
      <c r="C324" s="162"/>
      <c r="D324" s="162"/>
      <c r="E324" s="162"/>
      <c r="F324" s="162"/>
      <c r="G324" s="162"/>
      <c r="H324" s="162"/>
      <c r="I324" s="162"/>
      <c r="J324" s="162"/>
      <c r="K324" s="162"/>
      <c r="L324" s="416"/>
    </row>
    <row r="325" spans="1:12" s="1" customFormat="1" x14ac:dyDescent="0.2">
      <c r="A325" s="162"/>
      <c r="B325" s="162"/>
      <c r="C325" s="162"/>
      <c r="D325" s="162"/>
      <c r="E325" s="162"/>
      <c r="F325" s="162"/>
      <c r="G325" s="162"/>
      <c r="H325" s="162"/>
      <c r="I325" s="162"/>
      <c r="J325" s="162"/>
      <c r="K325" s="162"/>
      <c r="L325" s="416"/>
    </row>
    <row r="326" spans="1:12" s="1" customFormat="1" x14ac:dyDescent="0.2">
      <c r="A326" s="162"/>
      <c r="B326" s="162"/>
      <c r="C326" s="162"/>
      <c r="D326" s="162"/>
      <c r="E326" s="162"/>
      <c r="F326" s="162"/>
      <c r="G326" s="162"/>
      <c r="H326" s="162"/>
      <c r="I326" s="162"/>
      <c r="J326" s="162"/>
      <c r="K326" s="162"/>
      <c r="L326" s="416"/>
    </row>
    <row r="327" spans="1:12" s="1" customFormat="1" x14ac:dyDescent="0.2">
      <c r="A327" s="162"/>
      <c r="B327" s="162"/>
      <c r="C327" s="162"/>
      <c r="D327" s="162"/>
      <c r="E327" s="162"/>
      <c r="F327" s="162"/>
      <c r="G327" s="162"/>
      <c r="H327" s="162"/>
      <c r="I327" s="162"/>
      <c r="J327" s="162"/>
      <c r="K327" s="162"/>
      <c r="L327" s="416"/>
    </row>
    <row r="328" spans="1:12" s="1" customFormat="1" x14ac:dyDescent="0.2">
      <c r="A328" s="162"/>
      <c r="B328" s="162"/>
      <c r="C328" s="162"/>
      <c r="D328" s="162"/>
      <c r="E328" s="162"/>
      <c r="F328" s="162"/>
      <c r="G328" s="162"/>
      <c r="H328" s="162"/>
      <c r="I328" s="162"/>
      <c r="J328" s="162"/>
      <c r="K328" s="162"/>
      <c r="L328" s="416"/>
    </row>
    <row r="329" spans="1:12" s="1" customFormat="1" x14ac:dyDescent="0.2">
      <c r="A329" s="162"/>
      <c r="B329" s="162"/>
      <c r="C329" s="162"/>
      <c r="D329" s="162"/>
      <c r="E329" s="162"/>
      <c r="F329" s="162"/>
      <c r="G329" s="162"/>
      <c r="H329" s="162"/>
      <c r="I329" s="162"/>
      <c r="J329" s="162"/>
      <c r="K329" s="162"/>
      <c r="L329" s="416"/>
    </row>
    <row r="330" spans="1:12" s="1" customFormat="1" x14ac:dyDescent="0.2">
      <c r="A330" s="162"/>
      <c r="B330" s="162"/>
      <c r="C330" s="162"/>
      <c r="D330" s="162"/>
      <c r="E330" s="162"/>
      <c r="F330" s="162"/>
      <c r="G330" s="162"/>
      <c r="H330" s="162"/>
      <c r="I330" s="162"/>
      <c r="J330" s="162"/>
      <c r="K330" s="162"/>
      <c r="L330" s="416"/>
    </row>
    <row r="331" spans="1:12" s="1" customFormat="1" x14ac:dyDescent="0.2">
      <c r="A331" s="162"/>
      <c r="B331" s="162"/>
      <c r="C331" s="162"/>
      <c r="D331" s="162"/>
      <c r="E331" s="162"/>
      <c r="F331" s="162"/>
      <c r="G331" s="162"/>
      <c r="H331" s="162"/>
      <c r="I331" s="162"/>
      <c r="J331" s="162"/>
      <c r="K331" s="162"/>
      <c r="L331" s="416"/>
    </row>
    <row r="332" spans="1:12" s="1" customFormat="1" x14ac:dyDescent="0.2">
      <c r="A332" s="162"/>
      <c r="B332" s="162"/>
      <c r="C332" s="162"/>
      <c r="D332" s="162"/>
      <c r="E332" s="162"/>
      <c r="F332" s="162"/>
      <c r="G332" s="162"/>
      <c r="H332" s="162"/>
      <c r="I332" s="162"/>
      <c r="J332" s="162"/>
      <c r="K332" s="162"/>
      <c r="L332" s="416"/>
    </row>
    <row r="333" spans="1:12" s="1" customFormat="1" x14ac:dyDescent="0.2">
      <c r="A333" s="162"/>
      <c r="B333" s="162"/>
      <c r="C333" s="162"/>
      <c r="D333" s="162"/>
      <c r="E333" s="162"/>
      <c r="F333" s="162"/>
      <c r="G333" s="162"/>
      <c r="H333" s="162"/>
      <c r="I333" s="162"/>
      <c r="J333" s="162"/>
      <c r="K333" s="162"/>
      <c r="L333" s="416"/>
    </row>
    <row r="334" spans="1:12" s="1" customFormat="1" x14ac:dyDescent="0.2">
      <c r="A334" s="162"/>
      <c r="B334" s="162"/>
      <c r="C334" s="162"/>
      <c r="D334" s="162"/>
      <c r="E334" s="162"/>
      <c r="F334" s="162"/>
      <c r="G334" s="162"/>
      <c r="H334" s="162"/>
      <c r="I334" s="162"/>
      <c r="J334" s="162"/>
      <c r="K334" s="162"/>
      <c r="L334" s="416"/>
    </row>
    <row r="335" spans="1:12" s="1" customFormat="1" x14ac:dyDescent="0.2">
      <c r="A335" s="162"/>
      <c r="B335" s="162"/>
      <c r="C335" s="162"/>
      <c r="D335" s="162"/>
      <c r="E335" s="162"/>
      <c r="F335" s="162"/>
      <c r="G335" s="162"/>
      <c r="H335" s="162"/>
      <c r="I335" s="162"/>
      <c r="J335" s="162"/>
      <c r="K335" s="162"/>
      <c r="L335" s="416"/>
    </row>
    <row r="336" spans="1:12" s="1" customFormat="1" x14ac:dyDescent="0.2">
      <c r="A336" s="162"/>
      <c r="B336" s="162"/>
      <c r="C336" s="162"/>
      <c r="D336" s="162"/>
      <c r="E336" s="162"/>
      <c r="F336" s="162"/>
      <c r="G336" s="162"/>
      <c r="H336" s="162"/>
      <c r="I336" s="162"/>
      <c r="J336" s="162"/>
      <c r="K336" s="162"/>
      <c r="L336" s="416"/>
    </row>
    <row r="337" spans="1:12" s="1" customFormat="1" x14ac:dyDescent="0.2">
      <c r="A337" s="162"/>
      <c r="B337" s="162"/>
      <c r="C337" s="162"/>
      <c r="D337" s="162"/>
      <c r="E337" s="162"/>
      <c r="F337" s="162"/>
      <c r="G337" s="162"/>
      <c r="H337" s="162"/>
      <c r="I337" s="162"/>
      <c r="J337" s="162"/>
      <c r="K337" s="162"/>
      <c r="L337" s="416"/>
    </row>
    <row r="338" spans="1:12" s="1" customFormat="1" x14ac:dyDescent="0.2">
      <c r="A338" s="162"/>
      <c r="B338" s="162"/>
      <c r="C338" s="162"/>
      <c r="D338" s="162"/>
      <c r="E338" s="162"/>
      <c r="F338" s="162"/>
      <c r="G338" s="162"/>
      <c r="H338" s="162"/>
      <c r="I338" s="162"/>
      <c r="J338" s="162"/>
      <c r="K338" s="162"/>
      <c r="L338" s="416"/>
    </row>
    <row r="339" spans="1:12" s="1" customFormat="1" x14ac:dyDescent="0.2">
      <c r="A339" s="162"/>
      <c r="B339" s="162"/>
      <c r="C339" s="162"/>
      <c r="D339" s="162"/>
      <c r="E339" s="162"/>
      <c r="F339" s="162"/>
      <c r="G339" s="162"/>
      <c r="H339" s="162"/>
      <c r="I339" s="162"/>
      <c r="J339" s="162"/>
      <c r="K339" s="162"/>
      <c r="L339" s="416"/>
    </row>
    <row r="340" spans="1:12" s="1" customFormat="1" x14ac:dyDescent="0.2">
      <c r="A340" s="162"/>
      <c r="B340" s="162"/>
      <c r="C340" s="162"/>
      <c r="D340" s="162"/>
      <c r="E340" s="162"/>
      <c r="F340" s="162"/>
      <c r="G340" s="162"/>
      <c r="H340" s="162"/>
      <c r="I340" s="162"/>
      <c r="J340" s="162"/>
      <c r="K340" s="162"/>
      <c r="L340" s="416"/>
    </row>
    <row r="341" spans="1:12" s="1" customFormat="1" x14ac:dyDescent="0.2">
      <c r="A341" s="162"/>
      <c r="B341" s="162"/>
      <c r="C341" s="162"/>
      <c r="D341" s="162"/>
      <c r="E341" s="162"/>
      <c r="F341" s="162"/>
      <c r="G341" s="162"/>
      <c r="H341" s="162"/>
      <c r="I341" s="162"/>
      <c r="J341" s="162"/>
      <c r="K341" s="162"/>
      <c r="L341" s="416"/>
    </row>
    <row r="342" spans="1:12" s="1" customFormat="1" x14ac:dyDescent="0.2">
      <c r="A342" s="162"/>
      <c r="B342" s="162"/>
      <c r="C342" s="162"/>
      <c r="D342" s="162"/>
      <c r="E342" s="162"/>
      <c r="F342" s="162"/>
      <c r="G342" s="162"/>
      <c r="H342" s="162"/>
      <c r="I342" s="162"/>
      <c r="J342" s="162"/>
      <c r="K342" s="162"/>
      <c r="L342" s="416"/>
    </row>
    <row r="343" spans="1:12" s="1" customFormat="1" x14ac:dyDescent="0.2">
      <c r="A343" s="162"/>
      <c r="B343" s="162"/>
      <c r="C343" s="162"/>
      <c r="D343" s="162"/>
      <c r="E343" s="162"/>
      <c r="F343" s="162"/>
      <c r="G343" s="162"/>
      <c r="H343" s="162"/>
      <c r="I343" s="162"/>
      <c r="J343" s="162"/>
      <c r="K343" s="162"/>
      <c r="L343" s="416"/>
    </row>
    <row r="344" spans="1:12" s="1" customFormat="1" x14ac:dyDescent="0.2">
      <c r="A344" s="162"/>
      <c r="B344" s="162"/>
      <c r="C344" s="162"/>
      <c r="D344" s="162"/>
      <c r="E344" s="162"/>
      <c r="F344" s="162"/>
      <c r="G344" s="162"/>
      <c r="H344" s="162"/>
      <c r="I344" s="162"/>
      <c r="J344" s="162"/>
      <c r="K344" s="162"/>
      <c r="L344" s="416"/>
    </row>
    <row r="345" spans="1:12" s="1" customFormat="1" x14ac:dyDescent="0.2">
      <c r="A345" s="162"/>
      <c r="B345" s="162"/>
      <c r="C345" s="162"/>
      <c r="D345" s="162"/>
      <c r="E345" s="162"/>
      <c r="F345" s="162"/>
      <c r="G345" s="162"/>
      <c r="H345" s="162"/>
      <c r="I345" s="162"/>
      <c r="J345" s="162"/>
      <c r="K345" s="162"/>
      <c r="L345" s="416"/>
    </row>
    <row r="346" spans="1:12" s="1" customFormat="1" x14ac:dyDescent="0.2">
      <c r="A346" s="162"/>
      <c r="B346" s="162"/>
      <c r="C346" s="162"/>
      <c r="D346" s="162"/>
      <c r="E346" s="162"/>
      <c r="F346" s="162"/>
      <c r="G346" s="162"/>
      <c r="H346" s="162"/>
      <c r="I346" s="162"/>
      <c r="J346" s="162"/>
      <c r="K346" s="162"/>
      <c r="L346" s="416"/>
    </row>
    <row r="347" spans="1:12" s="1" customFormat="1" x14ac:dyDescent="0.2">
      <c r="A347" s="162"/>
      <c r="B347" s="162"/>
      <c r="C347" s="162"/>
      <c r="D347" s="162"/>
      <c r="E347" s="162"/>
      <c r="F347" s="162"/>
      <c r="G347" s="162"/>
      <c r="H347" s="162"/>
      <c r="I347" s="162"/>
      <c r="J347" s="162"/>
      <c r="K347" s="162"/>
      <c r="L347" s="416"/>
    </row>
    <row r="348" spans="1:12" s="1" customFormat="1" x14ac:dyDescent="0.2">
      <c r="A348" s="162"/>
      <c r="B348" s="162"/>
      <c r="C348" s="162"/>
      <c r="D348" s="162"/>
      <c r="E348" s="162"/>
      <c r="F348" s="162"/>
      <c r="G348" s="162"/>
      <c r="H348" s="162"/>
      <c r="I348" s="162"/>
      <c r="J348" s="162"/>
      <c r="K348" s="162"/>
      <c r="L348" s="416"/>
    </row>
    <row r="349" spans="1:12" s="1" customFormat="1" x14ac:dyDescent="0.2">
      <c r="A349" s="162"/>
      <c r="B349" s="162"/>
      <c r="C349" s="162"/>
      <c r="D349" s="162"/>
      <c r="E349" s="162"/>
      <c r="F349" s="162"/>
      <c r="G349" s="162"/>
      <c r="H349" s="162"/>
      <c r="I349" s="162"/>
      <c r="J349" s="162"/>
      <c r="K349" s="162"/>
      <c r="L349" s="416"/>
    </row>
    <row r="350" spans="1:12" s="1" customFormat="1" x14ac:dyDescent="0.2">
      <c r="A350" s="162"/>
      <c r="B350" s="162"/>
      <c r="C350" s="162"/>
      <c r="D350" s="162"/>
      <c r="E350" s="162"/>
      <c r="F350" s="162"/>
      <c r="G350" s="162"/>
      <c r="H350" s="162"/>
      <c r="I350" s="162"/>
      <c r="J350" s="162"/>
      <c r="K350" s="162"/>
      <c r="L350" s="416"/>
    </row>
    <row r="351" spans="1:12" s="1" customFormat="1" x14ac:dyDescent="0.2">
      <c r="A351" s="162"/>
      <c r="B351" s="162"/>
      <c r="C351" s="162"/>
      <c r="D351" s="162"/>
      <c r="E351" s="162"/>
      <c r="F351" s="162"/>
      <c r="G351" s="162"/>
      <c r="H351" s="162"/>
      <c r="I351" s="162"/>
      <c r="J351" s="162"/>
      <c r="K351" s="162"/>
      <c r="L351" s="416"/>
    </row>
    <row r="352" spans="1:12" s="1" customFormat="1" x14ac:dyDescent="0.2">
      <c r="A352" s="162"/>
      <c r="B352" s="162"/>
      <c r="C352" s="162"/>
      <c r="D352" s="162"/>
      <c r="E352" s="162"/>
      <c r="F352" s="162"/>
      <c r="G352" s="162"/>
      <c r="H352" s="162"/>
      <c r="I352" s="162"/>
      <c r="J352" s="162"/>
      <c r="K352" s="162"/>
      <c r="L352" s="416"/>
    </row>
    <row r="353" spans="1:12" s="1" customFormat="1" x14ac:dyDescent="0.2">
      <c r="A353" s="162"/>
      <c r="B353" s="162"/>
      <c r="C353" s="162"/>
      <c r="D353" s="162"/>
      <c r="E353" s="162"/>
      <c r="F353" s="162"/>
      <c r="G353" s="162"/>
      <c r="H353" s="162"/>
      <c r="I353" s="162"/>
      <c r="J353" s="162"/>
      <c r="K353" s="162"/>
      <c r="L353" s="416"/>
    </row>
    <row r="354" spans="1:12" s="1" customFormat="1" x14ac:dyDescent="0.2">
      <c r="A354" s="162"/>
      <c r="B354" s="162"/>
      <c r="C354" s="162"/>
      <c r="D354" s="162"/>
      <c r="E354" s="162"/>
      <c r="F354" s="162"/>
      <c r="G354" s="162"/>
      <c r="H354" s="162"/>
      <c r="I354" s="162"/>
      <c r="J354" s="162"/>
      <c r="K354" s="162"/>
      <c r="L354" s="416"/>
    </row>
    <row r="355" spans="1:12" s="1" customFormat="1" x14ac:dyDescent="0.2">
      <c r="A355" s="162"/>
      <c r="B355" s="162"/>
      <c r="C355" s="162"/>
      <c r="D355" s="162"/>
      <c r="E355" s="162"/>
      <c r="F355" s="162"/>
      <c r="G355" s="162"/>
      <c r="H355" s="162"/>
      <c r="I355" s="162"/>
      <c r="J355" s="162"/>
      <c r="K355" s="162"/>
      <c r="L355" s="416"/>
    </row>
    <row r="356" spans="1:12" s="1" customFormat="1" x14ac:dyDescent="0.2">
      <c r="A356" s="162"/>
      <c r="B356" s="162"/>
      <c r="C356" s="162"/>
      <c r="D356" s="162"/>
      <c r="E356" s="162"/>
      <c r="F356" s="162"/>
      <c r="G356" s="162"/>
      <c r="H356" s="162"/>
      <c r="I356" s="162"/>
      <c r="J356" s="162"/>
      <c r="K356" s="162"/>
      <c r="L356" s="416"/>
    </row>
    <row r="357" spans="1:12" s="1" customFormat="1" x14ac:dyDescent="0.2">
      <c r="A357" s="162"/>
      <c r="B357" s="162"/>
      <c r="C357" s="162"/>
      <c r="D357" s="162"/>
      <c r="E357" s="162"/>
      <c r="F357" s="162"/>
      <c r="G357" s="162"/>
      <c r="H357" s="162"/>
      <c r="I357" s="162"/>
      <c r="J357" s="162"/>
      <c r="K357" s="162"/>
      <c r="L357" s="416"/>
    </row>
    <row r="358" spans="1:12" s="1" customFormat="1" x14ac:dyDescent="0.2">
      <c r="A358" s="162"/>
      <c r="B358" s="162"/>
      <c r="C358" s="162"/>
      <c r="D358" s="162"/>
      <c r="E358" s="162"/>
      <c r="F358" s="162"/>
      <c r="G358" s="162"/>
      <c r="H358" s="162"/>
      <c r="I358" s="162"/>
      <c r="J358" s="162"/>
      <c r="K358" s="162"/>
      <c r="L358" s="416"/>
    </row>
    <row r="359" spans="1:12" s="1" customFormat="1" x14ac:dyDescent="0.2">
      <c r="A359" s="162"/>
      <c r="B359" s="162"/>
      <c r="C359" s="162"/>
      <c r="D359" s="162"/>
      <c r="E359" s="162"/>
      <c r="F359" s="162"/>
      <c r="G359" s="162"/>
      <c r="H359" s="162"/>
      <c r="I359" s="162"/>
      <c r="J359" s="162"/>
      <c r="K359" s="162"/>
      <c r="L359" s="416"/>
    </row>
    <row r="360" spans="1:12" s="1" customFormat="1" x14ac:dyDescent="0.2">
      <c r="A360" s="162"/>
      <c r="B360" s="162"/>
      <c r="C360" s="162"/>
      <c r="D360" s="162"/>
      <c r="E360" s="162"/>
      <c r="F360" s="162"/>
      <c r="G360" s="162"/>
      <c r="H360" s="162"/>
      <c r="I360" s="162"/>
      <c r="J360" s="162"/>
      <c r="K360" s="162"/>
      <c r="L360" s="416"/>
    </row>
    <row r="361" spans="1:12" s="1" customFormat="1" x14ac:dyDescent="0.2">
      <c r="A361" s="162"/>
      <c r="B361" s="162"/>
      <c r="C361" s="162"/>
      <c r="D361" s="162"/>
      <c r="E361" s="162"/>
      <c r="F361" s="162"/>
      <c r="G361" s="162"/>
      <c r="H361" s="162"/>
      <c r="I361" s="162"/>
      <c r="J361" s="162"/>
      <c r="K361" s="162"/>
      <c r="L361" s="416"/>
    </row>
    <row r="362" spans="1:12" s="1" customFormat="1" x14ac:dyDescent="0.2">
      <c r="A362" s="162"/>
      <c r="B362" s="162"/>
      <c r="C362" s="162"/>
      <c r="D362" s="162"/>
      <c r="E362" s="162"/>
      <c r="F362" s="162"/>
      <c r="G362" s="162"/>
      <c r="H362" s="162"/>
      <c r="I362" s="162"/>
      <c r="J362" s="162"/>
      <c r="K362" s="162"/>
      <c r="L362" s="416"/>
    </row>
    <row r="363" spans="1:12" s="1" customFormat="1" x14ac:dyDescent="0.2">
      <c r="A363" s="162"/>
      <c r="B363" s="162"/>
      <c r="C363" s="162"/>
      <c r="D363" s="162"/>
      <c r="E363" s="162"/>
      <c r="F363" s="162"/>
      <c r="G363" s="162"/>
      <c r="H363" s="162"/>
      <c r="I363" s="162"/>
      <c r="J363" s="162"/>
      <c r="K363" s="162"/>
      <c r="L363" s="416"/>
    </row>
    <row r="364" spans="1:12" s="1" customFormat="1" x14ac:dyDescent="0.2">
      <c r="A364" s="162"/>
      <c r="B364" s="162"/>
      <c r="C364" s="162"/>
      <c r="D364" s="162"/>
      <c r="E364" s="162"/>
      <c r="F364" s="162"/>
      <c r="G364" s="162"/>
      <c r="H364" s="162"/>
      <c r="I364" s="162"/>
      <c r="J364" s="162"/>
      <c r="K364" s="162"/>
      <c r="L364" s="416"/>
    </row>
    <row r="365" spans="1:12" s="1" customFormat="1" x14ac:dyDescent="0.2">
      <c r="A365" s="162"/>
      <c r="B365" s="162"/>
      <c r="C365" s="162"/>
      <c r="D365" s="162"/>
      <c r="E365" s="162"/>
      <c r="F365" s="162"/>
      <c r="G365" s="162"/>
      <c r="H365" s="162"/>
      <c r="I365" s="162"/>
      <c r="J365" s="162"/>
      <c r="K365" s="162"/>
      <c r="L365" s="416"/>
    </row>
    <row r="366" spans="1:12" s="1" customFormat="1" x14ac:dyDescent="0.2">
      <c r="A366" s="162"/>
      <c r="B366" s="162"/>
      <c r="C366" s="162"/>
      <c r="D366" s="162"/>
      <c r="E366" s="162"/>
      <c r="F366" s="162"/>
      <c r="G366" s="162"/>
      <c r="H366" s="162"/>
      <c r="I366" s="162"/>
      <c r="J366" s="162"/>
      <c r="K366" s="162"/>
      <c r="L366" s="416"/>
    </row>
    <row r="367" spans="1:12" s="1" customFormat="1" x14ac:dyDescent="0.2">
      <c r="A367" s="162"/>
      <c r="B367" s="162"/>
      <c r="C367" s="162"/>
      <c r="D367" s="162"/>
      <c r="E367" s="162"/>
      <c r="F367" s="162"/>
      <c r="G367" s="162"/>
      <c r="H367" s="162"/>
      <c r="I367" s="162"/>
      <c r="J367" s="162"/>
      <c r="K367" s="162"/>
      <c r="L367" s="416"/>
    </row>
    <row r="368" spans="1:12" s="1" customFormat="1" x14ac:dyDescent="0.2">
      <c r="A368" s="162"/>
      <c r="B368" s="162"/>
      <c r="C368" s="162"/>
      <c r="D368" s="162"/>
      <c r="E368" s="162"/>
      <c r="F368" s="162"/>
      <c r="G368" s="162"/>
      <c r="H368" s="162"/>
      <c r="I368" s="162"/>
      <c r="J368" s="162"/>
      <c r="K368" s="162"/>
      <c r="L368" s="416"/>
    </row>
    <row r="369" spans="1:12" s="1" customFormat="1" x14ac:dyDescent="0.2">
      <c r="A369" s="162"/>
      <c r="B369" s="162"/>
      <c r="C369" s="162"/>
      <c r="D369" s="162"/>
      <c r="E369" s="162"/>
      <c r="F369" s="162"/>
      <c r="G369" s="162"/>
      <c r="H369" s="162"/>
      <c r="I369" s="162"/>
      <c r="J369" s="162"/>
      <c r="K369" s="162"/>
      <c r="L369" s="416"/>
    </row>
    <row r="370" spans="1:12" s="1" customFormat="1" x14ac:dyDescent="0.2">
      <c r="A370" s="162"/>
      <c r="B370" s="162"/>
      <c r="C370" s="162"/>
      <c r="D370" s="162"/>
      <c r="E370" s="162"/>
      <c r="F370" s="162"/>
      <c r="G370" s="162"/>
      <c r="H370" s="162"/>
      <c r="I370" s="162"/>
      <c r="J370" s="162"/>
      <c r="K370" s="162"/>
      <c r="L370" s="416"/>
    </row>
    <row r="371" spans="1:12" s="1" customFormat="1" x14ac:dyDescent="0.2">
      <c r="A371" s="162"/>
      <c r="B371" s="162"/>
      <c r="C371" s="162"/>
      <c r="D371" s="162"/>
      <c r="E371" s="162"/>
      <c r="F371" s="162"/>
      <c r="G371" s="162"/>
      <c r="H371" s="162"/>
      <c r="I371" s="162"/>
      <c r="J371" s="162"/>
      <c r="K371" s="162"/>
      <c r="L371" s="416"/>
    </row>
    <row r="372" spans="1:12" s="1" customFormat="1" x14ac:dyDescent="0.2">
      <c r="A372" s="162"/>
      <c r="B372" s="162"/>
      <c r="C372" s="162"/>
      <c r="D372" s="162"/>
      <c r="E372" s="162"/>
      <c r="F372" s="162"/>
      <c r="G372" s="162"/>
      <c r="H372" s="162"/>
      <c r="I372" s="162"/>
      <c r="J372" s="162"/>
      <c r="K372" s="162"/>
      <c r="L372" s="416"/>
    </row>
    <row r="373" spans="1:12" s="1" customFormat="1" x14ac:dyDescent="0.2">
      <c r="A373" s="162"/>
      <c r="B373" s="162"/>
      <c r="C373" s="162"/>
      <c r="D373" s="162"/>
      <c r="E373" s="162"/>
      <c r="F373" s="162"/>
      <c r="G373" s="162"/>
      <c r="H373" s="162"/>
      <c r="I373" s="162"/>
      <c r="J373" s="162"/>
      <c r="K373" s="162"/>
      <c r="L373" s="416"/>
    </row>
    <row r="374" spans="1:12" s="1" customFormat="1" x14ac:dyDescent="0.2">
      <c r="A374" s="162"/>
      <c r="B374" s="162"/>
      <c r="C374" s="162"/>
      <c r="D374" s="162"/>
      <c r="E374" s="162"/>
      <c r="F374" s="162"/>
      <c r="G374" s="162"/>
      <c r="H374" s="162"/>
      <c r="I374" s="162"/>
      <c r="J374" s="162"/>
      <c r="K374" s="162"/>
      <c r="L374" s="416"/>
    </row>
    <row r="375" spans="1:12" s="1" customFormat="1" x14ac:dyDescent="0.2">
      <c r="A375" s="162"/>
      <c r="B375" s="162"/>
      <c r="C375" s="162"/>
      <c r="D375" s="162"/>
      <c r="E375" s="162"/>
      <c r="F375" s="162"/>
      <c r="G375" s="162"/>
      <c r="H375" s="162"/>
      <c r="I375" s="162"/>
      <c r="J375" s="162"/>
      <c r="K375" s="162"/>
      <c r="L375" s="416"/>
    </row>
    <row r="376" spans="1:12" s="1" customFormat="1" x14ac:dyDescent="0.2">
      <c r="A376" s="162"/>
      <c r="B376" s="162"/>
      <c r="C376" s="162"/>
      <c r="D376" s="162"/>
      <c r="E376" s="162"/>
      <c r="F376" s="162"/>
      <c r="G376" s="162"/>
      <c r="H376" s="162"/>
      <c r="I376" s="162"/>
      <c r="J376" s="162"/>
      <c r="K376" s="162"/>
      <c r="L376" s="416"/>
    </row>
    <row r="377" spans="1:12" s="1" customFormat="1" x14ac:dyDescent="0.2">
      <c r="A377" s="162"/>
      <c r="B377" s="162"/>
      <c r="C377" s="162"/>
      <c r="D377" s="162"/>
      <c r="E377" s="162"/>
      <c r="F377" s="162"/>
      <c r="G377" s="162"/>
      <c r="H377" s="162"/>
      <c r="I377" s="162"/>
      <c r="J377" s="162"/>
      <c r="K377" s="162"/>
      <c r="L377" s="416"/>
    </row>
    <row r="378" spans="1:12" s="1" customFormat="1" x14ac:dyDescent="0.2">
      <c r="A378" s="162"/>
      <c r="B378" s="162"/>
      <c r="C378" s="162"/>
      <c r="D378" s="162"/>
      <c r="E378" s="162"/>
      <c r="F378" s="162"/>
      <c r="G378" s="162"/>
      <c r="H378" s="162"/>
      <c r="I378" s="162"/>
      <c r="J378" s="162"/>
      <c r="K378" s="162"/>
      <c r="L378" s="416"/>
    </row>
    <row r="379" spans="1:12" s="1" customFormat="1" x14ac:dyDescent="0.2">
      <c r="A379" s="162"/>
      <c r="B379" s="162"/>
      <c r="C379" s="162"/>
      <c r="D379" s="162"/>
      <c r="E379" s="162"/>
      <c r="F379" s="162"/>
      <c r="G379" s="162"/>
      <c r="H379" s="162"/>
      <c r="I379" s="162"/>
      <c r="J379" s="162"/>
      <c r="K379" s="162"/>
      <c r="L379" s="416"/>
    </row>
    <row r="380" spans="1:12" s="1" customFormat="1" x14ac:dyDescent="0.2">
      <c r="A380" s="162"/>
      <c r="B380" s="162"/>
      <c r="C380" s="162"/>
      <c r="D380" s="162"/>
      <c r="E380" s="162"/>
      <c r="F380" s="162"/>
      <c r="G380" s="162"/>
      <c r="H380" s="162"/>
      <c r="I380" s="162"/>
      <c r="J380" s="162"/>
      <c r="K380" s="162"/>
      <c r="L380" s="416"/>
    </row>
    <row r="381" spans="1:12" s="1" customFormat="1" x14ac:dyDescent="0.2">
      <c r="A381" s="162"/>
      <c r="B381" s="162"/>
      <c r="C381" s="162"/>
      <c r="D381" s="162"/>
      <c r="E381" s="162"/>
      <c r="F381" s="162"/>
      <c r="G381" s="162"/>
      <c r="H381" s="162"/>
      <c r="I381" s="162"/>
      <c r="J381" s="162"/>
      <c r="K381" s="162"/>
      <c r="L381" s="416"/>
    </row>
    <row r="382" spans="1:12" s="1" customFormat="1" x14ac:dyDescent="0.2">
      <c r="A382" s="162"/>
      <c r="B382" s="162"/>
      <c r="C382" s="162"/>
      <c r="D382" s="162"/>
      <c r="E382" s="162"/>
      <c r="F382" s="162"/>
      <c r="G382" s="162"/>
      <c r="H382" s="162"/>
      <c r="I382" s="162"/>
      <c r="J382" s="162"/>
      <c r="K382" s="162"/>
      <c r="L382" s="416"/>
    </row>
    <row r="383" spans="1:12" s="1" customFormat="1" x14ac:dyDescent="0.2">
      <c r="A383" s="162"/>
      <c r="B383" s="162"/>
      <c r="C383" s="162"/>
      <c r="D383" s="162"/>
      <c r="E383" s="162"/>
      <c r="F383" s="162"/>
      <c r="G383" s="162"/>
      <c r="H383" s="162"/>
      <c r="I383" s="162"/>
      <c r="J383" s="162"/>
      <c r="K383" s="162"/>
      <c r="L383" s="416"/>
    </row>
    <row r="384" spans="1:12" s="1" customFormat="1" x14ac:dyDescent="0.2">
      <c r="A384" s="162"/>
      <c r="B384" s="162"/>
      <c r="C384" s="162"/>
      <c r="D384" s="162"/>
      <c r="E384" s="162"/>
      <c r="F384" s="162"/>
      <c r="G384" s="162"/>
      <c r="H384" s="162"/>
      <c r="I384" s="162"/>
      <c r="J384" s="162"/>
      <c r="K384" s="162"/>
      <c r="L384" s="416"/>
    </row>
    <row r="385" spans="1:12" s="1" customFormat="1" x14ac:dyDescent="0.2">
      <c r="A385" s="162"/>
      <c r="B385" s="162"/>
      <c r="C385" s="162"/>
      <c r="D385" s="162"/>
      <c r="E385" s="162"/>
      <c r="F385" s="162"/>
      <c r="G385" s="162"/>
      <c r="H385" s="162"/>
      <c r="I385" s="162"/>
      <c r="J385" s="162"/>
      <c r="K385" s="162"/>
      <c r="L385" s="416"/>
    </row>
    <row r="386" spans="1:12" s="1" customFormat="1" x14ac:dyDescent="0.2">
      <c r="A386" s="162"/>
      <c r="B386" s="162"/>
      <c r="C386" s="162"/>
      <c r="D386" s="162"/>
      <c r="E386" s="162"/>
      <c r="F386" s="162"/>
      <c r="G386" s="162"/>
      <c r="H386" s="162"/>
      <c r="I386" s="162"/>
      <c r="J386" s="162"/>
      <c r="K386" s="162"/>
      <c r="L386" s="416"/>
    </row>
    <row r="387" spans="1:12" s="1" customFormat="1" x14ac:dyDescent="0.2">
      <c r="A387" s="162"/>
      <c r="B387" s="162"/>
      <c r="C387" s="162"/>
      <c r="D387" s="162"/>
      <c r="E387" s="162"/>
      <c r="F387" s="162"/>
      <c r="G387" s="162"/>
      <c r="H387" s="162"/>
      <c r="I387" s="162"/>
      <c r="J387" s="162"/>
      <c r="K387" s="162"/>
      <c r="L387" s="416"/>
    </row>
    <row r="388" spans="1:12" s="1" customFormat="1" x14ac:dyDescent="0.2">
      <c r="A388" s="162"/>
      <c r="B388" s="162"/>
      <c r="C388" s="162"/>
      <c r="D388" s="162"/>
      <c r="E388" s="162"/>
      <c r="F388" s="162"/>
      <c r="G388" s="162"/>
      <c r="H388" s="162"/>
      <c r="I388" s="162"/>
      <c r="J388" s="162"/>
      <c r="K388" s="162"/>
      <c r="L388" s="416"/>
    </row>
    <row r="389" spans="1:12" s="1" customFormat="1" x14ac:dyDescent="0.2">
      <c r="A389" s="162"/>
      <c r="B389" s="162"/>
      <c r="C389" s="162"/>
      <c r="D389" s="162"/>
      <c r="E389" s="162"/>
      <c r="F389" s="162"/>
      <c r="G389" s="162"/>
      <c r="H389" s="162"/>
      <c r="I389" s="162"/>
      <c r="J389" s="162"/>
      <c r="K389" s="162"/>
      <c r="L389" s="416"/>
    </row>
    <row r="390" spans="1:12" s="1" customFormat="1" x14ac:dyDescent="0.2">
      <c r="A390" s="162"/>
      <c r="B390" s="162"/>
      <c r="C390" s="162"/>
      <c r="D390" s="162"/>
      <c r="E390" s="162"/>
      <c r="F390" s="162"/>
      <c r="G390" s="162"/>
      <c r="H390" s="162"/>
      <c r="I390" s="162"/>
      <c r="J390" s="162"/>
      <c r="K390" s="162"/>
      <c r="L390" s="416"/>
    </row>
    <row r="391" spans="1:12" s="1" customFormat="1" x14ac:dyDescent="0.2">
      <c r="A391" s="162"/>
      <c r="B391" s="162"/>
      <c r="C391" s="162"/>
      <c r="D391" s="162"/>
      <c r="E391" s="162"/>
      <c r="F391" s="162"/>
      <c r="G391" s="162"/>
      <c r="H391" s="162"/>
      <c r="I391" s="162"/>
      <c r="J391" s="162"/>
      <c r="K391" s="162"/>
      <c r="L391" s="416"/>
    </row>
    <row r="392" spans="1:12" s="1" customFormat="1" x14ac:dyDescent="0.2">
      <c r="A392" s="162"/>
      <c r="B392" s="162"/>
      <c r="C392" s="162"/>
      <c r="D392" s="162"/>
      <c r="E392" s="162"/>
      <c r="F392" s="162"/>
      <c r="G392" s="162"/>
      <c r="H392" s="162"/>
      <c r="I392" s="162"/>
      <c r="J392" s="162"/>
      <c r="K392" s="162"/>
      <c r="L392" s="416"/>
    </row>
    <row r="393" spans="1:12" s="1" customFormat="1" x14ac:dyDescent="0.2">
      <c r="A393" s="162"/>
      <c r="B393" s="162"/>
      <c r="C393" s="162"/>
      <c r="D393" s="162"/>
      <c r="E393" s="162"/>
      <c r="F393" s="162"/>
      <c r="G393" s="162"/>
      <c r="H393" s="162"/>
      <c r="I393" s="162"/>
      <c r="J393" s="162"/>
      <c r="K393" s="162"/>
      <c r="L393" s="416"/>
    </row>
    <row r="394" spans="1:12" s="1" customFormat="1" x14ac:dyDescent="0.2">
      <c r="A394" s="162"/>
      <c r="B394" s="162"/>
      <c r="C394" s="162"/>
      <c r="D394" s="162"/>
      <c r="E394" s="162"/>
      <c r="F394" s="162"/>
      <c r="G394" s="162"/>
      <c r="H394" s="162"/>
      <c r="I394" s="162"/>
      <c r="J394" s="162"/>
      <c r="K394" s="162"/>
      <c r="L394" s="416"/>
    </row>
    <row r="395" spans="1:12" s="1" customFormat="1" x14ac:dyDescent="0.2">
      <c r="A395" s="162"/>
      <c r="B395" s="162"/>
      <c r="C395" s="162"/>
      <c r="D395" s="162"/>
      <c r="E395" s="162"/>
      <c r="F395" s="162"/>
      <c r="G395" s="162"/>
      <c r="H395" s="162"/>
      <c r="I395" s="162"/>
      <c r="J395" s="162"/>
      <c r="K395" s="162"/>
      <c r="L395" s="416"/>
    </row>
    <row r="396" spans="1:12" s="1" customFormat="1" x14ac:dyDescent="0.2">
      <c r="A396" s="162"/>
      <c r="B396" s="162"/>
      <c r="C396" s="162"/>
      <c r="D396" s="162"/>
      <c r="E396" s="162"/>
      <c r="F396" s="162"/>
      <c r="G396" s="162"/>
      <c r="H396" s="162"/>
      <c r="I396" s="162"/>
      <c r="J396" s="162"/>
      <c r="K396" s="162"/>
      <c r="L396" s="416"/>
    </row>
    <row r="397" spans="1:12" s="1" customFormat="1" x14ac:dyDescent="0.2">
      <c r="A397" s="162"/>
      <c r="B397" s="162"/>
      <c r="C397" s="162"/>
      <c r="D397" s="162"/>
      <c r="E397" s="162"/>
      <c r="F397" s="162"/>
      <c r="G397" s="162"/>
      <c r="H397" s="162"/>
      <c r="I397" s="162"/>
      <c r="J397" s="162"/>
      <c r="K397" s="162"/>
      <c r="L397" s="416"/>
    </row>
    <row r="398" spans="1:12" s="1" customFormat="1" x14ac:dyDescent="0.2">
      <c r="A398" s="162"/>
      <c r="B398" s="162"/>
      <c r="C398" s="162"/>
      <c r="D398" s="162"/>
      <c r="E398" s="162"/>
      <c r="F398" s="162"/>
      <c r="G398" s="162"/>
      <c r="H398" s="162"/>
      <c r="I398" s="162"/>
      <c r="J398" s="162"/>
      <c r="K398" s="162"/>
      <c r="L398" s="416"/>
    </row>
    <row r="399" spans="1:12" s="1" customFormat="1" x14ac:dyDescent="0.2">
      <c r="A399" s="162"/>
      <c r="B399" s="162"/>
      <c r="C399" s="162"/>
      <c r="D399" s="162"/>
      <c r="E399" s="162"/>
      <c r="F399" s="162"/>
      <c r="G399" s="162"/>
      <c r="H399" s="162"/>
      <c r="I399" s="162"/>
      <c r="J399" s="162"/>
      <c r="K399" s="162"/>
      <c r="L399" s="416"/>
    </row>
    <row r="400" spans="1:12" s="1" customFormat="1" x14ac:dyDescent="0.2">
      <c r="A400" s="162"/>
      <c r="B400" s="162"/>
      <c r="C400" s="162"/>
      <c r="D400" s="162"/>
      <c r="E400" s="162"/>
      <c r="F400" s="162"/>
      <c r="G400" s="162"/>
      <c r="H400" s="162"/>
      <c r="I400" s="162"/>
      <c r="J400" s="162"/>
      <c r="K400" s="162"/>
      <c r="L400" s="416"/>
    </row>
    <row r="401" spans="1:12" s="1" customFormat="1" x14ac:dyDescent="0.2">
      <c r="A401" s="162"/>
      <c r="B401" s="162"/>
      <c r="C401" s="162"/>
      <c r="D401" s="162"/>
      <c r="E401" s="162"/>
      <c r="F401" s="162"/>
      <c r="G401" s="162"/>
      <c r="H401" s="162"/>
      <c r="I401" s="162"/>
      <c r="J401" s="162"/>
      <c r="K401" s="162"/>
      <c r="L401" s="416"/>
    </row>
    <row r="402" spans="1:12" s="1" customFormat="1" x14ac:dyDescent="0.2">
      <c r="A402" s="162"/>
      <c r="B402" s="162"/>
      <c r="C402" s="162"/>
      <c r="D402" s="162"/>
      <c r="E402" s="162"/>
      <c r="F402" s="162"/>
      <c r="G402" s="162"/>
      <c r="H402" s="162"/>
      <c r="I402" s="162"/>
      <c r="J402" s="162"/>
      <c r="K402" s="162"/>
      <c r="L402" s="416"/>
    </row>
    <row r="403" spans="1:12" s="1" customFormat="1" x14ac:dyDescent="0.2">
      <c r="A403" s="162"/>
      <c r="B403" s="162"/>
      <c r="C403" s="162"/>
      <c r="D403" s="162"/>
      <c r="E403" s="162"/>
      <c r="F403" s="162"/>
      <c r="G403" s="162"/>
      <c r="H403" s="162"/>
      <c r="I403" s="162"/>
      <c r="J403" s="162"/>
      <c r="K403" s="162"/>
      <c r="L403" s="416"/>
    </row>
    <row r="404" spans="1:12" s="1" customFormat="1" x14ac:dyDescent="0.2">
      <c r="A404" s="162"/>
      <c r="B404" s="162"/>
      <c r="C404" s="162"/>
      <c r="D404" s="162"/>
      <c r="E404" s="162"/>
      <c r="F404" s="162"/>
      <c r="G404" s="162"/>
      <c r="H404" s="162"/>
      <c r="I404" s="162"/>
      <c r="J404" s="162"/>
      <c r="K404" s="162"/>
      <c r="L404" s="416"/>
    </row>
    <row r="405" spans="1:12" s="1" customFormat="1" x14ac:dyDescent="0.2">
      <c r="A405" s="162"/>
      <c r="B405" s="162"/>
      <c r="C405" s="162"/>
      <c r="D405" s="162"/>
      <c r="E405" s="162"/>
      <c r="F405" s="162"/>
      <c r="G405" s="162"/>
      <c r="H405" s="162"/>
      <c r="I405" s="162"/>
      <c r="J405" s="162"/>
      <c r="K405" s="162"/>
      <c r="L405" s="416"/>
    </row>
    <row r="406" spans="1:12" s="1" customFormat="1" x14ac:dyDescent="0.2">
      <c r="A406" s="162"/>
      <c r="B406" s="162"/>
      <c r="C406" s="162"/>
      <c r="D406" s="162"/>
      <c r="E406" s="162"/>
      <c r="F406" s="162"/>
      <c r="G406" s="162"/>
      <c r="H406" s="162"/>
      <c r="I406" s="162"/>
      <c r="J406" s="162"/>
      <c r="K406" s="162"/>
      <c r="L406" s="416"/>
    </row>
    <row r="407" spans="1:12" s="1" customFormat="1" x14ac:dyDescent="0.2">
      <c r="A407" s="162"/>
      <c r="B407" s="162"/>
      <c r="C407" s="162"/>
      <c r="D407" s="162"/>
      <c r="E407" s="162"/>
      <c r="F407" s="162"/>
      <c r="G407" s="162"/>
      <c r="H407" s="162"/>
      <c r="I407" s="162"/>
      <c r="J407" s="162"/>
      <c r="K407" s="162"/>
      <c r="L407" s="416"/>
    </row>
    <row r="408" spans="1:12" s="1" customFormat="1" x14ac:dyDescent="0.2">
      <c r="A408" s="162"/>
      <c r="B408" s="162"/>
      <c r="C408" s="162"/>
      <c r="D408" s="162"/>
      <c r="E408" s="162"/>
      <c r="F408" s="162"/>
      <c r="G408" s="162"/>
      <c r="H408" s="162"/>
      <c r="I408" s="162"/>
      <c r="J408" s="162"/>
      <c r="K408" s="162"/>
      <c r="L408" s="416"/>
    </row>
    <row r="409" spans="1:12" s="1" customFormat="1" x14ac:dyDescent="0.2">
      <c r="A409" s="162"/>
      <c r="B409" s="162"/>
      <c r="C409" s="162"/>
      <c r="D409" s="162"/>
      <c r="E409" s="162"/>
      <c r="F409" s="162"/>
      <c r="G409" s="162"/>
      <c r="H409" s="162"/>
      <c r="I409" s="162"/>
      <c r="J409" s="162"/>
      <c r="K409" s="162"/>
      <c r="L409" s="416"/>
    </row>
    <row r="410" spans="1:12" s="1" customFormat="1" x14ac:dyDescent="0.2">
      <c r="A410" s="162"/>
      <c r="B410" s="162"/>
      <c r="C410" s="162"/>
      <c r="D410" s="162"/>
      <c r="E410" s="162"/>
      <c r="F410" s="162"/>
      <c r="G410" s="162"/>
      <c r="H410" s="162"/>
      <c r="I410" s="162"/>
      <c r="J410" s="162"/>
      <c r="K410" s="162"/>
      <c r="L410" s="416"/>
    </row>
    <row r="411" spans="1:12" s="1" customFormat="1" x14ac:dyDescent="0.2">
      <c r="A411" s="162"/>
      <c r="B411" s="162"/>
      <c r="C411" s="162"/>
      <c r="D411" s="162"/>
      <c r="E411" s="162"/>
      <c r="F411" s="162"/>
      <c r="G411" s="162"/>
      <c r="H411" s="162"/>
      <c r="I411" s="162"/>
      <c r="J411" s="162"/>
      <c r="K411" s="162"/>
      <c r="L411" s="416"/>
    </row>
    <row r="412" spans="1:12" s="1" customFormat="1" x14ac:dyDescent="0.2">
      <c r="A412" s="162"/>
      <c r="B412" s="162"/>
      <c r="C412" s="162"/>
      <c r="D412" s="162"/>
      <c r="E412" s="162"/>
      <c r="F412" s="162"/>
      <c r="G412" s="162"/>
      <c r="H412" s="162"/>
      <c r="I412" s="162"/>
      <c r="J412" s="162"/>
      <c r="K412" s="162"/>
      <c r="L412" s="416"/>
    </row>
    <row r="413" spans="1:12" s="1" customFormat="1" x14ac:dyDescent="0.2">
      <c r="A413" s="162"/>
      <c r="B413" s="162"/>
      <c r="C413" s="162"/>
      <c r="D413" s="162"/>
      <c r="E413" s="162"/>
      <c r="F413" s="162"/>
      <c r="G413" s="162"/>
      <c r="H413" s="162"/>
      <c r="I413" s="162"/>
      <c r="J413" s="162"/>
      <c r="K413" s="162"/>
      <c r="L413" s="416"/>
    </row>
    <row r="414" spans="1:12" s="1" customFormat="1" x14ac:dyDescent="0.2">
      <c r="A414" s="162"/>
      <c r="B414" s="162"/>
      <c r="C414" s="162"/>
      <c r="D414" s="162"/>
      <c r="E414" s="162"/>
      <c r="F414" s="162"/>
      <c r="G414" s="162"/>
      <c r="H414" s="162"/>
      <c r="I414" s="162"/>
      <c r="J414" s="162"/>
      <c r="K414" s="162"/>
      <c r="L414" s="416"/>
    </row>
    <row r="415" spans="1:12" s="1" customFormat="1" x14ac:dyDescent="0.2">
      <c r="A415" s="162"/>
      <c r="B415" s="162"/>
      <c r="C415" s="162"/>
      <c r="D415" s="162"/>
      <c r="E415" s="162"/>
      <c r="F415" s="162"/>
      <c r="G415" s="162"/>
      <c r="H415" s="162"/>
      <c r="I415" s="162"/>
      <c r="J415" s="162"/>
      <c r="K415" s="162"/>
      <c r="L415" s="416"/>
    </row>
    <row r="416" spans="1:12" s="1" customFormat="1" x14ac:dyDescent="0.2">
      <c r="A416" s="162"/>
      <c r="B416" s="162"/>
      <c r="C416" s="162"/>
      <c r="D416" s="162"/>
      <c r="E416" s="162"/>
      <c r="F416" s="162"/>
      <c r="G416" s="162"/>
      <c r="H416" s="162"/>
      <c r="I416" s="162"/>
      <c r="J416" s="162"/>
      <c r="K416" s="162"/>
      <c r="L416" s="416"/>
    </row>
    <row r="417" spans="1:12" s="1" customFormat="1" x14ac:dyDescent="0.2">
      <c r="A417" s="162"/>
      <c r="B417" s="162"/>
      <c r="C417" s="162"/>
      <c r="D417" s="162"/>
      <c r="E417" s="162"/>
      <c r="F417" s="162"/>
      <c r="G417" s="162"/>
      <c r="H417" s="162"/>
      <c r="I417" s="162"/>
      <c r="J417" s="162"/>
      <c r="K417" s="162"/>
      <c r="L417" s="416"/>
    </row>
    <row r="418" spans="1:12" s="1" customFormat="1" x14ac:dyDescent="0.2">
      <c r="A418" s="162"/>
      <c r="B418" s="162"/>
      <c r="C418" s="162"/>
      <c r="D418" s="162"/>
      <c r="E418" s="162"/>
      <c r="F418" s="162"/>
      <c r="G418" s="162"/>
      <c r="H418" s="162"/>
      <c r="I418" s="162"/>
      <c r="J418" s="162"/>
      <c r="K418" s="162"/>
      <c r="L418" s="416"/>
    </row>
    <row r="419" spans="1:12" s="1" customFormat="1" x14ac:dyDescent="0.2">
      <c r="A419" s="162"/>
      <c r="B419" s="162"/>
      <c r="C419" s="162"/>
      <c r="D419" s="162"/>
      <c r="E419" s="162"/>
      <c r="F419" s="162"/>
      <c r="G419" s="162"/>
      <c r="H419" s="162"/>
      <c r="I419" s="162"/>
      <c r="J419" s="162"/>
      <c r="K419" s="162"/>
      <c r="L419" s="416"/>
    </row>
    <row r="420" spans="1:12" s="1" customFormat="1" x14ac:dyDescent="0.2">
      <c r="A420" s="162"/>
      <c r="B420" s="162"/>
      <c r="C420" s="162"/>
      <c r="D420" s="162"/>
      <c r="E420" s="162"/>
      <c r="F420" s="162"/>
      <c r="G420" s="162"/>
      <c r="H420" s="162"/>
      <c r="I420" s="162"/>
      <c r="J420" s="162"/>
      <c r="K420" s="162"/>
      <c r="L420" s="416"/>
    </row>
    <row r="421" spans="1:12" s="1" customFormat="1" x14ac:dyDescent="0.2">
      <c r="A421" s="162"/>
      <c r="B421" s="162"/>
      <c r="C421" s="162"/>
      <c r="D421" s="162"/>
      <c r="E421" s="162"/>
      <c r="F421" s="162"/>
      <c r="G421" s="162"/>
      <c r="H421" s="162"/>
      <c r="I421" s="162"/>
      <c r="J421" s="162"/>
      <c r="K421" s="162"/>
      <c r="L421" s="416"/>
    </row>
    <row r="422" spans="1:12" s="1" customFormat="1" x14ac:dyDescent="0.2">
      <c r="A422" s="162"/>
      <c r="B422" s="162"/>
      <c r="C422" s="162"/>
      <c r="D422" s="162"/>
      <c r="E422" s="162"/>
      <c r="F422" s="162"/>
      <c r="G422" s="162"/>
      <c r="H422" s="162"/>
      <c r="I422" s="162"/>
      <c r="J422" s="162"/>
      <c r="K422" s="162"/>
      <c r="L422" s="416"/>
    </row>
    <row r="423" spans="1:12" s="1" customFormat="1" x14ac:dyDescent="0.2">
      <c r="A423" s="162"/>
      <c r="B423" s="162"/>
      <c r="C423" s="162"/>
      <c r="D423" s="162"/>
      <c r="E423" s="162"/>
      <c r="F423" s="162"/>
      <c r="G423" s="162"/>
      <c r="H423" s="162"/>
      <c r="I423" s="162"/>
      <c r="J423" s="162"/>
      <c r="K423" s="162"/>
      <c r="L423" s="416"/>
    </row>
    <row r="424" spans="1:12" s="1" customFormat="1" x14ac:dyDescent="0.2">
      <c r="A424" s="162"/>
      <c r="B424" s="162"/>
      <c r="C424" s="162"/>
      <c r="D424" s="162"/>
      <c r="E424" s="162"/>
      <c r="F424" s="162"/>
      <c r="G424" s="162"/>
      <c r="H424" s="162"/>
      <c r="I424" s="162"/>
      <c r="J424" s="162"/>
      <c r="K424" s="162"/>
      <c r="L424" s="416"/>
    </row>
    <row r="425" spans="1:12" s="1" customFormat="1" x14ac:dyDescent="0.2">
      <c r="A425" s="162"/>
      <c r="B425" s="162"/>
      <c r="C425" s="162"/>
      <c r="D425" s="162"/>
      <c r="E425" s="162"/>
      <c r="F425" s="162"/>
      <c r="G425" s="162"/>
      <c r="H425" s="162"/>
      <c r="I425" s="162"/>
      <c r="J425" s="162"/>
      <c r="K425" s="162"/>
      <c r="L425" s="416"/>
    </row>
    <row r="426" spans="1:12" s="1" customFormat="1" x14ac:dyDescent="0.2">
      <c r="A426" s="162"/>
      <c r="B426" s="162"/>
      <c r="C426" s="162"/>
      <c r="D426" s="162"/>
      <c r="E426" s="162"/>
      <c r="F426" s="162"/>
      <c r="G426" s="162"/>
      <c r="H426" s="162"/>
      <c r="I426" s="162"/>
      <c r="J426" s="162"/>
      <c r="K426" s="162"/>
      <c r="L426" s="416"/>
    </row>
    <row r="427" spans="1:12" s="1" customFormat="1" x14ac:dyDescent="0.2">
      <c r="A427" s="162"/>
      <c r="B427" s="162"/>
      <c r="C427" s="162"/>
      <c r="D427" s="162"/>
      <c r="E427" s="162"/>
      <c r="F427" s="162"/>
      <c r="G427" s="162"/>
      <c r="H427" s="162"/>
      <c r="I427" s="162"/>
      <c r="J427" s="162"/>
      <c r="K427" s="162"/>
      <c r="L427" s="416"/>
    </row>
    <row r="428" spans="1:12" s="1" customFormat="1" x14ac:dyDescent="0.2">
      <c r="A428" s="162"/>
      <c r="B428" s="162"/>
      <c r="C428" s="162"/>
      <c r="D428" s="162"/>
      <c r="E428" s="162"/>
      <c r="F428" s="162"/>
      <c r="G428" s="162"/>
      <c r="H428" s="162"/>
      <c r="I428" s="162"/>
      <c r="J428" s="162"/>
      <c r="K428" s="162"/>
      <c r="L428" s="416"/>
    </row>
    <row r="429" spans="1:12" s="1" customFormat="1" x14ac:dyDescent="0.2">
      <c r="A429" s="162"/>
      <c r="B429" s="162"/>
      <c r="C429" s="162"/>
      <c r="D429" s="162"/>
      <c r="E429" s="162"/>
      <c r="F429" s="162"/>
      <c r="G429" s="162"/>
      <c r="H429" s="162"/>
      <c r="I429" s="162"/>
      <c r="J429" s="162"/>
      <c r="K429" s="162"/>
      <c r="L429" s="416"/>
    </row>
    <row r="430" spans="1:12" s="1" customFormat="1" x14ac:dyDescent="0.2">
      <c r="A430" s="162"/>
      <c r="B430" s="162"/>
      <c r="C430" s="162"/>
      <c r="D430" s="162"/>
      <c r="E430" s="162"/>
      <c r="F430" s="162"/>
      <c r="G430" s="162"/>
      <c r="H430" s="162"/>
      <c r="I430" s="162"/>
      <c r="J430" s="162"/>
      <c r="K430" s="162"/>
      <c r="L430" s="416"/>
    </row>
    <row r="431" spans="1:12" s="1" customFormat="1" x14ac:dyDescent="0.2">
      <c r="A431" s="162"/>
      <c r="B431" s="162"/>
      <c r="C431" s="162"/>
      <c r="D431" s="162"/>
      <c r="E431" s="162"/>
      <c r="F431" s="162"/>
      <c r="G431" s="162"/>
      <c r="H431" s="162"/>
      <c r="I431" s="162"/>
      <c r="J431" s="162"/>
      <c r="K431" s="162"/>
      <c r="L431" s="416"/>
    </row>
    <row r="432" spans="1:12" s="1" customFormat="1" x14ac:dyDescent="0.2">
      <c r="A432" s="162"/>
      <c r="B432" s="162"/>
      <c r="C432" s="162"/>
      <c r="D432" s="162"/>
      <c r="E432" s="162"/>
      <c r="F432" s="162"/>
      <c r="G432" s="162"/>
      <c r="H432" s="162"/>
      <c r="I432" s="162"/>
      <c r="J432" s="162"/>
      <c r="K432" s="162"/>
      <c r="L432" s="416"/>
    </row>
    <row r="433" spans="1:12" s="1" customFormat="1" x14ac:dyDescent="0.2">
      <c r="A433" s="162"/>
      <c r="B433" s="162"/>
      <c r="C433" s="162"/>
      <c r="D433" s="162"/>
      <c r="E433" s="162"/>
      <c r="F433" s="162"/>
      <c r="G433" s="162"/>
      <c r="H433" s="162"/>
      <c r="I433" s="162"/>
      <c r="J433" s="162"/>
      <c r="K433" s="162"/>
      <c r="L433" s="416"/>
    </row>
    <row r="434" spans="1:12" s="1" customFormat="1" x14ac:dyDescent="0.2">
      <c r="A434" s="162"/>
      <c r="B434" s="162"/>
      <c r="C434" s="162"/>
      <c r="D434" s="162"/>
      <c r="E434" s="162"/>
      <c r="F434" s="162"/>
      <c r="G434" s="162"/>
      <c r="H434" s="162"/>
      <c r="I434" s="162"/>
      <c r="J434" s="162"/>
      <c r="K434" s="162"/>
      <c r="L434" s="416"/>
    </row>
    <row r="435" spans="1:12" s="1" customFormat="1" x14ac:dyDescent="0.2">
      <c r="A435" s="162"/>
      <c r="B435" s="162"/>
      <c r="C435" s="162"/>
      <c r="D435" s="162"/>
      <c r="E435" s="162"/>
      <c r="F435" s="162"/>
      <c r="G435" s="162"/>
      <c r="H435" s="162"/>
      <c r="I435" s="162"/>
      <c r="J435" s="162"/>
      <c r="K435" s="162"/>
      <c r="L435" s="416"/>
    </row>
    <row r="436" spans="1:12" s="1" customFormat="1" x14ac:dyDescent="0.2">
      <c r="A436" s="162"/>
      <c r="B436" s="162"/>
      <c r="C436" s="162"/>
      <c r="D436" s="162"/>
      <c r="E436" s="162"/>
      <c r="F436" s="162"/>
      <c r="G436" s="162"/>
      <c r="H436" s="162"/>
      <c r="I436" s="162"/>
      <c r="J436" s="162"/>
      <c r="K436" s="162"/>
      <c r="L436" s="416"/>
    </row>
    <row r="437" spans="1:12" s="1" customFormat="1" x14ac:dyDescent="0.2">
      <c r="A437" s="162"/>
      <c r="B437" s="162"/>
      <c r="C437" s="162"/>
      <c r="D437" s="162"/>
      <c r="E437" s="162"/>
      <c r="F437" s="162"/>
      <c r="G437" s="162"/>
      <c r="H437" s="162"/>
      <c r="I437" s="162"/>
      <c r="J437" s="162"/>
      <c r="K437" s="162"/>
      <c r="L437" s="416"/>
    </row>
    <row r="438" spans="1:12" s="1" customFormat="1" x14ac:dyDescent="0.2">
      <c r="A438" s="162"/>
      <c r="B438" s="162"/>
      <c r="C438" s="162"/>
      <c r="D438" s="162"/>
      <c r="E438" s="162"/>
      <c r="F438" s="162"/>
      <c r="G438" s="162"/>
      <c r="H438" s="162"/>
      <c r="I438" s="162"/>
      <c r="J438" s="162"/>
      <c r="K438" s="162"/>
      <c r="L438" s="416"/>
    </row>
    <row r="439" spans="1:12" s="1" customFormat="1" x14ac:dyDescent="0.2">
      <c r="A439" s="162"/>
      <c r="B439" s="162"/>
      <c r="C439" s="162"/>
      <c r="D439" s="162"/>
      <c r="E439" s="162"/>
      <c r="F439" s="162"/>
      <c r="G439" s="162"/>
      <c r="H439" s="162"/>
      <c r="I439" s="162"/>
      <c r="J439" s="162"/>
      <c r="K439" s="162"/>
      <c r="L439" s="416"/>
    </row>
    <row r="440" spans="1:12" s="1" customFormat="1" x14ac:dyDescent="0.2">
      <c r="A440" s="162"/>
      <c r="B440" s="162"/>
      <c r="C440" s="162"/>
      <c r="D440" s="162"/>
      <c r="E440" s="162"/>
      <c r="F440" s="162"/>
      <c r="G440" s="162"/>
      <c r="H440" s="162"/>
      <c r="I440" s="162"/>
      <c r="J440" s="162"/>
      <c r="K440" s="162"/>
      <c r="L440" s="416"/>
    </row>
    <row r="441" spans="1:12" s="1" customFormat="1" x14ac:dyDescent="0.2">
      <c r="A441" s="162"/>
      <c r="B441" s="162"/>
      <c r="C441" s="162"/>
      <c r="D441" s="162"/>
      <c r="E441" s="162"/>
      <c r="F441" s="162"/>
      <c r="G441" s="162"/>
      <c r="H441" s="162"/>
      <c r="I441" s="162"/>
      <c r="J441" s="162"/>
      <c r="K441" s="162"/>
      <c r="L441" s="416"/>
    </row>
    <row r="442" spans="1:12" s="1" customFormat="1" x14ac:dyDescent="0.2">
      <c r="A442" s="162"/>
      <c r="B442" s="162"/>
      <c r="C442" s="162"/>
      <c r="D442" s="162"/>
      <c r="E442" s="162"/>
      <c r="F442" s="162"/>
      <c r="G442" s="162"/>
      <c r="H442" s="162"/>
      <c r="I442" s="162"/>
      <c r="J442" s="162"/>
      <c r="K442" s="162"/>
      <c r="L442" s="416"/>
    </row>
    <row r="443" spans="1:12" s="1" customFormat="1" x14ac:dyDescent="0.2">
      <c r="A443" s="162"/>
      <c r="B443" s="162"/>
      <c r="C443" s="162"/>
      <c r="D443" s="162"/>
      <c r="E443" s="162"/>
      <c r="F443" s="162"/>
      <c r="G443" s="162"/>
      <c r="H443" s="162"/>
      <c r="I443" s="162"/>
      <c r="J443" s="162"/>
      <c r="K443" s="162"/>
      <c r="L443" s="416"/>
    </row>
    <row r="444" spans="1:12" s="1" customFormat="1" x14ac:dyDescent="0.2">
      <c r="A444" s="162"/>
      <c r="B444" s="162"/>
      <c r="C444" s="162"/>
      <c r="D444" s="162"/>
      <c r="E444" s="162"/>
      <c r="F444" s="162"/>
      <c r="G444" s="162"/>
      <c r="H444" s="162"/>
      <c r="I444" s="162"/>
      <c r="J444" s="162"/>
      <c r="K444" s="162"/>
      <c r="L444" s="416"/>
    </row>
    <row r="445" spans="1:12" s="1" customFormat="1" x14ac:dyDescent="0.2">
      <c r="A445" s="162"/>
      <c r="B445" s="162"/>
      <c r="C445" s="162"/>
      <c r="D445" s="162"/>
      <c r="E445" s="162"/>
      <c r="F445" s="162"/>
      <c r="G445" s="162"/>
      <c r="H445" s="162"/>
      <c r="I445" s="162"/>
      <c r="J445" s="162"/>
      <c r="K445" s="162"/>
      <c r="L445" s="416"/>
    </row>
    <row r="446" spans="1:12" s="1" customFormat="1" x14ac:dyDescent="0.2">
      <c r="A446" s="162"/>
      <c r="B446" s="162"/>
      <c r="C446" s="162"/>
      <c r="D446" s="162"/>
      <c r="E446" s="162"/>
      <c r="F446" s="162"/>
      <c r="G446" s="162"/>
      <c r="H446" s="162"/>
      <c r="I446" s="162"/>
      <c r="J446" s="162"/>
      <c r="K446" s="162"/>
      <c r="L446" s="416"/>
    </row>
    <row r="447" spans="1:12" s="1" customFormat="1" x14ac:dyDescent="0.2">
      <c r="A447" s="162"/>
      <c r="B447" s="162"/>
      <c r="C447" s="162"/>
      <c r="D447" s="162"/>
      <c r="E447" s="162"/>
      <c r="F447" s="162"/>
      <c r="G447" s="162"/>
      <c r="H447" s="162"/>
      <c r="I447" s="162"/>
      <c r="J447" s="162"/>
      <c r="K447" s="162"/>
      <c r="L447" s="416"/>
    </row>
    <row r="448" spans="1:12" s="1" customFormat="1" x14ac:dyDescent="0.2">
      <c r="A448" s="162"/>
      <c r="B448" s="162"/>
      <c r="C448" s="162"/>
      <c r="D448" s="162"/>
      <c r="E448" s="162"/>
      <c r="F448" s="162"/>
      <c r="G448" s="162"/>
      <c r="H448" s="162"/>
      <c r="I448" s="162"/>
      <c r="J448" s="162"/>
      <c r="K448" s="162"/>
      <c r="L448" s="416"/>
    </row>
    <row r="449" spans="1:12" s="1" customFormat="1" x14ac:dyDescent="0.2">
      <c r="A449" s="162"/>
      <c r="B449" s="162"/>
      <c r="C449" s="162"/>
      <c r="D449" s="162"/>
      <c r="E449" s="162"/>
      <c r="F449" s="162"/>
      <c r="G449" s="162"/>
      <c r="H449" s="162"/>
      <c r="I449" s="162"/>
      <c r="J449" s="162"/>
      <c r="K449" s="162"/>
      <c r="L449" s="416"/>
    </row>
    <row r="450" spans="1:12" s="1" customFormat="1" x14ac:dyDescent="0.2">
      <c r="A450" s="162"/>
      <c r="B450" s="162"/>
      <c r="C450" s="162"/>
      <c r="D450" s="162"/>
      <c r="E450" s="162"/>
      <c r="F450" s="162"/>
      <c r="G450" s="162"/>
      <c r="H450" s="162"/>
      <c r="I450" s="162"/>
      <c r="J450" s="162"/>
      <c r="K450" s="162"/>
      <c r="L450" s="416"/>
    </row>
    <row r="451" spans="1:12" s="1" customFormat="1" x14ac:dyDescent="0.2">
      <c r="A451" s="162"/>
      <c r="B451" s="162"/>
      <c r="C451" s="162"/>
      <c r="D451" s="162"/>
      <c r="E451" s="162"/>
      <c r="F451" s="162"/>
      <c r="G451" s="162"/>
      <c r="H451" s="162"/>
      <c r="I451" s="162"/>
      <c r="J451" s="162"/>
      <c r="K451" s="162"/>
      <c r="L451" s="416"/>
    </row>
    <row r="452" spans="1:12" s="1" customFormat="1" x14ac:dyDescent="0.2">
      <c r="A452" s="162"/>
      <c r="B452" s="162"/>
      <c r="C452" s="162"/>
      <c r="D452" s="162"/>
      <c r="E452" s="162"/>
      <c r="F452" s="162"/>
      <c r="G452" s="162"/>
      <c r="H452" s="162"/>
      <c r="I452" s="162"/>
      <c r="J452" s="162"/>
      <c r="K452" s="162"/>
      <c r="L452" s="416"/>
    </row>
    <row r="453" spans="1:12" s="1" customFormat="1" x14ac:dyDescent="0.2">
      <c r="A453" s="162"/>
      <c r="B453" s="162"/>
      <c r="C453" s="162"/>
      <c r="D453" s="162"/>
      <c r="E453" s="162"/>
      <c r="F453" s="162"/>
      <c r="G453" s="162"/>
      <c r="H453" s="162"/>
      <c r="I453" s="162"/>
      <c r="J453" s="162"/>
      <c r="K453" s="162"/>
      <c r="L453" s="416"/>
    </row>
    <row r="454" spans="1:12" s="1" customFormat="1" x14ac:dyDescent="0.2">
      <c r="A454" s="162"/>
      <c r="B454" s="162"/>
      <c r="C454" s="162"/>
      <c r="D454" s="162"/>
      <c r="E454" s="162"/>
      <c r="F454" s="162"/>
      <c r="G454" s="162"/>
      <c r="H454" s="162"/>
      <c r="I454" s="162"/>
      <c r="J454" s="162"/>
      <c r="K454" s="162"/>
      <c r="L454" s="416"/>
    </row>
    <row r="455" spans="1:12" s="1" customFormat="1" x14ac:dyDescent="0.2">
      <c r="A455" s="162"/>
      <c r="B455" s="162"/>
      <c r="C455" s="162"/>
      <c r="D455" s="162"/>
      <c r="E455" s="162"/>
      <c r="F455" s="162"/>
      <c r="G455" s="162"/>
      <c r="H455" s="162"/>
      <c r="I455" s="162"/>
      <c r="J455" s="162"/>
      <c r="K455" s="162"/>
      <c r="L455" s="416"/>
    </row>
    <row r="456" spans="1:12" s="1" customFormat="1" x14ac:dyDescent="0.2">
      <c r="A456" s="162"/>
      <c r="B456" s="162"/>
      <c r="C456" s="162"/>
      <c r="D456" s="162"/>
      <c r="E456" s="162"/>
      <c r="F456" s="162"/>
      <c r="G456" s="162"/>
      <c r="H456" s="162"/>
      <c r="I456" s="162"/>
      <c r="J456" s="162"/>
      <c r="K456" s="162"/>
      <c r="L456" s="416"/>
    </row>
    <row r="457" spans="1:12" s="1" customFormat="1" x14ac:dyDescent="0.2">
      <c r="A457" s="162"/>
      <c r="B457" s="162"/>
      <c r="C457" s="162"/>
      <c r="D457" s="162"/>
      <c r="E457" s="162"/>
      <c r="F457" s="162"/>
      <c r="G457" s="162"/>
      <c r="H457" s="162"/>
      <c r="I457" s="162"/>
      <c r="J457" s="162"/>
      <c r="K457" s="162"/>
      <c r="L457" s="416"/>
    </row>
    <row r="458" spans="1:12" s="1" customFormat="1" x14ac:dyDescent="0.2">
      <c r="A458" s="162"/>
      <c r="B458" s="162"/>
      <c r="C458" s="162"/>
      <c r="D458" s="162"/>
      <c r="E458" s="162"/>
      <c r="F458" s="162"/>
      <c r="G458" s="162"/>
      <c r="H458" s="162"/>
      <c r="I458" s="162"/>
      <c r="J458" s="162"/>
      <c r="K458" s="162"/>
      <c r="L458" s="416"/>
    </row>
    <row r="459" spans="1:12" s="1" customFormat="1" x14ac:dyDescent="0.2">
      <c r="A459" s="162"/>
      <c r="B459" s="162"/>
      <c r="C459" s="162"/>
      <c r="D459" s="162"/>
      <c r="E459" s="162"/>
      <c r="F459" s="162"/>
      <c r="G459" s="162"/>
      <c r="H459" s="162"/>
      <c r="I459" s="162"/>
      <c r="J459" s="162"/>
      <c r="K459" s="162"/>
      <c r="L459" s="416"/>
    </row>
    <row r="460" spans="1:12" s="1" customFormat="1" x14ac:dyDescent="0.2">
      <c r="A460" s="162"/>
      <c r="B460" s="162"/>
      <c r="C460" s="162"/>
      <c r="D460" s="162"/>
      <c r="E460" s="162"/>
      <c r="F460" s="162"/>
      <c r="G460" s="162"/>
      <c r="H460" s="162"/>
      <c r="I460" s="162"/>
      <c r="J460" s="162"/>
      <c r="K460" s="162"/>
      <c r="L460" s="416"/>
    </row>
    <row r="461" spans="1:12" s="1" customFormat="1" x14ac:dyDescent="0.2">
      <c r="A461" s="162"/>
      <c r="B461" s="162"/>
      <c r="C461" s="162"/>
      <c r="D461" s="162"/>
      <c r="E461" s="162"/>
      <c r="F461" s="162"/>
      <c r="G461" s="162"/>
      <c r="H461" s="162"/>
      <c r="I461" s="162"/>
      <c r="J461" s="162"/>
      <c r="K461" s="162"/>
      <c r="L461" s="416"/>
    </row>
    <row r="462" spans="1:12" s="1" customFormat="1" x14ac:dyDescent="0.2">
      <c r="A462" s="162"/>
      <c r="B462" s="162"/>
      <c r="C462" s="162"/>
      <c r="D462" s="162"/>
      <c r="E462" s="162"/>
      <c r="F462" s="162"/>
      <c r="G462" s="162"/>
      <c r="H462" s="162"/>
      <c r="I462" s="162"/>
      <c r="J462" s="162"/>
      <c r="K462" s="162"/>
      <c r="L462" s="416"/>
    </row>
    <row r="463" spans="1:12" s="1" customFormat="1" x14ac:dyDescent="0.2">
      <c r="A463" s="162"/>
      <c r="B463" s="162"/>
      <c r="C463" s="162"/>
      <c r="D463" s="162"/>
      <c r="E463" s="162"/>
      <c r="F463" s="162"/>
      <c r="G463" s="162"/>
      <c r="H463" s="162"/>
      <c r="I463" s="162"/>
      <c r="J463" s="162"/>
      <c r="K463" s="162"/>
      <c r="L463" s="416"/>
    </row>
    <row r="464" spans="1:12" s="1" customFormat="1" x14ac:dyDescent="0.2">
      <c r="A464" s="162"/>
      <c r="B464" s="162"/>
      <c r="C464" s="162"/>
      <c r="D464" s="162"/>
      <c r="E464" s="162"/>
      <c r="F464" s="162"/>
      <c r="G464" s="162"/>
      <c r="H464" s="162"/>
      <c r="I464" s="162"/>
      <c r="J464" s="162"/>
      <c r="K464" s="162"/>
      <c r="L464" s="416"/>
    </row>
    <row r="465" spans="1:12" s="1" customFormat="1" x14ac:dyDescent="0.2">
      <c r="A465" s="162"/>
      <c r="B465" s="162"/>
      <c r="C465" s="162"/>
      <c r="D465" s="162"/>
      <c r="E465" s="162"/>
      <c r="F465" s="162"/>
      <c r="G465" s="162"/>
      <c r="H465" s="162"/>
      <c r="I465" s="162"/>
      <c r="J465" s="162"/>
      <c r="K465" s="162"/>
      <c r="L465" s="416"/>
    </row>
    <row r="466" spans="1:12" s="1" customFormat="1" x14ac:dyDescent="0.2">
      <c r="A466" s="162"/>
      <c r="B466" s="162"/>
      <c r="C466" s="162"/>
      <c r="D466" s="162"/>
      <c r="E466" s="162"/>
      <c r="F466" s="162"/>
      <c r="G466" s="162"/>
      <c r="H466" s="162"/>
      <c r="I466" s="162"/>
      <c r="J466" s="162"/>
      <c r="K466" s="162"/>
      <c r="L466" s="416"/>
    </row>
    <row r="467" spans="1:12" s="1" customFormat="1" x14ac:dyDescent="0.2">
      <c r="A467" s="162"/>
      <c r="B467" s="162"/>
      <c r="C467" s="162"/>
      <c r="D467" s="162"/>
      <c r="E467" s="162"/>
      <c r="F467" s="162"/>
      <c r="G467" s="162"/>
      <c r="H467" s="162"/>
      <c r="I467" s="162"/>
      <c r="J467" s="162"/>
      <c r="K467" s="162"/>
      <c r="L467" s="416"/>
    </row>
    <row r="468" spans="1:12" s="1" customFormat="1" x14ac:dyDescent="0.2">
      <c r="A468" s="162"/>
      <c r="B468" s="162"/>
      <c r="C468" s="162"/>
      <c r="D468" s="162"/>
      <c r="E468" s="162"/>
      <c r="F468" s="162"/>
      <c r="G468" s="162"/>
      <c r="H468" s="162"/>
      <c r="I468" s="162"/>
      <c r="J468" s="162"/>
      <c r="K468" s="162"/>
      <c r="L468" s="416"/>
    </row>
    <row r="469" spans="1:12" s="1" customFormat="1" x14ac:dyDescent="0.2">
      <c r="A469" s="162"/>
      <c r="B469" s="162"/>
      <c r="C469" s="162"/>
      <c r="D469" s="162"/>
      <c r="E469" s="162"/>
      <c r="F469" s="162"/>
      <c r="G469" s="162"/>
      <c r="H469" s="162"/>
      <c r="I469" s="162"/>
      <c r="J469" s="162"/>
      <c r="K469" s="162"/>
      <c r="L469" s="416"/>
    </row>
    <row r="470" spans="1:12" s="1" customFormat="1" x14ac:dyDescent="0.2">
      <c r="A470" s="162"/>
      <c r="B470" s="162"/>
      <c r="C470" s="162"/>
      <c r="D470" s="162"/>
      <c r="E470" s="162"/>
      <c r="F470" s="162"/>
      <c r="G470" s="162"/>
      <c r="H470" s="162"/>
      <c r="I470" s="162"/>
      <c r="J470" s="162"/>
      <c r="K470" s="162"/>
      <c r="L470" s="416"/>
    </row>
    <row r="471" spans="1:12" s="1" customFormat="1" x14ac:dyDescent="0.2">
      <c r="A471" s="162"/>
      <c r="B471" s="162"/>
      <c r="C471" s="162"/>
      <c r="D471" s="162"/>
      <c r="E471" s="162"/>
      <c r="F471" s="162"/>
      <c r="G471" s="162"/>
      <c r="H471" s="162"/>
      <c r="I471" s="162"/>
      <c r="J471" s="162"/>
      <c r="K471" s="162"/>
      <c r="L471" s="416"/>
    </row>
    <row r="472" spans="1:12" s="1" customFormat="1" x14ac:dyDescent="0.2">
      <c r="A472" s="162"/>
      <c r="B472" s="162"/>
      <c r="C472" s="162"/>
      <c r="D472" s="162"/>
      <c r="E472" s="162"/>
      <c r="F472" s="162"/>
      <c r="G472" s="162"/>
      <c r="H472" s="162"/>
      <c r="I472" s="162"/>
      <c r="J472" s="162"/>
      <c r="K472" s="162"/>
      <c r="L472" s="416"/>
    </row>
    <row r="473" spans="1:12" s="1" customFormat="1" x14ac:dyDescent="0.2">
      <c r="A473" s="162"/>
      <c r="B473" s="162"/>
      <c r="C473" s="162"/>
      <c r="D473" s="162"/>
      <c r="E473" s="162"/>
      <c r="F473" s="162"/>
      <c r="G473" s="162"/>
      <c r="H473" s="162"/>
      <c r="I473" s="162"/>
      <c r="J473" s="162"/>
      <c r="K473" s="162"/>
      <c r="L473" s="416"/>
    </row>
    <row r="474" spans="1:12" s="1" customFormat="1" x14ac:dyDescent="0.2">
      <c r="A474" s="162"/>
      <c r="B474" s="162"/>
      <c r="C474" s="162"/>
      <c r="D474" s="162"/>
      <c r="E474" s="162"/>
      <c r="F474" s="162"/>
      <c r="G474" s="162"/>
      <c r="H474" s="162"/>
      <c r="I474" s="162"/>
      <c r="J474" s="162"/>
      <c r="K474" s="162"/>
      <c r="L474" s="416"/>
    </row>
    <row r="475" spans="1:12" s="1" customFormat="1" x14ac:dyDescent="0.2">
      <c r="A475" s="162"/>
      <c r="B475" s="162"/>
      <c r="C475" s="162"/>
      <c r="D475" s="162"/>
      <c r="E475" s="162"/>
      <c r="F475" s="162"/>
      <c r="G475" s="162"/>
      <c r="H475" s="162"/>
      <c r="I475" s="162"/>
      <c r="J475" s="162"/>
      <c r="K475" s="162"/>
      <c r="L475" s="416"/>
    </row>
    <row r="476" spans="1:12" s="1" customFormat="1" x14ac:dyDescent="0.2">
      <c r="A476" s="162"/>
      <c r="B476" s="162"/>
      <c r="C476" s="162"/>
      <c r="D476" s="162"/>
      <c r="E476" s="162"/>
      <c r="F476" s="162"/>
      <c r="G476" s="162"/>
      <c r="H476" s="162"/>
      <c r="I476" s="162"/>
      <c r="J476" s="162"/>
      <c r="K476" s="162"/>
      <c r="L476" s="416"/>
    </row>
    <row r="477" spans="1:12" s="1" customFormat="1" x14ac:dyDescent="0.2">
      <c r="A477" s="162"/>
      <c r="B477" s="162"/>
      <c r="C477" s="162"/>
      <c r="D477" s="162"/>
      <c r="E477" s="162"/>
      <c r="F477" s="162"/>
      <c r="G477" s="162"/>
      <c r="H477" s="162"/>
      <c r="I477" s="162"/>
      <c r="J477" s="162"/>
      <c r="K477" s="162"/>
      <c r="L477" s="416"/>
    </row>
    <row r="478" spans="1:12" s="1" customFormat="1" x14ac:dyDescent="0.2">
      <c r="A478" s="162"/>
      <c r="B478" s="162"/>
      <c r="C478" s="162"/>
      <c r="D478" s="162"/>
      <c r="E478" s="162"/>
      <c r="F478" s="162"/>
      <c r="G478" s="162"/>
      <c r="H478" s="162"/>
      <c r="I478" s="162"/>
      <c r="J478" s="162"/>
      <c r="K478" s="162"/>
      <c r="L478" s="416"/>
    </row>
    <row r="479" spans="1:12" s="1" customFormat="1" x14ac:dyDescent="0.2">
      <c r="A479" s="162"/>
      <c r="B479" s="162"/>
      <c r="C479" s="162"/>
      <c r="D479" s="162"/>
      <c r="E479" s="162"/>
      <c r="F479" s="162"/>
      <c r="G479" s="162"/>
      <c r="H479" s="162"/>
      <c r="I479" s="162"/>
      <c r="J479" s="162"/>
      <c r="K479" s="162"/>
      <c r="L479" s="416"/>
    </row>
    <row r="480" spans="1:12" s="1" customFormat="1" x14ac:dyDescent="0.2">
      <c r="A480" s="162"/>
      <c r="B480" s="162"/>
      <c r="C480" s="162"/>
      <c r="D480" s="162"/>
      <c r="E480" s="162"/>
      <c r="F480" s="162"/>
      <c r="G480" s="162"/>
      <c r="H480" s="162"/>
      <c r="I480" s="162"/>
      <c r="J480" s="162"/>
      <c r="K480" s="162"/>
      <c r="L480" s="416"/>
    </row>
    <row r="481" spans="1:12" s="1" customFormat="1" x14ac:dyDescent="0.2">
      <c r="A481" s="162"/>
      <c r="B481" s="162"/>
      <c r="C481" s="162"/>
      <c r="D481" s="162"/>
      <c r="E481" s="162"/>
      <c r="F481" s="162"/>
      <c r="G481" s="162"/>
      <c r="H481" s="162"/>
      <c r="I481" s="162"/>
      <c r="J481" s="162"/>
      <c r="K481" s="162"/>
      <c r="L481" s="416"/>
    </row>
    <row r="482" spans="1:12" s="1" customFormat="1" x14ac:dyDescent="0.2">
      <c r="A482" s="162"/>
      <c r="B482" s="162"/>
      <c r="C482" s="162"/>
      <c r="D482" s="162"/>
      <c r="E482" s="162"/>
      <c r="F482" s="162"/>
      <c r="G482" s="162"/>
      <c r="H482" s="162"/>
      <c r="I482" s="162"/>
      <c r="J482" s="162"/>
      <c r="K482" s="162"/>
      <c r="L482" s="416"/>
    </row>
    <row r="483" spans="1:12" s="1" customFormat="1" x14ac:dyDescent="0.2">
      <c r="A483" s="162"/>
      <c r="B483" s="162"/>
      <c r="C483" s="162"/>
      <c r="D483" s="162"/>
      <c r="E483" s="162"/>
      <c r="F483" s="162"/>
      <c r="G483" s="162"/>
      <c r="H483" s="162"/>
      <c r="I483" s="162"/>
      <c r="J483" s="162"/>
      <c r="K483" s="162"/>
      <c r="L483" s="416"/>
    </row>
    <row r="484" spans="1:12" s="1" customFormat="1" x14ac:dyDescent="0.2">
      <c r="A484" s="162"/>
      <c r="B484" s="162"/>
      <c r="C484" s="162"/>
      <c r="D484" s="162"/>
      <c r="E484" s="162"/>
      <c r="F484" s="162"/>
      <c r="G484" s="162"/>
      <c r="H484" s="162"/>
      <c r="I484" s="162"/>
      <c r="J484" s="162"/>
      <c r="K484" s="162"/>
      <c r="L484" s="416"/>
    </row>
    <row r="485" spans="1:12" s="1" customFormat="1" x14ac:dyDescent="0.2">
      <c r="A485" s="162"/>
      <c r="B485" s="162"/>
      <c r="C485" s="162"/>
      <c r="D485" s="162"/>
      <c r="E485" s="162"/>
      <c r="F485" s="162"/>
      <c r="G485" s="162"/>
      <c r="H485" s="162"/>
      <c r="I485" s="162"/>
      <c r="J485" s="162"/>
      <c r="K485" s="162"/>
      <c r="L485" s="416"/>
    </row>
    <row r="486" spans="1:12" s="1" customFormat="1" x14ac:dyDescent="0.2">
      <c r="A486" s="162"/>
      <c r="B486" s="162"/>
      <c r="C486" s="162"/>
      <c r="D486" s="162"/>
      <c r="E486" s="162"/>
      <c r="F486" s="162"/>
      <c r="G486" s="162"/>
      <c r="H486" s="162"/>
      <c r="I486" s="162"/>
      <c r="J486" s="162"/>
      <c r="K486" s="162"/>
      <c r="L486" s="416"/>
    </row>
    <row r="487" spans="1:12" s="1" customFormat="1" x14ac:dyDescent="0.2">
      <c r="A487" s="162"/>
      <c r="B487" s="162"/>
      <c r="C487" s="162"/>
      <c r="D487" s="162"/>
      <c r="E487" s="162"/>
      <c r="F487" s="162"/>
      <c r="G487" s="162"/>
      <c r="H487" s="162"/>
      <c r="I487" s="162"/>
      <c r="J487" s="162"/>
      <c r="K487" s="162"/>
      <c r="L487" s="416"/>
    </row>
    <row r="488" spans="1:12" s="1" customFormat="1" x14ac:dyDescent="0.2">
      <c r="A488" s="162"/>
      <c r="B488" s="162"/>
      <c r="C488" s="162"/>
      <c r="D488" s="162"/>
      <c r="E488" s="162"/>
      <c r="F488" s="162"/>
      <c r="G488" s="162"/>
      <c r="H488" s="162"/>
      <c r="I488" s="162"/>
      <c r="J488" s="162"/>
      <c r="K488" s="162"/>
      <c r="L488" s="416"/>
    </row>
    <row r="489" spans="1:12" s="1" customFormat="1" x14ac:dyDescent="0.2">
      <c r="A489" s="162"/>
      <c r="B489" s="162"/>
      <c r="C489" s="162"/>
      <c r="D489" s="162"/>
      <c r="E489" s="162"/>
      <c r="F489" s="162"/>
      <c r="G489" s="162"/>
      <c r="H489" s="162"/>
      <c r="I489" s="162"/>
      <c r="J489" s="162"/>
      <c r="K489" s="162"/>
      <c r="L489" s="416"/>
    </row>
    <row r="490" spans="1:12" s="1" customFormat="1" x14ac:dyDescent="0.2">
      <c r="A490" s="162"/>
      <c r="B490" s="162"/>
      <c r="C490" s="162"/>
      <c r="D490" s="162"/>
      <c r="E490" s="162"/>
      <c r="F490" s="162"/>
      <c r="G490" s="162"/>
      <c r="H490" s="162"/>
      <c r="I490" s="162"/>
      <c r="J490" s="162"/>
      <c r="K490" s="162"/>
      <c r="L490" s="416"/>
    </row>
    <row r="491" spans="1:12" s="1" customFormat="1" x14ac:dyDescent="0.2">
      <c r="A491" s="162"/>
      <c r="B491" s="162"/>
      <c r="C491" s="162"/>
      <c r="D491" s="162"/>
      <c r="E491" s="162"/>
      <c r="F491" s="162"/>
      <c r="G491" s="162"/>
      <c r="H491" s="162"/>
      <c r="I491" s="162"/>
      <c r="J491" s="162"/>
      <c r="K491" s="162"/>
      <c r="L491" s="416"/>
    </row>
    <row r="492" spans="1:12" s="1" customFormat="1" x14ac:dyDescent="0.2">
      <c r="A492" s="162"/>
      <c r="B492" s="162"/>
      <c r="C492" s="162"/>
      <c r="D492" s="162"/>
      <c r="E492" s="162"/>
      <c r="F492" s="162"/>
      <c r="G492" s="162"/>
      <c r="H492" s="162"/>
      <c r="I492" s="162"/>
      <c r="J492" s="162"/>
      <c r="K492" s="162"/>
      <c r="L492" s="416"/>
    </row>
    <row r="493" spans="1:12" s="1" customFormat="1" x14ac:dyDescent="0.2">
      <c r="A493" s="162"/>
      <c r="B493" s="162"/>
      <c r="C493" s="162"/>
      <c r="D493" s="162"/>
      <c r="E493" s="162"/>
      <c r="F493" s="162"/>
      <c r="G493" s="162"/>
      <c r="H493" s="162"/>
      <c r="I493" s="162"/>
      <c r="J493" s="162"/>
      <c r="K493" s="162"/>
      <c r="L493" s="416"/>
    </row>
    <row r="494" spans="1:12" s="1" customFormat="1" x14ac:dyDescent="0.2">
      <c r="A494" s="162"/>
      <c r="B494" s="162"/>
      <c r="C494" s="162"/>
      <c r="D494" s="162"/>
      <c r="E494" s="162"/>
      <c r="F494" s="162"/>
      <c r="G494" s="162"/>
      <c r="H494" s="162"/>
      <c r="I494" s="162"/>
      <c r="J494" s="162"/>
      <c r="K494" s="162"/>
      <c r="L494" s="416"/>
    </row>
    <row r="495" spans="1:12" s="1" customFormat="1" x14ac:dyDescent="0.2">
      <c r="A495" s="162"/>
      <c r="B495" s="162"/>
      <c r="C495" s="162"/>
      <c r="D495" s="162"/>
      <c r="E495" s="162"/>
      <c r="F495" s="162"/>
      <c r="G495" s="162"/>
      <c r="H495" s="162"/>
      <c r="I495" s="162"/>
      <c r="J495" s="162"/>
      <c r="K495" s="162"/>
      <c r="L495" s="416"/>
    </row>
    <row r="496" spans="1:12" s="1" customFormat="1" x14ac:dyDescent="0.2">
      <c r="A496" s="162"/>
      <c r="B496" s="162"/>
      <c r="C496" s="162"/>
      <c r="D496" s="162"/>
      <c r="E496" s="162"/>
      <c r="F496" s="162"/>
      <c r="G496" s="162"/>
      <c r="H496" s="162"/>
      <c r="I496" s="162"/>
      <c r="J496" s="162"/>
      <c r="K496" s="162"/>
      <c r="L496" s="416"/>
    </row>
    <row r="497" spans="1:12" s="1" customFormat="1" x14ac:dyDescent="0.2">
      <c r="A497" s="162"/>
      <c r="B497" s="162"/>
      <c r="C497" s="162"/>
      <c r="D497" s="162"/>
      <c r="E497" s="162"/>
      <c r="F497" s="162"/>
      <c r="G497" s="162"/>
      <c r="H497" s="162"/>
      <c r="I497" s="162"/>
      <c r="J497" s="162"/>
      <c r="K497" s="162"/>
      <c r="L497" s="416"/>
    </row>
    <row r="498" spans="1:12" s="1" customFormat="1" x14ac:dyDescent="0.2">
      <c r="A498" s="162"/>
      <c r="B498" s="162"/>
      <c r="C498" s="162"/>
      <c r="D498" s="162"/>
      <c r="E498" s="162"/>
      <c r="F498" s="162"/>
      <c r="G498" s="162"/>
      <c r="H498" s="162"/>
      <c r="I498" s="162"/>
      <c r="J498" s="162"/>
      <c r="K498" s="162"/>
      <c r="L498" s="416"/>
    </row>
    <row r="499" spans="1:12" s="1" customFormat="1" x14ac:dyDescent="0.2">
      <c r="A499" s="162"/>
      <c r="B499" s="162"/>
      <c r="C499" s="162"/>
      <c r="D499" s="162"/>
      <c r="E499" s="162"/>
      <c r="F499" s="162"/>
      <c r="G499" s="162"/>
      <c r="H499" s="162"/>
      <c r="I499" s="162"/>
      <c r="J499" s="162"/>
      <c r="K499" s="162"/>
      <c r="L499" s="416"/>
    </row>
    <row r="500" spans="1:12" s="1" customFormat="1" x14ac:dyDescent="0.2">
      <c r="A500" s="162"/>
      <c r="B500" s="162"/>
      <c r="C500" s="162"/>
      <c r="D500" s="162"/>
      <c r="E500" s="162"/>
      <c r="F500" s="162"/>
      <c r="G500" s="162"/>
      <c r="H500" s="162"/>
      <c r="I500" s="162"/>
      <c r="J500" s="162"/>
      <c r="K500" s="162"/>
      <c r="L500" s="416"/>
    </row>
    <row r="501" spans="1:12" s="1" customFormat="1" x14ac:dyDescent="0.2">
      <c r="A501" s="162"/>
      <c r="B501" s="162"/>
      <c r="C501" s="162"/>
      <c r="D501" s="162"/>
      <c r="E501" s="162"/>
      <c r="F501" s="162"/>
      <c r="G501" s="162"/>
      <c r="H501" s="162"/>
      <c r="I501" s="162"/>
      <c r="J501" s="162"/>
      <c r="K501" s="162"/>
      <c r="L501" s="416"/>
    </row>
    <row r="502" spans="1:12" s="1" customFormat="1" x14ac:dyDescent="0.2">
      <c r="A502" s="162"/>
      <c r="B502" s="162"/>
      <c r="C502" s="162"/>
      <c r="D502" s="162"/>
      <c r="E502" s="162"/>
      <c r="F502" s="162"/>
      <c r="G502" s="162"/>
      <c r="H502" s="162"/>
      <c r="I502" s="162"/>
      <c r="J502" s="162"/>
      <c r="K502" s="162"/>
      <c r="L502" s="416"/>
    </row>
    <row r="503" spans="1:12" s="1" customFormat="1" x14ac:dyDescent="0.2">
      <c r="A503" s="162"/>
      <c r="B503" s="162"/>
      <c r="C503" s="162"/>
      <c r="D503" s="162"/>
      <c r="E503" s="162"/>
      <c r="F503" s="162"/>
      <c r="G503" s="162"/>
      <c r="H503" s="162"/>
      <c r="I503" s="162"/>
      <c r="J503" s="162"/>
      <c r="K503" s="162"/>
      <c r="L503" s="416"/>
    </row>
    <row r="504" spans="1:12" s="1" customFormat="1" x14ac:dyDescent="0.2">
      <c r="A504" s="162"/>
      <c r="B504" s="162"/>
      <c r="C504" s="162"/>
      <c r="D504" s="162"/>
      <c r="E504" s="162"/>
      <c r="F504" s="162"/>
      <c r="G504" s="162"/>
      <c r="H504" s="162"/>
      <c r="I504" s="162"/>
      <c r="J504" s="162"/>
      <c r="K504" s="162"/>
      <c r="L504" s="416"/>
    </row>
    <row r="505" spans="1:12" s="1" customFormat="1" x14ac:dyDescent="0.2">
      <c r="A505" s="162"/>
      <c r="B505" s="162"/>
      <c r="C505" s="162"/>
      <c r="D505" s="162"/>
      <c r="E505" s="162"/>
      <c r="F505" s="162"/>
      <c r="G505" s="162"/>
      <c r="H505" s="162"/>
      <c r="I505" s="162"/>
      <c r="J505" s="162"/>
      <c r="K505" s="162"/>
      <c r="L505" s="416"/>
    </row>
    <row r="506" spans="1:12" s="1" customFormat="1" x14ac:dyDescent="0.2">
      <c r="A506" s="162"/>
      <c r="B506" s="162"/>
      <c r="C506" s="162"/>
      <c r="D506" s="162"/>
      <c r="E506" s="162"/>
      <c r="F506" s="162"/>
      <c r="G506" s="162"/>
      <c r="H506" s="162"/>
      <c r="I506" s="162"/>
      <c r="J506" s="162"/>
      <c r="K506" s="162"/>
      <c r="L506" s="416"/>
    </row>
    <row r="507" spans="1:12" s="1" customFormat="1" x14ac:dyDescent="0.2">
      <c r="A507" s="162"/>
      <c r="B507" s="162"/>
      <c r="C507" s="162"/>
      <c r="D507" s="162"/>
      <c r="E507" s="162"/>
      <c r="F507" s="162"/>
      <c r="G507" s="162"/>
      <c r="H507" s="162"/>
      <c r="I507" s="162"/>
      <c r="J507" s="162"/>
      <c r="K507" s="162"/>
      <c r="L507" s="416"/>
    </row>
    <row r="508" spans="1:12" s="1" customFormat="1" x14ac:dyDescent="0.2">
      <c r="A508" s="162"/>
      <c r="B508" s="162"/>
      <c r="C508" s="162"/>
      <c r="D508" s="162"/>
      <c r="E508" s="162"/>
      <c r="F508" s="162"/>
      <c r="G508" s="162"/>
      <c r="H508" s="162"/>
      <c r="I508" s="162"/>
      <c r="J508" s="162"/>
      <c r="K508" s="162"/>
      <c r="L508" s="416"/>
    </row>
    <row r="509" spans="1:12" s="1" customFormat="1" x14ac:dyDescent="0.2">
      <c r="A509" s="162"/>
      <c r="B509" s="162"/>
      <c r="C509" s="162"/>
      <c r="D509" s="162"/>
      <c r="E509" s="162"/>
      <c r="F509" s="162"/>
      <c r="G509" s="162"/>
      <c r="H509" s="162"/>
      <c r="I509" s="162"/>
      <c r="J509" s="162"/>
      <c r="K509" s="162"/>
      <c r="L509" s="416"/>
    </row>
    <row r="510" spans="1:12" s="1" customFormat="1" x14ac:dyDescent="0.2">
      <c r="A510" s="162"/>
      <c r="B510" s="162"/>
      <c r="C510" s="162"/>
      <c r="D510" s="162"/>
      <c r="E510" s="162"/>
      <c r="F510" s="162"/>
      <c r="G510" s="162"/>
      <c r="H510" s="162"/>
      <c r="I510" s="162"/>
      <c r="J510" s="162"/>
      <c r="K510" s="162"/>
      <c r="L510" s="416"/>
    </row>
    <row r="511" spans="1:12" s="1" customFormat="1" x14ac:dyDescent="0.2">
      <c r="A511" s="162"/>
      <c r="B511" s="162"/>
      <c r="C511" s="162"/>
      <c r="D511" s="162"/>
      <c r="E511" s="162"/>
      <c r="F511" s="162"/>
      <c r="G511" s="162"/>
      <c r="H511" s="162"/>
      <c r="I511" s="162"/>
      <c r="J511" s="162"/>
      <c r="K511" s="162"/>
      <c r="L511" s="416"/>
    </row>
    <row r="512" spans="1:12" s="1" customFormat="1" x14ac:dyDescent="0.2">
      <c r="A512" s="162"/>
      <c r="B512" s="162"/>
      <c r="C512" s="162"/>
      <c r="D512" s="162"/>
      <c r="E512" s="162"/>
      <c r="F512" s="162"/>
      <c r="G512" s="162"/>
      <c r="H512" s="162"/>
      <c r="I512" s="162"/>
      <c r="J512" s="162"/>
      <c r="K512" s="162"/>
      <c r="L512" s="416"/>
    </row>
    <row r="513" spans="1:12" s="1" customFormat="1" x14ac:dyDescent="0.2">
      <c r="A513" s="162"/>
      <c r="B513" s="162"/>
      <c r="C513" s="162"/>
      <c r="D513" s="162"/>
      <c r="E513" s="162"/>
      <c r="F513" s="162"/>
      <c r="G513" s="162"/>
      <c r="H513" s="162"/>
      <c r="I513" s="162"/>
      <c r="J513" s="162"/>
      <c r="K513" s="162"/>
      <c r="L513" s="416"/>
    </row>
    <row r="514" spans="1:12" s="1" customFormat="1" x14ac:dyDescent="0.2">
      <c r="A514" s="162"/>
      <c r="B514" s="162"/>
      <c r="C514" s="162"/>
      <c r="D514" s="162"/>
      <c r="E514" s="162"/>
      <c r="F514" s="162"/>
      <c r="G514" s="162"/>
      <c r="H514" s="162"/>
      <c r="I514" s="162"/>
      <c r="J514" s="162"/>
      <c r="K514" s="162"/>
      <c r="L514" s="416"/>
    </row>
    <row r="515" spans="1:12" s="1" customFormat="1" x14ac:dyDescent="0.2">
      <c r="A515" s="162"/>
      <c r="B515" s="162"/>
      <c r="C515" s="162"/>
      <c r="D515" s="162"/>
      <c r="E515" s="162"/>
      <c r="F515" s="162"/>
      <c r="G515" s="162"/>
      <c r="H515" s="162"/>
      <c r="I515" s="162"/>
      <c r="J515" s="162"/>
      <c r="K515" s="162"/>
      <c r="L515" s="416"/>
    </row>
    <row r="516" spans="1:12" s="1" customFormat="1" x14ac:dyDescent="0.2">
      <c r="A516" s="162"/>
      <c r="B516" s="162"/>
      <c r="C516" s="162"/>
      <c r="D516" s="162"/>
      <c r="E516" s="162"/>
      <c r="F516" s="162"/>
      <c r="G516" s="162"/>
      <c r="H516" s="162"/>
      <c r="I516" s="162"/>
      <c r="J516" s="162"/>
      <c r="K516" s="162"/>
      <c r="L516" s="416"/>
    </row>
    <row r="517" spans="1:12" s="1" customFormat="1" x14ac:dyDescent="0.2">
      <c r="A517" s="162"/>
      <c r="B517" s="162"/>
      <c r="C517" s="162"/>
      <c r="D517" s="162"/>
      <c r="E517" s="162"/>
      <c r="F517" s="162"/>
      <c r="G517" s="162"/>
      <c r="H517" s="162"/>
      <c r="I517" s="162"/>
      <c r="J517" s="162"/>
      <c r="K517" s="162"/>
      <c r="L517" s="416"/>
    </row>
    <row r="518" spans="1:12" s="1" customFormat="1" x14ac:dyDescent="0.2">
      <c r="A518" s="162"/>
      <c r="B518" s="162"/>
      <c r="C518" s="162"/>
      <c r="D518" s="162"/>
      <c r="E518" s="162"/>
      <c r="F518" s="162"/>
      <c r="G518" s="162"/>
      <c r="H518" s="162"/>
      <c r="I518" s="162"/>
      <c r="J518" s="162"/>
      <c r="K518" s="162"/>
      <c r="L518" s="416"/>
    </row>
    <row r="519" spans="1:12" s="1" customFormat="1" x14ac:dyDescent="0.2">
      <c r="A519" s="162"/>
      <c r="B519" s="162"/>
      <c r="C519" s="162"/>
      <c r="D519" s="162"/>
      <c r="E519" s="162"/>
      <c r="F519" s="162"/>
      <c r="G519" s="162"/>
      <c r="H519" s="162"/>
      <c r="I519" s="162"/>
      <c r="J519" s="162"/>
      <c r="K519" s="162"/>
      <c r="L519" s="416"/>
    </row>
    <row r="520" spans="1:12" s="1" customFormat="1" x14ac:dyDescent="0.2">
      <c r="A520" s="162"/>
      <c r="B520" s="162"/>
      <c r="C520" s="162"/>
      <c r="D520" s="162"/>
      <c r="E520" s="162"/>
      <c r="F520" s="162"/>
      <c r="G520" s="162"/>
      <c r="H520" s="162"/>
      <c r="I520" s="162"/>
      <c r="J520" s="162"/>
      <c r="K520" s="162"/>
      <c r="L520" s="416"/>
    </row>
    <row r="521" spans="1:12" s="1" customFormat="1" x14ac:dyDescent="0.2">
      <c r="A521" s="162"/>
      <c r="B521" s="162"/>
      <c r="C521" s="162"/>
      <c r="D521" s="162"/>
      <c r="E521" s="162"/>
      <c r="F521" s="162"/>
      <c r="G521" s="162"/>
      <c r="H521" s="162"/>
      <c r="I521" s="162"/>
      <c r="J521" s="162"/>
      <c r="K521" s="162"/>
      <c r="L521" s="416"/>
    </row>
    <row r="522" spans="1:12" s="1" customFormat="1" x14ac:dyDescent="0.2">
      <c r="A522" s="162"/>
      <c r="B522" s="162"/>
      <c r="C522" s="162"/>
      <c r="D522" s="162"/>
      <c r="E522" s="162"/>
      <c r="F522" s="162"/>
      <c r="G522" s="162"/>
      <c r="H522" s="162"/>
      <c r="I522" s="162"/>
      <c r="J522" s="162"/>
      <c r="K522" s="162"/>
      <c r="L522" s="416"/>
    </row>
    <row r="523" spans="1:12" s="1" customFormat="1" x14ac:dyDescent="0.2">
      <c r="A523" s="162"/>
      <c r="B523" s="162"/>
      <c r="C523" s="162"/>
      <c r="D523" s="162"/>
      <c r="E523" s="162"/>
      <c r="F523" s="162"/>
      <c r="G523" s="162"/>
      <c r="H523" s="162"/>
      <c r="I523" s="162"/>
      <c r="J523" s="162"/>
      <c r="K523" s="162"/>
      <c r="L523" s="416"/>
    </row>
    <row r="524" spans="1:12" s="1" customFormat="1" x14ac:dyDescent="0.2">
      <c r="A524" s="162"/>
      <c r="B524" s="162"/>
      <c r="C524" s="162"/>
      <c r="D524" s="162"/>
      <c r="E524" s="162"/>
      <c r="F524" s="162"/>
      <c r="G524" s="162"/>
      <c r="H524" s="162"/>
      <c r="I524" s="162"/>
      <c r="J524" s="162"/>
      <c r="K524" s="162"/>
      <c r="L524" s="416"/>
    </row>
    <row r="525" spans="1:12" s="1" customFormat="1" x14ac:dyDescent="0.2">
      <c r="A525" s="162"/>
      <c r="B525" s="162"/>
      <c r="C525" s="162"/>
      <c r="D525" s="162"/>
      <c r="E525" s="162"/>
      <c r="F525" s="162"/>
      <c r="G525" s="162"/>
      <c r="H525" s="162"/>
      <c r="I525" s="162"/>
      <c r="J525" s="162"/>
      <c r="K525" s="162"/>
      <c r="L525" s="416"/>
    </row>
    <row r="526" spans="1:12" s="1" customFormat="1" x14ac:dyDescent="0.2">
      <c r="A526" s="162"/>
      <c r="B526" s="162"/>
      <c r="C526" s="162"/>
      <c r="D526" s="162"/>
      <c r="E526" s="162"/>
      <c r="F526" s="162"/>
      <c r="G526" s="162"/>
      <c r="H526" s="162"/>
      <c r="I526" s="162"/>
      <c r="J526" s="162"/>
      <c r="K526" s="162"/>
      <c r="L526" s="416"/>
    </row>
    <row r="527" spans="1:12" s="1" customFormat="1" x14ac:dyDescent="0.2">
      <c r="A527" s="162"/>
      <c r="B527" s="162"/>
      <c r="C527" s="162"/>
      <c r="D527" s="162"/>
      <c r="E527" s="162"/>
      <c r="F527" s="162"/>
      <c r="G527" s="162"/>
      <c r="H527" s="162"/>
      <c r="I527" s="162"/>
      <c r="J527" s="162"/>
      <c r="K527" s="162"/>
      <c r="L527" s="416"/>
    </row>
    <row r="528" spans="1:12" s="1" customFormat="1" x14ac:dyDescent="0.2">
      <c r="A528" s="162"/>
      <c r="B528" s="162"/>
      <c r="C528" s="162"/>
      <c r="D528" s="162"/>
      <c r="E528" s="162"/>
      <c r="F528" s="162"/>
      <c r="G528" s="162"/>
      <c r="H528" s="162"/>
      <c r="I528" s="162"/>
      <c r="J528" s="162"/>
      <c r="K528" s="162"/>
      <c r="L528" s="416"/>
    </row>
    <row r="529" spans="1:12" s="1" customFormat="1" x14ac:dyDescent="0.2">
      <c r="A529" s="162"/>
      <c r="B529" s="162"/>
      <c r="C529" s="162"/>
      <c r="D529" s="162"/>
      <c r="E529" s="162"/>
      <c r="F529" s="162"/>
      <c r="G529" s="162"/>
      <c r="H529" s="162"/>
      <c r="I529" s="162"/>
      <c r="J529" s="162"/>
      <c r="K529" s="162"/>
      <c r="L529" s="416"/>
    </row>
    <row r="530" spans="1:12" s="1" customFormat="1" x14ac:dyDescent="0.2">
      <c r="A530" s="162"/>
      <c r="B530" s="162"/>
      <c r="C530" s="162"/>
      <c r="D530" s="162"/>
      <c r="E530" s="162"/>
      <c r="F530" s="162"/>
      <c r="G530" s="162"/>
      <c r="H530" s="162"/>
      <c r="I530" s="162"/>
      <c r="J530" s="162"/>
      <c r="K530" s="162"/>
      <c r="L530" s="416"/>
    </row>
    <row r="531" spans="1:12" s="1" customFormat="1" x14ac:dyDescent="0.2">
      <c r="A531" s="162"/>
      <c r="B531" s="162"/>
      <c r="C531" s="162"/>
      <c r="D531" s="162"/>
      <c r="E531" s="162"/>
      <c r="F531" s="162"/>
      <c r="G531" s="162"/>
      <c r="H531" s="162"/>
      <c r="I531" s="162"/>
      <c r="J531" s="162"/>
      <c r="K531" s="162"/>
      <c r="L531" s="416"/>
    </row>
    <row r="532" spans="1:12" s="1" customFormat="1" x14ac:dyDescent="0.2">
      <c r="A532" s="162"/>
      <c r="B532" s="162"/>
      <c r="C532" s="162"/>
      <c r="D532" s="162"/>
      <c r="E532" s="162"/>
      <c r="F532" s="162"/>
      <c r="G532" s="162"/>
      <c r="H532" s="162"/>
      <c r="I532" s="162"/>
      <c r="J532" s="162"/>
      <c r="K532" s="162"/>
      <c r="L532" s="416"/>
    </row>
    <row r="533" spans="1:12" s="1" customFormat="1" x14ac:dyDescent="0.2">
      <c r="A533" s="162"/>
      <c r="B533" s="162"/>
      <c r="C533" s="162"/>
      <c r="D533" s="162"/>
      <c r="E533" s="162"/>
      <c r="F533" s="162"/>
      <c r="G533" s="162"/>
      <c r="H533" s="162"/>
      <c r="I533" s="162"/>
      <c r="J533" s="162"/>
      <c r="K533" s="162"/>
      <c r="L533" s="416"/>
    </row>
    <row r="534" spans="1:12" s="1" customFormat="1" x14ac:dyDescent="0.2">
      <c r="A534" s="162"/>
      <c r="B534" s="162"/>
      <c r="C534" s="162"/>
      <c r="D534" s="162"/>
      <c r="E534" s="162"/>
      <c r="F534" s="162"/>
      <c r="G534" s="162"/>
      <c r="H534" s="162"/>
      <c r="I534" s="162"/>
      <c r="J534" s="162"/>
      <c r="K534" s="162"/>
      <c r="L534" s="416"/>
    </row>
    <row r="535" spans="1:12" s="1" customFormat="1" x14ac:dyDescent="0.2">
      <c r="A535" s="162"/>
      <c r="B535" s="162"/>
      <c r="C535" s="162"/>
      <c r="D535" s="162"/>
      <c r="E535" s="162"/>
      <c r="F535" s="162"/>
      <c r="G535" s="162"/>
      <c r="H535" s="162"/>
      <c r="I535" s="162"/>
      <c r="J535" s="162"/>
      <c r="K535" s="162"/>
      <c r="L535" s="416"/>
    </row>
    <row r="536" spans="1:12" s="1" customFormat="1" x14ac:dyDescent="0.2">
      <c r="A536" s="162"/>
      <c r="B536" s="162"/>
      <c r="C536" s="162"/>
      <c r="D536" s="162"/>
      <c r="E536" s="162"/>
      <c r="F536" s="162"/>
      <c r="G536" s="162"/>
      <c r="H536" s="162"/>
      <c r="I536" s="162"/>
      <c r="J536" s="162"/>
      <c r="K536" s="162"/>
      <c r="L536" s="416"/>
    </row>
    <row r="537" spans="1:12" s="1" customFormat="1" x14ac:dyDescent="0.2">
      <c r="A537" s="162"/>
      <c r="B537" s="162"/>
      <c r="C537" s="162"/>
      <c r="D537" s="162"/>
      <c r="E537" s="162"/>
      <c r="F537" s="162"/>
      <c r="G537" s="162"/>
      <c r="H537" s="162"/>
      <c r="I537" s="162"/>
      <c r="J537" s="162"/>
      <c r="K537" s="162"/>
      <c r="L537" s="416"/>
    </row>
    <row r="538" spans="1:12" s="1" customFormat="1" x14ac:dyDescent="0.2">
      <c r="A538" s="162"/>
      <c r="B538" s="162"/>
      <c r="C538" s="162"/>
      <c r="D538" s="162"/>
      <c r="E538" s="162"/>
      <c r="F538" s="162"/>
      <c r="G538" s="162"/>
      <c r="H538" s="162"/>
      <c r="I538" s="162"/>
      <c r="J538" s="162"/>
      <c r="K538" s="162"/>
      <c r="L538" s="416"/>
    </row>
    <row r="539" spans="1:12" s="1" customFormat="1" x14ac:dyDescent="0.2">
      <c r="A539" s="162"/>
      <c r="B539" s="162"/>
      <c r="C539" s="162"/>
      <c r="D539" s="162"/>
      <c r="E539" s="162"/>
      <c r="F539" s="162"/>
      <c r="G539" s="162"/>
      <c r="H539" s="162"/>
      <c r="I539" s="162"/>
      <c r="J539" s="162"/>
      <c r="K539" s="162"/>
      <c r="L539" s="416"/>
    </row>
    <row r="540" spans="1:12" s="1" customFormat="1" x14ac:dyDescent="0.2">
      <c r="A540" s="162"/>
      <c r="B540" s="162"/>
      <c r="C540" s="162"/>
      <c r="D540" s="162"/>
      <c r="E540" s="162"/>
      <c r="F540" s="162"/>
      <c r="G540" s="162"/>
      <c r="H540" s="162"/>
      <c r="I540" s="162"/>
      <c r="J540" s="162"/>
      <c r="K540" s="162"/>
      <c r="L540" s="416"/>
    </row>
    <row r="541" spans="1:12" s="1" customFormat="1" x14ac:dyDescent="0.2">
      <c r="A541" s="162"/>
      <c r="B541" s="162"/>
      <c r="C541" s="162"/>
      <c r="D541" s="162"/>
      <c r="E541" s="162"/>
      <c r="F541" s="162"/>
      <c r="G541" s="162"/>
      <c r="H541" s="162"/>
      <c r="I541" s="162"/>
      <c r="J541" s="162"/>
      <c r="K541" s="162"/>
      <c r="L541" s="416"/>
    </row>
    <row r="542" spans="1:12" s="1" customFormat="1" x14ac:dyDescent="0.2">
      <c r="A542" s="162"/>
      <c r="B542" s="162"/>
      <c r="C542" s="162"/>
      <c r="D542" s="162"/>
      <c r="E542" s="162"/>
      <c r="F542" s="162"/>
      <c r="G542" s="162"/>
      <c r="H542" s="162"/>
      <c r="I542" s="162"/>
      <c r="J542" s="162"/>
      <c r="K542" s="162"/>
      <c r="L542" s="416"/>
    </row>
    <row r="543" spans="1:12" s="1" customFormat="1" x14ac:dyDescent="0.2">
      <c r="A543" s="162"/>
      <c r="B543" s="162"/>
      <c r="C543" s="162"/>
      <c r="D543" s="162"/>
      <c r="E543" s="162"/>
      <c r="F543" s="162"/>
      <c r="G543" s="162"/>
      <c r="H543" s="162"/>
      <c r="I543" s="162"/>
      <c r="J543" s="162"/>
      <c r="K543" s="162"/>
      <c r="L543" s="416"/>
    </row>
    <row r="544" spans="1:12" s="1" customFormat="1" x14ac:dyDescent="0.2">
      <c r="A544" s="162"/>
      <c r="B544" s="162"/>
      <c r="C544" s="162"/>
      <c r="D544" s="162"/>
      <c r="E544" s="162"/>
      <c r="F544" s="162"/>
      <c r="G544" s="162"/>
      <c r="H544" s="162"/>
      <c r="I544" s="162"/>
      <c r="J544" s="162"/>
      <c r="K544" s="162"/>
      <c r="L544" s="416"/>
    </row>
    <row r="545" spans="1:12" s="1" customFormat="1" x14ac:dyDescent="0.2">
      <c r="A545" s="162"/>
      <c r="B545" s="162"/>
      <c r="C545" s="162"/>
      <c r="D545" s="162"/>
      <c r="E545" s="162"/>
      <c r="F545" s="162"/>
      <c r="G545" s="162"/>
      <c r="H545" s="162"/>
      <c r="I545" s="162"/>
      <c r="J545" s="162"/>
      <c r="K545" s="162"/>
      <c r="L545" s="416"/>
    </row>
    <row r="546" spans="1:12" s="1" customFormat="1" x14ac:dyDescent="0.2">
      <c r="A546" s="162"/>
      <c r="B546" s="162"/>
      <c r="C546" s="162"/>
      <c r="D546" s="162"/>
      <c r="E546" s="162"/>
      <c r="F546" s="162"/>
      <c r="G546" s="162"/>
      <c r="H546" s="162"/>
      <c r="I546" s="162"/>
      <c r="J546" s="162"/>
      <c r="K546" s="162"/>
      <c r="L546" s="416"/>
    </row>
    <row r="547" spans="1:12" s="1" customFormat="1" x14ac:dyDescent="0.2">
      <c r="A547" s="162"/>
      <c r="B547" s="162"/>
      <c r="C547" s="162"/>
      <c r="D547" s="162"/>
      <c r="E547" s="162"/>
      <c r="F547" s="162"/>
      <c r="G547" s="162"/>
      <c r="H547" s="162"/>
      <c r="I547" s="162"/>
      <c r="J547" s="162"/>
      <c r="K547" s="162"/>
      <c r="L547" s="416"/>
    </row>
    <row r="548" spans="1:12" s="1" customFormat="1" x14ac:dyDescent="0.2">
      <c r="A548" s="162"/>
      <c r="B548" s="162"/>
      <c r="C548" s="162"/>
      <c r="D548" s="162"/>
      <c r="E548" s="162"/>
      <c r="F548" s="162"/>
      <c r="G548" s="162"/>
      <c r="H548" s="162"/>
      <c r="I548" s="162"/>
      <c r="J548" s="162"/>
      <c r="K548" s="162"/>
      <c r="L548" s="416"/>
    </row>
    <row r="549" spans="1:12" s="1" customFormat="1" x14ac:dyDescent="0.2">
      <c r="A549" s="162"/>
      <c r="B549" s="162"/>
      <c r="C549" s="162"/>
      <c r="D549" s="162"/>
      <c r="E549" s="162"/>
      <c r="F549" s="162"/>
      <c r="G549" s="162"/>
      <c r="H549" s="162"/>
      <c r="I549" s="162"/>
      <c r="J549" s="162"/>
      <c r="K549" s="162"/>
      <c r="L549" s="416"/>
    </row>
    <row r="550" spans="1:12" s="1" customFormat="1" x14ac:dyDescent="0.2">
      <c r="A550" s="162"/>
      <c r="B550" s="162"/>
      <c r="C550" s="162"/>
      <c r="D550" s="162"/>
      <c r="E550" s="162"/>
      <c r="F550" s="162"/>
      <c r="G550" s="162"/>
      <c r="H550" s="162"/>
      <c r="I550" s="162"/>
      <c r="J550" s="162"/>
      <c r="K550" s="162"/>
      <c r="L550" s="416"/>
    </row>
    <row r="551" spans="1:12" s="1" customFormat="1" x14ac:dyDescent="0.2">
      <c r="A551" s="162"/>
      <c r="B551" s="162"/>
      <c r="C551" s="162"/>
      <c r="D551" s="162"/>
      <c r="E551" s="162"/>
      <c r="F551" s="162"/>
      <c r="G551" s="162"/>
      <c r="H551" s="162"/>
      <c r="I551" s="162"/>
      <c r="J551" s="162"/>
      <c r="K551" s="162"/>
      <c r="L551" s="416"/>
    </row>
    <row r="552" spans="1:12" s="1" customFormat="1" x14ac:dyDescent="0.2">
      <c r="A552" s="162"/>
      <c r="B552" s="162"/>
      <c r="C552" s="162"/>
      <c r="D552" s="162"/>
      <c r="E552" s="162"/>
      <c r="F552" s="162"/>
      <c r="G552" s="162"/>
      <c r="H552" s="162"/>
      <c r="I552" s="162"/>
      <c r="J552" s="162"/>
      <c r="K552" s="162"/>
      <c r="L552" s="416"/>
    </row>
    <row r="553" spans="1:12" s="1" customFormat="1" x14ac:dyDescent="0.2">
      <c r="A553" s="162"/>
      <c r="B553" s="162"/>
      <c r="C553" s="162"/>
      <c r="D553" s="162"/>
      <c r="E553" s="162"/>
      <c r="F553" s="162"/>
      <c r="G553" s="162"/>
      <c r="H553" s="162"/>
      <c r="I553" s="162"/>
      <c r="J553" s="162"/>
      <c r="K553" s="162"/>
      <c r="L553" s="416"/>
    </row>
    <row r="554" spans="1:12" s="1" customFormat="1" x14ac:dyDescent="0.2">
      <c r="A554" s="162"/>
      <c r="B554" s="162"/>
      <c r="C554" s="162"/>
      <c r="D554" s="162"/>
      <c r="E554" s="162"/>
      <c r="F554" s="162"/>
      <c r="G554" s="162"/>
      <c r="H554" s="162"/>
      <c r="I554" s="162"/>
      <c r="J554" s="162"/>
      <c r="K554" s="162"/>
      <c r="L554" s="416"/>
    </row>
    <row r="555" spans="1:12" s="1" customFormat="1" x14ac:dyDescent="0.2">
      <c r="A555" s="162"/>
      <c r="B555" s="162"/>
      <c r="C555" s="162"/>
      <c r="D555" s="162"/>
      <c r="E555" s="162"/>
      <c r="F555" s="162"/>
      <c r="G555" s="162"/>
      <c r="H555" s="162"/>
      <c r="I555" s="162"/>
      <c r="J555" s="162"/>
      <c r="K555" s="162"/>
      <c r="L555" s="416"/>
    </row>
    <row r="556" spans="1:12" s="1" customFormat="1" x14ac:dyDescent="0.2">
      <c r="A556" s="162"/>
      <c r="B556" s="162"/>
      <c r="C556" s="162"/>
      <c r="D556" s="162"/>
      <c r="E556" s="162"/>
      <c r="F556" s="162"/>
      <c r="G556" s="162"/>
      <c r="H556" s="162"/>
      <c r="I556" s="162"/>
      <c r="J556" s="162"/>
      <c r="K556" s="162"/>
      <c r="L556" s="416"/>
    </row>
    <row r="557" spans="1:12" s="1" customFormat="1" x14ac:dyDescent="0.2">
      <c r="A557" s="162"/>
      <c r="B557" s="162"/>
      <c r="C557" s="162"/>
      <c r="D557" s="162"/>
      <c r="E557" s="162"/>
      <c r="F557" s="162"/>
      <c r="G557" s="162"/>
      <c r="H557" s="162"/>
      <c r="I557" s="162"/>
      <c r="J557" s="162"/>
      <c r="K557" s="162"/>
      <c r="L557" s="416"/>
    </row>
    <row r="558" spans="1:12" s="1" customFormat="1" x14ac:dyDescent="0.2">
      <c r="A558" s="162"/>
      <c r="B558" s="162"/>
      <c r="C558" s="162"/>
      <c r="D558" s="162"/>
      <c r="E558" s="162"/>
      <c r="F558" s="162"/>
      <c r="G558" s="162"/>
      <c r="H558" s="162"/>
      <c r="I558" s="162"/>
      <c r="J558" s="162"/>
      <c r="K558" s="162"/>
      <c r="L558" s="416"/>
    </row>
    <row r="559" spans="1:12" s="1" customFormat="1" x14ac:dyDescent="0.2">
      <c r="A559" s="162"/>
      <c r="B559" s="162"/>
      <c r="C559" s="162"/>
      <c r="D559" s="162"/>
      <c r="E559" s="162"/>
      <c r="F559" s="162"/>
      <c r="G559" s="162"/>
      <c r="H559" s="162"/>
      <c r="I559" s="162"/>
      <c r="J559" s="162"/>
      <c r="K559" s="162"/>
      <c r="L559" s="416"/>
    </row>
    <row r="560" spans="1:12" s="1" customFormat="1" x14ac:dyDescent="0.2">
      <c r="A560" s="162"/>
      <c r="B560" s="162"/>
      <c r="C560" s="162"/>
      <c r="D560" s="162"/>
      <c r="E560" s="162"/>
      <c r="F560" s="162"/>
      <c r="G560" s="162"/>
      <c r="H560" s="162"/>
      <c r="I560" s="162"/>
      <c r="J560" s="162"/>
      <c r="K560" s="162"/>
      <c r="L560" s="416"/>
    </row>
    <row r="561" spans="1:12" s="1" customFormat="1" x14ac:dyDescent="0.2">
      <c r="A561" s="162"/>
      <c r="B561" s="162"/>
      <c r="C561" s="162"/>
      <c r="D561" s="162"/>
      <c r="E561" s="162"/>
      <c r="F561" s="162"/>
      <c r="G561" s="162"/>
      <c r="H561" s="162"/>
      <c r="I561" s="162"/>
      <c r="J561" s="162"/>
      <c r="K561" s="162"/>
      <c r="L561" s="416"/>
    </row>
    <row r="562" spans="1:12" s="1" customFormat="1" x14ac:dyDescent="0.2">
      <c r="A562" s="162"/>
      <c r="B562" s="162"/>
      <c r="C562" s="162"/>
      <c r="D562" s="162"/>
      <c r="E562" s="162"/>
      <c r="F562" s="162"/>
      <c r="G562" s="162"/>
      <c r="H562" s="162"/>
      <c r="I562" s="162"/>
      <c r="J562" s="162"/>
      <c r="K562" s="162"/>
      <c r="L562" s="416"/>
    </row>
    <row r="563" spans="1:12" s="1" customFormat="1" x14ac:dyDescent="0.2">
      <c r="A563" s="162"/>
      <c r="B563" s="162"/>
      <c r="C563" s="162"/>
      <c r="D563" s="162"/>
      <c r="E563" s="162"/>
      <c r="F563" s="162"/>
      <c r="G563" s="162"/>
      <c r="H563" s="162"/>
      <c r="I563" s="162"/>
      <c r="J563" s="162"/>
      <c r="K563" s="162"/>
      <c r="L563" s="416"/>
    </row>
    <row r="564" spans="1:12" s="1" customFormat="1" x14ac:dyDescent="0.2">
      <c r="A564" s="162"/>
      <c r="B564" s="162"/>
      <c r="C564" s="162"/>
      <c r="D564" s="162"/>
      <c r="E564" s="162"/>
      <c r="F564" s="162"/>
      <c r="G564" s="162"/>
      <c r="H564" s="162"/>
      <c r="I564" s="162"/>
      <c r="J564" s="162"/>
      <c r="K564" s="162"/>
      <c r="L564" s="416"/>
    </row>
    <row r="565" spans="1:12" s="1" customFormat="1" x14ac:dyDescent="0.2">
      <c r="A565" s="162"/>
      <c r="B565" s="162"/>
      <c r="C565" s="162"/>
      <c r="D565" s="162"/>
      <c r="E565" s="162"/>
      <c r="F565" s="162"/>
      <c r="G565" s="162"/>
      <c r="H565" s="162"/>
      <c r="I565" s="162"/>
      <c r="J565" s="162"/>
      <c r="K565" s="162"/>
      <c r="L565" s="416"/>
    </row>
    <row r="566" spans="1:12" s="1" customFormat="1" x14ac:dyDescent="0.2">
      <c r="A566" s="162"/>
      <c r="B566" s="162"/>
      <c r="C566" s="162"/>
      <c r="D566" s="162"/>
      <c r="E566" s="162"/>
      <c r="F566" s="162"/>
      <c r="G566" s="162"/>
      <c r="H566" s="162"/>
      <c r="I566" s="162"/>
      <c r="J566" s="162"/>
      <c r="K566" s="162"/>
      <c r="L566" s="416"/>
    </row>
    <row r="567" spans="1:12" s="1" customFormat="1" x14ac:dyDescent="0.2">
      <c r="A567" s="162"/>
      <c r="B567" s="162"/>
      <c r="C567" s="162"/>
      <c r="D567" s="162"/>
      <c r="E567" s="162"/>
      <c r="F567" s="162"/>
      <c r="G567" s="162"/>
      <c r="H567" s="162"/>
      <c r="I567" s="162"/>
      <c r="J567" s="162"/>
      <c r="K567" s="162"/>
      <c r="L567" s="416"/>
    </row>
    <row r="568" spans="1:12" s="1" customFormat="1" x14ac:dyDescent="0.2">
      <c r="A568" s="162"/>
      <c r="B568" s="162"/>
      <c r="C568" s="162"/>
      <c r="D568" s="162"/>
      <c r="E568" s="162"/>
      <c r="F568" s="162"/>
      <c r="G568" s="162"/>
      <c r="H568" s="162"/>
      <c r="I568" s="162"/>
      <c r="J568" s="162"/>
      <c r="K568" s="162"/>
      <c r="L568" s="416"/>
    </row>
    <row r="569" spans="1:12" s="1" customFormat="1" x14ac:dyDescent="0.2">
      <c r="A569" s="162"/>
      <c r="B569" s="162"/>
      <c r="C569" s="162"/>
      <c r="D569" s="162"/>
      <c r="E569" s="162"/>
      <c r="F569" s="162"/>
      <c r="G569" s="162"/>
      <c r="H569" s="162"/>
      <c r="I569" s="162"/>
      <c r="J569" s="162"/>
      <c r="K569" s="162"/>
      <c r="L569" s="416"/>
    </row>
    <row r="570" spans="1:12" s="1" customFormat="1" x14ac:dyDescent="0.2">
      <c r="A570" s="162"/>
      <c r="B570" s="162"/>
      <c r="C570" s="162"/>
      <c r="D570" s="162"/>
      <c r="E570" s="162"/>
      <c r="F570" s="162"/>
      <c r="G570" s="162"/>
      <c r="H570" s="162"/>
      <c r="I570" s="162"/>
      <c r="J570" s="162"/>
      <c r="K570" s="162"/>
      <c r="L570" s="416"/>
    </row>
    <row r="571" spans="1:12" s="1" customFormat="1" x14ac:dyDescent="0.2">
      <c r="A571" s="162"/>
      <c r="B571" s="162"/>
      <c r="C571" s="162"/>
      <c r="D571" s="162"/>
      <c r="E571" s="162"/>
      <c r="F571" s="162"/>
      <c r="G571" s="162"/>
      <c r="H571" s="162"/>
      <c r="I571" s="162"/>
      <c r="J571" s="162"/>
      <c r="K571" s="162"/>
      <c r="L571" s="416"/>
    </row>
    <row r="572" spans="1:12" s="1" customFormat="1" x14ac:dyDescent="0.2">
      <c r="A572" s="162"/>
      <c r="B572" s="162"/>
      <c r="C572" s="162"/>
      <c r="D572" s="162"/>
      <c r="E572" s="162"/>
      <c r="F572" s="162"/>
      <c r="G572" s="162"/>
      <c r="H572" s="162"/>
      <c r="I572" s="162"/>
      <c r="J572" s="162"/>
      <c r="K572" s="162"/>
      <c r="L572" s="416"/>
    </row>
    <row r="573" spans="1:12" s="1" customFormat="1" x14ac:dyDescent="0.2">
      <c r="A573" s="162"/>
      <c r="B573" s="162"/>
      <c r="C573" s="162"/>
      <c r="D573" s="162"/>
      <c r="E573" s="162"/>
      <c r="F573" s="162"/>
      <c r="G573" s="162"/>
      <c r="H573" s="162"/>
      <c r="I573" s="162"/>
      <c r="J573" s="162"/>
      <c r="K573" s="162"/>
      <c r="L573" s="416"/>
    </row>
    <row r="574" spans="1:12" s="1" customFormat="1" x14ac:dyDescent="0.2">
      <c r="A574" s="162"/>
      <c r="B574" s="162"/>
      <c r="C574" s="162"/>
      <c r="D574" s="162"/>
      <c r="E574" s="162"/>
      <c r="F574" s="162"/>
      <c r="G574" s="162"/>
      <c r="H574" s="162"/>
      <c r="I574" s="162"/>
      <c r="J574" s="162"/>
      <c r="K574" s="162"/>
      <c r="L574" s="416"/>
    </row>
    <row r="575" spans="1:12" s="1" customFormat="1" x14ac:dyDescent="0.2">
      <c r="A575" s="162"/>
      <c r="B575" s="162"/>
      <c r="C575" s="162"/>
      <c r="D575" s="162"/>
      <c r="E575" s="162"/>
      <c r="F575" s="162"/>
      <c r="G575" s="162"/>
      <c r="H575" s="162"/>
      <c r="I575" s="162"/>
      <c r="J575" s="162"/>
      <c r="K575" s="162"/>
      <c r="L575" s="416"/>
    </row>
    <row r="576" spans="1:12" s="1" customFormat="1" x14ac:dyDescent="0.2">
      <c r="A576" s="162"/>
      <c r="B576" s="162"/>
      <c r="C576" s="162"/>
      <c r="D576" s="162"/>
      <c r="E576" s="162"/>
      <c r="F576" s="162"/>
      <c r="G576" s="162"/>
      <c r="H576" s="162"/>
      <c r="I576" s="162"/>
      <c r="J576" s="162"/>
      <c r="K576" s="162"/>
      <c r="L576" s="416"/>
    </row>
    <row r="577" spans="1:12" s="1" customFormat="1" x14ac:dyDescent="0.2">
      <c r="A577" s="162"/>
      <c r="B577" s="162"/>
      <c r="C577" s="162"/>
      <c r="D577" s="162"/>
      <c r="E577" s="162"/>
      <c r="F577" s="162"/>
      <c r="G577" s="162"/>
      <c r="H577" s="162"/>
      <c r="I577" s="162"/>
      <c r="J577" s="162"/>
      <c r="K577" s="162"/>
      <c r="L577" s="416"/>
    </row>
    <row r="578" spans="1:12" s="1" customFormat="1" x14ac:dyDescent="0.2">
      <c r="A578" s="162"/>
      <c r="B578" s="162"/>
      <c r="C578" s="162"/>
      <c r="D578" s="162"/>
      <c r="E578" s="162"/>
      <c r="F578" s="162"/>
      <c r="G578" s="162"/>
      <c r="H578" s="162"/>
      <c r="I578" s="162"/>
      <c r="J578" s="162"/>
      <c r="K578" s="162"/>
      <c r="L578" s="416"/>
    </row>
    <row r="579" spans="1:12" s="1" customFormat="1" x14ac:dyDescent="0.2">
      <c r="A579" s="162"/>
      <c r="B579" s="162"/>
      <c r="C579" s="162"/>
      <c r="D579" s="162"/>
      <c r="E579" s="162"/>
      <c r="F579" s="162"/>
      <c r="G579" s="162"/>
      <c r="H579" s="162"/>
      <c r="I579" s="162"/>
      <c r="J579" s="162"/>
      <c r="K579" s="162"/>
      <c r="L579" s="416"/>
    </row>
    <row r="580" spans="1:12" s="1" customFormat="1" x14ac:dyDescent="0.2">
      <c r="A580" s="162"/>
      <c r="B580" s="162"/>
      <c r="C580" s="162"/>
      <c r="D580" s="162"/>
      <c r="E580" s="162"/>
      <c r="F580" s="162"/>
      <c r="G580" s="162"/>
      <c r="H580" s="162"/>
      <c r="I580" s="162"/>
      <c r="J580" s="162"/>
      <c r="K580" s="162"/>
      <c r="L580" s="416"/>
    </row>
    <row r="581" spans="1:12" s="1" customFormat="1" x14ac:dyDescent="0.2">
      <c r="A581" s="162"/>
      <c r="B581" s="162"/>
      <c r="C581" s="162"/>
      <c r="D581" s="162"/>
      <c r="E581" s="162"/>
      <c r="F581" s="162"/>
      <c r="G581" s="162"/>
      <c r="H581" s="162"/>
      <c r="I581" s="162"/>
      <c r="J581" s="162"/>
      <c r="K581" s="162"/>
      <c r="L581" s="416"/>
    </row>
    <row r="582" spans="1:12" s="1" customFormat="1" x14ac:dyDescent="0.2">
      <c r="A582" s="162"/>
      <c r="B582" s="162"/>
      <c r="C582" s="162"/>
      <c r="D582" s="162"/>
      <c r="E582" s="162"/>
      <c r="F582" s="162"/>
      <c r="G582" s="162"/>
      <c r="H582" s="162"/>
      <c r="I582" s="162"/>
      <c r="J582" s="162"/>
      <c r="K582" s="162"/>
      <c r="L582" s="416"/>
    </row>
    <row r="583" spans="1:12" s="1" customFormat="1" x14ac:dyDescent="0.2">
      <c r="A583" s="162"/>
      <c r="B583" s="162"/>
      <c r="C583" s="162"/>
      <c r="D583" s="162"/>
      <c r="E583" s="162"/>
      <c r="F583" s="162"/>
      <c r="G583" s="162"/>
      <c r="H583" s="162"/>
      <c r="I583" s="162"/>
      <c r="J583" s="162"/>
      <c r="K583" s="162"/>
      <c r="L583" s="416"/>
    </row>
    <row r="584" spans="1:12" s="1" customFormat="1" x14ac:dyDescent="0.2">
      <c r="A584" s="162"/>
      <c r="B584" s="162"/>
      <c r="C584" s="162"/>
      <c r="D584" s="162"/>
      <c r="E584" s="162"/>
      <c r="F584" s="162"/>
      <c r="G584" s="162"/>
      <c r="H584" s="162"/>
      <c r="I584" s="162"/>
      <c r="J584" s="162"/>
      <c r="K584" s="162"/>
      <c r="L584" s="416"/>
    </row>
    <row r="585" spans="1:12" s="1" customFormat="1" x14ac:dyDescent="0.2">
      <c r="A585" s="162"/>
      <c r="B585" s="162"/>
      <c r="C585" s="162"/>
      <c r="D585" s="162"/>
      <c r="E585" s="162"/>
      <c r="F585" s="162"/>
      <c r="G585" s="162"/>
      <c r="H585" s="162"/>
      <c r="I585" s="162"/>
      <c r="J585" s="162"/>
      <c r="K585" s="162"/>
      <c r="L585" s="416"/>
    </row>
    <row r="586" spans="1:12" s="1" customFormat="1" x14ac:dyDescent="0.2">
      <c r="A586" s="162"/>
      <c r="B586" s="162"/>
      <c r="C586" s="162"/>
      <c r="D586" s="162"/>
      <c r="E586" s="162"/>
      <c r="F586" s="162"/>
      <c r="G586" s="162"/>
      <c r="H586" s="162"/>
      <c r="I586" s="162"/>
      <c r="J586" s="162"/>
      <c r="K586" s="162"/>
      <c r="L586" s="416"/>
    </row>
    <row r="587" spans="1:12" s="1" customFormat="1" x14ac:dyDescent="0.2">
      <c r="A587" s="162"/>
      <c r="B587" s="162"/>
      <c r="C587" s="162"/>
      <c r="D587" s="162"/>
      <c r="E587" s="162"/>
      <c r="F587" s="162"/>
      <c r="G587" s="162"/>
      <c r="H587" s="162"/>
      <c r="I587" s="162"/>
      <c r="J587" s="162"/>
      <c r="K587" s="162"/>
      <c r="L587" s="416"/>
    </row>
    <row r="588" spans="1:12" s="1" customFormat="1" x14ac:dyDescent="0.2">
      <c r="A588" s="162"/>
      <c r="B588" s="162"/>
      <c r="C588" s="162"/>
      <c r="D588" s="162"/>
      <c r="E588" s="162"/>
      <c r="F588" s="162"/>
      <c r="G588" s="162"/>
      <c r="H588" s="162"/>
      <c r="I588" s="162"/>
      <c r="J588" s="162"/>
      <c r="K588" s="162"/>
      <c r="L588" s="416"/>
    </row>
    <row r="589" spans="1:12" s="1" customFormat="1" x14ac:dyDescent="0.2">
      <c r="A589" s="162"/>
      <c r="B589" s="162"/>
      <c r="C589" s="162"/>
      <c r="D589" s="162"/>
      <c r="E589" s="162"/>
      <c r="F589" s="162"/>
      <c r="G589" s="162"/>
      <c r="H589" s="162"/>
      <c r="I589" s="162"/>
      <c r="J589" s="162"/>
      <c r="K589" s="162"/>
      <c r="L589" s="416"/>
    </row>
    <row r="590" spans="1:12" s="1" customFormat="1" x14ac:dyDescent="0.2">
      <c r="A590" s="162"/>
      <c r="B590" s="162"/>
      <c r="C590" s="162"/>
      <c r="D590" s="162"/>
      <c r="E590" s="162"/>
      <c r="F590" s="162"/>
      <c r="G590" s="162"/>
      <c r="H590" s="162"/>
      <c r="I590" s="162"/>
      <c r="J590" s="162"/>
      <c r="K590" s="162"/>
      <c r="L590" s="416"/>
    </row>
    <row r="591" spans="1:12" s="1" customFormat="1" x14ac:dyDescent="0.2">
      <c r="A591" s="162"/>
      <c r="B591" s="162"/>
      <c r="C591" s="162"/>
      <c r="D591" s="162"/>
      <c r="E591" s="162"/>
      <c r="F591" s="162"/>
      <c r="G591" s="162"/>
      <c r="H591" s="162"/>
      <c r="I591" s="162"/>
      <c r="J591" s="162"/>
      <c r="K591" s="162"/>
      <c r="L591" s="416"/>
    </row>
    <row r="592" spans="1:12" s="1" customFormat="1" x14ac:dyDescent="0.2">
      <c r="A592" s="162"/>
      <c r="B592" s="162"/>
      <c r="C592" s="162"/>
      <c r="D592" s="162"/>
      <c r="E592" s="162"/>
      <c r="F592" s="162"/>
      <c r="G592" s="162"/>
      <c r="H592" s="162"/>
      <c r="I592" s="162"/>
      <c r="J592" s="162"/>
      <c r="K592" s="162"/>
      <c r="L592" s="416"/>
    </row>
    <row r="593" spans="1:12" s="1" customFormat="1" x14ac:dyDescent="0.2">
      <c r="A593" s="162"/>
      <c r="B593" s="162"/>
      <c r="C593" s="162"/>
      <c r="D593" s="162"/>
      <c r="E593" s="162"/>
      <c r="F593" s="162"/>
      <c r="G593" s="162"/>
      <c r="H593" s="162"/>
      <c r="I593" s="162"/>
      <c r="J593" s="162"/>
      <c r="K593" s="162"/>
      <c r="L593" s="416"/>
    </row>
    <row r="594" spans="1:12" s="1" customFormat="1" x14ac:dyDescent="0.2">
      <c r="A594" s="162"/>
      <c r="B594" s="162"/>
      <c r="C594" s="162"/>
      <c r="D594" s="162"/>
      <c r="E594" s="162"/>
      <c r="F594" s="162"/>
      <c r="G594" s="162"/>
      <c r="H594" s="162"/>
      <c r="I594" s="162"/>
      <c r="J594" s="162"/>
      <c r="K594" s="162"/>
      <c r="L594" s="416"/>
    </row>
    <row r="595" spans="1:12" s="1" customFormat="1" x14ac:dyDescent="0.2">
      <c r="A595" s="162"/>
      <c r="B595" s="162"/>
      <c r="C595" s="162"/>
      <c r="D595" s="162"/>
      <c r="E595" s="162"/>
      <c r="F595" s="162"/>
      <c r="G595" s="162"/>
      <c r="H595" s="162"/>
      <c r="I595" s="162"/>
      <c r="J595" s="162"/>
      <c r="K595" s="162"/>
      <c r="L595" s="416"/>
    </row>
    <row r="596" spans="1:12" s="1" customFormat="1" x14ac:dyDescent="0.2">
      <c r="A596" s="162"/>
      <c r="B596" s="162"/>
      <c r="C596" s="162"/>
      <c r="D596" s="162"/>
      <c r="E596" s="162"/>
      <c r="F596" s="162"/>
      <c r="G596" s="162"/>
      <c r="H596" s="162"/>
      <c r="I596" s="162"/>
      <c r="J596" s="162"/>
      <c r="K596" s="162"/>
      <c r="L596" s="416"/>
    </row>
    <row r="597" spans="1:12" s="1" customFormat="1" x14ac:dyDescent="0.2">
      <c r="A597" s="162"/>
      <c r="B597" s="162"/>
      <c r="C597" s="162"/>
      <c r="D597" s="162"/>
      <c r="E597" s="162"/>
      <c r="F597" s="162"/>
      <c r="G597" s="162"/>
      <c r="H597" s="162"/>
      <c r="I597" s="162"/>
      <c r="J597" s="162"/>
      <c r="K597" s="162"/>
      <c r="L597" s="416"/>
    </row>
    <row r="598" spans="1:12" s="1" customFormat="1" x14ac:dyDescent="0.2">
      <c r="A598" s="162"/>
      <c r="B598" s="162"/>
      <c r="C598" s="162"/>
      <c r="D598" s="162"/>
      <c r="E598" s="162"/>
      <c r="F598" s="162"/>
      <c r="G598" s="162"/>
      <c r="H598" s="162"/>
      <c r="I598" s="162"/>
      <c r="J598" s="162"/>
      <c r="K598" s="162"/>
      <c r="L598" s="416"/>
    </row>
    <row r="599" spans="1:12" s="1" customFormat="1" x14ac:dyDescent="0.2">
      <c r="A599" s="162"/>
      <c r="B599" s="162"/>
      <c r="C599" s="162"/>
      <c r="D599" s="162"/>
      <c r="E599" s="162"/>
      <c r="F599" s="162"/>
      <c r="G599" s="162"/>
      <c r="H599" s="162"/>
      <c r="I599" s="162"/>
      <c r="J599" s="162"/>
      <c r="K599" s="162"/>
      <c r="L599" s="416"/>
    </row>
    <row r="600" spans="1:12" s="1" customFormat="1" x14ac:dyDescent="0.2">
      <c r="A600" s="162"/>
      <c r="B600" s="162"/>
      <c r="C600" s="162"/>
      <c r="D600" s="162"/>
      <c r="E600" s="162"/>
      <c r="F600" s="162"/>
      <c r="G600" s="162"/>
      <c r="H600" s="162"/>
      <c r="I600" s="162"/>
      <c r="J600" s="162"/>
      <c r="K600" s="162"/>
      <c r="L600" s="416"/>
    </row>
    <row r="601" spans="1:12" s="1" customFormat="1" x14ac:dyDescent="0.2">
      <c r="A601" s="162"/>
      <c r="B601" s="162"/>
      <c r="C601" s="162"/>
      <c r="D601" s="162"/>
      <c r="E601" s="162"/>
      <c r="F601" s="162"/>
      <c r="G601" s="162"/>
      <c r="H601" s="162"/>
      <c r="I601" s="162"/>
      <c r="J601" s="162"/>
      <c r="K601" s="162"/>
      <c r="L601" s="416"/>
    </row>
    <row r="602" spans="1:12" s="1" customFormat="1" x14ac:dyDescent="0.2">
      <c r="A602" s="162"/>
      <c r="B602" s="162"/>
      <c r="C602" s="162"/>
      <c r="D602" s="162"/>
      <c r="E602" s="162"/>
      <c r="F602" s="162"/>
      <c r="G602" s="162"/>
      <c r="H602" s="162"/>
      <c r="I602" s="162"/>
      <c r="J602" s="162"/>
      <c r="K602" s="162"/>
      <c r="L602" s="416"/>
    </row>
    <row r="603" spans="1:12" s="1" customFormat="1" x14ac:dyDescent="0.2">
      <c r="A603" s="162"/>
      <c r="B603" s="162"/>
      <c r="C603" s="162"/>
      <c r="D603" s="162"/>
      <c r="E603" s="162"/>
      <c r="F603" s="162"/>
      <c r="G603" s="162"/>
      <c r="H603" s="162"/>
      <c r="I603" s="162"/>
      <c r="J603" s="162"/>
      <c r="K603" s="162"/>
      <c r="L603" s="416"/>
    </row>
    <row r="604" spans="1:12" s="1" customFormat="1" x14ac:dyDescent="0.2">
      <c r="A604" s="162"/>
      <c r="B604" s="162"/>
      <c r="C604" s="162"/>
      <c r="D604" s="162"/>
      <c r="E604" s="162"/>
      <c r="F604" s="162"/>
      <c r="G604" s="162"/>
      <c r="H604" s="162"/>
      <c r="I604" s="162"/>
      <c r="J604" s="162"/>
      <c r="K604" s="162"/>
      <c r="L604" s="416"/>
    </row>
    <row r="605" spans="1:12" s="1" customFormat="1" x14ac:dyDescent="0.2">
      <c r="A605" s="162"/>
      <c r="B605" s="162"/>
      <c r="C605" s="162"/>
      <c r="D605" s="162"/>
      <c r="E605" s="162"/>
      <c r="F605" s="162"/>
      <c r="G605" s="162"/>
      <c r="H605" s="162"/>
      <c r="I605" s="162"/>
      <c r="J605" s="162"/>
      <c r="K605" s="162"/>
      <c r="L605" s="416"/>
    </row>
    <row r="606" spans="1:12" s="1" customFormat="1" x14ac:dyDescent="0.2">
      <c r="A606" s="162"/>
      <c r="B606" s="162"/>
      <c r="C606" s="162"/>
      <c r="D606" s="162"/>
      <c r="E606" s="162"/>
      <c r="F606" s="162"/>
      <c r="G606" s="162"/>
      <c r="H606" s="162"/>
      <c r="I606" s="162"/>
      <c r="J606" s="162"/>
      <c r="K606" s="162"/>
      <c r="L606" s="416"/>
    </row>
    <row r="607" spans="1:12" s="1" customFormat="1" x14ac:dyDescent="0.2">
      <c r="A607" s="162"/>
      <c r="B607" s="162"/>
      <c r="C607" s="162"/>
      <c r="D607" s="162"/>
      <c r="E607" s="162"/>
      <c r="F607" s="162"/>
      <c r="G607" s="162"/>
      <c r="H607" s="162"/>
      <c r="I607" s="162"/>
      <c r="J607" s="162"/>
      <c r="K607" s="162"/>
      <c r="L607" s="416"/>
    </row>
    <row r="608" spans="1:12" s="1" customFormat="1" x14ac:dyDescent="0.2">
      <c r="A608" s="162"/>
      <c r="B608" s="162"/>
      <c r="C608" s="162"/>
      <c r="D608" s="162"/>
      <c r="E608" s="162"/>
      <c r="F608" s="162"/>
      <c r="G608" s="162"/>
      <c r="H608" s="162"/>
      <c r="I608" s="162"/>
      <c r="J608" s="162"/>
      <c r="K608" s="162"/>
      <c r="L608" s="416"/>
    </row>
    <row r="609" spans="1:12" s="1" customFormat="1" x14ac:dyDescent="0.2">
      <c r="A609" s="162"/>
      <c r="B609" s="162"/>
      <c r="C609" s="162"/>
      <c r="D609" s="162"/>
      <c r="E609" s="162"/>
      <c r="F609" s="162"/>
      <c r="G609" s="162"/>
      <c r="H609" s="162"/>
      <c r="I609" s="162"/>
      <c r="J609" s="162"/>
      <c r="K609" s="162"/>
      <c r="L609" s="416"/>
    </row>
    <row r="610" spans="1:12" s="1" customFormat="1" x14ac:dyDescent="0.2">
      <c r="A610" s="162"/>
      <c r="B610" s="162"/>
      <c r="C610" s="162"/>
      <c r="D610" s="162"/>
      <c r="E610" s="162"/>
      <c r="F610" s="162"/>
      <c r="G610" s="162"/>
      <c r="H610" s="162"/>
      <c r="I610" s="162"/>
      <c r="J610" s="162"/>
      <c r="K610" s="162"/>
      <c r="L610" s="416"/>
    </row>
    <row r="611" spans="1:12" s="1" customFormat="1" x14ac:dyDescent="0.2">
      <c r="A611" s="162"/>
      <c r="B611" s="162"/>
      <c r="C611" s="162"/>
      <c r="D611" s="162"/>
      <c r="E611" s="162"/>
      <c r="F611" s="162"/>
      <c r="G611" s="162"/>
      <c r="H611" s="162"/>
      <c r="I611" s="162"/>
      <c r="J611" s="162"/>
      <c r="K611" s="162"/>
      <c r="L611" s="416"/>
    </row>
    <row r="612" spans="1:12" s="1" customFormat="1" x14ac:dyDescent="0.2">
      <c r="A612" s="162"/>
      <c r="B612" s="162"/>
      <c r="C612" s="162"/>
      <c r="D612" s="162"/>
      <c r="E612" s="162"/>
      <c r="F612" s="162"/>
      <c r="G612" s="162"/>
      <c r="H612" s="162"/>
      <c r="I612" s="162"/>
      <c r="J612" s="162"/>
      <c r="K612" s="162"/>
      <c r="L612" s="416"/>
    </row>
    <row r="613" spans="1:12" s="1" customFormat="1" x14ac:dyDescent="0.2">
      <c r="A613" s="162"/>
      <c r="B613" s="162"/>
      <c r="C613" s="162"/>
      <c r="D613" s="162"/>
      <c r="E613" s="162"/>
      <c r="F613" s="162"/>
      <c r="G613" s="162"/>
      <c r="H613" s="162"/>
      <c r="I613" s="162"/>
      <c r="J613" s="162"/>
      <c r="K613" s="162"/>
      <c r="L613" s="416"/>
    </row>
    <row r="614" spans="1:12" s="1" customFormat="1" x14ac:dyDescent="0.2">
      <c r="A614" s="162"/>
      <c r="B614" s="162"/>
      <c r="C614" s="162"/>
      <c r="D614" s="162"/>
      <c r="E614" s="162"/>
      <c r="F614" s="162"/>
      <c r="G614" s="162"/>
      <c r="H614" s="162"/>
      <c r="I614" s="162"/>
      <c r="J614" s="162"/>
      <c r="K614" s="162"/>
      <c r="L614" s="416"/>
    </row>
    <row r="615" spans="1:12" s="1" customFormat="1" x14ac:dyDescent="0.2">
      <c r="A615" s="162"/>
      <c r="B615" s="162"/>
      <c r="C615" s="162"/>
      <c r="D615" s="162"/>
      <c r="E615" s="162"/>
      <c r="F615" s="162"/>
      <c r="G615" s="162"/>
      <c r="H615" s="162"/>
      <c r="I615" s="162"/>
      <c r="J615" s="162"/>
      <c r="K615" s="162"/>
      <c r="L615" s="416"/>
    </row>
    <row r="616" spans="1:12" s="1" customFormat="1" x14ac:dyDescent="0.2">
      <c r="A616" s="162"/>
      <c r="B616" s="162"/>
      <c r="C616" s="162"/>
      <c r="D616" s="162"/>
      <c r="E616" s="162"/>
      <c r="F616" s="162"/>
      <c r="G616" s="162"/>
      <c r="H616" s="162"/>
      <c r="I616" s="162"/>
      <c r="J616" s="162"/>
      <c r="K616" s="162"/>
      <c r="L616" s="416"/>
    </row>
    <row r="617" spans="1:12" s="1" customFormat="1" x14ac:dyDescent="0.2">
      <c r="A617" s="162"/>
      <c r="B617" s="162"/>
      <c r="C617" s="162"/>
      <c r="D617" s="162"/>
      <c r="E617" s="162"/>
      <c r="F617" s="162"/>
      <c r="G617" s="162"/>
      <c r="H617" s="162"/>
      <c r="I617" s="162"/>
      <c r="J617" s="162"/>
      <c r="K617" s="162"/>
      <c r="L617" s="416"/>
    </row>
    <row r="618" spans="1:12" s="1" customFormat="1" x14ac:dyDescent="0.2">
      <c r="A618" s="162"/>
      <c r="B618" s="162"/>
      <c r="C618" s="162"/>
      <c r="D618" s="162"/>
      <c r="E618" s="162"/>
      <c r="F618" s="162"/>
      <c r="G618" s="162"/>
      <c r="H618" s="162"/>
      <c r="I618" s="162"/>
      <c r="J618" s="162"/>
      <c r="K618" s="162"/>
      <c r="L618" s="416"/>
    </row>
    <row r="619" spans="1:12" s="1" customFormat="1" x14ac:dyDescent="0.2">
      <c r="A619" s="162"/>
      <c r="B619" s="162"/>
      <c r="C619" s="162"/>
      <c r="D619" s="162"/>
      <c r="E619" s="162"/>
      <c r="F619" s="162"/>
      <c r="G619" s="162"/>
      <c r="H619" s="162"/>
      <c r="I619" s="162"/>
      <c r="J619" s="162"/>
      <c r="K619" s="162"/>
      <c r="L619" s="416"/>
    </row>
    <row r="620" spans="1:12" s="1" customFormat="1" x14ac:dyDescent="0.2">
      <c r="A620" s="162"/>
      <c r="B620" s="162"/>
      <c r="C620" s="162"/>
      <c r="D620" s="162"/>
      <c r="E620" s="162"/>
      <c r="F620" s="162"/>
      <c r="G620" s="162"/>
      <c r="H620" s="162"/>
      <c r="I620" s="162"/>
      <c r="J620" s="162"/>
      <c r="K620" s="162"/>
      <c r="L620" s="416"/>
    </row>
    <row r="621" spans="1:12" s="1" customFormat="1" x14ac:dyDescent="0.2">
      <c r="A621" s="162"/>
      <c r="B621" s="162"/>
      <c r="C621" s="162"/>
      <c r="D621" s="162"/>
      <c r="E621" s="162"/>
      <c r="F621" s="162"/>
      <c r="G621" s="162"/>
      <c r="H621" s="162"/>
      <c r="I621" s="162"/>
      <c r="J621" s="162"/>
      <c r="K621" s="162"/>
      <c r="L621" s="416"/>
    </row>
    <row r="622" spans="1:12" s="1" customFormat="1" x14ac:dyDescent="0.2">
      <c r="A622" s="162"/>
      <c r="B622" s="162"/>
      <c r="C622" s="162"/>
      <c r="D622" s="162"/>
      <c r="E622" s="162"/>
      <c r="F622" s="162"/>
      <c r="G622" s="162"/>
      <c r="H622" s="162"/>
      <c r="I622" s="162"/>
      <c r="J622" s="162"/>
      <c r="K622" s="162"/>
      <c r="L622" s="416"/>
    </row>
    <row r="623" spans="1:12" s="1" customFormat="1" x14ac:dyDescent="0.2">
      <c r="A623" s="162"/>
      <c r="B623" s="162"/>
      <c r="C623" s="162"/>
      <c r="D623" s="162"/>
      <c r="E623" s="162"/>
      <c r="F623" s="162"/>
      <c r="G623" s="162"/>
      <c r="H623" s="162"/>
      <c r="I623" s="162"/>
      <c r="J623" s="162"/>
      <c r="K623" s="162"/>
      <c r="L623" s="416"/>
    </row>
    <row r="624" spans="1:12" s="1" customFormat="1" x14ac:dyDescent="0.2">
      <c r="A624" s="162"/>
      <c r="B624" s="162"/>
      <c r="C624" s="162"/>
      <c r="D624" s="162"/>
      <c r="E624" s="162"/>
      <c r="F624" s="162"/>
      <c r="G624" s="162"/>
      <c r="H624" s="162"/>
      <c r="I624" s="162"/>
      <c r="J624" s="162"/>
      <c r="K624" s="162"/>
      <c r="L624" s="416"/>
    </row>
    <row r="625" spans="1:12" s="1" customFormat="1" x14ac:dyDescent="0.2">
      <c r="A625" s="162"/>
      <c r="B625" s="162"/>
      <c r="C625" s="162"/>
      <c r="D625" s="162"/>
      <c r="E625" s="162"/>
      <c r="F625" s="162"/>
      <c r="G625" s="162"/>
      <c r="H625" s="162"/>
      <c r="I625" s="162"/>
      <c r="J625" s="162"/>
      <c r="K625" s="162"/>
      <c r="L625" s="416"/>
    </row>
    <row r="626" spans="1:12" s="1" customFormat="1" x14ac:dyDescent="0.2">
      <c r="A626" s="162"/>
      <c r="B626" s="162"/>
      <c r="C626" s="162"/>
      <c r="D626" s="162"/>
      <c r="E626" s="162"/>
      <c r="F626" s="162"/>
      <c r="G626" s="162"/>
      <c r="H626" s="162"/>
      <c r="I626" s="162"/>
      <c r="J626" s="162"/>
      <c r="K626" s="162"/>
      <c r="L626" s="416"/>
    </row>
    <row r="627" spans="1:12" s="1" customFormat="1" x14ac:dyDescent="0.2">
      <c r="A627" s="162"/>
      <c r="B627" s="162"/>
      <c r="C627" s="162"/>
      <c r="D627" s="162"/>
      <c r="E627" s="162"/>
      <c r="F627" s="162"/>
      <c r="G627" s="162"/>
      <c r="H627" s="162"/>
      <c r="I627" s="162"/>
      <c r="J627" s="162"/>
      <c r="K627" s="162"/>
      <c r="L627" s="416"/>
    </row>
    <row r="628" spans="1:12" s="1" customFormat="1" x14ac:dyDescent="0.2">
      <c r="A628" s="162"/>
      <c r="B628" s="162"/>
      <c r="C628" s="162"/>
      <c r="D628" s="162"/>
      <c r="E628" s="162"/>
      <c r="F628" s="162"/>
      <c r="G628" s="162"/>
      <c r="H628" s="162"/>
      <c r="I628" s="162"/>
      <c r="J628" s="162"/>
      <c r="K628" s="162"/>
      <c r="L628" s="416"/>
    </row>
    <row r="629" spans="1:12" s="1" customFormat="1" x14ac:dyDescent="0.2">
      <c r="A629" s="162"/>
      <c r="B629" s="162"/>
      <c r="C629" s="162"/>
      <c r="D629" s="162"/>
      <c r="E629" s="162"/>
      <c r="F629" s="162"/>
      <c r="G629" s="162"/>
      <c r="H629" s="162"/>
      <c r="I629" s="162"/>
      <c r="J629" s="162"/>
      <c r="K629" s="162"/>
      <c r="L629" s="416"/>
    </row>
    <row r="630" spans="1:12" s="1" customFormat="1" x14ac:dyDescent="0.2">
      <c r="A630" s="162"/>
      <c r="B630" s="162"/>
      <c r="C630" s="162"/>
      <c r="D630" s="162"/>
      <c r="E630" s="162"/>
      <c r="F630" s="162"/>
      <c r="G630" s="162"/>
      <c r="H630" s="162"/>
      <c r="I630" s="162"/>
      <c r="J630" s="162"/>
      <c r="K630" s="162"/>
      <c r="L630" s="416"/>
    </row>
    <row r="631" spans="1:12" s="1" customFormat="1" x14ac:dyDescent="0.2">
      <c r="A631" s="162"/>
      <c r="B631" s="162"/>
      <c r="C631" s="162"/>
      <c r="D631" s="162"/>
      <c r="E631" s="162"/>
      <c r="F631" s="162"/>
      <c r="G631" s="162"/>
      <c r="H631" s="162"/>
      <c r="I631" s="162"/>
      <c r="J631" s="162"/>
      <c r="K631" s="162"/>
      <c r="L631" s="416"/>
    </row>
    <row r="632" spans="1:12" s="1" customFormat="1" x14ac:dyDescent="0.2">
      <c r="A632" s="162"/>
      <c r="B632" s="162"/>
      <c r="C632" s="162"/>
      <c r="D632" s="162"/>
      <c r="E632" s="162"/>
      <c r="F632" s="162"/>
      <c r="G632" s="162"/>
      <c r="H632" s="162"/>
      <c r="I632" s="162"/>
      <c r="J632" s="162"/>
      <c r="K632" s="162"/>
      <c r="L632" s="416"/>
    </row>
    <row r="633" spans="1:12" s="1" customFormat="1" x14ac:dyDescent="0.2">
      <c r="A633" s="162"/>
      <c r="B633" s="162"/>
      <c r="C633" s="162"/>
      <c r="D633" s="162"/>
      <c r="E633" s="162"/>
      <c r="F633" s="162"/>
      <c r="G633" s="162"/>
      <c r="H633" s="162"/>
      <c r="I633" s="162"/>
      <c r="J633" s="162"/>
      <c r="K633" s="162"/>
      <c r="L633" s="416"/>
    </row>
    <row r="634" spans="1:12" s="1" customFormat="1" x14ac:dyDescent="0.2">
      <c r="A634" s="162"/>
      <c r="B634" s="162"/>
      <c r="C634" s="162"/>
      <c r="D634" s="162"/>
      <c r="E634" s="162"/>
      <c r="F634" s="162"/>
      <c r="G634" s="162"/>
      <c r="H634" s="162"/>
      <c r="I634" s="162"/>
      <c r="J634" s="162"/>
      <c r="K634" s="162"/>
      <c r="L634" s="416"/>
    </row>
    <row r="635" spans="1:12" s="1" customFormat="1" x14ac:dyDescent="0.2">
      <c r="A635" s="162"/>
      <c r="B635" s="162"/>
      <c r="C635" s="162"/>
      <c r="D635" s="162"/>
      <c r="E635" s="162"/>
      <c r="F635" s="162"/>
      <c r="G635" s="162"/>
      <c r="H635" s="162"/>
      <c r="I635" s="162"/>
      <c r="J635" s="162"/>
      <c r="K635" s="162"/>
      <c r="L635" s="416"/>
    </row>
    <row r="636" spans="1:12" s="1" customFormat="1" x14ac:dyDescent="0.2">
      <c r="A636" s="162"/>
      <c r="B636" s="162"/>
      <c r="C636" s="162"/>
      <c r="D636" s="162"/>
      <c r="E636" s="162"/>
      <c r="F636" s="162"/>
      <c r="G636" s="162"/>
      <c r="H636" s="162"/>
      <c r="I636" s="162"/>
      <c r="J636" s="162"/>
      <c r="K636" s="162"/>
      <c r="L636" s="416"/>
    </row>
    <row r="637" spans="1:12" s="1" customFormat="1" x14ac:dyDescent="0.2">
      <c r="A637" s="162"/>
      <c r="B637" s="162"/>
      <c r="C637" s="162"/>
      <c r="D637" s="162"/>
      <c r="E637" s="162"/>
      <c r="F637" s="162"/>
      <c r="G637" s="162"/>
      <c r="H637" s="162"/>
      <c r="I637" s="162"/>
      <c r="J637" s="162"/>
      <c r="K637" s="162"/>
      <c r="L637" s="416"/>
    </row>
    <row r="638" spans="1:12" s="1" customFormat="1" x14ac:dyDescent="0.2">
      <c r="A638" s="162"/>
      <c r="B638" s="162"/>
      <c r="C638" s="162"/>
      <c r="D638" s="162"/>
      <c r="E638" s="162"/>
      <c r="F638" s="162"/>
      <c r="G638" s="162"/>
      <c r="H638" s="162"/>
      <c r="I638" s="162"/>
      <c r="J638" s="162"/>
      <c r="K638" s="162"/>
      <c r="L638" s="416"/>
    </row>
    <row r="639" spans="1:12" s="1" customFormat="1" x14ac:dyDescent="0.2">
      <c r="A639" s="162"/>
      <c r="B639" s="162"/>
      <c r="C639" s="162"/>
      <c r="D639" s="162"/>
      <c r="E639" s="162"/>
      <c r="F639" s="162"/>
      <c r="G639" s="162"/>
      <c r="H639" s="162"/>
      <c r="I639" s="162"/>
      <c r="J639" s="162"/>
      <c r="K639" s="162"/>
      <c r="L639" s="416"/>
    </row>
    <row r="640" spans="1:12" s="1" customFormat="1" x14ac:dyDescent="0.2">
      <c r="A640" s="162"/>
      <c r="B640" s="162"/>
      <c r="C640" s="162"/>
      <c r="D640" s="162"/>
      <c r="E640" s="162"/>
      <c r="F640" s="162"/>
      <c r="G640" s="162"/>
      <c r="H640" s="162"/>
      <c r="I640" s="162"/>
      <c r="J640" s="162"/>
      <c r="K640" s="162"/>
      <c r="L640" s="416"/>
    </row>
    <row r="641" spans="1:12" s="1" customFormat="1" x14ac:dyDescent="0.2">
      <c r="A641" s="162"/>
      <c r="B641" s="162"/>
      <c r="C641" s="162"/>
      <c r="D641" s="162"/>
      <c r="E641" s="162"/>
      <c r="F641" s="162"/>
      <c r="G641" s="162"/>
      <c r="H641" s="162"/>
      <c r="I641" s="162"/>
      <c r="J641" s="162"/>
      <c r="K641" s="162"/>
      <c r="L641" s="416"/>
    </row>
    <row r="642" spans="1:12" s="1" customFormat="1" x14ac:dyDescent="0.2">
      <c r="A642" s="162"/>
      <c r="B642" s="162"/>
      <c r="C642" s="162"/>
      <c r="D642" s="162"/>
      <c r="E642" s="162"/>
      <c r="F642" s="162"/>
      <c r="G642" s="162"/>
      <c r="H642" s="162"/>
      <c r="I642" s="162"/>
      <c r="J642" s="162"/>
      <c r="K642" s="162"/>
      <c r="L642" s="416"/>
    </row>
    <row r="643" spans="1:12" s="1" customFormat="1" x14ac:dyDescent="0.2">
      <c r="A643" s="162"/>
      <c r="B643" s="162"/>
      <c r="C643" s="162"/>
      <c r="D643" s="162"/>
      <c r="E643" s="162"/>
      <c r="F643" s="162"/>
      <c r="G643" s="162"/>
      <c r="H643" s="162"/>
      <c r="I643" s="162"/>
      <c r="J643" s="162"/>
      <c r="K643" s="162"/>
      <c r="L643" s="416"/>
    </row>
    <row r="644" spans="1:12" s="1" customFormat="1" x14ac:dyDescent="0.2">
      <c r="A644" s="162"/>
      <c r="B644" s="162"/>
      <c r="C644" s="162"/>
      <c r="D644" s="162"/>
      <c r="E644" s="162"/>
      <c r="F644" s="162"/>
      <c r="G644" s="162"/>
      <c r="H644" s="162"/>
      <c r="I644" s="162"/>
      <c r="J644" s="162"/>
      <c r="K644" s="162"/>
      <c r="L644" s="416"/>
    </row>
    <row r="645" spans="1:12" s="1" customFormat="1" x14ac:dyDescent="0.2">
      <c r="A645" s="162"/>
      <c r="B645" s="162"/>
      <c r="C645" s="162"/>
      <c r="D645" s="162"/>
      <c r="E645" s="162"/>
      <c r="F645" s="162"/>
      <c r="G645" s="162"/>
      <c r="H645" s="162"/>
      <c r="I645" s="162"/>
      <c r="J645" s="162"/>
      <c r="K645" s="162"/>
      <c r="L645" s="416"/>
    </row>
    <row r="646" spans="1:12" s="1" customFormat="1" x14ac:dyDescent="0.2">
      <c r="A646" s="162"/>
      <c r="B646" s="162"/>
      <c r="C646" s="162"/>
      <c r="D646" s="162"/>
      <c r="E646" s="162"/>
      <c r="F646" s="162"/>
      <c r="G646" s="162"/>
      <c r="H646" s="162"/>
      <c r="I646" s="162"/>
      <c r="J646" s="162"/>
      <c r="K646" s="162"/>
      <c r="L646" s="416"/>
    </row>
    <row r="647" spans="1:12" s="1" customFormat="1" x14ac:dyDescent="0.2">
      <c r="A647" s="162"/>
      <c r="B647" s="162"/>
      <c r="C647" s="162"/>
      <c r="D647" s="162"/>
      <c r="E647" s="162"/>
      <c r="F647" s="162"/>
      <c r="G647" s="162"/>
      <c r="H647" s="162"/>
      <c r="I647" s="162"/>
      <c r="J647" s="162"/>
      <c r="K647" s="162"/>
      <c r="L647" s="416"/>
    </row>
    <row r="648" spans="1:12" s="1" customFormat="1" x14ac:dyDescent="0.2">
      <c r="A648" s="162"/>
      <c r="B648" s="162"/>
      <c r="C648" s="162"/>
      <c r="D648" s="162"/>
      <c r="E648" s="162"/>
      <c r="F648" s="162"/>
      <c r="G648" s="162"/>
      <c r="H648" s="162"/>
      <c r="I648" s="162"/>
      <c r="J648" s="162"/>
      <c r="K648" s="162"/>
      <c r="L648" s="416"/>
    </row>
    <row r="649" spans="1:12" s="1" customFormat="1" x14ac:dyDescent="0.2">
      <c r="A649" s="162"/>
      <c r="B649" s="162"/>
      <c r="C649" s="162"/>
      <c r="D649" s="162"/>
      <c r="E649" s="162"/>
      <c r="F649" s="162"/>
      <c r="G649" s="162"/>
      <c r="H649" s="162"/>
      <c r="I649" s="162"/>
      <c r="J649" s="162"/>
      <c r="K649" s="162"/>
      <c r="L649" s="416"/>
    </row>
    <row r="650" spans="1:12" s="1" customFormat="1" x14ac:dyDescent="0.2">
      <c r="A650" s="162"/>
      <c r="B650" s="162"/>
      <c r="C650" s="162"/>
      <c r="D650" s="162"/>
      <c r="E650" s="162"/>
      <c r="F650" s="162"/>
      <c r="G650" s="162"/>
      <c r="H650" s="162"/>
      <c r="I650" s="162"/>
      <c r="J650" s="162"/>
      <c r="K650" s="162"/>
      <c r="L650" s="416"/>
    </row>
    <row r="651" spans="1:12" s="1" customFormat="1" x14ac:dyDescent="0.2">
      <c r="A651" s="162"/>
      <c r="B651" s="162"/>
      <c r="C651" s="162"/>
      <c r="D651" s="162"/>
      <c r="E651" s="162"/>
      <c r="F651" s="162"/>
      <c r="G651" s="162"/>
      <c r="H651" s="162"/>
      <c r="I651" s="162"/>
      <c r="J651" s="162"/>
      <c r="K651" s="162"/>
      <c r="L651" s="416"/>
    </row>
    <row r="652" spans="1:12" s="1" customFormat="1" x14ac:dyDescent="0.2">
      <c r="A652" s="162"/>
      <c r="B652" s="162"/>
      <c r="C652" s="162"/>
      <c r="D652" s="162"/>
      <c r="E652" s="162"/>
      <c r="F652" s="162"/>
      <c r="G652" s="162"/>
      <c r="H652" s="162"/>
      <c r="I652" s="162"/>
      <c r="J652" s="162"/>
      <c r="K652" s="162"/>
      <c r="L652" s="416"/>
    </row>
    <row r="653" spans="1:12" s="1" customFormat="1" x14ac:dyDescent="0.2">
      <c r="A653" s="162"/>
      <c r="B653" s="162"/>
      <c r="C653" s="162"/>
      <c r="D653" s="162"/>
      <c r="E653" s="162"/>
      <c r="F653" s="162"/>
      <c r="G653" s="162"/>
      <c r="H653" s="162"/>
      <c r="I653" s="162"/>
      <c r="J653" s="162"/>
      <c r="K653" s="162"/>
      <c r="L653" s="416"/>
    </row>
    <row r="654" spans="1:12" s="1" customFormat="1" x14ac:dyDescent="0.2">
      <c r="A654" s="162"/>
      <c r="B654" s="162"/>
      <c r="C654" s="162"/>
      <c r="D654" s="162"/>
      <c r="E654" s="162"/>
      <c r="F654" s="162"/>
      <c r="G654" s="162"/>
      <c r="H654" s="162"/>
      <c r="I654" s="162"/>
      <c r="J654" s="162"/>
      <c r="K654" s="162"/>
      <c r="L654" s="416"/>
    </row>
    <row r="655" spans="1:12" s="1" customFormat="1" x14ac:dyDescent="0.2">
      <c r="A655" s="162"/>
      <c r="B655" s="162"/>
      <c r="C655" s="162"/>
      <c r="D655" s="162"/>
      <c r="E655" s="162"/>
      <c r="F655" s="162"/>
      <c r="G655" s="162"/>
      <c r="H655" s="162"/>
      <c r="I655" s="162"/>
      <c r="J655" s="162"/>
      <c r="K655" s="162"/>
      <c r="L655" s="416"/>
    </row>
    <row r="656" spans="1:12" s="1" customFormat="1" x14ac:dyDescent="0.2">
      <c r="A656" s="162"/>
      <c r="B656" s="162"/>
      <c r="C656" s="162"/>
      <c r="D656" s="162"/>
      <c r="E656" s="162"/>
      <c r="F656" s="162"/>
      <c r="G656" s="162"/>
      <c r="H656" s="162"/>
      <c r="I656" s="162"/>
      <c r="J656" s="162"/>
      <c r="K656" s="162"/>
      <c r="L656" s="416"/>
    </row>
    <row r="657" spans="1:12" s="1" customFormat="1" x14ac:dyDescent="0.2">
      <c r="A657" s="162"/>
      <c r="B657" s="162"/>
      <c r="C657" s="162"/>
      <c r="D657" s="162"/>
      <c r="E657" s="162"/>
      <c r="F657" s="162"/>
      <c r="G657" s="162"/>
      <c r="H657" s="162"/>
      <c r="I657" s="162"/>
      <c r="J657" s="162"/>
      <c r="K657" s="162"/>
      <c r="L657" s="416"/>
    </row>
    <row r="658" spans="1:12" s="1" customFormat="1" x14ac:dyDescent="0.2">
      <c r="A658" s="162"/>
      <c r="B658" s="162"/>
      <c r="C658" s="162"/>
      <c r="D658" s="162"/>
      <c r="E658" s="162"/>
      <c r="F658" s="162"/>
      <c r="G658" s="162"/>
      <c r="H658" s="162"/>
      <c r="I658" s="162"/>
      <c r="J658" s="162"/>
      <c r="K658" s="162"/>
      <c r="L658" s="416"/>
    </row>
    <row r="659" spans="1:12" s="1" customFormat="1" x14ac:dyDescent="0.2">
      <c r="A659" s="162"/>
      <c r="B659" s="162"/>
      <c r="C659" s="162"/>
      <c r="D659" s="162"/>
      <c r="E659" s="162"/>
      <c r="F659" s="162"/>
      <c r="G659" s="162"/>
      <c r="H659" s="162"/>
      <c r="I659" s="162"/>
      <c r="J659" s="162"/>
      <c r="K659" s="162"/>
      <c r="L659" s="416"/>
    </row>
    <row r="660" spans="1:12" s="1" customFormat="1" x14ac:dyDescent="0.2">
      <c r="A660" s="162"/>
      <c r="B660" s="162"/>
      <c r="C660" s="162"/>
      <c r="D660" s="162"/>
      <c r="E660" s="162"/>
      <c r="F660" s="162"/>
      <c r="G660" s="162"/>
      <c r="H660" s="162"/>
      <c r="I660" s="162"/>
      <c r="J660" s="162"/>
      <c r="K660" s="162"/>
      <c r="L660" s="416"/>
    </row>
    <row r="661" spans="1:12" s="1" customFormat="1" x14ac:dyDescent="0.2">
      <c r="A661" s="162"/>
      <c r="B661" s="162"/>
      <c r="C661" s="162"/>
      <c r="D661" s="162"/>
      <c r="E661" s="162"/>
      <c r="F661" s="162"/>
      <c r="G661" s="162"/>
      <c r="H661" s="162"/>
      <c r="I661" s="162"/>
      <c r="J661" s="162"/>
      <c r="K661" s="162"/>
      <c r="L661" s="416"/>
    </row>
    <row r="662" spans="1:12" s="1" customFormat="1" x14ac:dyDescent="0.2">
      <c r="A662" s="162"/>
      <c r="B662" s="162"/>
      <c r="C662" s="162"/>
      <c r="D662" s="162"/>
      <c r="E662" s="162"/>
      <c r="F662" s="162"/>
      <c r="G662" s="162"/>
      <c r="H662" s="162"/>
      <c r="I662" s="162"/>
      <c r="J662" s="162"/>
      <c r="K662" s="162"/>
      <c r="L662" s="416"/>
    </row>
    <row r="663" spans="1:12" s="1" customFormat="1" x14ac:dyDescent="0.2">
      <c r="A663" s="162"/>
      <c r="B663" s="162"/>
      <c r="C663" s="162"/>
      <c r="D663" s="162"/>
      <c r="E663" s="162"/>
      <c r="F663" s="162"/>
      <c r="G663" s="162"/>
      <c r="H663" s="162"/>
      <c r="I663" s="162"/>
      <c r="J663" s="162"/>
      <c r="K663" s="162"/>
      <c r="L663" s="416"/>
    </row>
    <row r="664" spans="1:12" s="1" customFormat="1" x14ac:dyDescent="0.2">
      <c r="A664" s="162"/>
      <c r="B664" s="162"/>
      <c r="C664" s="162"/>
      <c r="D664" s="162"/>
      <c r="E664" s="162"/>
      <c r="F664" s="162"/>
      <c r="G664" s="162"/>
      <c r="H664" s="162"/>
      <c r="I664" s="162"/>
      <c r="J664" s="162"/>
      <c r="K664" s="162"/>
      <c r="L664" s="416"/>
    </row>
    <row r="665" spans="1:12" s="1" customFormat="1" x14ac:dyDescent="0.2">
      <c r="A665" s="162"/>
      <c r="B665" s="162"/>
      <c r="C665" s="162"/>
      <c r="D665" s="162"/>
      <c r="E665" s="162"/>
      <c r="F665" s="162"/>
      <c r="G665" s="162"/>
      <c r="H665" s="162"/>
      <c r="I665" s="162"/>
      <c r="J665" s="162"/>
      <c r="K665" s="162"/>
      <c r="L665" s="416"/>
    </row>
    <row r="666" spans="1:12" s="1" customFormat="1" x14ac:dyDescent="0.2">
      <c r="A666" s="162"/>
      <c r="B666" s="162"/>
      <c r="C666" s="162"/>
      <c r="D666" s="162"/>
      <c r="E666" s="162"/>
      <c r="F666" s="162"/>
      <c r="G666" s="162"/>
      <c r="H666" s="162"/>
      <c r="I666" s="162"/>
      <c r="J666" s="162"/>
      <c r="K666" s="162"/>
      <c r="L666" s="416"/>
    </row>
    <row r="667" spans="1:12" s="1" customFormat="1" x14ac:dyDescent="0.2">
      <c r="A667" s="162"/>
      <c r="B667" s="162"/>
      <c r="C667" s="162"/>
      <c r="D667" s="162"/>
      <c r="E667" s="162"/>
      <c r="F667" s="162"/>
      <c r="G667" s="162"/>
      <c r="H667" s="162"/>
      <c r="I667" s="162"/>
      <c r="J667" s="162"/>
      <c r="K667" s="162"/>
      <c r="L667" s="416"/>
    </row>
    <row r="668" spans="1:12" s="1" customFormat="1" x14ac:dyDescent="0.2">
      <c r="A668" s="162"/>
      <c r="B668" s="162"/>
      <c r="C668" s="162"/>
      <c r="D668" s="162"/>
      <c r="E668" s="162"/>
      <c r="F668" s="162"/>
      <c r="G668" s="162"/>
      <c r="H668" s="162"/>
      <c r="I668" s="162"/>
      <c r="J668" s="162"/>
      <c r="K668" s="162"/>
      <c r="L668" s="416"/>
    </row>
    <row r="669" spans="1:12" s="1" customFormat="1" x14ac:dyDescent="0.2">
      <c r="A669" s="162"/>
      <c r="B669" s="162"/>
      <c r="C669" s="162"/>
      <c r="D669" s="162"/>
      <c r="E669" s="162"/>
      <c r="F669" s="162"/>
      <c r="G669" s="162"/>
      <c r="H669" s="162"/>
      <c r="I669" s="162"/>
      <c r="J669" s="162"/>
      <c r="K669" s="162"/>
      <c r="L669" s="416"/>
    </row>
    <row r="670" spans="1:12" s="1" customFormat="1" x14ac:dyDescent="0.2">
      <c r="A670" s="162"/>
      <c r="B670" s="162"/>
      <c r="C670" s="162"/>
      <c r="D670" s="162"/>
      <c r="E670" s="162"/>
      <c r="F670" s="162"/>
      <c r="G670" s="162"/>
      <c r="H670" s="162"/>
      <c r="I670" s="162"/>
      <c r="J670" s="162"/>
      <c r="K670" s="162"/>
      <c r="L670" s="416"/>
    </row>
    <row r="671" spans="1:12" s="1" customFormat="1" x14ac:dyDescent="0.2">
      <c r="A671" s="162"/>
      <c r="B671" s="162"/>
      <c r="C671" s="162"/>
      <c r="D671" s="162"/>
      <c r="E671" s="162"/>
      <c r="F671" s="162"/>
      <c r="G671" s="162"/>
      <c r="H671" s="162"/>
      <c r="I671" s="162"/>
      <c r="J671" s="162"/>
      <c r="K671" s="162"/>
      <c r="L671" s="416"/>
    </row>
    <row r="672" spans="1:12" s="1" customFormat="1" x14ac:dyDescent="0.2">
      <c r="A672" s="162"/>
      <c r="B672" s="162"/>
      <c r="C672" s="162"/>
      <c r="D672" s="162"/>
      <c r="E672" s="162"/>
      <c r="F672" s="162"/>
      <c r="G672" s="162"/>
      <c r="H672" s="162"/>
      <c r="I672" s="162"/>
      <c r="J672" s="162"/>
      <c r="K672" s="162"/>
      <c r="L672" s="416"/>
    </row>
    <row r="673" spans="1:12" s="1" customFormat="1" x14ac:dyDescent="0.2">
      <c r="A673" s="162"/>
      <c r="B673" s="162"/>
      <c r="C673" s="162"/>
      <c r="D673" s="162"/>
      <c r="E673" s="162"/>
      <c r="F673" s="162"/>
      <c r="G673" s="162"/>
      <c r="H673" s="162"/>
      <c r="I673" s="162"/>
      <c r="J673" s="162"/>
      <c r="K673" s="162"/>
      <c r="L673" s="416"/>
    </row>
    <row r="674" spans="1:12" s="1" customFormat="1" x14ac:dyDescent="0.2">
      <c r="A674" s="162"/>
      <c r="B674" s="162"/>
      <c r="C674" s="162"/>
      <c r="D674" s="162"/>
      <c r="E674" s="162"/>
      <c r="F674" s="162"/>
      <c r="G674" s="162"/>
      <c r="H674" s="162"/>
      <c r="I674" s="162"/>
      <c r="J674" s="162"/>
      <c r="K674" s="162"/>
      <c r="L674" s="416"/>
    </row>
    <row r="675" spans="1:12" s="1" customFormat="1" x14ac:dyDescent="0.2">
      <c r="A675" s="162"/>
      <c r="B675" s="162"/>
      <c r="C675" s="162"/>
      <c r="D675" s="162"/>
      <c r="E675" s="162"/>
      <c r="F675" s="162"/>
      <c r="G675" s="162"/>
      <c r="H675" s="162"/>
      <c r="I675" s="162"/>
      <c r="J675" s="162"/>
      <c r="K675" s="162"/>
      <c r="L675" s="416"/>
    </row>
    <row r="676" spans="1:12" s="1" customFormat="1" x14ac:dyDescent="0.2">
      <c r="A676" s="162"/>
      <c r="B676" s="162"/>
      <c r="C676" s="162"/>
      <c r="D676" s="162"/>
      <c r="E676" s="162"/>
      <c r="F676" s="162"/>
      <c r="G676" s="162"/>
      <c r="H676" s="162"/>
      <c r="I676" s="162"/>
      <c r="J676" s="162"/>
      <c r="K676" s="162"/>
      <c r="L676" s="416"/>
    </row>
    <row r="677" spans="1:12" s="1" customFormat="1" x14ac:dyDescent="0.2">
      <c r="A677" s="162"/>
      <c r="B677" s="162"/>
      <c r="C677" s="162"/>
      <c r="D677" s="162"/>
      <c r="E677" s="162"/>
      <c r="F677" s="162"/>
      <c r="G677" s="162"/>
      <c r="H677" s="162"/>
      <c r="I677" s="162"/>
      <c r="J677" s="162"/>
      <c r="K677" s="162"/>
      <c r="L677" s="416"/>
    </row>
    <row r="678" spans="1:12" s="1" customFormat="1" x14ac:dyDescent="0.2">
      <c r="A678" s="162"/>
      <c r="B678" s="162"/>
      <c r="C678" s="162"/>
      <c r="D678" s="162"/>
      <c r="E678" s="162"/>
      <c r="F678" s="162"/>
      <c r="G678" s="162"/>
      <c r="H678" s="162"/>
      <c r="I678" s="162"/>
      <c r="J678" s="162"/>
      <c r="K678" s="162"/>
      <c r="L678" s="416"/>
    </row>
    <row r="679" spans="1:12" s="1" customFormat="1" x14ac:dyDescent="0.2">
      <c r="A679" s="162"/>
      <c r="B679" s="162"/>
      <c r="C679" s="162"/>
      <c r="D679" s="162"/>
      <c r="E679" s="162"/>
      <c r="F679" s="162"/>
      <c r="G679" s="162"/>
      <c r="H679" s="162"/>
      <c r="I679" s="162"/>
      <c r="J679" s="162"/>
      <c r="K679" s="162"/>
      <c r="L679" s="416"/>
    </row>
    <row r="680" spans="1:12" s="1" customFormat="1" x14ac:dyDescent="0.2">
      <c r="A680" s="162"/>
      <c r="B680" s="162"/>
      <c r="C680" s="162"/>
      <c r="D680" s="162"/>
      <c r="E680" s="162"/>
      <c r="F680" s="162"/>
      <c r="G680" s="162"/>
      <c r="H680" s="162"/>
      <c r="I680" s="162"/>
      <c r="J680" s="162"/>
      <c r="K680" s="162"/>
      <c r="L680" s="416"/>
    </row>
    <row r="681" spans="1:12" s="1" customFormat="1" x14ac:dyDescent="0.2">
      <c r="A681" s="162"/>
      <c r="B681" s="162"/>
      <c r="C681" s="162"/>
      <c r="D681" s="162"/>
      <c r="E681" s="162"/>
      <c r="F681" s="162"/>
      <c r="G681" s="162"/>
      <c r="H681" s="162"/>
      <c r="I681" s="162"/>
      <c r="J681" s="162"/>
      <c r="K681" s="162"/>
      <c r="L681" s="416"/>
    </row>
    <row r="682" spans="1:12" s="1" customFormat="1" x14ac:dyDescent="0.2">
      <c r="A682" s="162"/>
      <c r="B682" s="162"/>
      <c r="C682" s="162"/>
      <c r="D682" s="162"/>
      <c r="E682" s="162"/>
      <c r="F682" s="162"/>
      <c r="G682" s="162"/>
      <c r="H682" s="162"/>
      <c r="I682" s="162"/>
      <c r="J682" s="162"/>
      <c r="K682" s="162"/>
      <c r="L682" s="416"/>
    </row>
    <row r="683" spans="1:12" s="1" customFormat="1" x14ac:dyDescent="0.2">
      <c r="A683" s="162"/>
      <c r="B683" s="162"/>
      <c r="C683" s="162"/>
      <c r="D683" s="162"/>
      <c r="E683" s="162"/>
      <c r="F683" s="162"/>
      <c r="G683" s="162"/>
      <c r="H683" s="162"/>
      <c r="I683" s="162"/>
      <c r="J683" s="162"/>
      <c r="K683" s="162"/>
      <c r="L683" s="416"/>
    </row>
    <row r="684" spans="1:12" s="1" customFormat="1" x14ac:dyDescent="0.2">
      <c r="A684" s="162"/>
      <c r="B684" s="162"/>
      <c r="C684" s="162"/>
      <c r="D684" s="162"/>
      <c r="E684" s="162"/>
      <c r="F684" s="162"/>
      <c r="G684" s="162"/>
      <c r="H684" s="162"/>
      <c r="I684" s="162"/>
      <c r="J684" s="162"/>
      <c r="K684" s="162"/>
      <c r="L684" s="416"/>
    </row>
    <row r="685" spans="1:12" s="1" customFormat="1" x14ac:dyDescent="0.2">
      <c r="A685" s="162"/>
      <c r="B685" s="162"/>
      <c r="C685" s="162"/>
      <c r="D685" s="162"/>
      <c r="E685" s="162"/>
      <c r="F685" s="162"/>
      <c r="G685" s="162"/>
      <c r="H685" s="162"/>
      <c r="I685" s="162"/>
      <c r="J685" s="162"/>
      <c r="K685" s="162"/>
      <c r="L685" s="416"/>
    </row>
    <row r="686" spans="1:12" s="1" customFormat="1" x14ac:dyDescent="0.2">
      <c r="A686" s="162"/>
      <c r="B686" s="162"/>
      <c r="C686" s="162"/>
      <c r="D686" s="162"/>
      <c r="E686" s="162"/>
      <c r="F686" s="162"/>
      <c r="G686" s="162"/>
      <c r="H686" s="162"/>
      <c r="I686" s="162"/>
      <c r="J686" s="162"/>
      <c r="K686" s="162"/>
      <c r="L686" s="416"/>
    </row>
    <row r="687" spans="1:12" s="1" customFormat="1" x14ac:dyDescent="0.2">
      <c r="A687" s="162"/>
      <c r="B687" s="162"/>
      <c r="C687" s="162"/>
      <c r="D687" s="162"/>
      <c r="E687" s="162"/>
      <c r="F687" s="162"/>
      <c r="G687" s="162"/>
      <c r="H687" s="162"/>
      <c r="I687" s="162"/>
      <c r="J687" s="162"/>
      <c r="K687" s="162"/>
      <c r="L687" s="416"/>
    </row>
    <row r="688" spans="1:12" s="1" customFormat="1" x14ac:dyDescent="0.2">
      <c r="A688" s="162"/>
      <c r="B688" s="162"/>
      <c r="C688" s="162"/>
      <c r="D688" s="162"/>
      <c r="E688" s="162"/>
      <c r="F688" s="162"/>
      <c r="G688" s="162"/>
      <c r="H688" s="162"/>
      <c r="I688" s="162"/>
      <c r="J688" s="162"/>
      <c r="K688" s="162"/>
      <c r="L688" s="416"/>
    </row>
    <row r="689" spans="1:12" s="1" customFormat="1" x14ac:dyDescent="0.2">
      <c r="A689" s="162"/>
      <c r="B689" s="162"/>
      <c r="C689" s="162"/>
      <c r="D689" s="162"/>
      <c r="E689" s="162"/>
      <c r="F689" s="162"/>
      <c r="G689" s="162"/>
      <c r="H689" s="162"/>
      <c r="I689" s="162"/>
      <c r="J689" s="162"/>
      <c r="K689" s="162"/>
      <c r="L689" s="416"/>
    </row>
    <row r="690" spans="1:12" s="1" customFormat="1" x14ac:dyDescent="0.2">
      <c r="A690" s="162"/>
      <c r="B690" s="162"/>
      <c r="C690" s="162"/>
      <c r="D690" s="162"/>
      <c r="E690" s="162"/>
      <c r="F690" s="162"/>
      <c r="G690" s="162"/>
      <c r="H690" s="162"/>
      <c r="I690" s="162"/>
      <c r="J690" s="162"/>
      <c r="K690" s="162"/>
      <c r="L690" s="416"/>
    </row>
    <row r="691" spans="1:12" s="1" customFormat="1" x14ac:dyDescent="0.2">
      <c r="A691" s="162"/>
      <c r="B691" s="162"/>
      <c r="C691" s="162"/>
      <c r="D691" s="162"/>
      <c r="E691" s="162"/>
      <c r="F691" s="162"/>
      <c r="G691" s="162"/>
      <c r="H691" s="162"/>
      <c r="I691" s="162"/>
      <c r="J691" s="162"/>
      <c r="K691" s="162"/>
      <c r="L691" s="416"/>
    </row>
    <row r="692" spans="1:12" s="1" customFormat="1" x14ac:dyDescent="0.2">
      <c r="A692" s="162"/>
      <c r="B692" s="162"/>
      <c r="C692" s="162"/>
      <c r="D692" s="162"/>
      <c r="E692" s="162"/>
      <c r="F692" s="162"/>
      <c r="G692" s="162"/>
      <c r="H692" s="162"/>
      <c r="I692" s="162"/>
      <c r="J692" s="162"/>
      <c r="K692" s="162"/>
      <c r="L692" s="416"/>
    </row>
    <row r="693" spans="1:12" s="1" customFormat="1" x14ac:dyDescent="0.2">
      <c r="A693" s="162"/>
      <c r="B693" s="162"/>
      <c r="C693" s="162"/>
      <c r="D693" s="162"/>
      <c r="E693" s="162"/>
      <c r="F693" s="162"/>
      <c r="G693" s="162"/>
      <c r="H693" s="162"/>
      <c r="I693" s="162"/>
      <c r="J693" s="162"/>
      <c r="K693" s="162"/>
      <c r="L693" s="416"/>
    </row>
    <row r="694" spans="1:12" s="1" customFormat="1" x14ac:dyDescent="0.2">
      <c r="A694" s="162"/>
      <c r="B694" s="162"/>
      <c r="C694" s="162"/>
      <c r="D694" s="162"/>
      <c r="E694" s="162"/>
      <c r="F694" s="162"/>
      <c r="G694" s="162"/>
      <c r="H694" s="162"/>
      <c r="I694" s="162"/>
      <c r="J694" s="162"/>
      <c r="K694" s="162"/>
      <c r="L694" s="416"/>
    </row>
    <row r="695" spans="1:12" s="1" customFormat="1" x14ac:dyDescent="0.2">
      <c r="A695" s="162"/>
      <c r="B695" s="162"/>
      <c r="C695" s="162"/>
      <c r="D695" s="162"/>
      <c r="E695" s="162"/>
      <c r="F695" s="162"/>
      <c r="G695" s="162"/>
      <c r="H695" s="162"/>
      <c r="I695" s="162"/>
      <c r="J695" s="162"/>
      <c r="K695" s="162"/>
      <c r="L695" s="416"/>
    </row>
    <row r="696" spans="1:12" s="1" customFormat="1" x14ac:dyDescent="0.2">
      <c r="A696" s="162"/>
      <c r="B696" s="162"/>
      <c r="C696" s="162"/>
      <c r="D696" s="162"/>
      <c r="E696" s="162"/>
      <c r="F696" s="162"/>
      <c r="G696" s="162"/>
      <c r="H696" s="162"/>
      <c r="I696" s="162"/>
      <c r="J696" s="162"/>
      <c r="K696" s="162"/>
      <c r="L696" s="416"/>
    </row>
    <row r="697" spans="1:12" s="1" customFormat="1" x14ac:dyDescent="0.2">
      <c r="A697" s="162"/>
      <c r="B697" s="162"/>
      <c r="C697" s="162"/>
      <c r="D697" s="162"/>
      <c r="E697" s="162"/>
      <c r="F697" s="162"/>
      <c r="G697" s="162"/>
      <c r="H697" s="162"/>
      <c r="I697" s="162"/>
      <c r="J697" s="162"/>
      <c r="K697" s="162"/>
      <c r="L697" s="416"/>
    </row>
    <row r="698" spans="1:12" s="1" customFormat="1" x14ac:dyDescent="0.2">
      <c r="A698" s="162"/>
      <c r="B698" s="162"/>
      <c r="C698" s="162"/>
      <c r="D698" s="162"/>
      <c r="E698" s="162"/>
      <c r="F698" s="162"/>
      <c r="G698" s="162"/>
      <c r="H698" s="162"/>
      <c r="I698" s="162"/>
      <c r="J698" s="162"/>
      <c r="K698" s="162"/>
      <c r="L698" s="416"/>
    </row>
    <row r="699" spans="1:12" s="1" customFormat="1" x14ac:dyDescent="0.2">
      <c r="A699" s="162"/>
      <c r="B699" s="162"/>
      <c r="C699" s="162"/>
      <c r="D699" s="162"/>
      <c r="E699" s="162"/>
      <c r="F699" s="162"/>
      <c r="G699" s="162"/>
      <c r="H699" s="162"/>
      <c r="I699" s="162"/>
      <c r="J699" s="162"/>
      <c r="K699" s="162"/>
      <c r="L699" s="416"/>
    </row>
    <row r="700" spans="1:12" s="1" customFormat="1" x14ac:dyDescent="0.2">
      <c r="A700" s="162"/>
      <c r="B700" s="162"/>
      <c r="C700" s="162"/>
      <c r="D700" s="162"/>
      <c r="E700" s="162"/>
      <c r="F700" s="162"/>
      <c r="G700" s="162"/>
      <c r="H700" s="162"/>
      <c r="I700" s="162"/>
      <c r="J700" s="162"/>
      <c r="K700" s="162"/>
      <c r="L700" s="416"/>
    </row>
    <row r="701" spans="1:12" s="1" customFormat="1" x14ac:dyDescent="0.2">
      <c r="A701" s="162"/>
      <c r="B701" s="162"/>
      <c r="C701" s="162"/>
      <c r="D701" s="162"/>
      <c r="E701" s="162"/>
      <c r="F701" s="162"/>
      <c r="G701" s="162"/>
      <c r="H701" s="162"/>
      <c r="I701" s="162"/>
      <c r="J701" s="162"/>
      <c r="K701" s="162"/>
      <c r="L701" s="416"/>
    </row>
    <row r="702" spans="1:12" s="1" customFormat="1" x14ac:dyDescent="0.2">
      <c r="A702" s="162"/>
      <c r="B702" s="162"/>
      <c r="C702" s="162"/>
      <c r="D702" s="162"/>
      <c r="E702" s="162"/>
      <c r="F702" s="162"/>
      <c r="G702" s="162"/>
      <c r="H702" s="162"/>
      <c r="I702" s="162"/>
      <c r="J702" s="162"/>
      <c r="K702" s="162"/>
      <c r="L702" s="416"/>
    </row>
    <row r="703" spans="1:12" s="1" customFormat="1" x14ac:dyDescent="0.2">
      <c r="A703" s="162"/>
      <c r="B703" s="162"/>
      <c r="C703" s="162"/>
      <c r="D703" s="162"/>
      <c r="E703" s="162"/>
      <c r="F703" s="162"/>
      <c r="G703" s="162"/>
      <c r="H703" s="162"/>
      <c r="I703" s="162"/>
      <c r="J703" s="162"/>
      <c r="K703" s="162"/>
      <c r="L703" s="416"/>
    </row>
    <row r="704" spans="1:12" s="1" customFormat="1" x14ac:dyDescent="0.2">
      <c r="A704" s="162"/>
      <c r="B704" s="162"/>
      <c r="C704" s="162"/>
      <c r="D704" s="162"/>
      <c r="E704" s="162"/>
      <c r="F704" s="162"/>
      <c r="G704" s="162"/>
      <c r="H704" s="162"/>
      <c r="I704" s="162"/>
      <c r="J704" s="162"/>
      <c r="K704" s="162"/>
      <c r="L704" s="416"/>
    </row>
    <row r="705" spans="1:12" s="1" customFormat="1" x14ac:dyDescent="0.2">
      <c r="A705" s="162"/>
      <c r="B705" s="162"/>
      <c r="C705" s="162"/>
      <c r="D705" s="162"/>
      <c r="E705" s="162"/>
      <c r="F705" s="162"/>
      <c r="G705" s="162"/>
      <c r="H705" s="162"/>
      <c r="I705" s="162"/>
      <c r="J705" s="162"/>
      <c r="K705" s="162"/>
      <c r="L705" s="416"/>
    </row>
    <row r="706" spans="1:12" s="1" customFormat="1" x14ac:dyDescent="0.2">
      <c r="A706" s="162"/>
      <c r="B706" s="162"/>
      <c r="C706" s="162"/>
      <c r="D706" s="162"/>
      <c r="E706" s="162"/>
      <c r="F706" s="162"/>
      <c r="G706" s="162"/>
      <c r="H706" s="162"/>
      <c r="I706" s="162"/>
      <c r="J706" s="162"/>
      <c r="K706" s="162"/>
      <c r="L706" s="416"/>
    </row>
    <row r="707" spans="1:12" s="1" customFormat="1" x14ac:dyDescent="0.2">
      <c r="A707" s="162"/>
      <c r="B707" s="162"/>
      <c r="C707" s="162"/>
      <c r="D707" s="162"/>
      <c r="E707" s="162"/>
      <c r="F707" s="162"/>
      <c r="G707" s="162"/>
      <c r="H707" s="162"/>
      <c r="I707" s="162"/>
      <c r="J707" s="162"/>
      <c r="K707" s="162"/>
      <c r="L707" s="416"/>
    </row>
    <row r="708" spans="1:12" s="1" customFormat="1" x14ac:dyDescent="0.2">
      <c r="A708" s="162"/>
      <c r="B708" s="162"/>
      <c r="C708" s="162"/>
      <c r="D708" s="162"/>
      <c r="E708" s="162"/>
      <c r="F708" s="162"/>
      <c r="G708" s="162"/>
      <c r="H708" s="162"/>
      <c r="I708" s="162"/>
      <c r="J708" s="162"/>
      <c r="K708" s="162"/>
      <c r="L708" s="416"/>
    </row>
    <row r="709" spans="1:12" s="1" customFormat="1" x14ac:dyDescent="0.2">
      <c r="A709" s="162"/>
      <c r="B709" s="162"/>
      <c r="C709" s="162"/>
      <c r="D709" s="162"/>
      <c r="E709" s="162"/>
      <c r="F709" s="162"/>
      <c r="G709" s="162"/>
      <c r="H709" s="162"/>
      <c r="I709" s="162"/>
      <c r="J709" s="162"/>
      <c r="K709" s="162"/>
      <c r="L709" s="416"/>
    </row>
    <row r="710" spans="1:12" s="1" customFormat="1" x14ac:dyDescent="0.2">
      <c r="A710" s="162"/>
      <c r="B710" s="162"/>
      <c r="C710" s="162"/>
      <c r="D710" s="162"/>
      <c r="E710" s="162"/>
      <c r="F710" s="162"/>
      <c r="G710" s="162"/>
      <c r="H710" s="162"/>
      <c r="I710" s="162"/>
      <c r="J710" s="162"/>
      <c r="K710" s="162"/>
      <c r="L710" s="416"/>
    </row>
    <row r="711" spans="1:12" s="1" customFormat="1" x14ac:dyDescent="0.2">
      <c r="A711" s="162"/>
      <c r="B711" s="162"/>
      <c r="C711" s="162"/>
      <c r="D711" s="162"/>
      <c r="E711" s="162"/>
      <c r="F711" s="162"/>
      <c r="G711" s="162"/>
      <c r="H711" s="162"/>
      <c r="I711" s="162"/>
      <c r="J711" s="162"/>
      <c r="K711" s="162"/>
      <c r="L711" s="416"/>
    </row>
    <row r="712" spans="1:12" s="1" customFormat="1" x14ac:dyDescent="0.2">
      <c r="A712" s="162"/>
      <c r="B712" s="162"/>
      <c r="C712" s="162"/>
      <c r="D712" s="162"/>
      <c r="E712" s="162"/>
      <c r="F712" s="162"/>
      <c r="G712" s="162"/>
      <c r="H712" s="162"/>
      <c r="I712" s="162"/>
      <c r="J712" s="162"/>
      <c r="K712" s="162"/>
      <c r="L712" s="416"/>
    </row>
    <row r="713" spans="1:12" s="1" customFormat="1" x14ac:dyDescent="0.2">
      <c r="A713" s="162"/>
      <c r="B713" s="162"/>
      <c r="C713" s="162"/>
      <c r="D713" s="162"/>
      <c r="E713" s="162"/>
      <c r="F713" s="162"/>
      <c r="G713" s="162"/>
      <c r="H713" s="162"/>
      <c r="I713" s="162"/>
      <c r="J713" s="162"/>
      <c r="K713" s="162"/>
      <c r="L713" s="416"/>
    </row>
    <row r="714" spans="1:12" s="1" customFormat="1" x14ac:dyDescent="0.2">
      <c r="A714" s="162"/>
      <c r="B714" s="162"/>
      <c r="C714" s="162"/>
      <c r="D714" s="162"/>
      <c r="E714" s="162"/>
      <c r="F714" s="162"/>
      <c r="G714" s="162"/>
      <c r="H714" s="162"/>
      <c r="I714" s="162"/>
      <c r="J714" s="162"/>
      <c r="K714" s="162"/>
      <c r="L714" s="416"/>
    </row>
    <row r="715" spans="1:12" s="1" customFormat="1" x14ac:dyDescent="0.2">
      <c r="A715" s="162"/>
      <c r="B715" s="162"/>
      <c r="C715" s="162"/>
      <c r="D715" s="162"/>
      <c r="E715" s="162"/>
      <c r="F715" s="162"/>
      <c r="G715" s="162"/>
      <c r="H715" s="162"/>
      <c r="I715" s="162"/>
      <c r="J715" s="162"/>
      <c r="K715" s="162"/>
      <c r="L715" s="416"/>
    </row>
    <row r="716" spans="1:12" s="1" customFormat="1" x14ac:dyDescent="0.2">
      <c r="A716" s="162"/>
      <c r="B716" s="162"/>
      <c r="C716" s="162"/>
      <c r="D716" s="162"/>
      <c r="E716" s="162"/>
      <c r="F716" s="162"/>
      <c r="G716" s="162"/>
      <c r="H716" s="162"/>
      <c r="I716" s="162"/>
      <c r="J716" s="162"/>
      <c r="K716" s="162"/>
      <c r="L716" s="416"/>
    </row>
    <row r="717" spans="1:12" s="1" customFormat="1" x14ac:dyDescent="0.2">
      <c r="A717" s="162"/>
      <c r="B717" s="162"/>
      <c r="C717" s="162"/>
      <c r="D717" s="162"/>
      <c r="E717" s="162"/>
      <c r="F717" s="162"/>
      <c r="G717" s="162"/>
      <c r="H717" s="162"/>
      <c r="I717" s="162"/>
      <c r="J717" s="162"/>
      <c r="K717" s="162"/>
      <c r="L717" s="416"/>
    </row>
    <row r="718" spans="1:12" s="1" customFormat="1" x14ac:dyDescent="0.2">
      <c r="A718" s="162"/>
      <c r="B718" s="162"/>
      <c r="C718" s="162"/>
      <c r="D718" s="162"/>
      <c r="E718" s="162"/>
      <c r="F718" s="162"/>
      <c r="G718" s="162"/>
      <c r="H718" s="162"/>
      <c r="I718" s="162"/>
      <c r="J718" s="162"/>
      <c r="K718" s="162"/>
      <c r="L718" s="416"/>
    </row>
    <row r="719" spans="1:12" s="1" customFormat="1" x14ac:dyDescent="0.2">
      <c r="A719" s="162"/>
      <c r="B719" s="162"/>
      <c r="C719" s="162"/>
      <c r="D719" s="162"/>
      <c r="E719" s="162"/>
      <c r="F719" s="162"/>
      <c r="G719" s="162"/>
      <c r="H719" s="162"/>
      <c r="I719" s="162"/>
      <c r="J719" s="162"/>
      <c r="K719" s="162"/>
      <c r="L719" s="416"/>
    </row>
    <row r="720" spans="1:12" s="1" customFormat="1" x14ac:dyDescent="0.2">
      <c r="A720" s="162"/>
      <c r="B720" s="162"/>
      <c r="C720" s="162"/>
      <c r="D720" s="162"/>
      <c r="E720" s="162"/>
      <c r="F720" s="162"/>
      <c r="G720" s="162"/>
      <c r="H720" s="162"/>
      <c r="I720" s="162"/>
      <c r="J720" s="162"/>
      <c r="K720" s="162"/>
      <c r="L720" s="416"/>
    </row>
    <row r="721" spans="1:12" s="1" customFormat="1" x14ac:dyDescent="0.2">
      <c r="A721" s="162"/>
      <c r="B721" s="162"/>
      <c r="C721" s="162"/>
      <c r="D721" s="162"/>
      <c r="E721" s="162"/>
      <c r="F721" s="162"/>
      <c r="G721" s="162"/>
      <c r="H721" s="162"/>
      <c r="I721" s="162"/>
      <c r="J721" s="162"/>
      <c r="K721" s="162"/>
      <c r="L721" s="416"/>
    </row>
    <row r="722" spans="1:12" s="1" customFormat="1" x14ac:dyDescent="0.2">
      <c r="A722" s="162"/>
      <c r="B722" s="162"/>
      <c r="C722" s="162"/>
      <c r="D722" s="162"/>
      <c r="E722" s="162"/>
      <c r="F722" s="162"/>
      <c r="G722" s="162"/>
      <c r="H722" s="162"/>
      <c r="I722" s="162"/>
      <c r="J722" s="162"/>
      <c r="K722" s="162"/>
      <c r="L722" s="416"/>
    </row>
    <row r="723" spans="1:12" s="1" customFormat="1" x14ac:dyDescent="0.2">
      <c r="A723" s="162"/>
      <c r="B723" s="162"/>
      <c r="C723" s="162"/>
      <c r="D723" s="162"/>
      <c r="E723" s="162"/>
      <c r="F723" s="162"/>
      <c r="G723" s="162"/>
      <c r="H723" s="162"/>
      <c r="I723" s="162"/>
      <c r="J723" s="162"/>
      <c r="K723" s="162"/>
      <c r="L723" s="416"/>
    </row>
    <row r="724" spans="1:12" s="1" customFormat="1" x14ac:dyDescent="0.2">
      <c r="A724" s="162"/>
      <c r="B724" s="162"/>
      <c r="C724" s="162"/>
      <c r="D724" s="162"/>
      <c r="E724" s="162"/>
      <c r="F724" s="162"/>
      <c r="G724" s="162"/>
      <c r="H724" s="162"/>
      <c r="I724" s="162"/>
      <c r="J724" s="162"/>
      <c r="K724" s="162"/>
      <c r="L724" s="416"/>
    </row>
    <row r="725" spans="1:12" s="1" customFormat="1" x14ac:dyDescent="0.2">
      <c r="A725" s="162"/>
      <c r="B725" s="162"/>
      <c r="C725" s="162"/>
      <c r="D725" s="162"/>
      <c r="E725" s="162"/>
      <c r="F725" s="162"/>
      <c r="G725" s="162"/>
      <c r="H725" s="162"/>
      <c r="I725" s="162"/>
      <c r="J725" s="162"/>
      <c r="K725" s="162"/>
      <c r="L725" s="416"/>
    </row>
    <row r="726" spans="1:12" s="1" customFormat="1" x14ac:dyDescent="0.2">
      <c r="A726" s="162"/>
      <c r="B726" s="162"/>
      <c r="C726" s="162"/>
      <c r="D726" s="162"/>
      <c r="E726" s="162"/>
      <c r="F726" s="162"/>
      <c r="G726" s="162"/>
      <c r="H726" s="162"/>
      <c r="I726" s="162"/>
      <c r="J726" s="162"/>
      <c r="K726" s="162"/>
      <c r="L726" s="416"/>
    </row>
    <row r="727" spans="1:12" s="1" customFormat="1" x14ac:dyDescent="0.2">
      <c r="A727" s="162"/>
      <c r="B727" s="162"/>
      <c r="C727" s="162"/>
      <c r="D727" s="162"/>
      <c r="E727" s="162"/>
      <c r="F727" s="162"/>
      <c r="G727" s="162"/>
      <c r="H727" s="162"/>
      <c r="I727" s="162"/>
      <c r="J727" s="162"/>
      <c r="K727" s="162"/>
      <c r="L727" s="416"/>
    </row>
    <row r="728" spans="1:12" s="1" customFormat="1" x14ac:dyDescent="0.2">
      <c r="A728" s="162"/>
      <c r="B728" s="162"/>
      <c r="C728" s="162"/>
      <c r="D728" s="162"/>
      <c r="E728" s="162"/>
      <c r="F728" s="162"/>
      <c r="G728" s="162"/>
      <c r="H728" s="162"/>
      <c r="I728" s="162"/>
      <c r="J728" s="162"/>
      <c r="K728" s="162"/>
      <c r="L728" s="416"/>
    </row>
    <row r="729" spans="1:12" s="1" customFormat="1" x14ac:dyDescent="0.2">
      <c r="A729" s="162"/>
      <c r="B729" s="162"/>
      <c r="C729" s="162"/>
      <c r="D729" s="162"/>
      <c r="E729" s="162"/>
      <c r="F729" s="162"/>
      <c r="G729" s="162"/>
      <c r="H729" s="162"/>
      <c r="I729" s="162"/>
      <c r="J729" s="162"/>
      <c r="K729" s="162"/>
      <c r="L729" s="416"/>
    </row>
    <row r="730" spans="1:12" s="1" customFormat="1" x14ac:dyDescent="0.2">
      <c r="A730" s="162"/>
      <c r="B730" s="162"/>
      <c r="C730" s="162"/>
      <c r="D730" s="162"/>
      <c r="E730" s="162"/>
      <c r="F730" s="162"/>
      <c r="G730" s="162"/>
      <c r="H730" s="162"/>
      <c r="I730" s="162"/>
      <c r="J730" s="162"/>
      <c r="K730" s="162"/>
      <c r="L730" s="416"/>
    </row>
    <row r="731" spans="1:12" s="1" customFormat="1" x14ac:dyDescent="0.2">
      <c r="A731" s="162"/>
      <c r="B731" s="162"/>
      <c r="C731" s="162"/>
      <c r="D731" s="162"/>
      <c r="E731" s="162"/>
      <c r="F731" s="162"/>
      <c r="G731" s="162"/>
      <c r="H731" s="162"/>
      <c r="I731" s="162"/>
      <c r="J731" s="162"/>
      <c r="K731" s="162"/>
      <c r="L731" s="416"/>
    </row>
    <row r="732" spans="1:12" s="1" customFormat="1" x14ac:dyDescent="0.2">
      <c r="A732" s="162"/>
      <c r="B732" s="162"/>
      <c r="C732" s="162"/>
      <c r="D732" s="162"/>
      <c r="E732" s="162"/>
      <c r="F732" s="162"/>
      <c r="G732" s="162"/>
      <c r="H732" s="162"/>
      <c r="I732" s="162"/>
      <c r="J732" s="162"/>
      <c r="K732" s="162"/>
      <c r="L732" s="416"/>
    </row>
    <row r="733" spans="1:12" s="1" customFormat="1" x14ac:dyDescent="0.2">
      <c r="A733" s="162"/>
      <c r="B733" s="162"/>
      <c r="C733" s="162"/>
      <c r="D733" s="162"/>
      <c r="E733" s="162"/>
      <c r="F733" s="162"/>
      <c r="G733" s="162"/>
      <c r="H733" s="162"/>
      <c r="I733" s="162"/>
      <c r="J733" s="162"/>
      <c r="K733" s="162"/>
      <c r="L733" s="416"/>
    </row>
    <row r="734" spans="1:12" s="1" customFormat="1" x14ac:dyDescent="0.2">
      <c r="A734" s="162"/>
      <c r="B734" s="162"/>
      <c r="C734" s="162"/>
      <c r="D734" s="162"/>
      <c r="E734" s="162"/>
      <c r="F734" s="162"/>
      <c r="G734" s="162"/>
      <c r="H734" s="162"/>
      <c r="I734" s="162"/>
      <c r="J734" s="162"/>
      <c r="K734" s="162"/>
      <c r="L734" s="416"/>
    </row>
    <row r="735" spans="1:12" s="1" customFormat="1" x14ac:dyDescent="0.2">
      <c r="A735" s="162"/>
      <c r="B735" s="162"/>
      <c r="C735" s="162"/>
      <c r="D735" s="162"/>
      <c r="E735" s="162"/>
      <c r="F735" s="162"/>
      <c r="G735" s="162"/>
      <c r="H735" s="162"/>
      <c r="I735" s="162"/>
      <c r="J735" s="162"/>
      <c r="K735" s="162"/>
      <c r="L735" s="416"/>
    </row>
    <row r="736" spans="1:12" s="1" customFormat="1" x14ac:dyDescent="0.2">
      <c r="A736" s="162"/>
      <c r="B736" s="162"/>
      <c r="C736" s="162"/>
      <c r="D736" s="162"/>
      <c r="E736" s="162"/>
      <c r="F736" s="162"/>
      <c r="G736" s="162"/>
      <c r="H736" s="162"/>
      <c r="I736" s="162"/>
      <c r="J736" s="162"/>
      <c r="K736" s="162"/>
      <c r="L736" s="416"/>
    </row>
    <row r="737" spans="1:12" s="1" customFormat="1" x14ac:dyDescent="0.2">
      <c r="A737" s="162"/>
      <c r="B737" s="162"/>
      <c r="C737" s="162"/>
      <c r="D737" s="162"/>
      <c r="E737" s="162"/>
      <c r="F737" s="162"/>
      <c r="G737" s="162"/>
      <c r="H737" s="162"/>
      <c r="I737" s="162"/>
      <c r="J737" s="162"/>
      <c r="K737" s="162"/>
      <c r="L737" s="416"/>
    </row>
    <row r="738" spans="1:12" s="1" customFormat="1" x14ac:dyDescent="0.2">
      <c r="A738" s="162"/>
      <c r="B738" s="162"/>
      <c r="C738" s="162"/>
      <c r="D738" s="162"/>
      <c r="E738" s="162"/>
      <c r="F738" s="162"/>
      <c r="G738" s="162"/>
      <c r="H738" s="162"/>
      <c r="I738" s="162"/>
      <c r="J738" s="162"/>
      <c r="K738" s="162"/>
      <c r="L738" s="416"/>
    </row>
    <row r="739" spans="1:12" s="1" customFormat="1" x14ac:dyDescent="0.2">
      <c r="A739" s="162"/>
      <c r="B739" s="162"/>
      <c r="C739" s="162"/>
      <c r="D739" s="162"/>
      <c r="E739" s="162"/>
      <c r="F739" s="162"/>
      <c r="G739" s="162"/>
      <c r="H739" s="162"/>
      <c r="I739" s="162"/>
      <c r="J739" s="162"/>
      <c r="K739" s="162"/>
      <c r="L739" s="416"/>
    </row>
    <row r="740" spans="1:12" s="1" customFormat="1" x14ac:dyDescent="0.2">
      <c r="A740" s="162"/>
      <c r="B740" s="162"/>
      <c r="C740" s="162"/>
      <c r="D740" s="162"/>
      <c r="E740" s="162"/>
      <c r="F740" s="162"/>
      <c r="G740" s="162"/>
      <c r="H740" s="162"/>
      <c r="I740" s="162"/>
      <c r="J740" s="162"/>
      <c r="K740" s="162"/>
      <c r="L740" s="416"/>
    </row>
    <row r="741" spans="1:12" s="1" customFormat="1" x14ac:dyDescent="0.2">
      <c r="A741" s="162"/>
      <c r="B741" s="162"/>
      <c r="C741" s="162"/>
      <c r="D741" s="162"/>
      <c r="E741" s="162"/>
      <c r="F741" s="162"/>
      <c r="G741" s="162"/>
      <c r="H741" s="162"/>
      <c r="I741" s="162"/>
      <c r="J741" s="162"/>
      <c r="K741" s="162"/>
      <c r="L741" s="416"/>
    </row>
    <row r="742" spans="1:12" s="1" customFormat="1" x14ac:dyDescent="0.2">
      <c r="A742" s="162"/>
      <c r="B742" s="162"/>
      <c r="C742" s="162"/>
      <c r="D742" s="162"/>
      <c r="E742" s="162"/>
      <c r="F742" s="162"/>
      <c r="G742" s="162"/>
      <c r="H742" s="162"/>
      <c r="I742" s="162"/>
      <c r="J742" s="162"/>
      <c r="K742" s="162"/>
      <c r="L742" s="416"/>
    </row>
    <row r="743" spans="1:12" s="1" customFormat="1" x14ac:dyDescent="0.2">
      <c r="A743" s="162"/>
      <c r="B743" s="162"/>
      <c r="C743" s="162"/>
      <c r="D743" s="162"/>
      <c r="E743" s="162"/>
      <c r="F743" s="162"/>
      <c r="G743" s="162"/>
      <c r="H743" s="162"/>
      <c r="I743" s="162"/>
      <c r="J743" s="162"/>
      <c r="K743" s="162"/>
      <c r="L743" s="416"/>
    </row>
    <row r="744" spans="1:12" s="1" customFormat="1" x14ac:dyDescent="0.2">
      <c r="A744" s="162"/>
      <c r="B744" s="162"/>
      <c r="C744" s="162"/>
      <c r="D744" s="162"/>
      <c r="E744" s="162"/>
      <c r="F744" s="162"/>
      <c r="G744" s="162"/>
      <c r="H744" s="162"/>
      <c r="I744" s="162"/>
      <c r="J744" s="162"/>
      <c r="K744" s="162"/>
      <c r="L744" s="416"/>
    </row>
    <row r="745" spans="1:12" s="1" customFormat="1" x14ac:dyDescent="0.2">
      <c r="A745" s="162"/>
      <c r="B745" s="162"/>
      <c r="C745" s="162"/>
      <c r="D745" s="162"/>
      <c r="E745" s="162"/>
      <c r="F745" s="162"/>
      <c r="G745" s="162"/>
      <c r="H745" s="162"/>
      <c r="I745" s="162"/>
      <c r="J745" s="162"/>
      <c r="K745" s="162"/>
      <c r="L745" s="416"/>
    </row>
    <row r="746" spans="1:12" s="1" customFormat="1" x14ac:dyDescent="0.2">
      <c r="L746" s="416"/>
    </row>
    <row r="747" spans="1:12" s="1" customFormat="1" x14ac:dyDescent="0.2">
      <c r="L747" s="416"/>
    </row>
    <row r="748" spans="1:12" s="1" customFormat="1" x14ac:dyDescent="0.2">
      <c r="L748" s="416"/>
    </row>
    <row r="749" spans="1:12" s="1" customFormat="1" x14ac:dyDescent="0.2">
      <c r="L749" s="416"/>
    </row>
    <row r="750" spans="1:12" s="1" customFormat="1" x14ac:dyDescent="0.2">
      <c r="L750" s="416"/>
    </row>
    <row r="751" spans="1:12" s="1" customFormat="1" x14ac:dyDescent="0.2">
      <c r="L751" s="416"/>
    </row>
    <row r="752" spans="1:12" s="1" customFormat="1" x14ac:dyDescent="0.2">
      <c r="L752" s="416"/>
    </row>
    <row r="753" spans="12:12" s="1" customFormat="1" x14ac:dyDescent="0.2">
      <c r="L753" s="416"/>
    </row>
    <row r="754" spans="12:12" s="1" customFormat="1" x14ac:dyDescent="0.2">
      <c r="L754" s="416"/>
    </row>
    <row r="755" spans="12:12" s="1" customFormat="1" x14ac:dyDescent="0.2">
      <c r="L755" s="416"/>
    </row>
    <row r="756" spans="12:12" s="1" customFormat="1" x14ac:dyDescent="0.2">
      <c r="L756" s="416"/>
    </row>
    <row r="757" spans="12:12" s="1" customFormat="1" x14ac:dyDescent="0.2">
      <c r="L757" s="416"/>
    </row>
    <row r="758" spans="12:12" s="1" customFormat="1" x14ac:dyDescent="0.2">
      <c r="L758" s="416"/>
    </row>
    <row r="759" spans="12:12" s="1" customFormat="1" x14ac:dyDescent="0.2">
      <c r="L759" s="416"/>
    </row>
    <row r="760" spans="12:12" s="1" customFormat="1" x14ac:dyDescent="0.2">
      <c r="L760" s="416"/>
    </row>
    <row r="761" spans="12:12" s="1" customFormat="1" x14ac:dyDescent="0.2">
      <c r="L761" s="416"/>
    </row>
    <row r="762" spans="12:12" s="1" customFormat="1" x14ac:dyDescent="0.2">
      <c r="L762" s="416"/>
    </row>
    <row r="763" spans="12:12" s="1" customFormat="1" x14ac:dyDescent="0.2">
      <c r="L763" s="416"/>
    </row>
    <row r="764" spans="12:12" s="1" customFormat="1" x14ac:dyDescent="0.2">
      <c r="L764" s="416"/>
    </row>
    <row r="765" spans="12:12" s="1" customFormat="1" x14ac:dyDescent="0.2">
      <c r="L765" s="416"/>
    </row>
    <row r="766" spans="12:12" s="1" customFormat="1" x14ac:dyDescent="0.2">
      <c r="L766" s="416"/>
    </row>
    <row r="767" spans="12:12" s="1" customFormat="1" x14ac:dyDescent="0.2">
      <c r="L767" s="416"/>
    </row>
    <row r="768" spans="12:12" s="1" customFormat="1" x14ac:dyDescent="0.2">
      <c r="L768" s="416"/>
    </row>
    <row r="769" spans="12:12" s="1" customFormat="1" x14ac:dyDescent="0.2">
      <c r="L769" s="416"/>
    </row>
    <row r="770" spans="12:12" s="1" customFormat="1" x14ac:dyDescent="0.2">
      <c r="L770" s="416"/>
    </row>
    <row r="771" spans="12:12" s="1" customFormat="1" x14ac:dyDescent="0.2">
      <c r="L771" s="416"/>
    </row>
    <row r="772" spans="12:12" s="1" customFormat="1" x14ac:dyDescent="0.2">
      <c r="L772" s="416"/>
    </row>
    <row r="773" spans="12:12" s="1" customFormat="1" x14ac:dyDescent="0.2">
      <c r="L773" s="416"/>
    </row>
    <row r="774" spans="12:12" s="1" customFormat="1" x14ac:dyDescent="0.2">
      <c r="L774" s="416"/>
    </row>
    <row r="775" spans="12:12" s="1" customFormat="1" x14ac:dyDescent="0.2">
      <c r="L775" s="416"/>
    </row>
    <row r="776" spans="12:12" s="1" customFormat="1" x14ac:dyDescent="0.2">
      <c r="L776" s="416"/>
    </row>
    <row r="777" spans="12:12" s="1" customFormat="1" x14ac:dyDescent="0.2">
      <c r="L777" s="416"/>
    </row>
    <row r="778" spans="12:12" s="1" customFormat="1" x14ac:dyDescent="0.2">
      <c r="L778" s="416"/>
    </row>
    <row r="779" spans="12:12" s="1" customFormat="1" x14ac:dyDescent="0.2">
      <c r="L779" s="416"/>
    </row>
    <row r="780" spans="12:12" s="1" customFormat="1" x14ac:dyDescent="0.2">
      <c r="L780" s="416"/>
    </row>
    <row r="781" spans="12:12" s="1" customFormat="1" x14ac:dyDescent="0.2">
      <c r="L781" s="416"/>
    </row>
    <row r="782" spans="12:12" s="1" customFormat="1" x14ac:dyDescent="0.2">
      <c r="L782" s="416"/>
    </row>
    <row r="783" spans="12:12" s="1" customFormat="1" x14ac:dyDescent="0.2">
      <c r="L783" s="416"/>
    </row>
    <row r="784" spans="12:12" s="1" customFormat="1" x14ac:dyDescent="0.2">
      <c r="L784" s="416"/>
    </row>
    <row r="785" spans="12:12" s="1" customFormat="1" x14ac:dyDescent="0.2">
      <c r="L785" s="416"/>
    </row>
    <row r="786" spans="12:12" s="1" customFormat="1" x14ac:dyDescent="0.2">
      <c r="L786" s="416"/>
    </row>
    <row r="787" spans="12:12" s="1" customFormat="1" x14ac:dyDescent="0.2">
      <c r="L787" s="416"/>
    </row>
    <row r="788" spans="12:12" s="1" customFormat="1" x14ac:dyDescent="0.2">
      <c r="L788" s="416"/>
    </row>
  </sheetData>
  <customSheetViews>
    <customSheetView guid="{21F2E024-704F-4E93-AC63-213755ECFFE0}" scale="55" showPageBreaks="1" showGridLines="0" printArea="1" view="pageBreakPreview">
      <pane ySplit="6" topLeftCell="A22" activePane="bottomLeft" state="frozen"/>
      <selection pane="bottomLeft" activeCell="R34" sqref="R34"/>
      <pageMargins left="0.70866141732283472" right="0.70866141732283472" top="0.74803149606299213" bottom="0.74803149606299213" header="0.31496062992125984" footer="0.31496062992125984"/>
      <pageSetup paperSize="9" scale="48"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4">
    <mergeCell ref="F78:J78"/>
    <mergeCell ref="A5:J5"/>
    <mergeCell ref="H2:J2"/>
    <mergeCell ref="H3:J3"/>
  </mergeCells>
  <pageMargins left="0.70866141732283472" right="0.70866141732283472" top="0.74803149606299213" bottom="0.74803149606299213" header="0.31496062992125984" footer="0.31496062992125984"/>
  <pageSetup paperSize="9" scale="65" fitToHeight="2" orientation="portrait" cellComments="asDisplayed" r:id="rId2"/>
  <headerFooter alignWithMargins="0">
    <oddHeader>&amp;C&amp;"Arial,Regular" Commerce Commission Information Disclosure Template</oddHeader>
    <oddFooter>&amp;L&amp;"Arial,Regular" &amp;P&amp;C&amp;"Arial,Regular" &amp;F&amp;R&amp;"Arial,Regular" &amp;A</oddFooter>
  </headerFooter>
  <rowBreaks count="1" manualBreakCount="1">
    <brk id="50"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9CCFF"/>
  </sheetPr>
  <dimension ref="A1:V753"/>
  <sheetViews>
    <sheetView showGridLines="0" topLeftCell="A7" zoomScale="90" zoomScaleNormal="90" zoomScaleSheetLayoutView="70" workbookViewId="0">
      <selection activeCell="K36" sqref="K36"/>
    </sheetView>
  </sheetViews>
  <sheetFormatPr defaultRowHeight="12.75" x14ac:dyDescent="0.2"/>
  <cols>
    <col min="1" max="1" width="3.7109375" style="40" customWidth="1"/>
    <col min="2" max="2" width="2.85546875" style="40" customWidth="1"/>
    <col min="3" max="3" width="6.140625" style="40" customWidth="1"/>
    <col min="4" max="5" width="2.28515625" style="48" customWidth="1"/>
    <col min="6" max="6" width="39.42578125" style="48" customWidth="1"/>
    <col min="7" max="7" width="14.28515625" style="48" customWidth="1"/>
    <col min="8" max="8" width="32.7109375" style="40" customWidth="1"/>
    <col min="9" max="9" width="16.140625" style="40" customWidth="1"/>
    <col min="10" max="10" width="11.7109375" style="40" customWidth="1"/>
    <col min="11" max="11" width="43.7109375" style="40" customWidth="1"/>
    <col min="12" max="12" width="2.7109375" style="40" customWidth="1"/>
    <col min="13" max="16384" width="9.140625" style="40"/>
  </cols>
  <sheetData>
    <row r="1" spans="1:22" s="41" customFormat="1" ht="15" customHeight="1" x14ac:dyDescent="0.2">
      <c r="A1" s="114"/>
      <c r="B1" s="115"/>
      <c r="C1" s="115"/>
      <c r="D1" s="115"/>
      <c r="E1" s="115"/>
      <c r="F1" s="115"/>
      <c r="G1" s="115"/>
      <c r="H1" s="115"/>
      <c r="I1" s="115"/>
      <c r="J1" s="115"/>
      <c r="K1" s="115"/>
      <c r="L1" s="116"/>
      <c r="M1"/>
      <c r="N1"/>
      <c r="O1"/>
    </row>
    <row r="2" spans="1:22" s="41" customFormat="1" ht="18" customHeight="1" x14ac:dyDescent="0.3">
      <c r="A2" s="117"/>
      <c r="B2" s="79"/>
      <c r="C2" s="79"/>
      <c r="D2" s="79"/>
      <c r="E2" s="79"/>
      <c r="F2" s="79"/>
      <c r="G2" s="92"/>
      <c r="H2" s="80" t="s">
        <v>9</v>
      </c>
      <c r="I2" s="716" t="str">
        <f>IF(NOT(ISBLANK(CoverSheet!$C$8)),CoverSheet!$C$8,"")</f>
        <v/>
      </c>
      <c r="J2" s="716"/>
      <c r="K2" s="716"/>
      <c r="L2" s="118"/>
      <c r="M2"/>
      <c r="N2"/>
      <c r="O2"/>
    </row>
    <row r="3" spans="1:22" s="41" customFormat="1" ht="18" customHeight="1" x14ac:dyDescent="0.25">
      <c r="A3" s="117"/>
      <c r="B3" s="79"/>
      <c r="C3" s="79"/>
      <c r="D3" s="79"/>
      <c r="E3" s="79"/>
      <c r="F3" s="79"/>
      <c r="G3" s="92"/>
      <c r="H3" s="140" t="s">
        <v>436</v>
      </c>
      <c r="I3" s="717" t="str">
        <f>IF(ISNUMBER(CoverSheet!$C$12),CoverSheet!$C$12,"")</f>
        <v/>
      </c>
      <c r="J3" s="717"/>
      <c r="K3" s="717"/>
      <c r="L3" s="119"/>
      <c r="M3"/>
      <c r="N3"/>
      <c r="O3"/>
    </row>
    <row r="4" spans="1:22" s="41" customFormat="1" ht="20.25" customHeight="1" x14ac:dyDescent="0.35">
      <c r="A4" s="216" t="s">
        <v>369</v>
      </c>
      <c r="B4" s="79"/>
      <c r="C4" s="79"/>
      <c r="D4" s="79"/>
      <c r="E4" s="79"/>
      <c r="F4" s="79"/>
      <c r="G4" s="79"/>
      <c r="H4" s="83"/>
      <c r="I4" s="79"/>
      <c r="J4" s="79"/>
      <c r="K4" s="79"/>
      <c r="L4" s="81"/>
      <c r="M4"/>
      <c r="N4" s="48"/>
      <c r="O4" s="48"/>
      <c r="P4" s="55"/>
      <c r="Q4" s="55"/>
      <c r="R4" s="55"/>
      <c r="S4" s="55"/>
      <c r="T4" s="55"/>
      <c r="U4" s="55"/>
      <c r="V4" s="55"/>
    </row>
    <row r="5" spans="1:22" s="50" customFormat="1" ht="39.75" customHeight="1" x14ac:dyDescent="0.2">
      <c r="A5" s="751" t="s">
        <v>432</v>
      </c>
      <c r="B5" s="752"/>
      <c r="C5" s="752"/>
      <c r="D5" s="752"/>
      <c r="E5" s="752"/>
      <c r="F5" s="752"/>
      <c r="G5" s="752"/>
      <c r="H5" s="752"/>
      <c r="I5" s="752"/>
      <c r="J5" s="752"/>
      <c r="K5" s="752"/>
      <c r="L5" s="141"/>
      <c r="M5" s="52"/>
      <c r="N5" s="48"/>
      <c r="O5" s="48"/>
      <c r="P5" s="55"/>
      <c r="Q5" s="55"/>
      <c r="R5" s="55"/>
      <c r="S5" s="55"/>
      <c r="T5" s="55"/>
      <c r="U5" s="55"/>
      <c r="V5" s="55"/>
    </row>
    <row r="6" spans="1:22" s="41" customFormat="1" ht="15" customHeight="1" x14ac:dyDescent="0.2">
      <c r="A6" s="129" t="s">
        <v>680</v>
      </c>
      <c r="B6" s="83"/>
      <c r="C6" s="85"/>
      <c r="D6" s="86"/>
      <c r="E6" s="86"/>
      <c r="F6" s="86"/>
      <c r="G6" s="86"/>
      <c r="H6" s="79"/>
      <c r="I6" s="79"/>
      <c r="J6" s="79"/>
      <c r="K6" s="79"/>
      <c r="L6" s="81"/>
      <c r="M6"/>
      <c r="N6" s="48"/>
      <c r="O6" s="48"/>
      <c r="P6" s="55"/>
      <c r="Q6" s="55"/>
      <c r="R6" s="55"/>
      <c r="S6" s="55"/>
      <c r="T6" s="55"/>
      <c r="U6" s="55"/>
      <c r="V6" s="55"/>
    </row>
    <row r="7" spans="1:22" ht="30" customHeight="1" x14ac:dyDescent="0.3">
      <c r="A7" s="56">
        <v>7</v>
      </c>
      <c r="B7" s="104"/>
      <c r="C7" s="208" t="s">
        <v>548</v>
      </c>
      <c r="D7" s="58"/>
      <c r="E7" s="58"/>
      <c r="F7" s="58"/>
      <c r="G7" s="58"/>
      <c r="H7" s="58"/>
      <c r="I7" s="109" t="s">
        <v>130</v>
      </c>
      <c r="J7" s="103"/>
      <c r="K7" s="103"/>
      <c r="L7" s="59"/>
      <c r="M7"/>
      <c r="N7" s="48"/>
      <c r="O7" s="48"/>
      <c r="P7" s="55"/>
      <c r="Q7" s="55"/>
      <c r="R7" s="55"/>
      <c r="S7" s="55"/>
      <c r="T7" s="55"/>
      <c r="U7" s="55"/>
      <c r="V7" s="55"/>
    </row>
    <row r="8" spans="1:22" ht="15" customHeight="1" x14ac:dyDescent="0.2">
      <c r="A8" s="56">
        <v>8</v>
      </c>
      <c r="B8" s="58"/>
      <c r="C8" s="58"/>
      <c r="D8" s="58"/>
      <c r="E8" s="58"/>
      <c r="F8" s="58" t="s">
        <v>163</v>
      </c>
      <c r="G8" s="58"/>
      <c r="H8" s="58"/>
      <c r="I8" s="363"/>
      <c r="J8" s="58"/>
      <c r="K8" s="103"/>
      <c r="L8" s="59"/>
      <c r="M8"/>
      <c r="N8"/>
      <c r="O8"/>
    </row>
    <row r="9" spans="1:22" ht="15" customHeight="1" x14ac:dyDescent="0.2">
      <c r="A9" s="56">
        <v>9</v>
      </c>
      <c r="B9" s="58"/>
      <c r="C9" s="58"/>
      <c r="D9" s="58"/>
      <c r="E9" s="58"/>
      <c r="F9" s="58" t="s">
        <v>118</v>
      </c>
      <c r="G9" s="58"/>
      <c r="H9" s="58"/>
      <c r="I9" s="363"/>
      <c r="J9" s="58"/>
      <c r="K9" s="103"/>
      <c r="L9" s="59"/>
      <c r="M9"/>
      <c r="N9"/>
      <c r="O9"/>
    </row>
    <row r="10" spans="1:22" ht="15" customHeight="1" x14ac:dyDescent="0.2">
      <c r="A10" s="56">
        <v>10</v>
      </c>
      <c r="B10" s="58"/>
      <c r="C10" s="58"/>
      <c r="D10" s="58"/>
      <c r="E10" s="58"/>
      <c r="F10" s="58" t="s">
        <v>238</v>
      </c>
      <c r="G10" s="58"/>
      <c r="H10" s="58"/>
      <c r="I10" s="363"/>
      <c r="J10" s="58"/>
      <c r="K10" s="103"/>
      <c r="L10" s="59"/>
      <c r="M10"/>
      <c r="N10"/>
      <c r="O10"/>
    </row>
    <row r="11" spans="1:22" s="39" customFormat="1" ht="15" customHeight="1" x14ac:dyDescent="0.2">
      <c r="A11" s="56">
        <v>11</v>
      </c>
      <c r="B11" s="58"/>
      <c r="C11" s="58"/>
      <c r="D11" s="58"/>
      <c r="E11" s="58"/>
      <c r="F11" s="58" t="s">
        <v>250</v>
      </c>
      <c r="G11" s="58"/>
      <c r="H11" s="58"/>
      <c r="I11" s="363"/>
      <c r="J11" s="58"/>
      <c r="K11" s="103"/>
      <c r="L11" s="59"/>
      <c r="M11"/>
      <c r="N11"/>
      <c r="O11"/>
    </row>
    <row r="12" spans="1:22" ht="15" customHeight="1" x14ac:dyDescent="0.2">
      <c r="A12" s="56">
        <v>12</v>
      </c>
      <c r="B12" s="58"/>
      <c r="C12" s="58"/>
      <c r="D12" s="58"/>
      <c r="E12" s="58"/>
      <c r="F12" s="58" t="s">
        <v>251</v>
      </c>
      <c r="G12" s="58"/>
      <c r="H12" s="58"/>
      <c r="I12" s="363"/>
      <c r="J12" s="58"/>
      <c r="K12" s="103"/>
      <c r="L12" s="59"/>
      <c r="M12"/>
      <c r="N12"/>
      <c r="O12"/>
    </row>
    <row r="13" spans="1:22" s="50" customFormat="1" ht="30" customHeight="1" x14ac:dyDescent="0.3">
      <c r="A13" s="56">
        <v>13</v>
      </c>
      <c r="B13" s="104"/>
      <c r="C13" s="225" t="s">
        <v>549</v>
      </c>
      <c r="D13" s="58"/>
      <c r="E13" s="58"/>
      <c r="F13" s="58"/>
      <c r="G13" s="58"/>
      <c r="H13" s="58"/>
      <c r="I13" s="103"/>
      <c r="J13" s="103"/>
      <c r="K13" s="103"/>
      <c r="L13" s="59"/>
      <c r="P13" s="55"/>
      <c r="Q13" s="55"/>
      <c r="R13" s="55"/>
      <c r="S13" s="55"/>
      <c r="T13" s="55"/>
      <c r="U13" s="55"/>
      <c r="V13" s="55"/>
    </row>
    <row r="14" spans="1:22" ht="20.100000000000001" customHeight="1" x14ac:dyDescent="0.2">
      <c r="A14" s="56">
        <v>14</v>
      </c>
      <c r="B14" s="58"/>
      <c r="C14" s="58"/>
      <c r="D14" s="58"/>
      <c r="E14" s="58"/>
      <c r="F14" s="230" t="s">
        <v>722</v>
      </c>
      <c r="G14" s="58"/>
      <c r="H14" s="754" t="s">
        <v>723</v>
      </c>
      <c r="I14" s="754"/>
      <c r="J14" s="754"/>
      <c r="K14" s="754"/>
      <c r="L14" s="59"/>
      <c r="M14"/>
      <c r="N14"/>
      <c r="O14"/>
    </row>
    <row r="15" spans="1:22" ht="15" customHeight="1" x14ac:dyDescent="0.2">
      <c r="A15" s="56">
        <v>15</v>
      </c>
      <c r="B15" s="58"/>
      <c r="C15" s="58"/>
      <c r="D15" s="58"/>
      <c r="E15" s="58"/>
      <c r="F15" s="508"/>
      <c r="G15" s="58"/>
      <c r="H15" s="753"/>
      <c r="I15" s="753"/>
      <c r="J15" s="753"/>
      <c r="K15" s="753"/>
      <c r="L15" s="59"/>
      <c r="M15"/>
      <c r="N15"/>
      <c r="O15"/>
    </row>
    <row r="16" spans="1:22" ht="15" customHeight="1" x14ac:dyDescent="0.2">
      <c r="A16" s="56">
        <v>16</v>
      </c>
      <c r="B16" s="58"/>
      <c r="C16" s="58"/>
      <c r="D16" s="58"/>
      <c r="E16" s="58"/>
      <c r="F16" s="508"/>
      <c r="G16" s="58"/>
      <c r="H16" s="753"/>
      <c r="I16" s="753"/>
      <c r="J16" s="753"/>
      <c r="K16" s="753"/>
      <c r="L16" s="59"/>
      <c r="M16"/>
      <c r="N16"/>
      <c r="O16"/>
    </row>
    <row r="17" spans="1:22" ht="15" customHeight="1" x14ac:dyDescent="0.2">
      <c r="A17" s="56">
        <v>17</v>
      </c>
      <c r="B17" s="58"/>
      <c r="C17" s="58"/>
      <c r="D17" s="58"/>
      <c r="E17" s="58"/>
      <c r="F17" s="508"/>
      <c r="G17" s="58"/>
      <c r="H17" s="753"/>
      <c r="I17" s="753"/>
      <c r="J17" s="753"/>
      <c r="K17" s="753"/>
      <c r="L17" s="59"/>
      <c r="M17"/>
      <c r="N17"/>
      <c r="O17"/>
    </row>
    <row r="18" spans="1:22" ht="15" customHeight="1" x14ac:dyDescent="0.2">
      <c r="A18" s="56">
        <v>18</v>
      </c>
      <c r="B18" s="58"/>
      <c r="C18" s="58"/>
      <c r="D18" s="58"/>
      <c r="E18" s="58"/>
      <c r="F18" s="508"/>
      <c r="G18" s="58"/>
      <c r="H18" s="753"/>
      <c r="I18" s="753"/>
      <c r="J18" s="753"/>
      <c r="K18" s="753"/>
      <c r="L18" s="59"/>
      <c r="M18"/>
      <c r="N18"/>
      <c r="O18"/>
    </row>
    <row r="19" spans="1:22" ht="15" customHeight="1" x14ac:dyDescent="0.2">
      <c r="A19" s="56">
        <v>19</v>
      </c>
      <c r="B19" s="58"/>
      <c r="C19" s="58"/>
      <c r="D19" s="58"/>
      <c r="E19" s="58"/>
      <c r="F19" s="508"/>
      <c r="G19" s="58"/>
      <c r="H19" s="753"/>
      <c r="I19" s="753"/>
      <c r="J19" s="753"/>
      <c r="K19" s="753"/>
      <c r="L19" s="59"/>
      <c r="M19"/>
      <c r="N19"/>
      <c r="O19"/>
    </row>
    <row r="20" spans="1:22" ht="15" customHeight="1" x14ac:dyDescent="0.2">
      <c r="A20" s="56">
        <v>20</v>
      </c>
      <c r="B20" s="58"/>
      <c r="C20" s="58"/>
      <c r="D20" s="58"/>
      <c r="E20" s="58"/>
      <c r="F20" s="670" t="s">
        <v>720</v>
      </c>
      <c r="G20" s="58"/>
      <c r="H20" s="756"/>
      <c r="I20" s="756"/>
      <c r="J20" s="756"/>
      <c r="K20" s="756"/>
      <c r="L20" s="59"/>
      <c r="M20"/>
      <c r="N20"/>
      <c r="O20"/>
    </row>
    <row r="21" spans="1:22" s="50" customFormat="1" ht="30" customHeight="1" x14ac:dyDescent="0.3">
      <c r="A21" s="56">
        <v>21</v>
      </c>
      <c r="B21" s="104"/>
      <c r="C21" s="225" t="s">
        <v>550</v>
      </c>
      <c r="D21" s="58"/>
      <c r="E21" s="58"/>
      <c r="F21" s="58"/>
      <c r="G21" s="58"/>
      <c r="H21" s="58"/>
      <c r="I21" s="103"/>
      <c r="J21" s="103"/>
      <c r="K21" s="103"/>
      <c r="L21" s="59"/>
      <c r="P21" s="55"/>
      <c r="Q21" s="684"/>
      <c r="R21" s="55"/>
      <c r="S21" s="55"/>
      <c r="T21" s="55"/>
      <c r="U21" s="55"/>
      <c r="V21" s="55"/>
    </row>
    <row r="22" spans="1:22" ht="61.5" customHeight="1" x14ac:dyDescent="0.2">
      <c r="A22" s="56">
        <v>22</v>
      </c>
      <c r="B22" s="58"/>
      <c r="C22" s="58"/>
      <c r="D22" s="58"/>
      <c r="E22" s="58"/>
      <c r="F22" s="478" t="s">
        <v>722</v>
      </c>
      <c r="G22" s="477" t="s">
        <v>724</v>
      </c>
      <c r="H22" s="755" t="s">
        <v>725</v>
      </c>
      <c r="I22" s="755"/>
      <c r="J22" s="478" t="s">
        <v>726</v>
      </c>
      <c r="K22" s="478" t="s">
        <v>727</v>
      </c>
      <c r="L22" s="59"/>
      <c r="M22"/>
      <c r="N22"/>
      <c r="O22"/>
      <c r="P22" s="623" t="s">
        <v>878</v>
      </c>
    </row>
    <row r="23" spans="1:22" ht="15" customHeight="1" x14ac:dyDescent="0.2">
      <c r="A23" s="56">
        <v>23</v>
      </c>
      <c r="B23" s="58"/>
      <c r="C23" s="58"/>
      <c r="D23" s="58"/>
      <c r="E23" s="58"/>
      <c r="F23" s="508"/>
      <c r="G23" s="352" t="s">
        <v>427</v>
      </c>
      <c r="H23" s="753"/>
      <c r="I23" s="753"/>
      <c r="J23" s="363"/>
      <c r="K23" s="508" t="s">
        <v>427</v>
      </c>
      <c r="L23" s="59"/>
      <c r="M23"/>
      <c r="N23"/>
      <c r="O23"/>
      <c r="P23" s="684" t="s">
        <v>427</v>
      </c>
    </row>
    <row r="24" spans="1:22" ht="15" customHeight="1" x14ac:dyDescent="0.2">
      <c r="A24" s="56">
        <v>24</v>
      </c>
      <c r="B24" s="58"/>
      <c r="C24" s="58"/>
      <c r="D24" s="58"/>
      <c r="E24" s="58"/>
      <c r="F24" s="508"/>
      <c r="G24" s="352" t="s">
        <v>427</v>
      </c>
      <c r="H24" s="753"/>
      <c r="I24" s="753"/>
      <c r="J24" s="363"/>
      <c r="K24" s="683" t="s">
        <v>427</v>
      </c>
      <c r="L24" s="59"/>
      <c r="M24"/>
      <c r="N24"/>
      <c r="O24"/>
      <c r="P24" s="684" t="s">
        <v>896</v>
      </c>
    </row>
    <row r="25" spans="1:22" ht="15" customHeight="1" x14ac:dyDescent="0.2">
      <c r="A25" s="56">
        <v>25</v>
      </c>
      <c r="B25" s="58"/>
      <c r="C25" s="58"/>
      <c r="D25" s="58"/>
      <c r="E25" s="58"/>
      <c r="F25" s="508"/>
      <c r="G25" s="352" t="s">
        <v>427</v>
      </c>
      <c r="H25" s="753"/>
      <c r="I25" s="753"/>
      <c r="J25" s="363"/>
      <c r="K25" s="683" t="s">
        <v>427</v>
      </c>
      <c r="L25" s="59"/>
      <c r="M25"/>
      <c r="N25"/>
      <c r="O25"/>
      <c r="P25" s="684" t="s">
        <v>895</v>
      </c>
    </row>
    <row r="26" spans="1:22" ht="15" customHeight="1" x14ac:dyDescent="0.2">
      <c r="A26" s="56">
        <v>26</v>
      </c>
      <c r="B26" s="58"/>
      <c r="C26" s="58"/>
      <c r="D26" s="58"/>
      <c r="E26" s="58"/>
      <c r="F26" s="508"/>
      <c r="G26" s="352" t="s">
        <v>427</v>
      </c>
      <c r="H26" s="753"/>
      <c r="I26" s="753"/>
      <c r="J26" s="363"/>
      <c r="K26" s="683" t="s">
        <v>427</v>
      </c>
      <c r="L26" s="59"/>
      <c r="M26"/>
      <c r="N26"/>
      <c r="O26"/>
      <c r="P26" s="684" t="s">
        <v>898</v>
      </c>
    </row>
    <row r="27" spans="1:22" ht="15" customHeight="1" x14ac:dyDescent="0.2">
      <c r="A27" s="56">
        <v>27</v>
      </c>
      <c r="B27" s="58"/>
      <c r="C27" s="58"/>
      <c r="D27" s="58"/>
      <c r="E27" s="58"/>
      <c r="F27" s="508"/>
      <c r="G27" s="352" t="s">
        <v>427</v>
      </c>
      <c r="H27" s="753"/>
      <c r="I27" s="753"/>
      <c r="J27" s="363"/>
      <c r="K27" s="683" t="s">
        <v>427</v>
      </c>
      <c r="L27" s="59"/>
      <c r="M27"/>
      <c r="N27"/>
      <c r="O27"/>
      <c r="P27" s="684" t="s">
        <v>899</v>
      </c>
    </row>
    <row r="28" spans="1:22" ht="15" customHeight="1" x14ac:dyDescent="0.2">
      <c r="A28" s="56">
        <v>28</v>
      </c>
      <c r="B28" s="58"/>
      <c r="C28" s="58"/>
      <c r="D28" s="58"/>
      <c r="E28" s="58"/>
      <c r="F28" s="508"/>
      <c r="G28" s="352" t="s">
        <v>427</v>
      </c>
      <c r="H28" s="753"/>
      <c r="I28" s="753"/>
      <c r="J28" s="363"/>
      <c r="K28" s="683" t="s">
        <v>427</v>
      </c>
      <c r="L28" s="59"/>
      <c r="M28"/>
      <c r="N28"/>
      <c r="O28"/>
      <c r="P28" s="693" t="s">
        <v>897</v>
      </c>
    </row>
    <row r="29" spans="1:22" ht="15" customHeight="1" x14ac:dyDescent="0.2">
      <c r="A29" s="56">
        <v>29</v>
      </c>
      <c r="B29" s="58"/>
      <c r="C29" s="58"/>
      <c r="D29" s="58"/>
      <c r="E29" s="58"/>
      <c r="F29" s="508"/>
      <c r="G29" s="352" t="s">
        <v>427</v>
      </c>
      <c r="H29" s="753"/>
      <c r="I29" s="753"/>
      <c r="J29" s="363"/>
      <c r="K29" s="683" t="s">
        <v>427</v>
      </c>
      <c r="L29" s="59"/>
      <c r="M29"/>
      <c r="N29"/>
      <c r="O29"/>
      <c r="P29" s="684" t="s">
        <v>866</v>
      </c>
    </row>
    <row r="30" spans="1:22" ht="15" customHeight="1" x14ac:dyDescent="0.2">
      <c r="A30" s="56">
        <v>30</v>
      </c>
      <c r="B30" s="58"/>
      <c r="C30" s="58"/>
      <c r="D30" s="58"/>
      <c r="E30" s="58"/>
      <c r="F30" s="508"/>
      <c r="G30" s="352" t="s">
        <v>427</v>
      </c>
      <c r="H30" s="753"/>
      <c r="I30" s="753"/>
      <c r="J30" s="363"/>
      <c r="K30" s="683" t="s">
        <v>427</v>
      </c>
      <c r="L30" s="59"/>
      <c r="M30"/>
      <c r="N30"/>
      <c r="O30"/>
      <c r="P30" s="684" t="s">
        <v>867</v>
      </c>
    </row>
    <row r="31" spans="1:22" ht="15" customHeight="1" x14ac:dyDescent="0.2">
      <c r="A31" s="56">
        <v>31</v>
      </c>
      <c r="B31" s="58"/>
      <c r="C31" s="58"/>
      <c r="D31" s="58"/>
      <c r="E31" s="58"/>
      <c r="F31" s="508"/>
      <c r="G31" s="352" t="s">
        <v>427</v>
      </c>
      <c r="H31" s="753"/>
      <c r="I31" s="753"/>
      <c r="J31" s="363"/>
      <c r="K31" s="683" t="s">
        <v>427</v>
      </c>
      <c r="L31" s="59"/>
      <c r="M31"/>
      <c r="N31"/>
      <c r="O31"/>
      <c r="P31" s="684" t="s">
        <v>868</v>
      </c>
    </row>
    <row r="32" spans="1:22" ht="15" customHeight="1" x14ac:dyDescent="0.2">
      <c r="A32" s="56">
        <v>32</v>
      </c>
      <c r="B32" s="58"/>
      <c r="C32" s="58"/>
      <c r="D32" s="58"/>
      <c r="E32" s="58"/>
      <c r="F32" s="508"/>
      <c r="G32" s="352" t="s">
        <v>427</v>
      </c>
      <c r="H32" s="753"/>
      <c r="I32" s="753"/>
      <c r="J32" s="363"/>
      <c r="K32" s="683" t="s">
        <v>427</v>
      </c>
      <c r="L32" s="59"/>
      <c r="M32"/>
      <c r="N32"/>
      <c r="O32"/>
      <c r="P32" s="684" t="s">
        <v>869</v>
      </c>
    </row>
    <row r="33" spans="1:16" ht="15" customHeight="1" x14ac:dyDescent="0.2">
      <c r="A33" s="56">
        <v>33</v>
      </c>
      <c r="B33" s="58"/>
      <c r="C33" s="58"/>
      <c r="D33" s="58"/>
      <c r="E33" s="58"/>
      <c r="F33" s="508"/>
      <c r="G33" s="352" t="s">
        <v>427</v>
      </c>
      <c r="H33" s="753"/>
      <c r="I33" s="753"/>
      <c r="J33" s="363"/>
      <c r="K33" s="683" t="s">
        <v>427</v>
      </c>
      <c r="L33" s="59"/>
      <c r="M33"/>
      <c r="N33"/>
      <c r="O33"/>
      <c r="P33" s="684" t="s">
        <v>870</v>
      </c>
    </row>
    <row r="34" spans="1:16" ht="15" customHeight="1" x14ac:dyDescent="0.2">
      <c r="A34" s="56">
        <v>34</v>
      </c>
      <c r="B34" s="58"/>
      <c r="C34" s="58"/>
      <c r="D34" s="58"/>
      <c r="E34" s="58"/>
      <c r="F34" s="508"/>
      <c r="G34" s="352" t="s">
        <v>427</v>
      </c>
      <c r="H34" s="753"/>
      <c r="I34" s="753"/>
      <c r="J34" s="363"/>
      <c r="K34" s="683" t="s">
        <v>427</v>
      </c>
      <c r="L34" s="59"/>
      <c r="M34"/>
      <c r="N34"/>
      <c r="O34"/>
      <c r="P34" s="684" t="s">
        <v>871</v>
      </c>
    </row>
    <row r="35" spans="1:16" ht="15" customHeight="1" x14ac:dyDescent="0.2">
      <c r="A35" s="56">
        <v>35</v>
      </c>
      <c r="B35" s="58"/>
      <c r="C35" s="58"/>
      <c r="D35" s="58"/>
      <c r="E35" s="58"/>
      <c r="F35" s="508"/>
      <c r="G35" s="352" t="s">
        <v>427</v>
      </c>
      <c r="H35" s="753"/>
      <c r="I35" s="753"/>
      <c r="J35" s="363"/>
      <c r="K35" s="683" t="s">
        <v>427</v>
      </c>
      <c r="L35" s="59"/>
      <c r="M35"/>
      <c r="N35"/>
      <c r="O35"/>
      <c r="P35" s="684" t="s">
        <v>872</v>
      </c>
    </row>
    <row r="36" spans="1:16" ht="15" customHeight="1" x14ac:dyDescent="0.2">
      <c r="A36" s="56">
        <v>36</v>
      </c>
      <c r="B36" s="58"/>
      <c r="C36" s="58"/>
      <c r="D36" s="58"/>
      <c r="E36" s="58"/>
      <c r="F36" s="508"/>
      <c r="G36" s="352" t="s">
        <v>427</v>
      </c>
      <c r="H36" s="753"/>
      <c r="I36" s="753"/>
      <c r="J36" s="363"/>
      <c r="K36" s="683" t="s">
        <v>427</v>
      </c>
      <c r="L36" s="59"/>
      <c r="M36"/>
      <c r="N36"/>
      <c r="O36"/>
      <c r="P36" s="684" t="s">
        <v>873</v>
      </c>
    </row>
    <row r="37" spans="1:16" ht="15" customHeight="1" x14ac:dyDescent="0.2">
      <c r="A37" s="56">
        <v>37</v>
      </c>
      <c r="B37" s="58"/>
      <c r="C37" s="58"/>
      <c r="D37" s="58"/>
      <c r="E37" s="58"/>
      <c r="F37" s="508"/>
      <c r="G37" s="352" t="s">
        <v>427</v>
      </c>
      <c r="H37" s="753"/>
      <c r="I37" s="753"/>
      <c r="J37" s="363"/>
      <c r="K37" s="683" t="s">
        <v>427</v>
      </c>
      <c r="L37" s="59"/>
      <c r="M37"/>
      <c r="N37"/>
      <c r="O37"/>
      <c r="P37" s="684" t="s">
        <v>894</v>
      </c>
    </row>
    <row r="38" spans="1:16" s="443" customFormat="1" ht="15" customHeight="1" x14ac:dyDescent="0.2">
      <c r="A38" s="187"/>
      <c r="B38" s="442"/>
      <c r="C38" s="442"/>
      <c r="D38" s="442"/>
      <c r="E38" s="442"/>
      <c r="F38" s="670" t="s">
        <v>720</v>
      </c>
      <c r="G38" s="442"/>
      <c r="H38" s="442"/>
      <c r="I38" s="442"/>
      <c r="J38" s="442"/>
      <c r="K38" s="442"/>
      <c r="L38" s="59"/>
      <c r="P38" s="684" t="s">
        <v>893</v>
      </c>
    </row>
    <row r="39" spans="1:16" x14ac:dyDescent="0.2">
      <c r="A39" s="64"/>
      <c r="B39" s="66"/>
      <c r="C39" s="66"/>
      <c r="D39" s="66"/>
      <c r="E39" s="66"/>
      <c r="F39" s="66"/>
      <c r="G39" s="66"/>
      <c r="H39" s="66"/>
      <c r="I39" s="66"/>
      <c r="J39" s="66"/>
      <c r="K39" s="66"/>
      <c r="L39" s="73"/>
      <c r="M39"/>
      <c r="N39"/>
      <c r="O39"/>
      <c r="P39" s="684" t="s">
        <v>874</v>
      </c>
    </row>
    <row r="40" spans="1:16" s="1" customFormat="1" x14ac:dyDescent="0.2">
      <c r="A40" s="162"/>
      <c r="B40" s="162"/>
      <c r="C40" s="162"/>
      <c r="D40" s="162"/>
      <c r="E40" s="162"/>
      <c r="F40" s="162"/>
      <c r="G40" s="162"/>
      <c r="H40" s="162"/>
      <c r="I40" s="162"/>
      <c r="J40" s="162"/>
      <c r="K40" s="162"/>
      <c r="L40" s="162"/>
      <c r="P40" s="684" t="s">
        <v>875</v>
      </c>
    </row>
    <row r="41" spans="1:16" s="1" customFormat="1" x14ac:dyDescent="0.2">
      <c r="A41" s="162"/>
      <c r="B41" s="162"/>
      <c r="C41" s="162"/>
      <c r="D41" s="162"/>
      <c r="E41" s="162"/>
      <c r="F41" s="162"/>
      <c r="G41" s="162"/>
      <c r="H41" s="162"/>
      <c r="I41" s="162"/>
      <c r="J41" s="162"/>
      <c r="K41" s="162"/>
      <c r="L41" s="162"/>
      <c r="P41" s="684" t="s">
        <v>876</v>
      </c>
    </row>
    <row r="42" spans="1:16" s="1" customFormat="1" x14ac:dyDescent="0.2">
      <c r="A42" s="162"/>
      <c r="B42" s="162"/>
      <c r="C42" s="162"/>
      <c r="D42" s="162"/>
      <c r="E42" s="162"/>
      <c r="F42" s="162"/>
      <c r="G42" s="162"/>
      <c r="H42" s="162"/>
      <c r="I42" s="162"/>
      <c r="J42" s="162"/>
      <c r="K42" s="162"/>
      <c r="L42" s="162"/>
      <c r="P42" s="684" t="s">
        <v>877</v>
      </c>
    </row>
    <row r="43" spans="1:16" s="1" customFormat="1" x14ac:dyDescent="0.2">
      <c r="A43" s="162"/>
      <c r="B43" s="162"/>
      <c r="C43" s="162"/>
      <c r="D43" s="162"/>
      <c r="E43" s="162"/>
      <c r="F43" s="162"/>
      <c r="G43" s="162"/>
      <c r="H43" s="162"/>
      <c r="I43" s="162"/>
      <c r="J43" s="162"/>
      <c r="K43" s="162"/>
      <c r="L43" s="162"/>
      <c r="P43" s="40"/>
    </row>
    <row r="44" spans="1:16" s="1" customFormat="1" x14ac:dyDescent="0.2">
      <c r="A44" s="162"/>
      <c r="B44" s="162"/>
      <c r="C44" s="162"/>
      <c r="D44" s="162"/>
      <c r="E44" s="162"/>
      <c r="F44" s="162"/>
      <c r="G44" s="162"/>
      <c r="H44" s="162"/>
      <c r="I44" s="162"/>
      <c r="J44" s="162"/>
      <c r="K44" s="162"/>
      <c r="L44" s="162"/>
    </row>
    <row r="45" spans="1:16" s="1" customFormat="1" x14ac:dyDescent="0.2">
      <c r="A45" s="162"/>
      <c r="B45" s="162"/>
      <c r="C45" s="162"/>
      <c r="D45" s="162"/>
      <c r="E45" s="162"/>
      <c r="F45" s="162"/>
      <c r="G45" s="162"/>
      <c r="H45" s="162"/>
      <c r="I45" s="162"/>
      <c r="J45" s="162"/>
      <c r="K45" s="162"/>
      <c r="L45" s="162"/>
    </row>
    <row r="46" spans="1:16" s="1" customFormat="1" x14ac:dyDescent="0.2">
      <c r="A46" s="162"/>
      <c r="B46" s="162"/>
      <c r="C46" s="162"/>
      <c r="D46" s="162"/>
      <c r="E46" s="162"/>
      <c r="F46" s="162"/>
      <c r="G46" s="162"/>
      <c r="H46" s="162"/>
      <c r="I46" s="162"/>
      <c r="J46" s="162"/>
      <c r="K46" s="162"/>
      <c r="L46" s="162"/>
    </row>
    <row r="47" spans="1:16" s="1" customFormat="1" x14ac:dyDescent="0.2">
      <c r="A47" s="162"/>
      <c r="B47" s="162"/>
      <c r="C47" s="162"/>
      <c r="D47" s="162"/>
      <c r="E47" s="162"/>
      <c r="F47" s="162"/>
      <c r="G47" s="162"/>
      <c r="H47" s="162"/>
      <c r="I47" s="162"/>
      <c r="J47" s="162"/>
      <c r="K47" s="162"/>
      <c r="L47" s="162"/>
    </row>
    <row r="48" spans="1:16" s="1" customFormat="1" x14ac:dyDescent="0.2">
      <c r="A48" s="162"/>
      <c r="B48" s="162"/>
      <c r="C48" s="162"/>
      <c r="D48" s="162"/>
      <c r="E48" s="162"/>
      <c r="F48" s="162"/>
      <c r="G48" s="162"/>
      <c r="H48" s="162"/>
      <c r="I48" s="162"/>
      <c r="J48" s="162"/>
      <c r="K48" s="162"/>
      <c r="L48" s="162"/>
    </row>
    <row r="49" spans="1:12" s="1" customFormat="1" x14ac:dyDescent="0.2">
      <c r="A49" s="162"/>
      <c r="B49" s="162"/>
      <c r="C49" s="162"/>
      <c r="D49" s="162"/>
      <c r="E49" s="162"/>
      <c r="F49" s="162"/>
      <c r="G49" s="162"/>
      <c r="H49" s="162"/>
      <c r="I49" s="162"/>
      <c r="J49" s="162"/>
      <c r="K49" s="162"/>
      <c r="L49" s="162"/>
    </row>
    <row r="50" spans="1:12" s="1" customFormat="1" x14ac:dyDescent="0.2">
      <c r="A50" s="162"/>
      <c r="B50" s="162"/>
      <c r="C50" s="162"/>
      <c r="D50" s="162"/>
      <c r="E50" s="162"/>
      <c r="F50" s="162"/>
      <c r="G50" s="162"/>
      <c r="H50" s="162"/>
      <c r="I50" s="162"/>
      <c r="J50" s="162"/>
      <c r="K50" s="162"/>
      <c r="L50" s="162"/>
    </row>
    <row r="51" spans="1:12" s="1" customFormat="1" x14ac:dyDescent="0.2">
      <c r="A51" s="162"/>
      <c r="B51" s="162"/>
      <c r="C51" s="162"/>
      <c r="D51" s="162"/>
      <c r="E51" s="162"/>
      <c r="F51" s="162"/>
      <c r="G51" s="162"/>
      <c r="H51" s="162"/>
      <c r="I51" s="162"/>
      <c r="J51" s="162"/>
      <c r="K51" s="162"/>
      <c r="L51" s="162"/>
    </row>
    <row r="52" spans="1:12" s="1" customFormat="1" x14ac:dyDescent="0.2">
      <c r="A52" s="162"/>
      <c r="B52" s="162"/>
      <c r="C52" s="162"/>
      <c r="D52" s="162"/>
      <c r="E52" s="162"/>
      <c r="F52" s="162"/>
      <c r="G52" s="162"/>
      <c r="H52" s="162"/>
      <c r="I52" s="162"/>
      <c r="J52" s="162"/>
      <c r="K52" s="162"/>
      <c r="L52" s="162"/>
    </row>
    <row r="53" spans="1:12" s="1" customFormat="1" x14ac:dyDescent="0.2">
      <c r="A53" s="162"/>
      <c r="B53" s="162"/>
      <c r="C53" s="162"/>
      <c r="D53" s="162"/>
      <c r="E53" s="162"/>
      <c r="F53" s="162"/>
      <c r="G53" s="162"/>
      <c r="H53" s="162"/>
      <c r="I53" s="162"/>
      <c r="J53" s="162"/>
      <c r="K53" s="162"/>
      <c r="L53" s="162"/>
    </row>
    <row r="54" spans="1:12" s="1" customFormat="1" x14ac:dyDescent="0.2">
      <c r="A54" s="162"/>
      <c r="B54" s="162"/>
      <c r="C54" s="162"/>
      <c r="D54" s="162"/>
      <c r="E54" s="162"/>
      <c r="F54" s="162"/>
      <c r="G54" s="162"/>
      <c r="H54" s="162"/>
      <c r="I54" s="162"/>
      <c r="J54" s="162"/>
      <c r="K54" s="162"/>
      <c r="L54" s="162"/>
    </row>
    <row r="55" spans="1:12" s="1" customFormat="1" x14ac:dyDescent="0.2">
      <c r="A55" s="162"/>
      <c r="B55" s="162"/>
      <c r="C55" s="162"/>
      <c r="D55" s="162"/>
      <c r="E55" s="162"/>
      <c r="F55" s="162"/>
      <c r="G55" s="162"/>
      <c r="H55" s="162"/>
      <c r="I55" s="162"/>
      <c r="J55" s="162"/>
      <c r="K55" s="162"/>
      <c r="L55" s="162"/>
    </row>
    <row r="56" spans="1:12" s="1" customFormat="1" x14ac:dyDescent="0.2">
      <c r="A56" s="162"/>
      <c r="B56" s="162"/>
      <c r="C56" s="162"/>
      <c r="D56" s="162"/>
      <c r="E56" s="162"/>
      <c r="F56" s="162"/>
      <c r="G56" s="162"/>
      <c r="H56" s="162"/>
      <c r="I56" s="162"/>
      <c r="J56" s="162"/>
      <c r="K56" s="162"/>
      <c r="L56" s="162"/>
    </row>
    <row r="57" spans="1:12" s="1" customFormat="1" x14ac:dyDescent="0.2">
      <c r="A57" s="162"/>
      <c r="B57" s="162"/>
      <c r="C57" s="162"/>
      <c r="D57" s="162"/>
      <c r="E57" s="162"/>
      <c r="F57" s="162"/>
      <c r="G57" s="162"/>
      <c r="H57" s="162"/>
      <c r="I57" s="162"/>
      <c r="J57" s="162"/>
      <c r="K57" s="162"/>
      <c r="L57" s="162"/>
    </row>
    <row r="58" spans="1:12" s="1" customFormat="1" x14ac:dyDescent="0.2">
      <c r="A58" s="162"/>
      <c r="B58" s="162"/>
      <c r="C58" s="162"/>
      <c r="D58" s="162"/>
      <c r="E58" s="162"/>
      <c r="F58" s="162"/>
      <c r="G58" s="162"/>
      <c r="H58" s="162"/>
      <c r="I58" s="162"/>
      <c r="J58" s="162"/>
      <c r="K58" s="162"/>
      <c r="L58" s="162"/>
    </row>
    <row r="59" spans="1:12" s="1" customFormat="1" x14ac:dyDescent="0.2">
      <c r="A59" s="162"/>
      <c r="B59" s="162"/>
      <c r="C59" s="162"/>
      <c r="D59" s="162"/>
      <c r="E59" s="162"/>
      <c r="F59" s="162"/>
      <c r="G59" s="162"/>
      <c r="H59" s="162"/>
      <c r="I59" s="162"/>
      <c r="J59" s="162"/>
      <c r="K59" s="162"/>
      <c r="L59" s="162"/>
    </row>
    <row r="60" spans="1:12" s="1" customFormat="1" x14ac:dyDescent="0.2">
      <c r="A60" s="162"/>
      <c r="B60" s="162"/>
      <c r="C60" s="162"/>
      <c r="D60" s="162"/>
      <c r="E60" s="162"/>
      <c r="F60" s="162"/>
      <c r="G60" s="162"/>
      <c r="H60" s="162"/>
      <c r="I60" s="162"/>
      <c r="J60" s="162"/>
      <c r="K60" s="162"/>
      <c r="L60" s="162"/>
    </row>
    <row r="61" spans="1:12" s="1" customFormat="1" x14ac:dyDescent="0.2">
      <c r="A61" s="162"/>
      <c r="B61" s="162"/>
      <c r="C61" s="162"/>
      <c r="D61" s="162"/>
      <c r="E61" s="162"/>
      <c r="F61" s="162"/>
      <c r="G61" s="162"/>
      <c r="H61" s="162"/>
      <c r="I61" s="162"/>
      <c r="J61" s="162"/>
      <c r="K61" s="162"/>
      <c r="L61" s="162"/>
    </row>
    <row r="62" spans="1:12" s="1" customFormat="1" x14ac:dyDescent="0.2">
      <c r="A62" s="162"/>
      <c r="B62" s="162"/>
      <c r="C62" s="162"/>
      <c r="D62" s="162"/>
      <c r="E62" s="162"/>
      <c r="F62" s="162"/>
      <c r="G62" s="162"/>
      <c r="H62" s="162"/>
      <c r="I62" s="162"/>
      <c r="J62" s="162"/>
      <c r="K62" s="162"/>
      <c r="L62" s="162"/>
    </row>
    <row r="63" spans="1:12" s="1" customFormat="1" x14ac:dyDescent="0.2">
      <c r="A63" s="162"/>
      <c r="B63" s="162"/>
      <c r="C63" s="162"/>
      <c r="D63" s="162"/>
      <c r="E63" s="162"/>
      <c r="F63" s="162"/>
      <c r="G63" s="162"/>
      <c r="H63" s="162"/>
      <c r="I63" s="162"/>
      <c r="J63" s="162"/>
      <c r="K63" s="162"/>
      <c r="L63" s="162"/>
    </row>
    <row r="64" spans="1:12" s="1" customFormat="1" x14ac:dyDescent="0.2">
      <c r="A64" s="162"/>
      <c r="B64" s="162"/>
      <c r="C64" s="162"/>
      <c r="D64" s="162"/>
      <c r="E64" s="162"/>
      <c r="F64" s="162"/>
      <c r="G64" s="162"/>
      <c r="H64" s="162"/>
      <c r="I64" s="162"/>
      <c r="J64" s="162"/>
      <c r="K64" s="162"/>
      <c r="L64" s="162"/>
    </row>
    <row r="65" spans="1:12" s="1" customFormat="1" x14ac:dyDescent="0.2">
      <c r="A65" s="162"/>
      <c r="B65" s="162"/>
      <c r="C65" s="162"/>
      <c r="D65" s="162"/>
      <c r="E65" s="162"/>
      <c r="F65" s="162"/>
      <c r="G65" s="162"/>
      <c r="H65" s="162"/>
      <c r="I65" s="162"/>
      <c r="J65" s="162"/>
      <c r="K65" s="162"/>
      <c r="L65" s="162"/>
    </row>
    <row r="66" spans="1:12" s="1" customFormat="1" x14ac:dyDescent="0.2">
      <c r="A66" s="162"/>
      <c r="B66" s="162"/>
      <c r="C66" s="162"/>
      <c r="D66" s="162"/>
      <c r="E66" s="162"/>
      <c r="F66" s="162"/>
      <c r="G66" s="162"/>
      <c r="H66" s="162"/>
      <c r="I66" s="162"/>
      <c r="J66" s="162"/>
      <c r="K66" s="162"/>
      <c r="L66" s="162"/>
    </row>
    <row r="67" spans="1:12" s="1" customFormat="1" x14ac:dyDescent="0.2">
      <c r="A67" s="162"/>
      <c r="B67" s="162"/>
      <c r="C67" s="162"/>
      <c r="D67" s="162"/>
      <c r="E67" s="162"/>
      <c r="F67" s="162"/>
      <c r="G67" s="162"/>
      <c r="H67" s="162"/>
      <c r="I67" s="162"/>
      <c r="J67" s="162"/>
      <c r="K67" s="162"/>
      <c r="L67" s="162"/>
    </row>
    <row r="68" spans="1:12" s="1" customFormat="1" x14ac:dyDescent="0.2">
      <c r="A68" s="162"/>
      <c r="B68" s="162"/>
      <c r="C68" s="162"/>
      <c r="D68" s="162"/>
      <c r="E68" s="162"/>
      <c r="F68" s="162"/>
      <c r="G68" s="162"/>
      <c r="H68" s="162"/>
      <c r="I68" s="162"/>
      <c r="J68" s="162"/>
      <c r="K68" s="162"/>
      <c r="L68" s="162"/>
    </row>
    <row r="69" spans="1:12" s="1" customFormat="1" x14ac:dyDescent="0.2">
      <c r="A69" s="162"/>
      <c r="B69" s="162"/>
      <c r="C69" s="162"/>
      <c r="D69" s="162"/>
      <c r="E69" s="162"/>
      <c r="F69" s="162"/>
      <c r="G69" s="162"/>
      <c r="H69" s="162"/>
      <c r="I69" s="162"/>
      <c r="J69" s="162"/>
      <c r="K69" s="162"/>
      <c r="L69" s="162"/>
    </row>
    <row r="70" spans="1:12" s="1" customFormat="1" x14ac:dyDescent="0.2">
      <c r="A70" s="162"/>
      <c r="B70" s="162"/>
      <c r="C70" s="162"/>
      <c r="D70" s="162"/>
      <c r="E70" s="162"/>
      <c r="F70" s="162"/>
      <c r="G70" s="162"/>
      <c r="H70" s="162"/>
      <c r="I70" s="162"/>
      <c r="J70" s="162"/>
      <c r="K70" s="162"/>
      <c r="L70" s="162"/>
    </row>
    <row r="71" spans="1:12" s="1" customFormat="1" x14ac:dyDescent="0.2">
      <c r="A71" s="162"/>
      <c r="B71" s="162"/>
      <c r="C71" s="162"/>
      <c r="D71" s="162"/>
      <c r="E71" s="162"/>
      <c r="F71" s="162"/>
      <c r="G71" s="162"/>
      <c r="H71" s="162"/>
      <c r="I71" s="162"/>
      <c r="J71" s="162"/>
      <c r="K71" s="162"/>
      <c r="L71" s="162"/>
    </row>
    <row r="72" spans="1:12" s="1" customFormat="1" x14ac:dyDescent="0.2">
      <c r="A72" s="162"/>
      <c r="B72" s="162"/>
      <c r="C72" s="162"/>
      <c r="D72" s="162"/>
      <c r="E72" s="162"/>
      <c r="F72" s="162"/>
      <c r="G72" s="162"/>
      <c r="H72" s="162"/>
      <c r="I72" s="162"/>
      <c r="J72" s="162"/>
      <c r="K72" s="162"/>
      <c r="L72" s="162"/>
    </row>
    <row r="73" spans="1:12" s="1" customFormat="1" x14ac:dyDescent="0.2">
      <c r="A73" s="162"/>
      <c r="B73" s="162"/>
      <c r="C73" s="162"/>
      <c r="D73" s="162"/>
      <c r="E73" s="162"/>
      <c r="F73" s="162"/>
      <c r="G73" s="162"/>
      <c r="H73" s="162"/>
      <c r="I73" s="162"/>
      <c r="J73" s="162"/>
      <c r="K73" s="162"/>
      <c r="L73" s="162"/>
    </row>
    <row r="74" spans="1:12" s="1" customFormat="1" x14ac:dyDescent="0.2">
      <c r="A74" s="162"/>
      <c r="B74" s="162"/>
      <c r="C74" s="162"/>
      <c r="D74" s="162"/>
      <c r="E74" s="162"/>
      <c r="F74" s="162"/>
      <c r="G74" s="162"/>
      <c r="H74" s="162"/>
      <c r="I74" s="162"/>
      <c r="J74" s="162"/>
      <c r="K74" s="162"/>
      <c r="L74" s="162"/>
    </row>
    <row r="75" spans="1:12" s="1" customFormat="1" x14ac:dyDescent="0.2">
      <c r="A75" s="162"/>
      <c r="B75" s="162"/>
      <c r="C75" s="162"/>
      <c r="D75" s="162"/>
      <c r="E75" s="162"/>
      <c r="F75" s="162"/>
      <c r="G75" s="162"/>
      <c r="H75" s="162"/>
      <c r="I75" s="162"/>
      <c r="J75" s="162"/>
      <c r="K75" s="162"/>
      <c r="L75" s="162"/>
    </row>
    <row r="76" spans="1:12" s="1" customFormat="1" x14ac:dyDescent="0.2">
      <c r="A76" s="162"/>
      <c r="B76" s="162"/>
      <c r="C76" s="162"/>
      <c r="D76" s="162"/>
      <c r="E76" s="162"/>
      <c r="F76" s="162"/>
      <c r="G76" s="162"/>
      <c r="H76" s="162"/>
      <c r="I76" s="162"/>
      <c r="J76" s="162"/>
      <c r="K76" s="162"/>
      <c r="L76" s="162"/>
    </row>
    <row r="77" spans="1:12" s="1" customFormat="1" x14ac:dyDescent="0.2">
      <c r="A77" s="162"/>
      <c r="B77" s="162"/>
      <c r="C77" s="162"/>
      <c r="D77" s="162"/>
      <c r="E77" s="162"/>
      <c r="F77" s="162"/>
      <c r="G77" s="162"/>
      <c r="H77" s="162"/>
      <c r="I77" s="162"/>
      <c r="J77" s="162"/>
      <c r="K77" s="162"/>
      <c r="L77" s="162"/>
    </row>
    <row r="78" spans="1:12" s="1" customFormat="1" x14ac:dyDescent="0.2">
      <c r="A78" s="162"/>
      <c r="B78" s="162"/>
      <c r="C78" s="162"/>
      <c r="D78" s="162"/>
      <c r="E78" s="162"/>
      <c r="F78" s="162"/>
      <c r="G78" s="162"/>
      <c r="H78" s="162"/>
      <c r="I78" s="162"/>
      <c r="J78" s="162"/>
      <c r="K78" s="162"/>
      <c r="L78" s="162"/>
    </row>
    <row r="79" spans="1:12" s="1" customFormat="1" x14ac:dyDescent="0.2">
      <c r="A79" s="162"/>
      <c r="B79" s="162"/>
      <c r="C79" s="162"/>
      <c r="D79" s="162"/>
      <c r="E79" s="162"/>
      <c r="F79" s="162"/>
      <c r="G79" s="162"/>
      <c r="H79" s="162"/>
      <c r="I79" s="162"/>
      <c r="J79" s="162"/>
      <c r="K79" s="162"/>
      <c r="L79" s="162"/>
    </row>
    <row r="80" spans="1:12" s="1" customFormat="1" x14ac:dyDescent="0.2">
      <c r="A80" s="162"/>
      <c r="B80" s="162"/>
      <c r="C80" s="162"/>
      <c r="D80" s="162"/>
      <c r="E80" s="162"/>
      <c r="F80" s="162"/>
      <c r="G80" s="162"/>
      <c r="H80" s="162"/>
      <c r="I80" s="162"/>
      <c r="J80" s="162"/>
      <c r="K80" s="162"/>
      <c r="L80" s="162"/>
    </row>
    <row r="81" spans="1:12" s="1" customFormat="1" x14ac:dyDescent="0.2">
      <c r="A81" s="162"/>
      <c r="B81" s="162"/>
      <c r="C81" s="162"/>
      <c r="D81" s="162"/>
      <c r="E81" s="162"/>
      <c r="F81" s="162"/>
      <c r="G81" s="162"/>
      <c r="H81" s="162"/>
      <c r="I81" s="162"/>
      <c r="J81" s="162"/>
      <c r="K81" s="162"/>
      <c r="L81" s="162"/>
    </row>
    <row r="82" spans="1:12" s="1" customFormat="1" x14ac:dyDescent="0.2">
      <c r="A82" s="162"/>
      <c r="B82" s="162"/>
      <c r="C82" s="162"/>
      <c r="D82" s="162"/>
      <c r="E82" s="162"/>
      <c r="F82" s="162"/>
      <c r="G82" s="162"/>
      <c r="H82" s="162"/>
      <c r="I82" s="162"/>
      <c r="J82" s="162"/>
      <c r="K82" s="162"/>
      <c r="L82" s="162"/>
    </row>
    <row r="83" spans="1:12" s="1" customFormat="1" x14ac:dyDescent="0.2">
      <c r="A83" s="162"/>
      <c r="B83" s="162"/>
      <c r="C83" s="162"/>
      <c r="D83" s="162"/>
      <c r="E83" s="162"/>
      <c r="F83" s="162"/>
      <c r="G83" s="162"/>
      <c r="H83" s="162"/>
      <c r="I83" s="162"/>
      <c r="J83" s="162"/>
      <c r="K83" s="162"/>
      <c r="L83" s="162"/>
    </row>
    <row r="84" spans="1:12" s="1" customFormat="1" x14ac:dyDescent="0.2">
      <c r="A84" s="162"/>
      <c r="B84" s="162"/>
      <c r="C84" s="162"/>
      <c r="D84" s="162"/>
      <c r="E84" s="162"/>
      <c r="F84" s="162"/>
      <c r="G84" s="162"/>
      <c r="H84" s="162"/>
      <c r="I84" s="162"/>
      <c r="J84" s="162"/>
      <c r="K84" s="162"/>
      <c r="L84" s="162"/>
    </row>
    <row r="85" spans="1:12" s="1" customFormat="1" x14ac:dyDescent="0.2">
      <c r="A85" s="162"/>
      <c r="B85" s="162"/>
      <c r="C85" s="162"/>
      <c r="D85" s="162"/>
      <c r="E85" s="162"/>
      <c r="F85" s="162"/>
      <c r="G85" s="162"/>
      <c r="H85" s="162"/>
      <c r="I85" s="162"/>
      <c r="J85" s="162"/>
      <c r="K85" s="162"/>
      <c r="L85" s="162"/>
    </row>
    <row r="86" spans="1:12" s="1" customFormat="1" x14ac:dyDescent="0.2">
      <c r="A86" s="162"/>
      <c r="B86" s="162"/>
      <c r="C86" s="162"/>
      <c r="D86" s="162"/>
      <c r="E86" s="162"/>
      <c r="F86" s="162"/>
      <c r="G86" s="162"/>
      <c r="H86" s="162"/>
      <c r="I86" s="162"/>
      <c r="J86" s="162"/>
      <c r="K86" s="162"/>
      <c r="L86" s="162"/>
    </row>
    <row r="87" spans="1:12" s="1" customFormat="1" x14ac:dyDescent="0.2">
      <c r="A87" s="162"/>
      <c r="B87" s="162"/>
      <c r="C87" s="162"/>
      <c r="D87" s="162"/>
      <c r="E87" s="162"/>
      <c r="F87" s="162"/>
      <c r="G87" s="162"/>
      <c r="H87" s="162"/>
      <c r="I87" s="162"/>
      <c r="J87" s="162"/>
      <c r="K87" s="162"/>
      <c r="L87" s="162"/>
    </row>
    <row r="88" spans="1:12" s="1" customFormat="1" x14ac:dyDescent="0.2">
      <c r="A88" s="162"/>
      <c r="B88" s="162"/>
      <c r="C88" s="162"/>
      <c r="D88" s="162"/>
      <c r="E88" s="162"/>
      <c r="F88" s="162"/>
      <c r="G88" s="162"/>
      <c r="H88" s="162"/>
      <c r="I88" s="162"/>
      <c r="J88" s="162"/>
      <c r="K88" s="162"/>
      <c r="L88" s="162"/>
    </row>
    <row r="89" spans="1:12" s="1" customFormat="1" x14ac:dyDescent="0.2">
      <c r="A89" s="162"/>
      <c r="B89" s="162"/>
      <c r="C89" s="162"/>
      <c r="D89" s="162"/>
      <c r="E89" s="162"/>
      <c r="F89" s="162"/>
      <c r="G89" s="162"/>
      <c r="H89" s="162"/>
      <c r="I89" s="162"/>
      <c r="J89" s="162"/>
      <c r="K89" s="162"/>
      <c r="L89" s="162"/>
    </row>
    <row r="90" spans="1:12" s="1" customFormat="1" x14ac:dyDescent="0.2">
      <c r="A90" s="162"/>
      <c r="B90" s="162"/>
      <c r="C90" s="162"/>
      <c r="D90" s="162"/>
      <c r="E90" s="162"/>
      <c r="F90" s="162"/>
      <c r="G90" s="162"/>
      <c r="H90" s="162"/>
      <c r="I90" s="162"/>
      <c r="J90" s="162"/>
      <c r="K90" s="162"/>
      <c r="L90" s="162"/>
    </row>
    <row r="91" spans="1:12" s="1" customFormat="1" x14ac:dyDescent="0.2">
      <c r="A91" s="162"/>
      <c r="B91" s="162"/>
      <c r="C91" s="162"/>
      <c r="D91" s="162"/>
      <c r="E91" s="162"/>
      <c r="F91" s="162"/>
      <c r="G91" s="162"/>
      <c r="H91" s="162"/>
      <c r="I91" s="162"/>
      <c r="J91" s="162"/>
      <c r="K91" s="162"/>
      <c r="L91" s="162"/>
    </row>
    <row r="92" spans="1:12" s="1" customFormat="1" x14ac:dyDescent="0.2">
      <c r="A92" s="162"/>
      <c r="B92" s="162"/>
      <c r="C92" s="162"/>
      <c r="D92" s="162"/>
      <c r="E92" s="162"/>
      <c r="F92" s="162"/>
      <c r="G92" s="162"/>
      <c r="H92" s="162"/>
      <c r="I92" s="162"/>
      <c r="J92" s="162"/>
      <c r="K92" s="162"/>
      <c r="L92" s="162"/>
    </row>
    <row r="93" spans="1:12" s="1" customFormat="1" x14ac:dyDescent="0.2">
      <c r="A93" s="162"/>
      <c r="B93" s="162"/>
      <c r="C93" s="162"/>
      <c r="D93" s="162"/>
      <c r="E93" s="162"/>
      <c r="F93" s="162"/>
      <c r="G93" s="162"/>
      <c r="H93" s="162"/>
      <c r="I93" s="162"/>
      <c r="J93" s="162"/>
      <c r="K93" s="162"/>
      <c r="L93" s="162"/>
    </row>
    <row r="94" spans="1:12" s="1" customFormat="1" x14ac:dyDescent="0.2">
      <c r="A94" s="162"/>
      <c r="B94" s="162"/>
      <c r="C94" s="162"/>
      <c r="D94" s="162"/>
      <c r="E94" s="162"/>
      <c r="F94" s="162"/>
      <c r="G94" s="162"/>
      <c r="H94" s="162"/>
      <c r="I94" s="162"/>
      <c r="J94" s="162"/>
      <c r="K94" s="162"/>
      <c r="L94" s="162"/>
    </row>
    <row r="95" spans="1:12" s="1" customFormat="1" x14ac:dyDescent="0.2">
      <c r="A95" s="162"/>
      <c r="B95" s="162"/>
      <c r="C95" s="162"/>
      <c r="D95" s="162"/>
      <c r="E95" s="162"/>
      <c r="F95" s="162"/>
      <c r="G95" s="162"/>
      <c r="H95" s="162"/>
      <c r="I95" s="162"/>
      <c r="J95" s="162"/>
      <c r="K95" s="162"/>
      <c r="L95" s="162"/>
    </row>
    <row r="96" spans="1:12" s="1" customFormat="1" x14ac:dyDescent="0.2">
      <c r="A96" s="162"/>
      <c r="B96" s="162"/>
      <c r="C96" s="162"/>
      <c r="D96" s="162"/>
      <c r="E96" s="162"/>
      <c r="F96" s="162"/>
      <c r="G96" s="162"/>
      <c r="H96" s="162"/>
      <c r="I96" s="162"/>
      <c r="J96" s="162"/>
      <c r="K96" s="162"/>
      <c r="L96" s="162"/>
    </row>
    <row r="97" spans="1:12" s="1" customFormat="1" x14ac:dyDescent="0.2">
      <c r="A97" s="162"/>
      <c r="B97" s="162"/>
      <c r="C97" s="162"/>
      <c r="D97" s="162"/>
      <c r="E97" s="162"/>
      <c r="F97" s="162"/>
      <c r="G97" s="162"/>
      <c r="H97" s="162"/>
      <c r="I97" s="162"/>
      <c r="J97" s="162"/>
      <c r="K97" s="162"/>
      <c r="L97" s="162"/>
    </row>
    <row r="98" spans="1:12" s="1" customFormat="1" x14ac:dyDescent="0.2">
      <c r="A98" s="162"/>
      <c r="B98" s="162"/>
      <c r="C98" s="162"/>
      <c r="D98" s="162"/>
      <c r="E98" s="162"/>
      <c r="F98" s="162"/>
      <c r="G98" s="162"/>
      <c r="H98" s="162"/>
      <c r="I98" s="162"/>
      <c r="J98" s="162"/>
      <c r="K98" s="162"/>
      <c r="L98" s="162"/>
    </row>
    <row r="99" spans="1:12" s="1" customFormat="1" x14ac:dyDescent="0.2">
      <c r="A99" s="162"/>
      <c r="B99" s="162"/>
      <c r="C99" s="162"/>
      <c r="D99" s="162"/>
      <c r="E99" s="162"/>
      <c r="F99" s="162"/>
      <c r="G99" s="162"/>
      <c r="H99" s="162"/>
      <c r="I99" s="162"/>
      <c r="J99" s="162"/>
      <c r="K99" s="162"/>
      <c r="L99" s="162"/>
    </row>
    <row r="100" spans="1:12" s="1" customFormat="1" x14ac:dyDescent="0.2">
      <c r="A100" s="162"/>
      <c r="B100" s="162"/>
      <c r="C100" s="162"/>
      <c r="D100" s="162"/>
      <c r="E100" s="162"/>
      <c r="F100" s="162"/>
      <c r="G100" s="162"/>
      <c r="H100" s="162"/>
      <c r="I100" s="162"/>
      <c r="J100" s="162"/>
      <c r="K100" s="162"/>
      <c r="L100" s="162"/>
    </row>
    <row r="101" spans="1:12" s="1" customFormat="1" x14ac:dyDescent="0.2">
      <c r="A101" s="162"/>
      <c r="B101" s="162"/>
      <c r="C101" s="162"/>
      <c r="D101" s="162"/>
      <c r="E101" s="162"/>
      <c r="F101" s="162"/>
      <c r="G101" s="162"/>
      <c r="H101" s="162"/>
      <c r="I101" s="162"/>
      <c r="J101" s="162"/>
      <c r="K101" s="162"/>
      <c r="L101" s="162"/>
    </row>
    <row r="102" spans="1:12" s="1" customFormat="1" x14ac:dyDescent="0.2">
      <c r="A102" s="162"/>
      <c r="B102" s="162"/>
      <c r="C102" s="162"/>
      <c r="D102" s="162"/>
      <c r="E102" s="162"/>
      <c r="F102" s="162"/>
      <c r="G102" s="162"/>
      <c r="H102" s="162"/>
      <c r="I102" s="162"/>
      <c r="J102" s="162"/>
      <c r="K102" s="162"/>
      <c r="L102" s="162"/>
    </row>
    <row r="103" spans="1:12" s="1" customFormat="1" x14ac:dyDescent="0.2">
      <c r="A103" s="162"/>
      <c r="B103" s="162"/>
      <c r="C103" s="162"/>
      <c r="D103" s="162"/>
      <c r="E103" s="162"/>
      <c r="F103" s="162"/>
      <c r="G103" s="162"/>
      <c r="H103" s="162"/>
      <c r="I103" s="162"/>
      <c r="J103" s="162"/>
      <c r="K103" s="162"/>
      <c r="L103" s="162"/>
    </row>
    <row r="104" spans="1:12" s="1" customFormat="1" x14ac:dyDescent="0.2">
      <c r="A104" s="162"/>
      <c r="B104" s="162"/>
      <c r="C104" s="162"/>
      <c r="D104" s="162"/>
      <c r="E104" s="162"/>
      <c r="F104" s="162"/>
      <c r="G104" s="162"/>
      <c r="H104" s="162"/>
      <c r="I104" s="162"/>
      <c r="J104" s="162"/>
      <c r="K104" s="162"/>
      <c r="L104" s="162"/>
    </row>
    <row r="105" spans="1:12" s="1" customFormat="1" x14ac:dyDescent="0.2">
      <c r="A105" s="162"/>
      <c r="B105" s="162"/>
      <c r="C105" s="162"/>
      <c r="D105" s="162"/>
      <c r="E105" s="162"/>
      <c r="F105" s="162"/>
      <c r="G105" s="162"/>
      <c r="H105" s="162"/>
      <c r="I105" s="162"/>
      <c r="J105" s="162"/>
      <c r="K105" s="162"/>
      <c r="L105" s="162"/>
    </row>
    <row r="106" spans="1:12" s="1" customFormat="1" x14ac:dyDescent="0.2">
      <c r="A106" s="162"/>
      <c r="B106" s="162"/>
      <c r="C106" s="162"/>
      <c r="D106" s="162"/>
      <c r="E106" s="162"/>
      <c r="F106" s="162"/>
      <c r="G106" s="162"/>
      <c r="H106" s="162"/>
      <c r="I106" s="162"/>
      <c r="J106" s="162"/>
      <c r="K106" s="162"/>
      <c r="L106" s="162"/>
    </row>
    <row r="107" spans="1:12" s="1" customFormat="1" x14ac:dyDescent="0.2">
      <c r="A107" s="162"/>
      <c r="B107" s="162"/>
      <c r="C107" s="162"/>
      <c r="D107" s="162"/>
      <c r="E107" s="162"/>
      <c r="F107" s="162"/>
      <c r="G107" s="162"/>
      <c r="H107" s="162"/>
      <c r="I107" s="162"/>
      <c r="J107" s="162"/>
      <c r="K107" s="162"/>
      <c r="L107" s="162"/>
    </row>
    <row r="108" spans="1:12" s="1" customFormat="1" x14ac:dyDescent="0.2">
      <c r="A108" s="162"/>
      <c r="B108" s="162"/>
      <c r="C108" s="162"/>
      <c r="D108" s="162"/>
      <c r="E108" s="162"/>
      <c r="F108" s="162"/>
      <c r="G108" s="162"/>
      <c r="H108" s="162"/>
      <c r="I108" s="162"/>
      <c r="J108" s="162"/>
      <c r="K108" s="162"/>
      <c r="L108" s="162"/>
    </row>
    <row r="109" spans="1:12" s="1" customFormat="1" x14ac:dyDescent="0.2">
      <c r="A109" s="162"/>
      <c r="B109" s="162"/>
      <c r="C109" s="162"/>
      <c r="D109" s="162"/>
      <c r="E109" s="162"/>
      <c r="F109" s="162"/>
      <c r="G109" s="162"/>
      <c r="H109" s="162"/>
      <c r="I109" s="162"/>
      <c r="J109" s="162"/>
      <c r="K109" s="162"/>
      <c r="L109" s="162"/>
    </row>
    <row r="110" spans="1:12" s="1" customFormat="1" x14ac:dyDescent="0.2">
      <c r="A110" s="162"/>
      <c r="B110" s="162"/>
      <c r="C110" s="162"/>
      <c r="D110" s="162"/>
      <c r="E110" s="162"/>
      <c r="F110" s="162"/>
      <c r="G110" s="162"/>
      <c r="H110" s="162"/>
      <c r="I110" s="162"/>
      <c r="J110" s="162"/>
      <c r="K110" s="162"/>
      <c r="L110" s="162"/>
    </row>
    <row r="111" spans="1:12" s="1" customFormat="1" x14ac:dyDescent="0.2">
      <c r="A111" s="162"/>
      <c r="B111" s="162"/>
      <c r="C111" s="162"/>
      <c r="D111" s="162"/>
      <c r="E111" s="162"/>
      <c r="F111" s="162"/>
      <c r="G111" s="162"/>
      <c r="H111" s="162"/>
      <c r="I111" s="162"/>
      <c r="J111" s="162"/>
      <c r="K111" s="162"/>
      <c r="L111" s="162"/>
    </row>
    <row r="112" spans="1:12" s="1" customFormat="1" x14ac:dyDescent="0.2">
      <c r="A112" s="162"/>
      <c r="B112" s="162"/>
      <c r="C112" s="162"/>
      <c r="D112" s="162"/>
      <c r="E112" s="162"/>
      <c r="F112" s="162"/>
      <c r="G112" s="162"/>
      <c r="H112" s="162"/>
      <c r="I112" s="162"/>
      <c r="J112" s="162"/>
      <c r="K112" s="162"/>
      <c r="L112" s="162"/>
    </row>
    <row r="113" spans="1:12" s="1" customFormat="1" x14ac:dyDescent="0.2">
      <c r="A113" s="162"/>
      <c r="B113" s="162"/>
      <c r="C113" s="162"/>
      <c r="D113" s="162"/>
      <c r="E113" s="162"/>
      <c r="F113" s="162"/>
      <c r="G113" s="162"/>
      <c r="H113" s="162"/>
      <c r="I113" s="162"/>
      <c r="J113" s="162"/>
      <c r="K113" s="162"/>
      <c r="L113" s="162"/>
    </row>
    <row r="114" spans="1:12" s="1" customFormat="1" x14ac:dyDescent="0.2">
      <c r="A114" s="162"/>
      <c r="B114" s="162"/>
      <c r="C114" s="162"/>
      <c r="D114" s="162"/>
      <c r="E114" s="162"/>
      <c r="F114" s="162"/>
      <c r="G114" s="162"/>
      <c r="H114" s="162"/>
      <c r="I114" s="162"/>
      <c r="J114" s="162"/>
      <c r="K114" s="162"/>
      <c r="L114" s="162"/>
    </row>
    <row r="115" spans="1:12" s="1" customFormat="1" x14ac:dyDescent="0.2">
      <c r="A115" s="162"/>
      <c r="B115" s="162"/>
      <c r="C115" s="162"/>
      <c r="D115" s="162"/>
      <c r="E115" s="162"/>
      <c r="F115" s="162"/>
      <c r="G115" s="162"/>
      <c r="H115" s="162"/>
      <c r="I115" s="162"/>
      <c r="J115" s="162"/>
      <c r="K115" s="162"/>
      <c r="L115" s="162"/>
    </row>
    <row r="116" spans="1:12" s="1" customFormat="1" x14ac:dyDescent="0.2">
      <c r="A116" s="162"/>
      <c r="B116" s="162"/>
      <c r="C116" s="162"/>
      <c r="D116" s="162"/>
      <c r="E116" s="162"/>
      <c r="F116" s="162"/>
      <c r="G116" s="162"/>
      <c r="H116" s="162"/>
      <c r="I116" s="162"/>
      <c r="J116" s="162"/>
      <c r="K116" s="162"/>
      <c r="L116" s="162"/>
    </row>
    <row r="117" spans="1:12" s="1" customFormat="1" x14ac:dyDescent="0.2">
      <c r="A117" s="162"/>
      <c r="B117" s="162"/>
      <c r="C117" s="162"/>
      <c r="D117" s="162"/>
      <c r="E117" s="162"/>
      <c r="F117" s="162"/>
      <c r="G117" s="162"/>
      <c r="H117" s="162"/>
      <c r="I117" s="162"/>
      <c r="J117" s="162"/>
      <c r="K117" s="162"/>
      <c r="L117" s="162"/>
    </row>
    <row r="118" spans="1:12" s="1" customFormat="1" x14ac:dyDescent="0.2">
      <c r="A118" s="162"/>
      <c r="B118" s="162"/>
      <c r="C118" s="162"/>
      <c r="D118" s="162"/>
      <c r="E118" s="162"/>
      <c r="F118" s="162"/>
      <c r="G118" s="162"/>
      <c r="H118" s="162"/>
      <c r="I118" s="162"/>
      <c r="J118" s="162"/>
      <c r="K118" s="162"/>
      <c r="L118" s="162"/>
    </row>
    <row r="119" spans="1:12" s="1" customFormat="1" x14ac:dyDescent="0.2">
      <c r="A119" s="162"/>
      <c r="B119" s="162"/>
      <c r="C119" s="162"/>
      <c r="D119" s="162"/>
      <c r="E119" s="162"/>
      <c r="F119" s="162"/>
      <c r="G119" s="162"/>
      <c r="H119" s="162"/>
      <c r="I119" s="162"/>
      <c r="J119" s="162"/>
      <c r="K119" s="162"/>
      <c r="L119" s="162"/>
    </row>
    <row r="120" spans="1:12" s="1" customFormat="1" x14ac:dyDescent="0.2">
      <c r="A120" s="162"/>
      <c r="B120" s="162"/>
      <c r="C120" s="162"/>
      <c r="D120" s="162"/>
      <c r="E120" s="162"/>
      <c r="F120" s="162"/>
      <c r="G120" s="162"/>
      <c r="H120" s="162"/>
      <c r="I120" s="162"/>
      <c r="J120" s="162"/>
      <c r="K120" s="162"/>
      <c r="L120" s="162"/>
    </row>
    <row r="121" spans="1:12" s="1" customFormat="1" x14ac:dyDescent="0.2">
      <c r="A121" s="162"/>
      <c r="B121" s="162"/>
      <c r="C121" s="162"/>
      <c r="D121" s="162"/>
      <c r="E121" s="162"/>
      <c r="F121" s="162"/>
      <c r="G121" s="162"/>
      <c r="H121" s="162"/>
      <c r="I121" s="162"/>
      <c r="J121" s="162"/>
      <c r="K121" s="162"/>
      <c r="L121" s="162"/>
    </row>
    <row r="122" spans="1:12" s="1" customFormat="1" x14ac:dyDescent="0.2">
      <c r="A122" s="162"/>
      <c r="B122" s="162"/>
      <c r="C122" s="162"/>
      <c r="D122" s="162"/>
      <c r="E122" s="162"/>
      <c r="F122" s="162"/>
      <c r="G122" s="162"/>
      <c r="H122" s="162"/>
      <c r="I122" s="162"/>
      <c r="J122" s="162"/>
      <c r="K122" s="162"/>
      <c r="L122" s="162"/>
    </row>
    <row r="123" spans="1:12" s="1" customFormat="1" x14ac:dyDescent="0.2">
      <c r="A123" s="162"/>
      <c r="B123" s="162"/>
      <c r="C123" s="162"/>
      <c r="D123" s="162"/>
      <c r="E123" s="162"/>
      <c r="F123" s="162"/>
      <c r="G123" s="162"/>
      <c r="H123" s="162"/>
      <c r="I123" s="162"/>
      <c r="J123" s="162"/>
      <c r="K123" s="162"/>
      <c r="L123" s="162"/>
    </row>
    <row r="124" spans="1:12" s="1" customFormat="1" x14ac:dyDescent="0.2">
      <c r="A124" s="162"/>
      <c r="B124" s="162"/>
      <c r="C124" s="162"/>
      <c r="D124" s="162"/>
      <c r="E124" s="162"/>
      <c r="F124" s="162"/>
      <c r="G124" s="162"/>
      <c r="H124" s="162"/>
      <c r="I124" s="162"/>
      <c r="J124" s="162"/>
      <c r="K124" s="162"/>
      <c r="L124" s="162"/>
    </row>
    <row r="125" spans="1:12" s="1" customFormat="1" x14ac:dyDescent="0.2">
      <c r="A125" s="162"/>
      <c r="B125" s="162"/>
      <c r="C125" s="162"/>
      <c r="D125" s="162"/>
      <c r="E125" s="162"/>
      <c r="F125" s="162"/>
      <c r="G125" s="162"/>
      <c r="H125" s="162"/>
      <c r="I125" s="162"/>
      <c r="J125" s="162"/>
      <c r="K125" s="162"/>
      <c r="L125" s="162"/>
    </row>
    <row r="126" spans="1:12" s="1" customFormat="1" x14ac:dyDescent="0.2">
      <c r="A126" s="162"/>
      <c r="B126" s="162"/>
      <c r="C126" s="162"/>
      <c r="D126" s="162"/>
      <c r="E126" s="162"/>
      <c r="F126" s="162"/>
      <c r="G126" s="162"/>
      <c r="H126" s="162"/>
      <c r="I126" s="162"/>
      <c r="J126" s="162"/>
      <c r="K126" s="162"/>
      <c r="L126" s="162"/>
    </row>
    <row r="127" spans="1:12" s="1" customFormat="1" x14ac:dyDescent="0.2">
      <c r="A127" s="162"/>
      <c r="B127" s="162"/>
      <c r="C127" s="162"/>
      <c r="D127" s="162"/>
      <c r="E127" s="162"/>
      <c r="F127" s="162"/>
      <c r="G127" s="162"/>
      <c r="H127" s="162"/>
      <c r="I127" s="162"/>
      <c r="J127" s="162"/>
      <c r="K127" s="162"/>
      <c r="L127" s="162"/>
    </row>
    <row r="128" spans="1:12" s="1" customFormat="1" x14ac:dyDescent="0.2">
      <c r="A128" s="162"/>
      <c r="B128" s="162"/>
      <c r="C128" s="162"/>
      <c r="D128" s="162"/>
      <c r="E128" s="162"/>
      <c r="F128" s="162"/>
      <c r="G128" s="162"/>
      <c r="H128" s="162"/>
      <c r="I128" s="162"/>
      <c r="J128" s="162"/>
      <c r="K128" s="162"/>
      <c r="L128" s="162"/>
    </row>
    <row r="129" spans="1:12" s="1" customFormat="1" x14ac:dyDescent="0.2">
      <c r="A129" s="162"/>
      <c r="B129" s="162"/>
      <c r="C129" s="162"/>
      <c r="D129" s="162"/>
      <c r="E129" s="162"/>
      <c r="F129" s="162"/>
      <c r="G129" s="162"/>
      <c r="H129" s="162"/>
      <c r="I129" s="162"/>
      <c r="J129" s="162"/>
      <c r="K129" s="162"/>
      <c r="L129" s="162"/>
    </row>
    <row r="130" spans="1:12" s="1" customFormat="1" x14ac:dyDescent="0.2">
      <c r="A130" s="162"/>
      <c r="B130" s="162"/>
      <c r="C130" s="162"/>
      <c r="D130" s="162"/>
      <c r="E130" s="162"/>
      <c r="F130" s="162"/>
      <c r="G130" s="162"/>
      <c r="H130" s="162"/>
      <c r="I130" s="162"/>
      <c r="J130" s="162"/>
      <c r="K130" s="162"/>
      <c r="L130" s="162"/>
    </row>
    <row r="131" spans="1:12" s="1" customFormat="1" x14ac:dyDescent="0.2">
      <c r="A131" s="162"/>
      <c r="B131" s="162"/>
      <c r="C131" s="162"/>
      <c r="D131" s="162"/>
      <c r="E131" s="162"/>
      <c r="F131" s="162"/>
      <c r="G131" s="162"/>
      <c r="H131" s="162"/>
      <c r="I131" s="162"/>
      <c r="J131" s="162"/>
      <c r="K131" s="162"/>
      <c r="L131" s="162"/>
    </row>
    <row r="132" spans="1:12" s="1" customFormat="1" x14ac:dyDescent="0.2">
      <c r="A132" s="162"/>
      <c r="B132" s="162"/>
      <c r="C132" s="162"/>
      <c r="D132" s="162"/>
      <c r="E132" s="162"/>
      <c r="F132" s="162"/>
      <c r="G132" s="162"/>
      <c r="H132" s="162"/>
      <c r="I132" s="162"/>
      <c r="J132" s="162"/>
      <c r="K132" s="162"/>
      <c r="L132" s="162"/>
    </row>
    <row r="133" spans="1:12" s="1" customFormat="1" x14ac:dyDescent="0.2">
      <c r="A133" s="162"/>
      <c r="B133" s="162"/>
      <c r="C133" s="162"/>
      <c r="D133" s="162"/>
      <c r="E133" s="162"/>
      <c r="F133" s="162"/>
      <c r="G133" s="162"/>
      <c r="H133" s="162"/>
      <c r="I133" s="162"/>
      <c r="J133" s="162"/>
      <c r="K133" s="162"/>
      <c r="L133" s="162"/>
    </row>
    <row r="134" spans="1:12" s="1" customFormat="1" x14ac:dyDescent="0.2">
      <c r="A134" s="162"/>
      <c r="B134" s="162"/>
      <c r="C134" s="162"/>
      <c r="D134" s="162"/>
      <c r="E134" s="162"/>
      <c r="F134" s="162"/>
      <c r="G134" s="162"/>
      <c r="H134" s="162"/>
      <c r="I134" s="162"/>
      <c r="J134" s="162"/>
      <c r="K134" s="162"/>
      <c r="L134" s="162"/>
    </row>
    <row r="135" spans="1:12" s="1" customFormat="1" x14ac:dyDescent="0.2">
      <c r="A135" s="162"/>
      <c r="B135" s="162"/>
      <c r="C135" s="162"/>
      <c r="D135" s="162"/>
      <c r="E135" s="162"/>
      <c r="F135" s="162"/>
      <c r="G135" s="162"/>
      <c r="H135" s="162"/>
      <c r="I135" s="162"/>
      <c r="J135" s="162"/>
      <c r="K135" s="162"/>
      <c r="L135" s="162"/>
    </row>
    <row r="136" spans="1:12" s="1" customFormat="1" x14ac:dyDescent="0.2">
      <c r="A136" s="162"/>
      <c r="B136" s="162"/>
      <c r="C136" s="162"/>
      <c r="D136" s="162"/>
      <c r="E136" s="162"/>
      <c r="F136" s="162"/>
      <c r="G136" s="162"/>
      <c r="H136" s="162"/>
      <c r="I136" s="162"/>
      <c r="J136" s="162"/>
      <c r="K136" s="162"/>
      <c r="L136" s="162"/>
    </row>
    <row r="137" spans="1:12" s="1" customFormat="1" x14ac:dyDescent="0.2">
      <c r="A137" s="162"/>
      <c r="B137" s="162"/>
      <c r="C137" s="162"/>
      <c r="D137" s="162"/>
      <c r="E137" s="162"/>
      <c r="F137" s="162"/>
      <c r="G137" s="162"/>
      <c r="H137" s="162"/>
      <c r="I137" s="162"/>
      <c r="J137" s="162"/>
      <c r="K137" s="162"/>
      <c r="L137" s="162"/>
    </row>
    <row r="138" spans="1:12" s="1" customFormat="1" x14ac:dyDescent="0.2">
      <c r="A138" s="162"/>
      <c r="B138" s="162"/>
      <c r="C138" s="162"/>
      <c r="D138" s="162"/>
      <c r="E138" s="162"/>
      <c r="F138" s="162"/>
      <c r="G138" s="162"/>
      <c r="H138" s="162"/>
      <c r="I138" s="162"/>
      <c r="J138" s="162"/>
      <c r="K138" s="162"/>
      <c r="L138" s="162"/>
    </row>
    <row r="139" spans="1:12" s="1" customFormat="1" x14ac:dyDescent="0.2">
      <c r="A139" s="162"/>
      <c r="B139" s="162"/>
      <c r="C139" s="162"/>
      <c r="D139" s="162"/>
      <c r="E139" s="162"/>
      <c r="F139" s="162"/>
      <c r="G139" s="162"/>
      <c r="H139" s="162"/>
      <c r="I139" s="162"/>
      <c r="J139" s="162"/>
      <c r="K139" s="162"/>
      <c r="L139" s="162"/>
    </row>
    <row r="140" spans="1:12" s="1" customFormat="1" x14ac:dyDescent="0.2">
      <c r="A140" s="162"/>
      <c r="B140" s="162"/>
      <c r="C140" s="162"/>
      <c r="D140" s="162"/>
      <c r="E140" s="162"/>
      <c r="F140" s="162"/>
      <c r="G140" s="162"/>
      <c r="H140" s="162"/>
      <c r="I140" s="162"/>
      <c r="J140" s="162"/>
      <c r="K140" s="162"/>
      <c r="L140" s="162"/>
    </row>
    <row r="141" spans="1:12" s="1" customFormat="1" x14ac:dyDescent="0.2">
      <c r="A141" s="162"/>
      <c r="B141" s="162"/>
      <c r="C141" s="162"/>
      <c r="D141" s="162"/>
      <c r="E141" s="162"/>
      <c r="F141" s="162"/>
      <c r="G141" s="162"/>
      <c r="H141" s="162"/>
      <c r="I141" s="162"/>
      <c r="J141" s="162"/>
      <c r="K141" s="162"/>
      <c r="L141" s="162"/>
    </row>
    <row r="142" spans="1:12" s="1" customFormat="1" x14ac:dyDescent="0.2">
      <c r="A142" s="162"/>
      <c r="B142" s="162"/>
      <c r="C142" s="162"/>
      <c r="D142" s="162"/>
      <c r="E142" s="162"/>
      <c r="F142" s="162"/>
      <c r="G142" s="162"/>
      <c r="H142" s="162"/>
      <c r="I142" s="162"/>
      <c r="J142" s="162"/>
      <c r="K142" s="162"/>
      <c r="L142" s="162"/>
    </row>
    <row r="143" spans="1:12" s="1" customFormat="1" x14ac:dyDescent="0.2">
      <c r="A143" s="162"/>
      <c r="B143" s="162"/>
      <c r="C143" s="162"/>
      <c r="D143" s="162"/>
      <c r="E143" s="162"/>
      <c r="F143" s="162"/>
      <c r="G143" s="162"/>
      <c r="H143" s="162"/>
      <c r="I143" s="162"/>
      <c r="J143" s="162"/>
      <c r="K143" s="162"/>
      <c r="L143" s="162"/>
    </row>
    <row r="144" spans="1:12" s="1" customFormat="1" x14ac:dyDescent="0.2">
      <c r="A144" s="162"/>
      <c r="B144" s="162"/>
      <c r="C144" s="162"/>
      <c r="D144" s="162"/>
      <c r="E144" s="162"/>
      <c r="F144" s="162"/>
      <c r="G144" s="162"/>
      <c r="H144" s="162"/>
      <c r="I144" s="162"/>
      <c r="J144" s="162"/>
      <c r="K144" s="162"/>
      <c r="L144" s="162"/>
    </row>
    <row r="145" spans="1:12" s="1" customFormat="1" x14ac:dyDescent="0.2">
      <c r="A145" s="162"/>
      <c r="B145" s="162"/>
      <c r="C145" s="162"/>
      <c r="D145" s="162"/>
      <c r="E145" s="162"/>
      <c r="F145" s="162"/>
      <c r="G145" s="162"/>
      <c r="H145" s="162"/>
      <c r="I145" s="162"/>
      <c r="J145" s="162"/>
      <c r="K145" s="162"/>
      <c r="L145" s="162"/>
    </row>
    <row r="146" spans="1:12" s="1" customFormat="1" x14ac:dyDescent="0.2">
      <c r="A146" s="162"/>
      <c r="B146" s="162"/>
      <c r="C146" s="162"/>
      <c r="D146" s="162"/>
      <c r="E146" s="162"/>
      <c r="F146" s="162"/>
      <c r="G146" s="162"/>
      <c r="H146" s="162"/>
      <c r="I146" s="162"/>
      <c r="J146" s="162"/>
      <c r="K146" s="162"/>
      <c r="L146" s="162"/>
    </row>
    <row r="147" spans="1:12" s="1" customFormat="1" x14ac:dyDescent="0.2">
      <c r="A147" s="162"/>
      <c r="B147" s="162"/>
      <c r="C147" s="162"/>
      <c r="D147" s="162"/>
      <c r="E147" s="162"/>
      <c r="F147" s="162"/>
      <c r="G147" s="162"/>
      <c r="H147" s="162"/>
      <c r="I147" s="162"/>
      <c r="J147" s="162"/>
      <c r="K147" s="162"/>
      <c r="L147" s="162"/>
    </row>
    <row r="148" spans="1:12" s="1" customFormat="1" x14ac:dyDescent="0.2">
      <c r="A148" s="162"/>
      <c r="B148" s="162"/>
      <c r="C148" s="162"/>
      <c r="D148" s="162"/>
      <c r="E148" s="162"/>
      <c r="F148" s="162"/>
      <c r="G148" s="162"/>
      <c r="H148" s="162"/>
      <c r="I148" s="162"/>
      <c r="J148" s="162"/>
      <c r="K148" s="162"/>
      <c r="L148" s="162"/>
    </row>
    <row r="149" spans="1:12" s="1" customFormat="1" x14ac:dyDescent="0.2">
      <c r="A149" s="162"/>
      <c r="B149" s="162"/>
      <c r="C149" s="162"/>
      <c r="D149" s="162"/>
      <c r="E149" s="162"/>
      <c r="F149" s="162"/>
      <c r="G149" s="162"/>
      <c r="H149" s="162"/>
      <c r="I149" s="162"/>
      <c r="J149" s="162"/>
      <c r="K149" s="162"/>
      <c r="L149" s="162"/>
    </row>
    <row r="150" spans="1:12" s="1" customFormat="1" x14ac:dyDescent="0.2">
      <c r="A150" s="162"/>
      <c r="B150" s="162"/>
      <c r="C150" s="162"/>
      <c r="D150" s="162"/>
      <c r="E150" s="162"/>
      <c r="F150" s="162"/>
      <c r="G150" s="162"/>
      <c r="H150" s="162"/>
      <c r="I150" s="162"/>
      <c r="J150" s="162"/>
      <c r="K150" s="162"/>
      <c r="L150" s="162"/>
    </row>
    <row r="151" spans="1:12" s="1" customFormat="1" x14ac:dyDescent="0.2">
      <c r="A151" s="162"/>
      <c r="B151" s="162"/>
      <c r="C151" s="162"/>
      <c r="D151" s="162"/>
      <c r="E151" s="162"/>
      <c r="F151" s="162"/>
      <c r="G151" s="162"/>
      <c r="H151" s="162"/>
      <c r="I151" s="162"/>
      <c r="J151" s="162"/>
      <c r="K151" s="162"/>
      <c r="L151" s="162"/>
    </row>
    <row r="152" spans="1:12" s="1" customFormat="1" x14ac:dyDescent="0.2">
      <c r="A152" s="162"/>
      <c r="B152" s="162"/>
      <c r="C152" s="162"/>
      <c r="D152" s="162"/>
      <c r="E152" s="162"/>
      <c r="F152" s="162"/>
      <c r="G152" s="162"/>
      <c r="H152" s="162"/>
      <c r="I152" s="162"/>
      <c r="J152" s="162"/>
      <c r="K152" s="162"/>
      <c r="L152" s="162"/>
    </row>
    <row r="153" spans="1:12" s="1" customFormat="1" x14ac:dyDescent="0.2">
      <c r="A153" s="162"/>
      <c r="B153" s="162"/>
      <c r="C153" s="162"/>
      <c r="D153" s="162"/>
      <c r="E153" s="162"/>
      <c r="F153" s="162"/>
      <c r="G153" s="162"/>
      <c r="H153" s="162"/>
      <c r="I153" s="162"/>
      <c r="J153" s="162"/>
      <c r="K153" s="162"/>
      <c r="L153" s="162"/>
    </row>
    <row r="154" spans="1:12" s="1" customFormat="1" x14ac:dyDescent="0.2">
      <c r="A154" s="162"/>
      <c r="B154" s="162"/>
      <c r="C154" s="162"/>
      <c r="D154" s="162"/>
      <c r="E154" s="162"/>
      <c r="F154" s="162"/>
      <c r="G154" s="162"/>
      <c r="H154" s="162"/>
      <c r="I154" s="162"/>
      <c r="J154" s="162"/>
      <c r="K154" s="162"/>
      <c r="L154" s="162"/>
    </row>
    <row r="155" spans="1:12" s="1" customFormat="1" x14ac:dyDescent="0.2">
      <c r="A155" s="162"/>
      <c r="B155" s="162"/>
      <c r="C155" s="162"/>
      <c r="D155" s="162"/>
      <c r="E155" s="162"/>
      <c r="F155" s="162"/>
      <c r="G155" s="162"/>
      <c r="H155" s="162"/>
      <c r="I155" s="162"/>
      <c r="J155" s="162"/>
      <c r="K155" s="162"/>
      <c r="L155" s="162"/>
    </row>
    <row r="156" spans="1:12" s="1" customFormat="1" x14ac:dyDescent="0.2">
      <c r="A156" s="162"/>
      <c r="B156" s="162"/>
      <c r="C156" s="162"/>
      <c r="D156" s="162"/>
      <c r="E156" s="162"/>
      <c r="F156" s="162"/>
      <c r="G156" s="162"/>
      <c r="H156" s="162"/>
      <c r="I156" s="162"/>
      <c r="J156" s="162"/>
      <c r="K156" s="162"/>
      <c r="L156" s="162"/>
    </row>
    <row r="157" spans="1:12" s="1" customFormat="1" x14ac:dyDescent="0.2">
      <c r="A157" s="162"/>
      <c r="B157" s="162"/>
      <c r="C157" s="162"/>
      <c r="D157" s="162"/>
      <c r="E157" s="162"/>
      <c r="F157" s="162"/>
      <c r="G157" s="162"/>
      <c r="H157" s="162"/>
      <c r="I157" s="162"/>
      <c r="J157" s="162"/>
      <c r="K157" s="162"/>
      <c r="L157" s="162"/>
    </row>
    <row r="158" spans="1:12" s="1" customFormat="1" x14ac:dyDescent="0.2">
      <c r="A158" s="162"/>
      <c r="B158" s="162"/>
      <c r="C158" s="162"/>
      <c r="D158" s="162"/>
      <c r="E158" s="162"/>
      <c r="F158" s="162"/>
      <c r="G158" s="162"/>
      <c r="H158" s="162"/>
      <c r="I158" s="162"/>
      <c r="J158" s="162"/>
      <c r="K158" s="162"/>
      <c r="L158" s="162"/>
    </row>
    <row r="159" spans="1:12" s="1" customFormat="1" x14ac:dyDescent="0.2">
      <c r="A159" s="162"/>
      <c r="B159" s="162"/>
      <c r="C159" s="162"/>
      <c r="D159" s="162"/>
      <c r="E159" s="162"/>
      <c r="F159" s="162"/>
      <c r="G159" s="162"/>
      <c r="H159" s="162"/>
      <c r="I159" s="162"/>
      <c r="J159" s="162"/>
      <c r="K159" s="162"/>
      <c r="L159" s="162"/>
    </row>
    <row r="160" spans="1:12" s="1" customFormat="1" x14ac:dyDescent="0.2">
      <c r="A160" s="162"/>
      <c r="B160" s="162"/>
      <c r="C160" s="162"/>
      <c r="D160" s="162"/>
      <c r="E160" s="162"/>
      <c r="F160" s="162"/>
      <c r="G160" s="162"/>
      <c r="H160" s="162"/>
      <c r="I160" s="162"/>
      <c r="J160" s="162"/>
      <c r="K160" s="162"/>
      <c r="L160" s="162"/>
    </row>
    <row r="161" spans="1:12" s="1" customFormat="1" x14ac:dyDescent="0.2">
      <c r="A161" s="162"/>
      <c r="B161" s="162"/>
      <c r="C161" s="162"/>
      <c r="D161" s="162"/>
      <c r="E161" s="162"/>
      <c r="F161" s="162"/>
      <c r="G161" s="162"/>
      <c r="H161" s="162"/>
      <c r="I161" s="162"/>
      <c r="J161" s="162"/>
      <c r="K161" s="162"/>
      <c r="L161" s="162"/>
    </row>
    <row r="162" spans="1:12" s="1" customFormat="1" x14ac:dyDescent="0.2">
      <c r="A162" s="162"/>
      <c r="B162" s="162"/>
      <c r="C162" s="162"/>
      <c r="D162" s="162"/>
      <c r="E162" s="162"/>
      <c r="F162" s="162"/>
      <c r="G162" s="162"/>
      <c r="H162" s="162"/>
      <c r="I162" s="162"/>
      <c r="J162" s="162"/>
      <c r="K162" s="162"/>
      <c r="L162" s="162"/>
    </row>
    <row r="163" spans="1:12" s="1" customFormat="1" x14ac:dyDescent="0.2">
      <c r="A163" s="162"/>
      <c r="B163" s="162"/>
      <c r="C163" s="162"/>
      <c r="D163" s="162"/>
      <c r="E163" s="162"/>
      <c r="F163" s="162"/>
      <c r="G163" s="162"/>
      <c r="H163" s="162"/>
      <c r="I163" s="162"/>
      <c r="J163" s="162"/>
      <c r="K163" s="162"/>
      <c r="L163" s="162"/>
    </row>
    <row r="164" spans="1:12" s="1" customFormat="1" x14ac:dyDescent="0.2">
      <c r="A164" s="162"/>
      <c r="B164" s="162"/>
      <c r="C164" s="162"/>
      <c r="D164" s="162"/>
      <c r="E164" s="162"/>
      <c r="F164" s="162"/>
      <c r="G164" s="162"/>
      <c r="H164" s="162"/>
      <c r="I164" s="162"/>
      <c r="J164" s="162"/>
      <c r="K164" s="162"/>
      <c r="L164" s="162"/>
    </row>
    <row r="165" spans="1:12" s="1" customFormat="1" x14ac:dyDescent="0.2">
      <c r="A165" s="162"/>
      <c r="B165" s="162"/>
      <c r="C165" s="162"/>
      <c r="D165" s="162"/>
      <c r="E165" s="162"/>
      <c r="F165" s="162"/>
      <c r="G165" s="162"/>
      <c r="H165" s="162"/>
      <c r="I165" s="162"/>
      <c r="J165" s="162"/>
      <c r="K165" s="162"/>
      <c r="L165" s="162"/>
    </row>
    <row r="166" spans="1:12" s="1" customFormat="1" x14ac:dyDescent="0.2">
      <c r="A166" s="162"/>
      <c r="B166" s="162"/>
      <c r="C166" s="162"/>
      <c r="D166" s="162"/>
      <c r="E166" s="162"/>
      <c r="F166" s="162"/>
      <c r="G166" s="162"/>
      <c r="H166" s="162"/>
      <c r="I166" s="162"/>
      <c r="J166" s="162"/>
      <c r="K166" s="162"/>
      <c r="L166" s="162"/>
    </row>
    <row r="167" spans="1:12" s="1" customFormat="1" x14ac:dyDescent="0.2">
      <c r="A167" s="162"/>
      <c r="B167" s="162"/>
      <c r="C167" s="162"/>
      <c r="D167" s="162"/>
      <c r="E167" s="162"/>
      <c r="F167" s="162"/>
      <c r="G167" s="162"/>
      <c r="H167" s="162"/>
      <c r="I167" s="162"/>
      <c r="J167" s="162"/>
      <c r="K167" s="162"/>
      <c r="L167" s="162"/>
    </row>
    <row r="168" spans="1:12" s="1" customFormat="1" x14ac:dyDescent="0.2">
      <c r="A168" s="162"/>
      <c r="B168" s="162"/>
      <c r="C168" s="162"/>
      <c r="D168" s="162"/>
      <c r="E168" s="162"/>
      <c r="F168" s="162"/>
      <c r="G168" s="162"/>
      <c r="H168" s="162"/>
      <c r="I168" s="162"/>
      <c r="J168" s="162"/>
      <c r="K168" s="162"/>
      <c r="L168" s="162"/>
    </row>
    <row r="169" spans="1:12" s="1" customFormat="1" x14ac:dyDescent="0.2">
      <c r="A169" s="162"/>
      <c r="B169" s="162"/>
      <c r="C169" s="162"/>
      <c r="D169" s="162"/>
      <c r="E169" s="162"/>
      <c r="F169" s="162"/>
      <c r="G169" s="162"/>
      <c r="H169" s="162"/>
      <c r="I169" s="162"/>
      <c r="J169" s="162"/>
      <c r="K169" s="162"/>
      <c r="L169" s="162"/>
    </row>
    <row r="170" spans="1:12" s="1" customFormat="1" x14ac:dyDescent="0.2">
      <c r="A170" s="162"/>
      <c r="B170" s="162"/>
      <c r="C170" s="162"/>
      <c r="D170" s="162"/>
      <c r="E170" s="162"/>
      <c r="F170" s="162"/>
      <c r="G170" s="162"/>
      <c r="H170" s="162"/>
      <c r="I170" s="162"/>
      <c r="J170" s="162"/>
      <c r="K170" s="162"/>
      <c r="L170" s="162"/>
    </row>
    <row r="171" spans="1:12" s="1" customFormat="1" x14ac:dyDescent="0.2">
      <c r="A171" s="162"/>
      <c r="B171" s="162"/>
      <c r="C171" s="162"/>
      <c r="D171" s="162"/>
      <c r="E171" s="162"/>
      <c r="F171" s="162"/>
      <c r="G171" s="162"/>
      <c r="H171" s="162"/>
      <c r="I171" s="162"/>
      <c r="J171" s="162"/>
      <c r="K171" s="162"/>
      <c r="L171" s="162"/>
    </row>
    <row r="172" spans="1:12" s="1" customFormat="1" x14ac:dyDescent="0.2">
      <c r="A172" s="162"/>
      <c r="B172" s="162"/>
      <c r="C172" s="162"/>
      <c r="D172" s="162"/>
      <c r="E172" s="162"/>
      <c r="F172" s="162"/>
      <c r="G172" s="162"/>
      <c r="H172" s="162"/>
      <c r="I172" s="162"/>
      <c r="J172" s="162"/>
      <c r="K172" s="162"/>
      <c r="L172" s="162"/>
    </row>
    <row r="173" spans="1:12" s="1" customFormat="1" x14ac:dyDescent="0.2">
      <c r="A173" s="162"/>
      <c r="B173" s="162"/>
      <c r="C173" s="162"/>
      <c r="D173" s="162"/>
      <c r="E173" s="162"/>
      <c r="F173" s="162"/>
      <c r="G173" s="162"/>
      <c r="H173" s="162"/>
      <c r="I173" s="162"/>
      <c r="J173" s="162"/>
      <c r="K173" s="162"/>
      <c r="L173" s="162"/>
    </row>
    <row r="174" spans="1:12" s="1" customFormat="1" x14ac:dyDescent="0.2">
      <c r="A174" s="162"/>
      <c r="B174" s="162"/>
      <c r="C174" s="162"/>
      <c r="D174" s="162"/>
      <c r="E174" s="162"/>
      <c r="F174" s="162"/>
      <c r="G174" s="162"/>
      <c r="H174" s="162"/>
      <c r="I174" s="162"/>
      <c r="J174" s="162"/>
      <c r="K174" s="162"/>
      <c r="L174" s="162"/>
    </row>
    <row r="175" spans="1:12" s="1" customFormat="1" x14ac:dyDescent="0.2">
      <c r="A175" s="162"/>
      <c r="B175" s="162"/>
      <c r="C175" s="162"/>
      <c r="D175" s="162"/>
      <c r="E175" s="162"/>
      <c r="F175" s="162"/>
      <c r="G175" s="162"/>
      <c r="H175" s="162"/>
      <c r="I175" s="162"/>
      <c r="J175" s="162"/>
      <c r="K175" s="162"/>
      <c r="L175" s="162"/>
    </row>
    <row r="176" spans="1:12" s="1" customFormat="1" x14ac:dyDescent="0.2">
      <c r="A176" s="162"/>
      <c r="B176" s="162"/>
      <c r="C176" s="162"/>
      <c r="D176" s="162"/>
      <c r="E176" s="162"/>
      <c r="F176" s="162"/>
      <c r="G176" s="162"/>
      <c r="H176" s="162"/>
      <c r="I176" s="162"/>
      <c r="J176" s="162"/>
      <c r="K176" s="162"/>
      <c r="L176" s="162"/>
    </row>
    <row r="177" spans="1:12" s="1" customFormat="1" x14ac:dyDescent="0.2">
      <c r="A177" s="162"/>
      <c r="B177" s="162"/>
      <c r="C177" s="162"/>
      <c r="D177" s="162"/>
      <c r="E177" s="162"/>
      <c r="F177" s="162"/>
      <c r="G177" s="162"/>
      <c r="H177" s="162"/>
      <c r="I177" s="162"/>
      <c r="J177" s="162"/>
      <c r="K177" s="162"/>
      <c r="L177" s="162"/>
    </row>
    <row r="178" spans="1:12" s="1" customFormat="1" x14ac:dyDescent="0.2">
      <c r="A178" s="162"/>
      <c r="B178" s="162"/>
      <c r="C178" s="162"/>
      <c r="D178" s="162"/>
      <c r="E178" s="162"/>
      <c r="F178" s="162"/>
      <c r="G178" s="162"/>
      <c r="H178" s="162"/>
      <c r="I178" s="162"/>
      <c r="J178" s="162"/>
      <c r="K178" s="162"/>
      <c r="L178" s="162"/>
    </row>
    <row r="179" spans="1:12" s="1" customFormat="1" x14ac:dyDescent="0.2">
      <c r="A179" s="162"/>
      <c r="B179" s="162"/>
      <c r="C179" s="162"/>
      <c r="D179" s="162"/>
      <c r="E179" s="162"/>
      <c r="F179" s="162"/>
      <c r="G179" s="162"/>
      <c r="H179" s="162"/>
      <c r="I179" s="162"/>
      <c r="J179" s="162"/>
      <c r="K179" s="162"/>
      <c r="L179" s="162"/>
    </row>
    <row r="180" spans="1:12" s="1" customFormat="1" x14ac:dyDescent="0.2">
      <c r="A180" s="162"/>
      <c r="B180" s="162"/>
      <c r="C180" s="162"/>
      <c r="D180" s="162"/>
      <c r="E180" s="162"/>
      <c r="F180" s="162"/>
      <c r="G180" s="162"/>
      <c r="H180" s="162"/>
      <c r="I180" s="162"/>
      <c r="J180" s="162"/>
      <c r="K180" s="162"/>
      <c r="L180" s="162"/>
    </row>
    <row r="181" spans="1:12" s="1" customFormat="1" x14ac:dyDescent="0.2">
      <c r="A181" s="162"/>
      <c r="B181" s="162"/>
      <c r="C181" s="162"/>
      <c r="D181" s="162"/>
      <c r="E181" s="162"/>
      <c r="F181" s="162"/>
      <c r="G181" s="162"/>
      <c r="H181" s="162"/>
      <c r="I181" s="162"/>
      <c r="J181" s="162"/>
      <c r="K181" s="162"/>
      <c r="L181" s="162"/>
    </row>
    <row r="182" spans="1:12" s="1" customFormat="1" x14ac:dyDescent="0.2">
      <c r="A182" s="162"/>
      <c r="B182" s="162"/>
      <c r="C182" s="162"/>
      <c r="D182" s="162"/>
      <c r="E182" s="162"/>
      <c r="F182" s="162"/>
      <c r="G182" s="162"/>
      <c r="H182" s="162"/>
      <c r="I182" s="162"/>
      <c r="J182" s="162"/>
      <c r="K182" s="162"/>
      <c r="L182" s="162"/>
    </row>
    <row r="183" spans="1:12" s="1" customFormat="1" x14ac:dyDescent="0.2">
      <c r="A183" s="162"/>
      <c r="B183" s="162"/>
      <c r="C183" s="162"/>
      <c r="D183" s="162"/>
      <c r="E183" s="162"/>
      <c r="F183" s="162"/>
      <c r="G183" s="162"/>
      <c r="H183" s="162"/>
      <c r="I183" s="162"/>
      <c r="J183" s="162"/>
      <c r="K183" s="162"/>
      <c r="L183" s="162"/>
    </row>
    <row r="184" spans="1:12" s="1" customFormat="1" x14ac:dyDescent="0.2">
      <c r="A184" s="162"/>
      <c r="B184" s="162"/>
      <c r="C184" s="162"/>
      <c r="D184" s="162"/>
      <c r="E184" s="162"/>
      <c r="F184" s="162"/>
      <c r="G184" s="162"/>
      <c r="H184" s="162"/>
      <c r="I184" s="162"/>
      <c r="J184" s="162"/>
      <c r="K184" s="162"/>
      <c r="L184" s="162"/>
    </row>
    <row r="185" spans="1:12" s="1" customFormat="1" x14ac:dyDescent="0.2">
      <c r="A185" s="162"/>
      <c r="B185" s="162"/>
      <c r="C185" s="162"/>
      <c r="D185" s="162"/>
      <c r="E185" s="162"/>
      <c r="F185" s="162"/>
      <c r="G185" s="162"/>
      <c r="H185" s="162"/>
      <c r="I185" s="162"/>
      <c r="J185" s="162"/>
      <c r="K185" s="162"/>
      <c r="L185" s="162"/>
    </row>
    <row r="186" spans="1:12" s="1" customFormat="1" x14ac:dyDescent="0.2">
      <c r="A186" s="162"/>
      <c r="B186" s="162"/>
      <c r="C186" s="162"/>
      <c r="D186" s="162"/>
      <c r="E186" s="162"/>
      <c r="F186" s="162"/>
      <c r="G186" s="162"/>
      <c r="H186" s="162"/>
      <c r="I186" s="162"/>
      <c r="J186" s="162"/>
      <c r="K186" s="162"/>
      <c r="L186" s="162"/>
    </row>
    <row r="187" spans="1:12" s="1" customFormat="1" x14ac:dyDescent="0.2">
      <c r="A187" s="162"/>
      <c r="B187" s="162"/>
      <c r="C187" s="162"/>
      <c r="D187" s="162"/>
      <c r="E187" s="162"/>
      <c r="F187" s="162"/>
      <c r="G187" s="162"/>
      <c r="H187" s="162"/>
      <c r="I187" s="162"/>
      <c r="J187" s="162"/>
      <c r="K187" s="162"/>
      <c r="L187" s="162"/>
    </row>
    <row r="188" spans="1:12" s="1" customFormat="1" x14ac:dyDescent="0.2">
      <c r="A188" s="162"/>
      <c r="B188" s="162"/>
      <c r="C188" s="162"/>
      <c r="D188" s="162"/>
      <c r="E188" s="162"/>
      <c r="F188" s="162"/>
      <c r="G188" s="162"/>
      <c r="H188" s="162"/>
      <c r="I188" s="162"/>
      <c r="J188" s="162"/>
      <c r="K188" s="162"/>
      <c r="L188" s="162"/>
    </row>
    <row r="189" spans="1:12" s="1" customFormat="1" x14ac:dyDescent="0.2">
      <c r="A189" s="162"/>
      <c r="B189" s="162"/>
      <c r="C189" s="162"/>
      <c r="D189" s="162"/>
      <c r="E189" s="162"/>
      <c r="F189" s="162"/>
      <c r="G189" s="162"/>
      <c r="H189" s="162"/>
      <c r="I189" s="162"/>
      <c r="J189" s="162"/>
      <c r="K189" s="162"/>
      <c r="L189" s="162"/>
    </row>
    <row r="190" spans="1:12" s="1" customFormat="1" x14ac:dyDescent="0.2">
      <c r="A190" s="162"/>
      <c r="B190" s="162"/>
      <c r="C190" s="162"/>
      <c r="D190" s="162"/>
      <c r="E190" s="162"/>
      <c r="F190" s="162"/>
      <c r="G190" s="162"/>
      <c r="H190" s="162"/>
      <c r="I190" s="162"/>
      <c r="J190" s="162"/>
      <c r="K190" s="162"/>
      <c r="L190" s="162"/>
    </row>
    <row r="191" spans="1:12" s="1" customFormat="1" x14ac:dyDescent="0.2">
      <c r="A191" s="162"/>
      <c r="B191" s="162"/>
      <c r="C191" s="162"/>
      <c r="D191" s="162"/>
      <c r="E191" s="162"/>
      <c r="F191" s="162"/>
      <c r="G191" s="162"/>
      <c r="H191" s="162"/>
      <c r="I191" s="162"/>
      <c r="J191" s="162"/>
      <c r="K191" s="162"/>
      <c r="L191" s="162"/>
    </row>
    <row r="192" spans="1:12" s="1" customFormat="1" x14ac:dyDescent="0.2">
      <c r="A192" s="162"/>
      <c r="B192" s="162"/>
      <c r="C192" s="162"/>
      <c r="D192" s="162"/>
      <c r="E192" s="162"/>
      <c r="F192" s="162"/>
      <c r="G192" s="162"/>
      <c r="H192" s="162"/>
      <c r="I192" s="162"/>
      <c r="J192" s="162"/>
      <c r="K192" s="162"/>
      <c r="L192" s="162"/>
    </row>
    <row r="193" spans="1:12" s="1" customFormat="1" x14ac:dyDescent="0.2">
      <c r="A193" s="162"/>
      <c r="B193" s="162"/>
      <c r="C193" s="162"/>
      <c r="D193" s="162"/>
      <c r="E193" s="162"/>
      <c r="F193" s="162"/>
      <c r="G193" s="162"/>
      <c r="H193" s="162"/>
      <c r="I193" s="162"/>
      <c r="J193" s="162"/>
      <c r="K193" s="162"/>
      <c r="L193" s="162"/>
    </row>
    <row r="194" spans="1:12" s="1" customFormat="1" x14ac:dyDescent="0.2">
      <c r="A194" s="162"/>
      <c r="B194" s="162"/>
      <c r="C194" s="162"/>
      <c r="D194" s="162"/>
      <c r="E194" s="162"/>
      <c r="F194" s="162"/>
      <c r="G194" s="162"/>
      <c r="H194" s="162"/>
      <c r="I194" s="162"/>
      <c r="J194" s="162"/>
      <c r="K194" s="162"/>
      <c r="L194" s="162"/>
    </row>
    <row r="195" spans="1:12" s="1" customFormat="1" x14ac:dyDescent="0.2">
      <c r="A195" s="162"/>
      <c r="B195" s="162"/>
      <c r="C195" s="162"/>
      <c r="D195" s="162"/>
      <c r="E195" s="162"/>
      <c r="F195" s="162"/>
      <c r="G195" s="162"/>
      <c r="H195" s="162"/>
      <c r="I195" s="162"/>
      <c r="J195" s="162"/>
      <c r="K195" s="162"/>
      <c r="L195" s="162"/>
    </row>
    <row r="196" spans="1:12" s="1" customFormat="1" x14ac:dyDescent="0.2">
      <c r="A196" s="162"/>
      <c r="B196" s="162"/>
      <c r="C196" s="162"/>
      <c r="D196" s="162"/>
      <c r="E196" s="162"/>
      <c r="F196" s="162"/>
      <c r="G196" s="162"/>
      <c r="H196" s="162"/>
      <c r="I196" s="162"/>
      <c r="J196" s="162"/>
      <c r="K196" s="162"/>
      <c r="L196" s="162"/>
    </row>
    <row r="197" spans="1:12" s="1" customFormat="1" x14ac:dyDescent="0.2">
      <c r="A197" s="162"/>
      <c r="B197" s="162"/>
      <c r="C197" s="162"/>
      <c r="D197" s="162"/>
      <c r="E197" s="162"/>
      <c r="F197" s="162"/>
      <c r="G197" s="162"/>
      <c r="H197" s="162"/>
      <c r="I197" s="162"/>
      <c r="J197" s="162"/>
      <c r="K197" s="162"/>
      <c r="L197" s="162"/>
    </row>
    <row r="198" spans="1:12" s="1" customFormat="1" x14ac:dyDescent="0.2">
      <c r="A198" s="162"/>
      <c r="B198" s="162"/>
      <c r="C198" s="162"/>
      <c r="D198" s="162"/>
      <c r="E198" s="162"/>
      <c r="F198" s="162"/>
      <c r="G198" s="162"/>
      <c r="H198" s="162"/>
      <c r="I198" s="162"/>
      <c r="J198" s="162"/>
      <c r="K198" s="162"/>
      <c r="L198" s="162"/>
    </row>
    <row r="199" spans="1:12" s="1" customFormat="1" x14ac:dyDescent="0.2">
      <c r="A199" s="162"/>
      <c r="B199" s="162"/>
      <c r="C199" s="162"/>
      <c r="D199" s="162"/>
      <c r="E199" s="162"/>
      <c r="F199" s="162"/>
      <c r="G199" s="162"/>
      <c r="H199" s="162"/>
      <c r="I199" s="162"/>
      <c r="J199" s="162"/>
      <c r="K199" s="162"/>
      <c r="L199" s="162"/>
    </row>
    <row r="200" spans="1:12" s="1" customFormat="1" x14ac:dyDescent="0.2">
      <c r="A200" s="162"/>
      <c r="B200" s="162"/>
      <c r="C200" s="162"/>
      <c r="D200" s="162"/>
      <c r="E200" s="162"/>
      <c r="F200" s="162"/>
      <c r="G200" s="162"/>
      <c r="H200" s="162"/>
      <c r="I200" s="162"/>
      <c r="J200" s="162"/>
      <c r="K200" s="162"/>
      <c r="L200" s="162"/>
    </row>
    <row r="201" spans="1:12" s="1" customFormat="1" x14ac:dyDescent="0.2">
      <c r="A201" s="162"/>
      <c r="B201" s="162"/>
      <c r="C201" s="162"/>
      <c r="D201" s="162"/>
      <c r="E201" s="162"/>
      <c r="F201" s="162"/>
      <c r="G201" s="162"/>
      <c r="H201" s="162"/>
      <c r="I201" s="162"/>
      <c r="J201" s="162"/>
      <c r="K201" s="162"/>
      <c r="L201" s="162"/>
    </row>
    <row r="202" spans="1:12" s="1" customFormat="1" x14ac:dyDescent="0.2">
      <c r="A202" s="162"/>
      <c r="B202" s="162"/>
      <c r="C202" s="162"/>
      <c r="D202" s="162"/>
      <c r="E202" s="162"/>
      <c r="F202" s="162"/>
      <c r="G202" s="162"/>
      <c r="H202" s="162"/>
      <c r="I202" s="162"/>
      <c r="J202" s="162"/>
      <c r="K202" s="162"/>
      <c r="L202" s="162"/>
    </row>
    <row r="203" spans="1:12" s="1" customFormat="1" x14ac:dyDescent="0.2">
      <c r="A203" s="162"/>
      <c r="B203" s="162"/>
      <c r="C203" s="162"/>
      <c r="D203" s="162"/>
      <c r="E203" s="162"/>
      <c r="F203" s="162"/>
      <c r="G203" s="162"/>
      <c r="H203" s="162"/>
      <c r="I203" s="162"/>
      <c r="J203" s="162"/>
      <c r="K203" s="162"/>
      <c r="L203" s="162"/>
    </row>
    <row r="204" spans="1:12" s="1" customFormat="1" x14ac:dyDescent="0.2">
      <c r="A204" s="162"/>
      <c r="B204" s="162"/>
      <c r="C204" s="162"/>
      <c r="D204" s="162"/>
      <c r="E204" s="162"/>
      <c r="F204" s="162"/>
      <c r="G204" s="162"/>
      <c r="H204" s="162"/>
      <c r="I204" s="162"/>
      <c r="J204" s="162"/>
      <c r="K204" s="162"/>
      <c r="L204" s="162"/>
    </row>
    <row r="205" spans="1:12" s="1" customFormat="1" x14ac:dyDescent="0.2">
      <c r="A205" s="162"/>
      <c r="B205" s="162"/>
      <c r="C205" s="162"/>
      <c r="D205" s="162"/>
      <c r="E205" s="162"/>
      <c r="F205" s="162"/>
      <c r="G205" s="162"/>
      <c r="H205" s="162"/>
      <c r="I205" s="162"/>
      <c r="J205" s="162"/>
      <c r="K205" s="162"/>
      <c r="L205" s="162"/>
    </row>
    <row r="206" spans="1:12" s="1" customFormat="1" x14ac:dyDescent="0.2">
      <c r="A206" s="162"/>
      <c r="B206" s="162"/>
      <c r="C206" s="162"/>
      <c r="D206" s="162"/>
      <c r="E206" s="162"/>
      <c r="F206" s="162"/>
      <c r="G206" s="162"/>
      <c r="H206" s="162"/>
      <c r="I206" s="162"/>
      <c r="J206" s="162"/>
      <c r="K206" s="162"/>
      <c r="L206" s="162"/>
    </row>
    <row r="207" spans="1:12" s="1" customFormat="1" x14ac:dyDescent="0.2">
      <c r="A207" s="162"/>
      <c r="B207" s="162"/>
      <c r="C207" s="162"/>
      <c r="D207" s="162"/>
      <c r="E207" s="162"/>
      <c r="F207" s="162"/>
      <c r="G207" s="162"/>
      <c r="H207" s="162"/>
      <c r="I207" s="162"/>
      <c r="J207" s="162"/>
      <c r="K207" s="162"/>
      <c r="L207" s="162"/>
    </row>
    <row r="208" spans="1:12" s="1" customFormat="1" x14ac:dyDescent="0.2">
      <c r="A208" s="162"/>
      <c r="B208" s="162"/>
      <c r="C208" s="162"/>
      <c r="D208" s="162"/>
      <c r="E208" s="162"/>
      <c r="F208" s="162"/>
      <c r="G208" s="162"/>
      <c r="H208" s="162"/>
      <c r="I208" s="162"/>
      <c r="J208" s="162"/>
      <c r="K208" s="162"/>
      <c r="L208" s="162"/>
    </row>
    <row r="209" spans="1:12" s="1" customFormat="1" x14ac:dyDescent="0.2">
      <c r="A209" s="162"/>
      <c r="B209" s="162"/>
      <c r="C209" s="162"/>
      <c r="D209" s="162"/>
      <c r="E209" s="162"/>
      <c r="F209" s="162"/>
      <c r="G209" s="162"/>
      <c r="H209" s="162"/>
      <c r="I209" s="162"/>
      <c r="J209" s="162"/>
      <c r="K209" s="162"/>
      <c r="L209" s="162"/>
    </row>
    <row r="210" spans="1:12" s="1" customFormat="1" x14ac:dyDescent="0.2">
      <c r="A210" s="162"/>
      <c r="B210" s="162"/>
      <c r="C210" s="162"/>
      <c r="D210" s="162"/>
      <c r="E210" s="162"/>
      <c r="F210" s="162"/>
      <c r="G210" s="162"/>
      <c r="H210" s="162"/>
      <c r="I210" s="162"/>
      <c r="J210" s="162"/>
      <c r="K210" s="162"/>
      <c r="L210" s="162"/>
    </row>
    <row r="211" spans="1:12" s="1" customFormat="1" x14ac:dyDescent="0.2">
      <c r="A211" s="162"/>
      <c r="B211" s="162"/>
      <c r="C211" s="162"/>
      <c r="D211" s="162"/>
      <c r="E211" s="162"/>
      <c r="F211" s="162"/>
      <c r="G211" s="162"/>
      <c r="H211" s="162"/>
      <c r="I211" s="162"/>
      <c r="J211" s="162"/>
      <c r="K211" s="162"/>
      <c r="L211" s="162"/>
    </row>
    <row r="212" spans="1:12" s="1" customFormat="1" x14ac:dyDescent="0.2">
      <c r="A212" s="162"/>
      <c r="B212" s="162"/>
      <c r="C212" s="162"/>
      <c r="D212" s="162"/>
      <c r="E212" s="162"/>
      <c r="F212" s="162"/>
      <c r="G212" s="162"/>
      <c r="H212" s="162"/>
      <c r="I212" s="162"/>
      <c r="J212" s="162"/>
      <c r="K212" s="162"/>
      <c r="L212" s="162"/>
    </row>
    <row r="213" spans="1:12" s="1" customFormat="1" x14ac:dyDescent="0.2">
      <c r="A213" s="162"/>
      <c r="B213" s="162"/>
      <c r="C213" s="162"/>
      <c r="D213" s="162"/>
      <c r="E213" s="162"/>
      <c r="F213" s="162"/>
      <c r="G213" s="162"/>
      <c r="H213" s="162"/>
      <c r="I213" s="162"/>
      <c r="J213" s="162"/>
      <c r="K213" s="162"/>
      <c r="L213" s="162"/>
    </row>
    <row r="214" spans="1:12" s="1" customFormat="1" x14ac:dyDescent="0.2">
      <c r="A214" s="162"/>
      <c r="B214" s="162"/>
      <c r="C214" s="162"/>
      <c r="D214" s="162"/>
      <c r="E214" s="162"/>
      <c r="F214" s="162"/>
      <c r="G214" s="162"/>
      <c r="H214" s="162"/>
      <c r="I214" s="162"/>
      <c r="J214" s="162"/>
      <c r="K214" s="162"/>
      <c r="L214" s="162"/>
    </row>
    <row r="215" spans="1:12" s="1" customFormat="1" x14ac:dyDescent="0.2">
      <c r="A215" s="162"/>
      <c r="B215" s="162"/>
      <c r="C215" s="162"/>
      <c r="D215" s="162"/>
      <c r="E215" s="162"/>
      <c r="F215" s="162"/>
      <c r="G215" s="162"/>
      <c r="H215" s="162"/>
      <c r="I215" s="162"/>
      <c r="J215" s="162"/>
      <c r="K215" s="162"/>
      <c r="L215" s="162"/>
    </row>
    <row r="216" spans="1:12" s="1" customFormat="1" x14ac:dyDescent="0.2">
      <c r="A216" s="162"/>
      <c r="B216" s="162"/>
      <c r="C216" s="162"/>
      <c r="D216" s="162"/>
      <c r="E216" s="162"/>
      <c r="F216" s="162"/>
      <c r="G216" s="162"/>
      <c r="H216" s="162"/>
      <c r="I216" s="162"/>
      <c r="J216" s="162"/>
      <c r="K216" s="162"/>
      <c r="L216" s="162"/>
    </row>
    <row r="217" spans="1:12" s="1" customFormat="1" x14ac:dyDescent="0.2">
      <c r="A217" s="162"/>
      <c r="B217" s="162"/>
      <c r="C217" s="162"/>
      <c r="D217" s="162"/>
      <c r="E217" s="162"/>
      <c r="F217" s="162"/>
      <c r="G217" s="162"/>
      <c r="H217" s="162"/>
      <c r="I217" s="162"/>
      <c r="J217" s="162"/>
      <c r="K217" s="162"/>
      <c r="L217" s="162"/>
    </row>
    <row r="218" spans="1:12" s="1" customFormat="1" x14ac:dyDescent="0.2">
      <c r="A218" s="162"/>
      <c r="B218" s="162"/>
      <c r="C218" s="162"/>
      <c r="D218" s="162"/>
      <c r="E218" s="162"/>
      <c r="F218" s="162"/>
      <c r="G218" s="162"/>
      <c r="H218" s="162"/>
      <c r="I218" s="162"/>
      <c r="J218" s="162"/>
      <c r="K218" s="162"/>
      <c r="L218" s="162"/>
    </row>
    <row r="219" spans="1:12" s="1" customFormat="1" x14ac:dyDescent="0.2">
      <c r="A219" s="162"/>
      <c r="B219" s="162"/>
      <c r="C219" s="162"/>
      <c r="D219" s="162"/>
      <c r="E219" s="162"/>
      <c r="F219" s="162"/>
      <c r="G219" s="162"/>
      <c r="H219" s="162"/>
      <c r="I219" s="162"/>
      <c r="J219" s="162"/>
      <c r="K219" s="162"/>
      <c r="L219" s="162"/>
    </row>
    <row r="220" spans="1:12" s="1" customFormat="1" x14ac:dyDescent="0.2">
      <c r="A220" s="162"/>
      <c r="B220" s="162"/>
      <c r="C220" s="162"/>
      <c r="D220" s="162"/>
      <c r="E220" s="162"/>
      <c r="F220" s="162"/>
      <c r="G220" s="162"/>
      <c r="H220" s="162"/>
      <c r="I220" s="162"/>
      <c r="J220" s="162"/>
      <c r="K220" s="162"/>
      <c r="L220" s="162"/>
    </row>
    <row r="221" spans="1:12" s="1" customFormat="1" x14ac:dyDescent="0.2">
      <c r="A221" s="162"/>
      <c r="B221" s="162"/>
      <c r="C221" s="162"/>
      <c r="D221" s="162"/>
      <c r="E221" s="162"/>
      <c r="F221" s="162"/>
      <c r="G221" s="162"/>
      <c r="H221" s="162"/>
      <c r="I221" s="162"/>
      <c r="J221" s="162"/>
      <c r="K221" s="162"/>
      <c r="L221" s="162"/>
    </row>
    <row r="222" spans="1:12" s="1" customFormat="1" x14ac:dyDescent="0.2">
      <c r="A222" s="162"/>
      <c r="B222" s="162"/>
      <c r="C222" s="162"/>
      <c r="D222" s="162"/>
      <c r="E222" s="162"/>
      <c r="F222" s="162"/>
      <c r="G222" s="162"/>
      <c r="H222" s="162"/>
      <c r="I222" s="162"/>
      <c r="J222" s="162"/>
      <c r="K222" s="162"/>
      <c r="L222" s="162"/>
    </row>
    <row r="223" spans="1:12" s="1" customFormat="1" x14ac:dyDescent="0.2">
      <c r="A223" s="162"/>
      <c r="B223" s="162"/>
      <c r="C223" s="162"/>
      <c r="D223" s="162"/>
      <c r="E223" s="162"/>
      <c r="F223" s="162"/>
      <c r="G223" s="162"/>
      <c r="H223" s="162"/>
      <c r="I223" s="162"/>
      <c r="J223" s="162"/>
      <c r="K223" s="162"/>
      <c r="L223" s="162"/>
    </row>
    <row r="224" spans="1:12" s="1" customFormat="1" x14ac:dyDescent="0.2">
      <c r="A224" s="162"/>
      <c r="B224" s="162"/>
      <c r="C224" s="162"/>
      <c r="D224" s="162"/>
      <c r="E224" s="162"/>
      <c r="F224" s="162"/>
      <c r="G224" s="162"/>
      <c r="H224" s="162"/>
      <c r="I224" s="162"/>
      <c r="J224" s="162"/>
      <c r="K224" s="162"/>
      <c r="L224" s="162"/>
    </row>
    <row r="225" spans="1:12" s="1" customFormat="1" x14ac:dyDescent="0.2">
      <c r="A225" s="162"/>
      <c r="B225" s="162"/>
      <c r="C225" s="162"/>
      <c r="D225" s="162"/>
      <c r="E225" s="162"/>
      <c r="F225" s="162"/>
      <c r="G225" s="162"/>
      <c r="H225" s="162"/>
      <c r="I225" s="162"/>
      <c r="J225" s="162"/>
      <c r="K225" s="162"/>
      <c r="L225" s="162"/>
    </row>
    <row r="226" spans="1:12" s="1" customFormat="1" x14ac:dyDescent="0.2">
      <c r="A226" s="162"/>
      <c r="B226" s="162"/>
      <c r="C226" s="162"/>
      <c r="D226" s="162"/>
      <c r="E226" s="162"/>
      <c r="F226" s="162"/>
      <c r="G226" s="162"/>
      <c r="H226" s="162"/>
      <c r="I226" s="162"/>
      <c r="J226" s="162"/>
      <c r="K226" s="162"/>
      <c r="L226" s="162"/>
    </row>
    <row r="227" spans="1:12" s="1" customFormat="1" x14ac:dyDescent="0.2">
      <c r="A227" s="162"/>
      <c r="B227" s="162"/>
      <c r="C227" s="162"/>
      <c r="D227" s="162"/>
      <c r="E227" s="162"/>
      <c r="F227" s="162"/>
      <c r="G227" s="162"/>
      <c r="H227" s="162"/>
      <c r="I227" s="162"/>
      <c r="J227" s="162"/>
      <c r="K227" s="162"/>
      <c r="L227" s="162"/>
    </row>
    <row r="228" spans="1:12" s="1" customFormat="1" x14ac:dyDescent="0.2">
      <c r="A228" s="162"/>
      <c r="B228" s="162"/>
      <c r="C228" s="162"/>
      <c r="D228" s="162"/>
      <c r="E228" s="162"/>
      <c r="F228" s="162"/>
      <c r="G228" s="162"/>
      <c r="H228" s="162"/>
      <c r="I228" s="162"/>
      <c r="J228" s="162"/>
      <c r="K228" s="162"/>
      <c r="L228" s="162"/>
    </row>
    <row r="229" spans="1:12" s="1" customFormat="1" x14ac:dyDescent="0.2">
      <c r="A229" s="162"/>
      <c r="B229" s="162"/>
      <c r="C229" s="162"/>
      <c r="D229" s="162"/>
      <c r="E229" s="162"/>
      <c r="F229" s="162"/>
      <c r="G229" s="162"/>
      <c r="H229" s="162"/>
      <c r="I229" s="162"/>
      <c r="J229" s="162"/>
      <c r="K229" s="162"/>
      <c r="L229" s="162"/>
    </row>
    <row r="230" spans="1:12" s="1" customFormat="1" x14ac:dyDescent="0.2">
      <c r="A230" s="162"/>
      <c r="B230" s="162"/>
      <c r="C230" s="162"/>
      <c r="D230" s="162"/>
      <c r="E230" s="162"/>
      <c r="F230" s="162"/>
      <c r="G230" s="162"/>
      <c r="H230" s="162"/>
      <c r="I230" s="162"/>
      <c r="J230" s="162"/>
      <c r="K230" s="162"/>
      <c r="L230" s="162"/>
    </row>
    <row r="231" spans="1:12" s="1" customFormat="1" x14ac:dyDescent="0.2">
      <c r="A231" s="162"/>
      <c r="B231" s="162"/>
      <c r="C231" s="162"/>
      <c r="D231" s="162"/>
      <c r="E231" s="162"/>
      <c r="F231" s="162"/>
      <c r="G231" s="162"/>
      <c r="H231" s="162"/>
      <c r="I231" s="162"/>
      <c r="J231" s="162"/>
      <c r="K231" s="162"/>
      <c r="L231" s="162"/>
    </row>
    <row r="232" spans="1:12" s="1" customFormat="1" x14ac:dyDescent="0.2">
      <c r="A232" s="162"/>
      <c r="B232" s="162"/>
      <c r="C232" s="162"/>
      <c r="D232" s="162"/>
      <c r="E232" s="162"/>
      <c r="F232" s="162"/>
      <c r="G232" s="162"/>
      <c r="H232" s="162"/>
      <c r="I232" s="162"/>
      <c r="J232" s="162"/>
      <c r="K232" s="162"/>
      <c r="L232" s="162"/>
    </row>
    <row r="233" spans="1:12" s="1" customFormat="1" x14ac:dyDescent="0.2">
      <c r="A233" s="162"/>
      <c r="B233" s="162"/>
      <c r="C233" s="162"/>
      <c r="D233" s="162"/>
      <c r="E233" s="162"/>
      <c r="F233" s="162"/>
      <c r="G233" s="162"/>
      <c r="H233" s="162"/>
      <c r="I233" s="162"/>
      <c r="J233" s="162"/>
      <c r="K233" s="162"/>
      <c r="L233" s="162"/>
    </row>
    <row r="234" spans="1:12" s="1" customFormat="1" x14ac:dyDescent="0.2">
      <c r="A234" s="162"/>
      <c r="B234" s="162"/>
      <c r="C234" s="162"/>
      <c r="D234" s="162"/>
      <c r="E234" s="162"/>
      <c r="F234" s="162"/>
      <c r="G234" s="162"/>
      <c r="H234" s="162"/>
      <c r="I234" s="162"/>
      <c r="J234" s="162"/>
      <c r="K234" s="162"/>
      <c r="L234" s="162"/>
    </row>
    <row r="235" spans="1:12" s="1" customFormat="1" x14ac:dyDescent="0.2">
      <c r="A235" s="162"/>
      <c r="B235" s="162"/>
      <c r="C235" s="162"/>
      <c r="D235" s="162"/>
      <c r="E235" s="162"/>
      <c r="F235" s="162"/>
      <c r="G235" s="162"/>
      <c r="H235" s="162"/>
      <c r="I235" s="162"/>
      <c r="J235" s="162"/>
      <c r="K235" s="162"/>
      <c r="L235" s="162"/>
    </row>
    <row r="236" spans="1:12" s="1" customFormat="1" x14ac:dyDescent="0.2">
      <c r="A236" s="162"/>
      <c r="B236" s="162"/>
      <c r="C236" s="162"/>
      <c r="D236" s="162"/>
      <c r="E236" s="162"/>
      <c r="F236" s="162"/>
      <c r="G236" s="162"/>
      <c r="H236" s="162"/>
      <c r="I236" s="162"/>
      <c r="J236" s="162"/>
      <c r="K236" s="162"/>
      <c r="L236" s="162"/>
    </row>
    <row r="237" spans="1:12" s="1" customFormat="1" x14ac:dyDescent="0.2">
      <c r="A237" s="162"/>
      <c r="B237" s="162"/>
      <c r="C237" s="162"/>
      <c r="D237" s="162"/>
      <c r="E237" s="162"/>
      <c r="F237" s="162"/>
      <c r="G237" s="162"/>
      <c r="H237" s="162"/>
      <c r="I237" s="162"/>
      <c r="J237" s="162"/>
      <c r="K237" s="162"/>
      <c r="L237" s="162"/>
    </row>
    <row r="238" spans="1:12" s="1" customFormat="1" x14ac:dyDescent="0.2">
      <c r="A238" s="162"/>
      <c r="B238" s="162"/>
      <c r="C238" s="162"/>
      <c r="D238" s="162"/>
      <c r="E238" s="162"/>
      <c r="F238" s="162"/>
      <c r="G238" s="162"/>
      <c r="H238" s="162"/>
      <c r="I238" s="162"/>
      <c r="J238" s="162"/>
      <c r="K238" s="162"/>
      <c r="L238" s="162"/>
    </row>
    <row r="239" spans="1:12" s="1" customFormat="1" x14ac:dyDescent="0.2">
      <c r="A239" s="162"/>
      <c r="B239" s="162"/>
      <c r="C239" s="162"/>
      <c r="D239" s="162"/>
      <c r="E239" s="162"/>
      <c r="F239" s="162"/>
      <c r="G239" s="162"/>
      <c r="H239" s="162"/>
      <c r="I239" s="162"/>
      <c r="J239" s="162"/>
      <c r="K239" s="162"/>
      <c r="L239" s="162"/>
    </row>
    <row r="240" spans="1:12" s="1" customFormat="1" x14ac:dyDescent="0.2">
      <c r="A240" s="162"/>
      <c r="B240" s="162"/>
      <c r="C240" s="162"/>
      <c r="D240" s="162"/>
      <c r="E240" s="162"/>
      <c r="F240" s="162"/>
      <c r="G240" s="162"/>
      <c r="H240" s="162"/>
      <c r="I240" s="162"/>
      <c r="J240" s="162"/>
      <c r="K240" s="162"/>
      <c r="L240" s="162"/>
    </row>
    <row r="241" spans="1:12" s="1" customFormat="1" x14ac:dyDescent="0.2">
      <c r="A241" s="162"/>
      <c r="B241" s="162"/>
      <c r="C241" s="162"/>
      <c r="D241" s="162"/>
      <c r="E241" s="162"/>
      <c r="F241" s="162"/>
      <c r="G241" s="162"/>
      <c r="H241" s="162"/>
      <c r="I241" s="162"/>
      <c r="J241" s="162"/>
      <c r="K241" s="162"/>
      <c r="L241" s="162"/>
    </row>
    <row r="242" spans="1:12" s="1" customFormat="1" x14ac:dyDescent="0.2">
      <c r="A242" s="162"/>
      <c r="B242" s="162"/>
      <c r="C242" s="162"/>
      <c r="D242" s="162"/>
      <c r="E242" s="162"/>
      <c r="F242" s="162"/>
      <c r="G242" s="162"/>
      <c r="H242" s="162"/>
      <c r="I242" s="162"/>
      <c r="J242" s="162"/>
      <c r="K242" s="162"/>
      <c r="L242" s="162"/>
    </row>
    <row r="243" spans="1:12" s="1" customFormat="1" x14ac:dyDescent="0.2">
      <c r="A243" s="162"/>
      <c r="B243" s="162"/>
      <c r="C243" s="162"/>
      <c r="D243" s="162"/>
      <c r="E243" s="162"/>
      <c r="F243" s="162"/>
      <c r="G243" s="162"/>
      <c r="H243" s="162"/>
      <c r="I243" s="162"/>
      <c r="J243" s="162"/>
      <c r="K243" s="162"/>
      <c r="L243" s="162"/>
    </row>
    <row r="244" spans="1:12" s="1" customFormat="1" x14ac:dyDescent="0.2">
      <c r="A244" s="162"/>
      <c r="B244" s="162"/>
      <c r="C244" s="162"/>
      <c r="D244" s="162"/>
      <c r="E244" s="162"/>
      <c r="F244" s="162"/>
      <c r="G244" s="162"/>
      <c r="H244" s="162"/>
      <c r="I244" s="162"/>
      <c r="J244" s="162"/>
      <c r="K244" s="162"/>
      <c r="L244" s="162"/>
    </row>
    <row r="245" spans="1:12" s="1" customFormat="1" x14ac:dyDescent="0.2">
      <c r="A245" s="162"/>
      <c r="B245" s="162"/>
      <c r="C245" s="162"/>
      <c r="D245" s="162"/>
      <c r="E245" s="162"/>
      <c r="F245" s="162"/>
      <c r="G245" s="162"/>
      <c r="H245" s="162"/>
      <c r="I245" s="162"/>
      <c r="J245" s="162"/>
      <c r="K245" s="162"/>
      <c r="L245" s="162"/>
    </row>
    <row r="246" spans="1:12" s="1" customFormat="1" x14ac:dyDescent="0.2">
      <c r="A246" s="162"/>
      <c r="B246" s="162"/>
      <c r="C246" s="162"/>
      <c r="D246" s="162"/>
      <c r="E246" s="162"/>
      <c r="F246" s="162"/>
      <c r="G246" s="162"/>
      <c r="H246" s="162"/>
      <c r="I246" s="162"/>
      <c r="J246" s="162"/>
      <c r="K246" s="162"/>
      <c r="L246" s="162"/>
    </row>
    <row r="247" spans="1:12" s="1" customFormat="1" x14ac:dyDescent="0.2">
      <c r="A247" s="162"/>
      <c r="B247" s="162"/>
      <c r="C247" s="162"/>
      <c r="D247" s="162"/>
      <c r="E247" s="162"/>
      <c r="F247" s="162"/>
      <c r="G247" s="162"/>
      <c r="H247" s="162"/>
      <c r="I247" s="162"/>
      <c r="J247" s="162"/>
      <c r="K247" s="162"/>
      <c r="L247" s="162"/>
    </row>
    <row r="248" spans="1:12" s="1" customFormat="1" x14ac:dyDescent="0.2">
      <c r="A248" s="162"/>
      <c r="B248" s="162"/>
      <c r="C248" s="162"/>
      <c r="D248" s="162"/>
      <c r="E248" s="162"/>
      <c r="F248" s="162"/>
      <c r="G248" s="162"/>
      <c r="H248" s="162"/>
      <c r="I248" s="162"/>
      <c r="J248" s="162"/>
      <c r="K248" s="162"/>
      <c r="L248" s="162"/>
    </row>
    <row r="249" spans="1:12" s="1" customFormat="1" x14ac:dyDescent="0.2">
      <c r="A249" s="162"/>
      <c r="B249" s="162"/>
      <c r="C249" s="162"/>
      <c r="D249" s="162"/>
      <c r="E249" s="162"/>
      <c r="F249" s="162"/>
      <c r="G249" s="162"/>
      <c r="H249" s="162"/>
      <c r="I249" s="162"/>
      <c r="J249" s="162"/>
      <c r="K249" s="162"/>
      <c r="L249" s="162"/>
    </row>
    <row r="250" spans="1:12" s="1" customFormat="1" x14ac:dyDescent="0.2">
      <c r="A250" s="162"/>
      <c r="B250" s="162"/>
      <c r="C250" s="162"/>
      <c r="D250" s="162"/>
      <c r="E250" s="162"/>
      <c r="F250" s="162"/>
      <c r="G250" s="162"/>
      <c r="H250" s="162"/>
      <c r="I250" s="162"/>
      <c r="J250" s="162"/>
      <c r="K250" s="162"/>
      <c r="L250" s="162"/>
    </row>
    <row r="251" spans="1:12" s="1" customFormat="1" x14ac:dyDescent="0.2">
      <c r="A251" s="162"/>
      <c r="B251" s="162"/>
      <c r="C251" s="162"/>
      <c r="D251" s="162"/>
      <c r="E251" s="162"/>
      <c r="F251" s="162"/>
      <c r="G251" s="162"/>
      <c r="H251" s="162"/>
      <c r="I251" s="162"/>
      <c r="J251" s="162"/>
      <c r="K251" s="162"/>
      <c r="L251" s="162"/>
    </row>
    <row r="252" spans="1:12" s="1" customFormat="1" x14ac:dyDescent="0.2">
      <c r="A252" s="162"/>
      <c r="B252" s="162"/>
      <c r="C252" s="162"/>
      <c r="D252" s="162"/>
      <c r="E252" s="162"/>
      <c r="F252" s="162"/>
      <c r="G252" s="162"/>
      <c r="H252" s="162"/>
      <c r="I252" s="162"/>
      <c r="J252" s="162"/>
      <c r="K252" s="162"/>
      <c r="L252" s="162"/>
    </row>
    <row r="253" spans="1:12" s="1" customFormat="1" x14ac:dyDescent="0.2">
      <c r="A253" s="162"/>
      <c r="B253" s="162"/>
      <c r="C253" s="162"/>
      <c r="D253" s="162"/>
      <c r="E253" s="162"/>
      <c r="F253" s="162"/>
      <c r="G253" s="162"/>
      <c r="H253" s="162"/>
      <c r="I253" s="162"/>
      <c r="J253" s="162"/>
      <c r="K253" s="162"/>
      <c r="L253" s="162"/>
    </row>
    <row r="254" spans="1:12" s="1" customFormat="1" x14ac:dyDescent="0.2">
      <c r="A254" s="162"/>
      <c r="B254" s="162"/>
      <c r="C254" s="162"/>
      <c r="D254" s="162"/>
      <c r="E254" s="162"/>
      <c r="F254" s="162"/>
      <c r="G254" s="162"/>
      <c r="H254" s="162"/>
      <c r="I254" s="162"/>
      <c r="J254" s="162"/>
      <c r="K254" s="162"/>
      <c r="L254" s="162"/>
    </row>
    <row r="255" spans="1:12" s="1" customFormat="1" x14ac:dyDescent="0.2">
      <c r="A255" s="162"/>
      <c r="B255" s="162"/>
      <c r="C255" s="162"/>
      <c r="D255" s="162"/>
      <c r="E255" s="162"/>
      <c r="F255" s="162"/>
      <c r="G255" s="162"/>
      <c r="H255" s="162"/>
      <c r="I255" s="162"/>
      <c r="J255" s="162"/>
      <c r="K255" s="162"/>
      <c r="L255" s="162"/>
    </row>
    <row r="256" spans="1:12" s="1" customFormat="1" x14ac:dyDescent="0.2">
      <c r="A256" s="162"/>
      <c r="B256" s="162"/>
      <c r="C256" s="162"/>
      <c r="D256" s="162"/>
      <c r="E256" s="162"/>
      <c r="F256" s="162"/>
      <c r="G256" s="162"/>
      <c r="H256" s="162"/>
      <c r="I256" s="162"/>
      <c r="J256" s="162"/>
      <c r="K256" s="162"/>
      <c r="L256" s="162"/>
    </row>
    <row r="257" spans="1:12" s="1" customFormat="1" x14ac:dyDescent="0.2">
      <c r="A257" s="162"/>
      <c r="B257" s="162"/>
      <c r="C257" s="162"/>
      <c r="D257" s="162"/>
      <c r="E257" s="162"/>
      <c r="F257" s="162"/>
      <c r="G257" s="162"/>
      <c r="H257" s="162"/>
      <c r="I257" s="162"/>
      <c r="J257" s="162"/>
      <c r="K257" s="162"/>
      <c r="L257" s="162"/>
    </row>
    <row r="258" spans="1:12" s="1" customFormat="1" x14ac:dyDescent="0.2">
      <c r="A258" s="162"/>
      <c r="B258" s="162"/>
      <c r="C258" s="162"/>
      <c r="D258" s="162"/>
      <c r="E258" s="162"/>
      <c r="F258" s="162"/>
      <c r="G258" s="162"/>
      <c r="H258" s="162"/>
      <c r="I258" s="162"/>
      <c r="J258" s="162"/>
      <c r="K258" s="162"/>
      <c r="L258" s="162"/>
    </row>
    <row r="259" spans="1:12" s="1" customFormat="1" x14ac:dyDescent="0.2">
      <c r="A259" s="162"/>
      <c r="B259" s="162"/>
      <c r="C259" s="162"/>
      <c r="D259" s="162"/>
      <c r="E259" s="162"/>
      <c r="F259" s="162"/>
      <c r="G259" s="162"/>
      <c r="H259" s="162"/>
      <c r="I259" s="162"/>
      <c r="J259" s="162"/>
      <c r="K259" s="162"/>
      <c r="L259" s="162"/>
    </row>
    <row r="260" spans="1:12" s="1" customFormat="1" x14ac:dyDescent="0.2">
      <c r="A260" s="162"/>
      <c r="B260" s="162"/>
      <c r="C260" s="162"/>
      <c r="D260" s="162"/>
      <c r="E260" s="162"/>
      <c r="F260" s="162"/>
      <c r="G260" s="162"/>
      <c r="H260" s="162"/>
      <c r="I260" s="162"/>
      <c r="J260" s="162"/>
      <c r="K260" s="162"/>
      <c r="L260" s="162"/>
    </row>
    <row r="261" spans="1:12" s="1" customFormat="1" x14ac:dyDescent="0.2">
      <c r="A261" s="162"/>
      <c r="B261" s="162"/>
      <c r="C261" s="162"/>
      <c r="D261" s="162"/>
      <c r="E261" s="162"/>
      <c r="F261" s="162"/>
      <c r="G261" s="162"/>
      <c r="H261" s="162"/>
      <c r="I261" s="162"/>
      <c r="J261" s="162"/>
      <c r="K261" s="162"/>
      <c r="L261" s="162"/>
    </row>
    <row r="262" spans="1:12" s="1" customFormat="1" x14ac:dyDescent="0.2">
      <c r="A262" s="162"/>
      <c r="B262" s="162"/>
      <c r="C262" s="162"/>
      <c r="D262" s="162"/>
      <c r="E262" s="162"/>
      <c r="F262" s="162"/>
      <c r="G262" s="162"/>
      <c r="H262" s="162"/>
      <c r="I262" s="162"/>
      <c r="J262" s="162"/>
      <c r="K262" s="162"/>
      <c r="L262" s="162"/>
    </row>
    <row r="263" spans="1:12" s="1" customFormat="1" x14ac:dyDescent="0.2">
      <c r="A263" s="162"/>
      <c r="B263" s="162"/>
      <c r="C263" s="162"/>
      <c r="D263" s="162"/>
      <c r="E263" s="162"/>
      <c r="F263" s="162"/>
      <c r="G263" s="162"/>
      <c r="H263" s="162"/>
      <c r="I263" s="162"/>
      <c r="J263" s="162"/>
      <c r="K263" s="162"/>
      <c r="L263" s="162"/>
    </row>
    <row r="264" spans="1:12" s="1" customFormat="1" x14ac:dyDescent="0.2">
      <c r="A264" s="162"/>
      <c r="B264" s="162"/>
      <c r="C264" s="162"/>
      <c r="D264" s="162"/>
      <c r="E264" s="162"/>
      <c r="F264" s="162"/>
      <c r="G264" s="162"/>
      <c r="H264" s="162"/>
      <c r="I264" s="162"/>
      <c r="J264" s="162"/>
      <c r="K264" s="162"/>
      <c r="L264" s="162"/>
    </row>
    <row r="265" spans="1:12" s="1" customFormat="1" x14ac:dyDescent="0.2">
      <c r="A265" s="162"/>
      <c r="B265" s="162"/>
      <c r="C265" s="162"/>
      <c r="D265" s="162"/>
      <c r="E265" s="162"/>
      <c r="F265" s="162"/>
      <c r="G265" s="162"/>
      <c r="H265" s="162"/>
      <c r="I265" s="162"/>
      <c r="J265" s="162"/>
      <c r="K265" s="162"/>
      <c r="L265" s="162"/>
    </row>
    <row r="266" spans="1:12" s="1" customFormat="1" x14ac:dyDescent="0.2">
      <c r="A266" s="162"/>
      <c r="B266" s="162"/>
      <c r="C266" s="162"/>
      <c r="D266" s="162"/>
      <c r="E266" s="162"/>
      <c r="F266" s="162"/>
      <c r="G266" s="162"/>
      <c r="H266" s="162"/>
      <c r="I266" s="162"/>
      <c r="J266" s="162"/>
      <c r="K266" s="162"/>
      <c r="L266" s="162"/>
    </row>
    <row r="267" spans="1:12" s="1" customFormat="1" x14ac:dyDescent="0.2">
      <c r="A267" s="162"/>
      <c r="B267" s="162"/>
      <c r="C267" s="162"/>
      <c r="D267" s="162"/>
      <c r="E267" s="162"/>
      <c r="F267" s="162"/>
      <c r="G267" s="162"/>
      <c r="H267" s="162"/>
      <c r="I267" s="162"/>
      <c r="J267" s="162"/>
      <c r="K267" s="162"/>
      <c r="L267" s="162"/>
    </row>
    <row r="268" spans="1:12" s="1" customFormat="1" x14ac:dyDescent="0.2">
      <c r="A268" s="162"/>
      <c r="B268" s="162"/>
      <c r="C268" s="162"/>
      <c r="D268" s="162"/>
      <c r="E268" s="162"/>
      <c r="F268" s="162"/>
      <c r="G268" s="162"/>
      <c r="H268" s="162"/>
      <c r="I268" s="162"/>
      <c r="J268" s="162"/>
      <c r="K268" s="162"/>
      <c r="L268" s="162"/>
    </row>
    <row r="269" spans="1:12" s="1" customFormat="1" x14ac:dyDescent="0.2">
      <c r="A269" s="162"/>
      <c r="B269" s="162"/>
      <c r="C269" s="162"/>
      <c r="D269" s="162"/>
      <c r="E269" s="162"/>
      <c r="F269" s="162"/>
      <c r="G269" s="162"/>
      <c r="H269" s="162"/>
      <c r="I269" s="162"/>
      <c r="J269" s="162"/>
      <c r="K269" s="162"/>
      <c r="L269" s="162"/>
    </row>
    <row r="270" spans="1:12" s="1" customFormat="1" x14ac:dyDescent="0.2">
      <c r="A270" s="162"/>
      <c r="B270" s="162"/>
      <c r="C270" s="162"/>
      <c r="D270" s="162"/>
      <c r="E270" s="162"/>
      <c r="F270" s="162"/>
      <c r="G270" s="162"/>
      <c r="H270" s="162"/>
      <c r="I270" s="162"/>
      <c r="J270" s="162"/>
      <c r="K270" s="162"/>
      <c r="L270" s="162"/>
    </row>
    <row r="271" spans="1:12" s="1" customFormat="1" x14ac:dyDescent="0.2">
      <c r="A271" s="162"/>
      <c r="B271" s="162"/>
      <c r="C271" s="162"/>
      <c r="D271" s="162"/>
      <c r="E271" s="162"/>
      <c r="F271" s="162"/>
      <c r="G271" s="162"/>
      <c r="H271" s="162"/>
      <c r="I271" s="162"/>
      <c r="J271" s="162"/>
      <c r="K271" s="162"/>
      <c r="L271" s="162"/>
    </row>
    <row r="272" spans="1:12" s="1" customFormat="1" x14ac:dyDescent="0.2">
      <c r="A272" s="162"/>
      <c r="B272" s="162"/>
      <c r="C272" s="162"/>
      <c r="D272" s="162"/>
      <c r="E272" s="162"/>
      <c r="F272" s="162"/>
      <c r="G272" s="162"/>
      <c r="H272" s="162"/>
      <c r="I272" s="162"/>
      <c r="J272" s="162"/>
      <c r="K272" s="162"/>
      <c r="L272" s="162"/>
    </row>
    <row r="273" spans="1:12" s="1" customFormat="1" x14ac:dyDescent="0.2">
      <c r="A273" s="162"/>
      <c r="B273" s="162"/>
      <c r="C273" s="162"/>
      <c r="D273" s="162"/>
      <c r="E273" s="162"/>
      <c r="F273" s="162"/>
      <c r="G273" s="162"/>
      <c r="H273" s="162"/>
      <c r="I273" s="162"/>
      <c r="J273" s="162"/>
      <c r="K273" s="162"/>
      <c r="L273" s="162"/>
    </row>
    <row r="274" spans="1:12" s="1" customFormat="1" x14ac:dyDescent="0.2">
      <c r="A274" s="162"/>
      <c r="B274" s="162"/>
      <c r="C274" s="162"/>
      <c r="D274" s="162"/>
      <c r="E274" s="162"/>
      <c r="F274" s="162"/>
      <c r="G274" s="162"/>
      <c r="H274" s="162"/>
      <c r="I274" s="162"/>
      <c r="J274" s="162"/>
      <c r="K274" s="162"/>
      <c r="L274" s="162"/>
    </row>
    <row r="275" spans="1:12" s="1" customFormat="1" x14ac:dyDescent="0.2">
      <c r="A275" s="162"/>
      <c r="B275" s="162"/>
      <c r="C275" s="162"/>
      <c r="D275" s="162"/>
      <c r="E275" s="162"/>
      <c r="F275" s="162"/>
      <c r="G275" s="162"/>
      <c r="H275" s="162"/>
      <c r="I275" s="162"/>
      <c r="J275" s="162"/>
      <c r="K275" s="162"/>
      <c r="L275" s="162"/>
    </row>
    <row r="276" spans="1:12" s="1" customFormat="1" x14ac:dyDescent="0.2">
      <c r="A276" s="162"/>
      <c r="B276" s="162"/>
      <c r="C276" s="162"/>
      <c r="D276" s="162"/>
      <c r="E276" s="162"/>
      <c r="F276" s="162"/>
      <c r="G276" s="162"/>
      <c r="H276" s="162"/>
      <c r="I276" s="162"/>
      <c r="J276" s="162"/>
      <c r="K276" s="162"/>
      <c r="L276" s="162"/>
    </row>
    <row r="277" spans="1:12" s="1" customFormat="1" x14ac:dyDescent="0.2">
      <c r="A277" s="162"/>
      <c r="B277" s="162"/>
      <c r="C277" s="162"/>
      <c r="D277" s="162"/>
      <c r="E277" s="162"/>
      <c r="F277" s="162"/>
      <c r="G277" s="162"/>
      <c r="H277" s="162"/>
      <c r="I277" s="162"/>
      <c r="J277" s="162"/>
      <c r="K277" s="162"/>
      <c r="L277" s="162"/>
    </row>
    <row r="278" spans="1:12" s="1" customFormat="1" x14ac:dyDescent="0.2">
      <c r="A278" s="162"/>
      <c r="B278" s="162"/>
      <c r="C278" s="162"/>
      <c r="D278" s="162"/>
      <c r="E278" s="162"/>
      <c r="F278" s="162"/>
      <c r="G278" s="162"/>
      <c r="H278" s="162"/>
      <c r="I278" s="162"/>
      <c r="J278" s="162"/>
      <c r="K278" s="162"/>
      <c r="L278" s="162"/>
    </row>
    <row r="279" spans="1:12" s="1" customFormat="1" x14ac:dyDescent="0.2">
      <c r="A279" s="162"/>
      <c r="B279" s="162"/>
      <c r="C279" s="162"/>
      <c r="D279" s="162"/>
      <c r="E279" s="162"/>
      <c r="F279" s="162"/>
      <c r="G279" s="162"/>
      <c r="H279" s="162"/>
      <c r="I279" s="162"/>
      <c r="J279" s="162"/>
      <c r="K279" s="162"/>
      <c r="L279" s="162"/>
    </row>
    <row r="280" spans="1:12" s="1" customFormat="1" x14ac:dyDescent="0.2">
      <c r="A280" s="162"/>
      <c r="B280" s="162"/>
      <c r="C280" s="162"/>
      <c r="D280" s="162"/>
      <c r="E280" s="162"/>
      <c r="F280" s="162"/>
      <c r="G280" s="162"/>
      <c r="H280" s="162"/>
      <c r="I280" s="162"/>
      <c r="J280" s="162"/>
      <c r="K280" s="162"/>
      <c r="L280" s="162"/>
    </row>
    <row r="281" spans="1:12" s="1" customFormat="1" x14ac:dyDescent="0.2">
      <c r="A281" s="162"/>
      <c r="B281" s="162"/>
      <c r="C281" s="162"/>
      <c r="D281" s="162"/>
      <c r="E281" s="162"/>
      <c r="F281" s="162"/>
      <c r="G281" s="162"/>
      <c r="H281" s="162"/>
      <c r="I281" s="162"/>
      <c r="J281" s="162"/>
      <c r="K281" s="162"/>
      <c r="L281" s="162"/>
    </row>
    <row r="282" spans="1:12" s="1" customFormat="1" x14ac:dyDescent="0.2">
      <c r="A282" s="162"/>
      <c r="B282" s="162"/>
      <c r="C282" s="162"/>
      <c r="D282" s="162"/>
      <c r="E282" s="162"/>
      <c r="F282" s="162"/>
      <c r="G282" s="162"/>
      <c r="H282" s="162"/>
      <c r="I282" s="162"/>
      <c r="J282" s="162"/>
      <c r="K282" s="162"/>
      <c r="L282" s="162"/>
    </row>
    <row r="283" spans="1:12" s="1" customFormat="1" x14ac:dyDescent="0.2">
      <c r="A283" s="162"/>
      <c r="B283" s="162"/>
      <c r="C283" s="162"/>
      <c r="D283" s="162"/>
      <c r="E283" s="162"/>
      <c r="F283" s="162"/>
      <c r="G283" s="162"/>
      <c r="H283" s="162"/>
      <c r="I283" s="162"/>
      <c r="J283" s="162"/>
      <c r="K283" s="162"/>
      <c r="L283" s="162"/>
    </row>
    <row r="284" spans="1:12" s="1" customFormat="1" x14ac:dyDescent="0.2">
      <c r="A284" s="162"/>
      <c r="B284" s="162"/>
      <c r="C284" s="162"/>
      <c r="D284" s="162"/>
      <c r="E284" s="162"/>
      <c r="F284" s="162"/>
      <c r="G284" s="162"/>
      <c r="H284" s="162"/>
      <c r="I284" s="162"/>
      <c r="J284" s="162"/>
      <c r="K284" s="162"/>
      <c r="L284" s="162"/>
    </row>
    <row r="285" spans="1:12" s="1" customFormat="1" x14ac:dyDescent="0.2">
      <c r="A285" s="162"/>
      <c r="B285" s="162"/>
      <c r="C285" s="162"/>
      <c r="D285" s="162"/>
      <c r="E285" s="162"/>
      <c r="F285" s="162"/>
      <c r="G285" s="162"/>
      <c r="H285" s="162"/>
      <c r="I285" s="162"/>
      <c r="J285" s="162"/>
      <c r="K285" s="162"/>
      <c r="L285" s="162"/>
    </row>
    <row r="286" spans="1:12" s="1" customFormat="1" x14ac:dyDescent="0.2">
      <c r="A286" s="162"/>
      <c r="B286" s="162"/>
      <c r="C286" s="162"/>
      <c r="D286" s="162"/>
      <c r="E286" s="162"/>
      <c r="F286" s="162"/>
      <c r="G286" s="162"/>
      <c r="H286" s="162"/>
      <c r="I286" s="162"/>
      <c r="J286" s="162"/>
      <c r="K286" s="162"/>
      <c r="L286" s="162"/>
    </row>
    <row r="287" spans="1:12" s="1" customFormat="1" x14ac:dyDescent="0.2">
      <c r="A287" s="162"/>
      <c r="B287" s="162"/>
      <c r="C287" s="162"/>
      <c r="D287" s="162"/>
      <c r="E287" s="162"/>
      <c r="F287" s="162"/>
      <c r="G287" s="162"/>
      <c r="H287" s="162"/>
      <c r="I287" s="162"/>
      <c r="J287" s="162"/>
      <c r="K287" s="162"/>
      <c r="L287" s="162"/>
    </row>
    <row r="288" spans="1:12" s="1" customFormat="1" x14ac:dyDescent="0.2">
      <c r="A288" s="162"/>
      <c r="B288" s="162"/>
      <c r="C288" s="162"/>
      <c r="D288" s="162"/>
      <c r="E288" s="162"/>
      <c r="F288" s="162"/>
      <c r="G288" s="162"/>
      <c r="H288" s="162"/>
      <c r="I288" s="162"/>
      <c r="J288" s="162"/>
      <c r="K288" s="162"/>
      <c r="L288" s="162"/>
    </row>
    <row r="289" spans="1:12" s="1" customFormat="1" x14ac:dyDescent="0.2">
      <c r="A289" s="162"/>
      <c r="B289" s="162"/>
      <c r="C289" s="162"/>
      <c r="D289" s="162"/>
      <c r="E289" s="162"/>
      <c r="F289" s="162"/>
      <c r="G289" s="162"/>
      <c r="H289" s="162"/>
      <c r="I289" s="162"/>
      <c r="J289" s="162"/>
      <c r="K289" s="162"/>
      <c r="L289" s="162"/>
    </row>
    <row r="290" spans="1:12" s="1" customFormat="1" x14ac:dyDescent="0.2">
      <c r="A290" s="162"/>
      <c r="B290" s="162"/>
      <c r="C290" s="162"/>
      <c r="D290" s="162"/>
      <c r="E290" s="162"/>
      <c r="F290" s="162"/>
      <c r="G290" s="162"/>
      <c r="H290" s="162"/>
      <c r="I290" s="162"/>
      <c r="J290" s="162"/>
      <c r="K290" s="162"/>
      <c r="L290" s="162"/>
    </row>
    <row r="291" spans="1:12" s="1" customFormat="1" x14ac:dyDescent="0.2">
      <c r="A291" s="162"/>
      <c r="B291" s="162"/>
      <c r="C291" s="162"/>
      <c r="D291" s="162"/>
      <c r="E291" s="162"/>
      <c r="F291" s="162"/>
      <c r="G291" s="162"/>
      <c r="H291" s="162"/>
      <c r="I291" s="162"/>
      <c r="J291" s="162"/>
      <c r="K291" s="162"/>
      <c r="L291" s="162"/>
    </row>
    <row r="292" spans="1:12" s="1" customFormat="1" x14ac:dyDescent="0.2">
      <c r="A292" s="162"/>
      <c r="B292" s="162"/>
      <c r="C292" s="162"/>
      <c r="D292" s="162"/>
      <c r="E292" s="162"/>
      <c r="F292" s="162"/>
      <c r="G292" s="162"/>
      <c r="H292" s="162"/>
      <c r="I292" s="162"/>
      <c r="J292" s="162"/>
      <c r="K292" s="162"/>
      <c r="L292" s="162"/>
    </row>
    <row r="293" spans="1:12" s="1" customFormat="1" x14ac:dyDescent="0.2">
      <c r="A293" s="162"/>
      <c r="B293" s="162"/>
      <c r="C293" s="162"/>
      <c r="D293" s="162"/>
      <c r="E293" s="162"/>
      <c r="F293" s="162"/>
      <c r="G293" s="162"/>
      <c r="H293" s="162"/>
      <c r="I293" s="162"/>
      <c r="J293" s="162"/>
      <c r="K293" s="162"/>
      <c r="L293" s="162"/>
    </row>
    <row r="294" spans="1:12" s="1" customFormat="1" x14ac:dyDescent="0.2">
      <c r="A294" s="162"/>
      <c r="B294" s="162"/>
      <c r="C294" s="162"/>
      <c r="D294" s="162"/>
      <c r="E294" s="162"/>
      <c r="F294" s="162"/>
      <c r="G294" s="162"/>
      <c r="H294" s="162"/>
      <c r="I294" s="162"/>
      <c r="J294" s="162"/>
      <c r="K294" s="162"/>
      <c r="L294" s="162"/>
    </row>
    <row r="295" spans="1:12" s="1" customFormat="1" x14ac:dyDescent="0.2">
      <c r="A295" s="162"/>
      <c r="B295" s="162"/>
      <c r="C295" s="162"/>
      <c r="D295" s="162"/>
      <c r="E295" s="162"/>
      <c r="F295" s="162"/>
      <c r="G295" s="162"/>
      <c r="H295" s="162"/>
      <c r="I295" s="162"/>
      <c r="J295" s="162"/>
      <c r="K295" s="162"/>
      <c r="L295" s="162"/>
    </row>
    <row r="296" spans="1:12" s="1" customFormat="1" x14ac:dyDescent="0.2">
      <c r="A296" s="162"/>
      <c r="B296" s="162"/>
      <c r="C296" s="162"/>
      <c r="D296" s="162"/>
      <c r="E296" s="162"/>
      <c r="F296" s="162"/>
      <c r="G296" s="162"/>
      <c r="H296" s="162"/>
      <c r="I296" s="162"/>
      <c r="J296" s="162"/>
      <c r="K296" s="162"/>
      <c r="L296" s="162"/>
    </row>
    <row r="297" spans="1:12" s="1" customFormat="1" x14ac:dyDescent="0.2">
      <c r="A297" s="162"/>
      <c r="B297" s="162"/>
      <c r="C297" s="162"/>
      <c r="D297" s="162"/>
      <c r="E297" s="162"/>
      <c r="F297" s="162"/>
      <c r="G297" s="162"/>
      <c r="H297" s="162"/>
      <c r="I297" s="162"/>
      <c r="J297" s="162"/>
      <c r="K297" s="162"/>
      <c r="L297" s="162"/>
    </row>
    <row r="298" spans="1:12" s="1" customFormat="1" x14ac:dyDescent="0.2">
      <c r="A298" s="162"/>
      <c r="B298" s="162"/>
      <c r="C298" s="162"/>
      <c r="D298" s="162"/>
      <c r="E298" s="162"/>
      <c r="F298" s="162"/>
      <c r="G298" s="162"/>
      <c r="H298" s="162"/>
      <c r="I298" s="162"/>
      <c r="J298" s="162"/>
      <c r="K298" s="162"/>
      <c r="L298" s="162"/>
    </row>
    <row r="299" spans="1:12" s="1" customFormat="1" x14ac:dyDescent="0.2">
      <c r="A299" s="162"/>
      <c r="B299" s="162"/>
      <c r="C299" s="162"/>
      <c r="D299" s="162"/>
      <c r="E299" s="162"/>
      <c r="F299" s="162"/>
      <c r="G299" s="162"/>
      <c r="H299" s="162"/>
      <c r="I299" s="162"/>
      <c r="J299" s="162"/>
      <c r="K299" s="162"/>
      <c r="L299" s="162"/>
    </row>
    <row r="300" spans="1:12" s="1" customFormat="1" x14ac:dyDescent="0.2">
      <c r="A300" s="162"/>
      <c r="B300" s="162"/>
      <c r="C300" s="162"/>
      <c r="D300" s="162"/>
      <c r="E300" s="162"/>
      <c r="F300" s="162"/>
      <c r="G300" s="162"/>
      <c r="H300" s="162"/>
      <c r="I300" s="162"/>
      <c r="J300" s="162"/>
      <c r="K300" s="162"/>
      <c r="L300" s="162"/>
    </row>
    <row r="301" spans="1:12" s="1" customFormat="1" x14ac:dyDescent="0.2">
      <c r="A301" s="162"/>
      <c r="B301" s="162"/>
      <c r="C301" s="162"/>
      <c r="D301" s="162"/>
      <c r="E301" s="162"/>
      <c r="F301" s="162"/>
      <c r="G301" s="162"/>
      <c r="H301" s="162"/>
      <c r="I301" s="162"/>
      <c r="J301" s="162"/>
      <c r="K301" s="162"/>
      <c r="L301" s="162"/>
    </row>
    <row r="302" spans="1:12" s="1" customFormat="1" x14ac:dyDescent="0.2">
      <c r="A302" s="162"/>
      <c r="B302" s="162"/>
      <c r="C302" s="162"/>
      <c r="D302" s="162"/>
      <c r="E302" s="162"/>
      <c r="F302" s="162"/>
      <c r="G302" s="162"/>
      <c r="H302" s="162"/>
      <c r="I302" s="162"/>
      <c r="J302" s="162"/>
      <c r="K302" s="162"/>
      <c r="L302" s="162"/>
    </row>
    <row r="303" spans="1:12" s="1" customFormat="1" x14ac:dyDescent="0.2">
      <c r="A303" s="162"/>
      <c r="B303" s="162"/>
      <c r="C303" s="162"/>
      <c r="D303" s="162"/>
      <c r="E303" s="162"/>
      <c r="F303" s="162"/>
      <c r="G303" s="162"/>
      <c r="H303" s="162"/>
      <c r="I303" s="162"/>
      <c r="J303" s="162"/>
      <c r="K303" s="162"/>
      <c r="L303" s="162"/>
    </row>
    <row r="304" spans="1:12" s="1" customFormat="1" x14ac:dyDescent="0.2">
      <c r="A304" s="162"/>
      <c r="B304" s="162"/>
      <c r="C304" s="162"/>
      <c r="D304" s="162"/>
      <c r="E304" s="162"/>
      <c r="F304" s="162"/>
      <c r="G304" s="162"/>
      <c r="H304" s="162"/>
      <c r="I304" s="162"/>
      <c r="J304" s="162"/>
      <c r="K304" s="162"/>
      <c r="L304" s="162"/>
    </row>
    <row r="305" spans="1:12" s="1" customFormat="1" x14ac:dyDescent="0.2">
      <c r="A305" s="162"/>
      <c r="B305" s="162"/>
      <c r="C305" s="162"/>
      <c r="D305" s="162"/>
      <c r="E305" s="162"/>
      <c r="F305" s="162"/>
      <c r="G305" s="162"/>
      <c r="H305" s="162"/>
      <c r="I305" s="162"/>
      <c r="J305" s="162"/>
      <c r="K305" s="162"/>
      <c r="L305" s="162"/>
    </row>
    <row r="306" spans="1:12" s="1" customFormat="1" x14ac:dyDescent="0.2">
      <c r="A306" s="162"/>
      <c r="B306" s="162"/>
      <c r="C306" s="162"/>
      <c r="D306" s="162"/>
      <c r="E306" s="162"/>
      <c r="F306" s="162"/>
      <c r="G306" s="162"/>
      <c r="H306" s="162"/>
      <c r="I306" s="162"/>
      <c r="J306" s="162"/>
      <c r="K306" s="162"/>
      <c r="L306" s="162"/>
    </row>
    <row r="307" spans="1:12" s="1" customFormat="1" x14ac:dyDescent="0.2">
      <c r="A307" s="162"/>
      <c r="B307" s="162"/>
      <c r="C307" s="162"/>
      <c r="D307" s="162"/>
      <c r="E307" s="162"/>
      <c r="F307" s="162"/>
      <c r="G307" s="162"/>
      <c r="H307" s="162"/>
      <c r="I307" s="162"/>
      <c r="J307" s="162"/>
      <c r="K307" s="162"/>
      <c r="L307" s="162"/>
    </row>
    <row r="308" spans="1:12" s="1" customFormat="1" x14ac:dyDescent="0.2">
      <c r="A308" s="162"/>
      <c r="B308" s="162"/>
      <c r="C308" s="162"/>
      <c r="D308" s="162"/>
      <c r="E308" s="162"/>
      <c r="F308" s="162"/>
      <c r="G308" s="162"/>
      <c r="H308" s="162"/>
      <c r="I308" s="162"/>
      <c r="J308" s="162"/>
      <c r="K308" s="162"/>
      <c r="L308" s="162"/>
    </row>
    <row r="309" spans="1:12" s="1" customFormat="1" x14ac:dyDescent="0.2">
      <c r="A309" s="162"/>
      <c r="B309" s="162"/>
      <c r="C309" s="162"/>
      <c r="D309" s="162"/>
      <c r="E309" s="162"/>
      <c r="F309" s="162"/>
      <c r="G309" s="162"/>
      <c r="H309" s="162"/>
      <c r="I309" s="162"/>
      <c r="J309" s="162"/>
      <c r="K309" s="162"/>
      <c r="L309" s="162"/>
    </row>
    <row r="310" spans="1:12" s="1" customFormat="1" x14ac:dyDescent="0.2">
      <c r="A310" s="162"/>
      <c r="B310" s="162"/>
      <c r="C310" s="162"/>
      <c r="D310" s="162"/>
      <c r="E310" s="162"/>
      <c r="F310" s="162"/>
      <c r="G310" s="162"/>
      <c r="H310" s="162"/>
      <c r="I310" s="162"/>
      <c r="J310" s="162"/>
      <c r="K310" s="162"/>
      <c r="L310" s="162"/>
    </row>
    <row r="311" spans="1:12" s="1" customFormat="1" x14ac:dyDescent="0.2">
      <c r="A311" s="162"/>
      <c r="B311" s="162"/>
      <c r="C311" s="162"/>
      <c r="D311" s="162"/>
      <c r="E311" s="162"/>
      <c r="F311" s="162"/>
      <c r="G311" s="162"/>
      <c r="H311" s="162"/>
      <c r="I311" s="162"/>
      <c r="J311" s="162"/>
      <c r="K311" s="162"/>
      <c r="L311" s="162"/>
    </row>
    <row r="312" spans="1:12" s="1" customFormat="1" x14ac:dyDescent="0.2">
      <c r="A312" s="162"/>
      <c r="B312" s="162"/>
      <c r="C312" s="162"/>
      <c r="D312" s="162"/>
      <c r="E312" s="162"/>
      <c r="F312" s="162"/>
      <c r="G312" s="162"/>
      <c r="H312" s="162"/>
      <c r="I312" s="162"/>
      <c r="J312" s="162"/>
      <c r="K312" s="162"/>
      <c r="L312" s="162"/>
    </row>
    <row r="313" spans="1:12" s="1" customFormat="1" x14ac:dyDescent="0.2">
      <c r="A313" s="162"/>
      <c r="B313" s="162"/>
      <c r="C313" s="162"/>
      <c r="D313" s="162"/>
      <c r="E313" s="162"/>
      <c r="F313" s="162"/>
      <c r="G313" s="162"/>
      <c r="H313" s="162"/>
      <c r="I313" s="162"/>
      <c r="J313" s="162"/>
      <c r="K313" s="162"/>
      <c r="L313" s="162"/>
    </row>
    <row r="314" spans="1:12" s="1" customFormat="1" x14ac:dyDescent="0.2">
      <c r="A314" s="162"/>
      <c r="B314" s="162"/>
      <c r="C314" s="162"/>
      <c r="D314" s="162"/>
      <c r="E314" s="162"/>
      <c r="F314" s="162"/>
      <c r="G314" s="162"/>
      <c r="H314" s="162"/>
      <c r="I314" s="162"/>
      <c r="J314" s="162"/>
      <c r="K314" s="162"/>
      <c r="L314" s="162"/>
    </row>
    <row r="315" spans="1:12" s="1" customFormat="1" x14ac:dyDescent="0.2">
      <c r="A315" s="162"/>
      <c r="B315" s="162"/>
      <c r="C315" s="162"/>
      <c r="D315" s="162"/>
      <c r="E315" s="162"/>
      <c r="F315" s="162"/>
      <c r="G315" s="162"/>
      <c r="H315" s="162"/>
      <c r="I315" s="162"/>
      <c r="J315" s="162"/>
      <c r="K315" s="162"/>
      <c r="L315" s="162"/>
    </row>
    <row r="316" spans="1:12" s="1" customFormat="1" x14ac:dyDescent="0.2">
      <c r="A316" s="162"/>
      <c r="B316" s="162"/>
      <c r="C316" s="162"/>
      <c r="D316" s="162"/>
      <c r="E316" s="162"/>
      <c r="F316" s="162"/>
      <c r="G316" s="162"/>
      <c r="H316" s="162"/>
      <c r="I316" s="162"/>
      <c r="J316" s="162"/>
      <c r="K316" s="162"/>
      <c r="L316" s="162"/>
    </row>
    <row r="317" spans="1:12" s="1" customFormat="1" x14ac:dyDescent="0.2">
      <c r="A317" s="162"/>
      <c r="B317" s="162"/>
      <c r="C317" s="162"/>
      <c r="D317" s="162"/>
      <c r="E317" s="162"/>
      <c r="F317" s="162"/>
      <c r="G317" s="162"/>
      <c r="H317" s="162"/>
      <c r="I317" s="162"/>
      <c r="J317" s="162"/>
      <c r="K317" s="162"/>
      <c r="L317" s="162"/>
    </row>
    <row r="318" spans="1:12" s="1" customFormat="1" x14ac:dyDescent="0.2">
      <c r="A318" s="162"/>
      <c r="B318" s="162"/>
      <c r="C318" s="162"/>
      <c r="D318" s="162"/>
      <c r="E318" s="162"/>
      <c r="F318" s="162"/>
      <c r="G318" s="162"/>
      <c r="H318" s="162"/>
      <c r="I318" s="162"/>
      <c r="J318" s="162"/>
      <c r="K318" s="162"/>
      <c r="L318" s="162"/>
    </row>
    <row r="319" spans="1:12" s="1" customFormat="1" x14ac:dyDescent="0.2">
      <c r="A319" s="162"/>
      <c r="B319" s="162"/>
      <c r="C319" s="162"/>
      <c r="D319" s="162"/>
      <c r="E319" s="162"/>
      <c r="F319" s="162"/>
      <c r="G319" s="162"/>
      <c r="H319" s="162"/>
      <c r="I319" s="162"/>
      <c r="J319" s="162"/>
      <c r="K319" s="162"/>
      <c r="L319" s="162"/>
    </row>
    <row r="320" spans="1:12" s="1" customFormat="1" x14ac:dyDescent="0.2">
      <c r="A320" s="162"/>
      <c r="B320" s="162"/>
      <c r="C320" s="162"/>
      <c r="D320" s="162"/>
      <c r="E320" s="162"/>
      <c r="F320" s="162"/>
      <c r="G320" s="162"/>
      <c r="H320" s="162"/>
      <c r="I320" s="162"/>
      <c r="J320" s="162"/>
      <c r="K320" s="162"/>
      <c r="L320" s="162"/>
    </row>
    <row r="321" spans="1:12" s="1" customFormat="1" x14ac:dyDescent="0.2">
      <c r="A321" s="162"/>
      <c r="B321" s="162"/>
      <c r="C321" s="162"/>
      <c r="D321" s="162"/>
      <c r="E321" s="162"/>
      <c r="F321" s="162"/>
      <c r="G321" s="162"/>
      <c r="H321" s="162"/>
      <c r="I321" s="162"/>
      <c r="J321" s="162"/>
      <c r="K321" s="162"/>
      <c r="L321" s="162"/>
    </row>
    <row r="322" spans="1:12" s="1" customFormat="1" x14ac:dyDescent="0.2">
      <c r="A322" s="162"/>
      <c r="B322" s="162"/>
      <c r="C322" s="162"/>
      <c r="D322" s="162"/>
      <c r="E322" s="162"/>
      <c r="F322" s="162"/>
      <c r="G322" s="162"/>
      <c r="H322" s="162"/>
      <c r="I322" s="162"/>
      <c r="J322" s="162"/>
      <c r="K322" s="162"/>
      <c r="L322" s="162"/>
    </row>
    <row r="323" spans="1:12" s="1" customFormat="1" x14ac:dyDescent="0.2">
      <c r="A323" s="162"/>
      <c r="B323" s="162"/>
      <c r="C323" s="162"/>
      <c r="D323" s="162"/>
      <c r="E323" s="162"/>
      <c r="F323" s="162"/>
      <c r="G323" s="162"/>
      <c r="H323" s="162"/>
      <c r="I323" s="162"/>
      <c r="J323" s="162"/>
      <c r="K323" s="162"/>
      <c r="L323" s="162"/>
    </row>
    <row r="324" spans="1:12" s="1" customFormat="1" x14ac:dyDescent="0.2">
      <c r="A324" s="162"/>
      <c r="B324" s="162"/>
      <c r="C324" s="162"/>
      <c r="D324" s="162"/>
      <c r="E324" s="162"/>
      <c r="F324" s="162"/>
      <c r="G324" s="162"/>
      <c r="H324" s="162"/>
      <c r="I324" s="162"/>
      <c r="J324" s="162"/>
      <c r="K324" s="162"/>
      <c r="L324" s="162"/>
    </row>
    <row r="325" spans="1:12" s="1" customFormat="1" x14ac:dyDescent="0.2">
      <c r="A325" s="162"/>
      <c r="B325" s="162"/>
      <c r="C325" s="162"/>
      <c r="D325" s="162"/>
      <c r="E325" s="162"/>
      <c r="F325" s="162"/>
      <c r="G325" s="162"/>
      <c r="H325" s="162"/>
      <c r="I325" s="162"/>
      <c r="J325" s="162"/>
      <c r="K325" s="162"/>
      <c r="L325" s="162"/>
    </row>
    <row r="326" spans="1:12" s="1" customFormat="1" x14ac:dyDescent="0.2">
      <c r="A326" s="162"/>
      <c r="B326" s="162"/>
      <c r="C326" s="162"/>
      <c r="D326" s="162"/>
      <c r="E326" s="162"/>
      <c r="F326" s="162"/>
      <c r="G326" s="162"/>
      <c r="H326" s="162"/>
      <c r="I326" s="162"/>
      <c r="J326" s="162"/>
      <c r="K326" s="162"/>
      <c r="L326" s="162"/>
    </row>
    <row r="327" spans="1:12" s="1" customFormat="1" x14ac:dyDescent="0.2">
      <c r="A327" s="162"/>
      <c r="B327" s="162"/>
      <c r="C327" s="162"/>
      <c r="D327" s="162"/>
      <c r="E327" s="162"/>
      <c r="F327" s="162"/>
      <c r="G327" s="162"/>
      <c r="H327" s="162"/>
      <c r="I327" s="162"/>
      <c r="J327" s="162"/>
      <c r="K327" s="162"/>
      <c r="L327" s="162"/>
    </row>
    <row r="328" spans="1:12" s="1" customFormat="1" x14ac:dyDescent="0.2">
      <c r="A328" s="162"/>
      <c r="B328" s="162"/>
      <c r="C328" s="162"/>
      <c r="D328" s="162"/>
      <c r="E328" s="162"/>
      <c r="F328" s="162"/>
      <c r="G328" s="162"/>
      <c r="H328" s="162"/>
      <c r="I328" s="162"/>
      <c r="J328" s="162"/>
      <c r="K328" s="162"/>
      <c r="L328" s="162"/>
    </row>
    <row r="329" spans="1:12" s="1" customFormat="1" x14ac:dyDescent="0.2">
      <c r="A329" s="162"/>
      <c r="B329" s="162"/>
      <c r="C329" s="162"/>
      <c r="D329" s="162"/>
      <c r="E329" s="162"/>
      <c r="F329" s="162"/>
      <c r="G329" s="162"/>
      <c r="H329" s="162"/>
      <c r="I329" s="162"/>
      <c r="J329" s="162"/>
      <c r="K329" s="162"/>
      <c r="L329" s="162"/>
    </row>
    <row r="330" spans="1:12" s="1" customFormat="1" x14ac:dyDescent="0.2">
      <c r="A330" s="162"/>
      <c r="B330" s="162"/>
      <c r="C330" s="162"/>
      <c r="D330" s="162"/>
      <c r="E330" s="162"/>
      <c r="F330" s="162"/>
      <c r="G330" s="162"/>
      <c r="H330" s="162"/>
      <c r="I330" s="162"/>
      <c r="J330" s="162"/>
      <c r="K330" s="162"/>
      <c r="L330" s="162"/>
    </row>
    <row r="331" spans="1:12" s="1" customFormat="1" x14ac:dyDescent="0.2">
      <c r="A331" s="162"/>
      <c r="B331" s="162"/>
      <c r="C331" s="162"/>
      <c r="D331" s="162"/>
      <c r="E331" s="162"/>
      <c r="F331" s="162"/>
      <c r="G331" s="162"/>
      <c r="H331" s="162"/>
      <c r="I331" s="162"/>
      <c r="J331" s="162"/>
      <c r="K331" s="162"/>
      <c r="L331" s="162"/>
    </row>
    <row r="332" spans="1:12" s="1" customFormat="1" x14ac:dyDescent="0.2">
      <c r="A332" s="162"/>
      <c r="B332" s="162"/>
      <c r="C332" s="162"/>
      <c r="D332" s="162"/>
      <c r="E332" s="162"/>
      <c r="F332" s="162"/>
      <c r="G332" s="162"/>
      <c r="H332" s="162"/>
      <c r="I332" s="162"/>
      <c r="J332" s="162"/>
      <c r="K332" s="162"/>
      <c r="L332" s="162"/>
    </row>
    <row r="333" spans="1:12" s="1" customFormat="1" x14ac:dyDescent="0.2">
      <c r="A333" s="162"/>
      <c r="B333" s="162"/>
      <c r="C333" s="162"/>
      <c r="D333" s="162"/>
      <c r="E333" s="162"/>
      <c r="F333" s="162"/>
      <c r="G333" s="162"/>
      <c r="H333" s="162"/>
      <c r="I333" s="162"/>
      <c r="J333" s="162"/>
      <c r="K333" s="162"/>
      <c r="L333" s="162"/>
    </row>
    <row r="334" spans="1:12" s="1" customFormat="1" x14ac:dyDescent="0.2">
      <c r="A334" s="162"/>
      <c r="B334" s="162"/>
      <c r="C334" s="162"/>
      <c r="D334" s="162"/>
      <c r="E334" s="162"/>
      <c r="F334" s="162"/>
      <c r="G334" s="162"/>
      <c r="H334" s="162"/>
      <c r="I334" s="162"/>
      <c r="J334" s="162"/>
      <c r="K334" s="162"/>
      <c r="L334" s="162"/>
    </row>
    <row r="335" spans="1:12" s="1" customFormat="1" x14ac:dyDescent="0.2">
      <c r="A335" s="162"/>
      <c r="B335" s="162"/>
      <c r="C335" s="162"/>
      <c r="D335" s="162"/>
      <c r="E335" s="162"/>
      <c r="F335" s="162"/>
      <c r="G335" s="162"/>
      <c r="H335" s="162"/>
      <c r="I335" s="162"/>
      <c r="J335" s="162"/>
      <c r="K335" s="162"/>
      <c r="L335" s="162"/>
    </row>
    <row r="336" spans="1:12" s="1" customFormat="1" x14ac:dyDescent="0.2">
      <c r="A336" s="162"/>
      <c r="B336" s="162"/>
      <c r="C336" s="162"/>
      <c r="D336" s="162"/>
      <c r="E336" s="162"/>
      <c r="F336" s="162"/>
      <c r="G336" s="162"/>
      <c r="H336" s="162"/>
      <c r="I336" s="162"/>
      <c r="J336" s="162"/>
      <c r="K336" s="162"/>
      <c r="L336" s="162"/>
    </row>
    <row r="337" spans="1:12" s="1" customFormat="1" x14ac:dyDescent="0.2">
      <c r="A337" s="162"/>
      <c r="B337" s="162"/>
      <c r="C337" s="162"/>
      <c r="D337" s="162"/>
      <c r="E337" s="162"/>
      <c r="F337" s="162"/>
      <c r="G337" s="162"/>
      <c r="H337" s="162"/>
      <c r="I337" s="162"/>
      <c r="J337" s="162"/>
      <c r="K337" s="162"/>
      <c r="L337" s="162"/>
    </row>
    <row r="338" spans="1:12" s="1" customFormat="1" x14ac:dyDescent="0.2">
      <c r="A338" s="162"/>
      <c r="B338" s="162"/>
      <c r="C338" s="162"/>
      <c r="D338" s="162"/>
      <c r="E338" s="162"/>
      <c r="F338" s="162"/>
      <c r="G338" s="162"/>
      <c r="H338" s="162"/>
      <c r="I338" s="162"/>
      <c r="J338" s="162"/>
      <c r="K338" s="162"/>
      <c r="L338" s="162"/>
    </row>
    <row r="339" spans="1:12" s="1" customFormat="1" x14ac:dyDescent="0.2">
      <c r="A339" s="162"/>
      <c r="B339" s="162"/>
      <c r="C339" s="162"/>
      <c r="D339" s="162"/>
      <c r="E339" s="162"/>
      <c r="F339" s="162"/>
      <c r="G339" s="162"/>
      <c r="H339" s="162"/>
      <c r="I339" s="162"/>
      <c r="J339" s="162"/>
      <c r="K339" s="162"/>
      <c r="L339" s="162"/>
    </row>
    <row r="340" spans="1:12" s="1" customFormat="1" x14ac:dyDescent="0.2">
      <c r="A340" s="162"/>
      <c r="B340" s="162"/>
      <c r="C340" s="162"/>
      <c r="D340" s="162"/>
      <c r="E340" s="162"/>
      <c r="F340" s="162"/>
      <c r="G340" s="162"/>
      <c r="H340" s="162"/>
      <c r="I340" s="162"/>
      <c r="J340" s="162"/>
      <c r="K340" s="162"/>
      <c r="L340" s="162"/>
    </row>
    <row r="341" spans="1:12" s="1" customFormat="1" x14ac:dyDescent="0.2">
      <c r="A341" s="162"/>
      <c r="B341" s="162"/>
      <c r="C341" s="162"/>
      <c r="D341" s="162"/>
      <c r="E341" s="162"/>
      <c r="F341" s="162"/>
      <c r="G341" s="162"/>
      <c r="H341" s="162"/>
      <c r="I341" s="162"/>
      <c r="J341" s="162"/>
      <c r="K341" s="162"/>
      <c r="L341" s="162"/>
    </row>
    <row r="342" spans="1:12" s="1" customFormat="1" x14ac:dyDescent="0.2">
      <c r="A342" s="162"/>
      <c r="B342" s="162"/>
      <c r="C342" s="162"/>
      <c r="D342" s="162"/>
      <c r="E342" s="162"/>
      <c r="F342" s="162"/>
      <c r="G342" s="162"/>
      <c r="H342" s="162"/>
      <c r="I342" s="162"/>
      <c r="J342" s="162"/>
      <c r="K342" s="162"/>
      <c r="L342" s="162"/>
    </row>
    <row r="343" spans="1:12" s="1" customFormat="1" x14ac:dyDescent="0.2">
      <c r="A343" s="162"/>
      <c r="B343" s="162"/>
      <c r="C343" s="162"/>
      <c r="D343" s="162"/>
      <c r="E343" s="162"/>
      <c r="F343" s="162"/>
      <c r="G343" s="162"/>
      <c r="H343" s="162"/>
      <c r="I343" s="162"/>
      <c r="J343" s="162"/>
      <c r="K343" s="162"/>
      <c r="L343" s="162"/>
    </row>
    <row r="344" spans="1:12" s="1" customFormat="1" x14ac:dyDescent="0.2">
      <c r="A344" s="162"/>
      <c r="B344" s="162"/>
      <c r="C344" s="162"/>
      <c r="D344" s="162"/>
      <c r="E344" s="162"/>
      <c r="F344" s="162"/>
      <c r="G344" s="162"/>
      <c r="H344" s="162"/>
      <c r="I344" s="162"/>
      <c r="J344" s="162"/>
      <c r="K344" s="162"/>
      <c r="L344" s="162"/>
    </row>
    <row r="345" spans="1:12" s="1" customFormat="1" x14ac:dyDescent="0.2">
      <c r="A345" s="162"/>
      <c r="B345" s="162"/>
      <c r="C345" s="162"/>
      <c r="D345" s="162"/>
      <c r="E345" s="162"/>
      <c r="F345" s="162"/>
      <c r="G345" s="162"/>
      <c r="H345" s="162"/>
      <c r="I345" s="162"/>
      <c r="J345" s="162"/>
      <c r="K345" s="162"/>
      <c r="L345" s="162"/>
    </row>
    <row r="346" spans="1:12" s="1" customFormat="1" x14ac:dyDescent="0.2">
      <c r="A346" s="162"/>
      <c r="B346" s="162"/>
      <c r="C346" s="162"/>
      <c r="D346" s="162"/>
      <c r="E346" s="162"/>
      <c r="F346" s="162"/>
      <c r="G346" s="162"/>
      <c r="H346" s="162"/>
      <c r="I346" s="162"/>
      <c r="J346" s="162"/>
      <c r="K346" s="162"/>
      <c r="L346" s="162"/>
    </row>
    <row r="347" spans="1:12" s="1" customFormat="1" x14ac:dyDescent="0.2">
      <c r="A347" s="162"/>
      <c r="B347" s="162"/>
      <c r="C347" s="162"/>
      <c r="D347" s="162"/>
      <c r="E347" s="162"/>
      <c r="F347" s="162"/>
      <c r="G347" s="162"/>
      <c r="H347" s="162"/>
      <c r="I347" s="162"/>
      <c r="J347" s="162"/>
      <c r="K347" s="162"/>
      <c r="L347" s="162"/>
    </row>
    <row r="348" spans="1:12" s="1" customFormat="1" x14ac:dyDescent="0.2">
      <c r="A348" s="162"/>
      <c r="B348" s="162"/>
      <c r="C348" s="162"/>
      <c r="D348" s="162"/>
      <c r="E348" s="162"/>
      <c r="F348" s="162"/>
      <c r="G348" s="162"/>
      <c r="H348" s="162"/>
      <c r="I348" s="162"/>
      <c r="J348" s="162"/>
      <c r="K348" s="162"/>
      <c r="L348" s="162"/>
    </row>
    <row r="349" spans="1:12" s="1" customFormat="1" x14ac:dyDescent="0.2">
      <c r="A349" s="162"/>
      <c r="B349" s="162"/>
      <c r="C349" s="162"/>
      <c r="D349" s="162"/>
      <c r="E349" s="162"/>
      <c r="F349" s="162"/>
      <c r="G349" s="162"/>
      <c r="H349" s="162"/>
      <c r="I349" s="162"/>
      <c r="J349" s="162"/>
      <c r="K349" s="162"/>
      <c r="L349" s="162"/>
    </row>
    <row r="350" spans="1:12" s="1" customFormat="1" x14ac:dyDescent="0.2">
      <c r="A350" s="162"/>
      <c r="B350" s="162"/>
      <c r="C350" s="162"/>
      <c r="D350" s="162"/>
      <c r="E350" s="162"/>
      <c r="F350" s="162"/>
      <c r="G350" s="162"/>
      <c r="H350" s="162"/>
      <c r="I350" s="162"/>
      <c r="J350" s="162"/>
      <c r="K350" s="162"/>
      <c r="L350" s="162"/>
    </row>
    <row r="351" spans="1:12" s="1" customFormat="1" x14ac:dyDescent="0.2">
      <c r="A351" s="162"/>
      <c r="B351" s="162"/>
      <c r="C351" s="162"/>
      <c r="D351" s="162"/>
      <c r="E351" s="162"/>
      <c r="F351" s="162"/>
      <c r="G351" s="162"/>
      <c r="H351" s="162"/>
      <c r="I351" s="162"/>
      <c r="J351" s="162"/>
      <c r="K351" s="162"/>
      <c r="L351" s="162"/>
    </row>
    <row r="352" spans="1:12" s="1" customFormat="1" x14ac:dyDescent="0.2">
      <c r="A352" s="162"/>
      <c r="B352" s="162"/>
      <c r="C352" s="162"/>
      <c r="D352" s="162"/>
      <c r="E352" s="162"/>
      <c r="F352" s="162"/>
      <c r="G352" s="162"/>
      <c r="H352" s="162"/>
      <c r="I352" s="162"/>
      <c r="J352" s="162"/>
      <c r="K352" s="162"/>
      <c r="L352" s="162"/>
    </row>
    <row r="353" spans="1:12" s="1" customFormat="1" x14ac:dyDescent="0.2">
      <c r="A353" s="162"/>
      <c r="B353" s="162"/>
      <c r="C353" s="162"/>
      <c r="D353" s="162"/>
      <c r="E353" s="162"/>
      <c r="F353" s="162"/>
      <c r="G353" s="162"/>
      <c r="H353" s="162"/>
      <c r="I353" s="162"/>
      <c r="J353" s="162"/>
      <c r="K353" s="162"/>
      <c r="L353" s="162"/>
    </row>
    <row r="354" spans="1:12" s="1" customFormat="1" x14ac:dyDescent="0.2">
      <c r="A354" s="162"/>
      <c r="B354" s="162"/>
      <c r="C354" s="162"/>
      <c r="D354" s="162"/>
      <c r="E354" s="162"/>
      <c r="F354" s="162"/>
      <c r="G354" s="162"/>
      <c r="H354" s="162"/>
      <c r="I354" s="162"/>
      <c r="J354" s="162"/>
      <c r="K354" s="162"/>
      <c r="L354" s="162"/>
    </row>
    <row r="355" spans="1:12" s="1" customFormat="1" x14ac:dyDescent="0.2">
      <c r="A355" s="162"/>
      <c r="B355" s="162"/>
      <c r="C355" s="162"/>
      <c r="D355" s="162"/>
      <c r="E355" s="162"/>
      <c r="F355" s="162"/>
      <c r="G355" s="162"/>
      <c r="H355" s="162"/>
      <c r="I355" s="162"/>
      <c r="J355" s="162"/>
      <c r="K355" s="162"/>
      <c r="L355" s="162"/>
    </row>
    <row r="356" spans="1:12" s="1" customFormat="1" x14ac:dyDescent="0.2">
      <c r="A356" s="162"/>
      <c r="B356" s="162"/>
      <c r="C356" s="162"/>
      <c r="D356" s="162"/>
      <c r="E356" s="162"/>
      <c r="F356" s="162"/>
      <c r="G356" s="162"/>
      <c r="H356" s="162"/>
      <c r="I356" s="162"/>
      <c r="J356" s="162"/>
      <c r="K356" s="162"/>
      <c r="L356" s="162"/>
    </row>
    <row r="357" spans="1:12" s="1" customFormat="1" x14ac:dyDescent="0.2">
      <c r="A357" s="162"/>
      <c r="B357" s="162"/>
      <c r="C357" s="162"/>
      <c r="D357" s="162"/>
      <c r="E357" s="162"/>
      <c r="F357" s="162"/>
      <c r="G357" s="162"/>
      <c r="H357" s="162"/>
      <c r="I357" s="162"/>
      <c r="J357" s="162"/>
      <c r="K357" s="162"/>
      <c r="L357" s="162"/>
    </row>
    <row r="358" spans="1:12" s="1" customFormat="1" x14ac:dyDescent="0.2">
      <c r="A358" s="162"/>
      <c r="B358" s="162"/>
      <c r="C358" s="162"/>
      <c r="D358" s="162"/>
      <c r="E358" s="162"/>
      <c r="F358" s="162"/>
      <c r="G358" s="162"/>
      <c r="H358" s="162"/>
      <c r="I358" s="162"/>
      <c r="J358" s="162"/>
      <c r="K358" s="162"/>
      <c r="L358" s="162"/>
    </row>
    <row r="359" spans="1:12" s="1" customFormat="1" x14ac:dyDescent="0.2">
      <c r="A359" s="162"/>
      <c r="B359" s="162"/>
      <c r="C359" s="162"/>
      <c r="D359" s="162"/>
      <c r="E359" s="162"/>
      <c r="F359" s="162"/>
      <c r="G359" s="162"/>
      <c r="H359" s="162"/>
      <c r="I359" s="162"/>
      <c r="J359" s="162"/>
      <c r="K359" s="162"/>
      <c r="L359" s="162"/>
    </row>
    <row r="360" spans="1:12" s="1" customFormat="1" x14ac:dyDescent="0.2">
      <c r="A360" s="162"/>
      <c r="B360" s="162"/>
      <c r="C360" s="162"/>
      <c r="D360" s="162"/>
      <c r="E360" s="162"/>
      <c r="F360" s="162"/>
      <c r="G360" s="162"/>
      <c r="H360" s="162"/>
      <c r="I360" s="162"/>
      <c r="J360" s="162"/>
      <c r="K360" s="162"/>
      <c r="L360" s="162"/>
    </row>
    <row r="361" spans="1:12" s="1" customFormat="1" x14ac:dyDescent="0.2">
      <c r="A361" s="162"/>
      <c r="B361" s="162"/>
      <c r="C361" s="162"/>
      <c r="D361" s="162"/>
      <c r="E361" s="162"/>
      <c r="F361" s="162"/>
      <c r="G361" s="162"/>
      <c r="H361" s="162"/>
      <c r="I361" s="162"/>
      <c r="J361" s="162"/>
      <c r="K361" s="162"/>
      <c r="L361" s="162"/>
    </row>
    <row r="362" spans="1:12" s="1" customFormat="1" x14ac:dyDescent="0.2">
      <c r="A362" s="162"/>
      <c r="B362" s="162"/>
      <c r="C362" s="162"/>
      <c r="D362" s="162"/>
      <c r="E362" s="162"/>
      <c r="F362" s="162"/>
      <c r="G362" s="162"/>
      <c r="H362" s="162"/>
      <c r="I362" s="162"/>
      <c r="J362" s="162"/>
      <c r="K362" s="162"/>
      <c r="L362" s="162"/>
    </row>
    <row r="363" spans="1:12" s="1" customFormat="1" x14ac:dyDescent="0.2">
      <c r="A363" s="162"/>
      <c r="B363" s="162"/>
      <c r="C363" s="162"/>
      <c r="D363" s="162"/>
      <c r="E363" s="162"/>
      <c r="F363" s="162"/>
      <c r="G363" s="162"/>
      <c r="H363" s="162"/>
      <c r="I363" s="162"/>
      <c r="J363" s="162"/>
      <c r="K363" s="162"/>
      <c r="L363" s="162"/>
    </row>
    <row r="364" spans="1:12" s="1" customFormat="1" x14ac:dyDescent="0.2">
      <c r="A364" s="162"/>
      <c r="B364" s="162"/>
      <c r="C364" s="162"/>
      <c r="D364" s="162"/>
      <c r="E364" s="162"/>
      <c r="F364" s="162"/>
      <c r="G364" s="162"/>
      <c r="H364" s="162"/>
      <c r="I364" s="162"/>
      <c r="J364" s="162"/>
      <c r="K364" s="162"/>
      <c r="L364" s="162"/>
    </row>
    <row r="365" spans="1:12" s="1" customFormat="1" x14ac:dyDescent="0.2">
      <c r="A365" s="162"/>
      <c r="B365" s="162"/>
      <c r="C365" s="162"/>
      <c r="D365" s="162"/>
      <c r="E365" s="162"/>
      <c r="F365" s="162"/>
      <c r="G365" s="162"/>
      <c r="H365" s="162"/>
      <c r="I365" s="162"/>
      <c r="J365" s="162"/>
      <c r="K365" s="162"/>
      <c r="L365" s="162"/>
    </row>
    <row r="366" spans="1:12" s="1" customFormat="1" x14ac:dyDescent="0.2">
      <c r="A366" s="162"/>
      <c r="B366" s="162"/>
      <c r="C366" s="162"/>
      <c r="D366" s="162"/>
      <c r="E366" s="162"/>
      <c r="F366" s="162"/>
      <c r="G366" s="162"/>
      <c r="H366" s="162"/>
      <c r="I366" s="162"/>
      <c r="J366" s="162"/>
      <c r="K366" s="162"/>
      <c r="L366" s="162"/>
    </row>
    <row r="367" spans="1:12" s="1" customFormat="1" x14ac:dyDescent="0.2">
      <c r="A367" s="162"/>
      <c r="B367" s="162"/>
      <c r="C367" s="162"/>
      <c r="D367" s="162"/>
      <c r="E367" s="162"/>
      <c r="F367" s="162"/>
      <c r="G367" s="162"/>
      <c r="H367" s="162"/>
      <c r="I367" s="162"/>
      <c r="J367" s="162"/>
      <c r="K367" s="162"/>
      <c r="L367" s="162"/>
    </row>
    <row r="368" spans="1:12" s="1" customFormat="1" x14ac:dyDescent="0.2">
      <c r="A368" s="162"/>
      <c r="B368" s="162"/>
      <c r="C368" s="162"/>
      <c r="D368" s="162"/>
      <c r="E368" s="162"/>
      <c r="F368" s="162"/>
      <c r="G368" s="162"/>
      <c r="H368" s="162"/>
      <c r="I368" s="162"/>
      <c r="J368" s="162"/>
      <c r="K368" s="162"/>
      <c r="L368" s="162"/>
    </row>
    <row r="369" spans="1:12" s="1" customFormat="1" x14ac:dyDescent="0.2">
      <c r="A369" s="162"/>
      <c r="B369" s="162"/>
      <c r="C369" s="162"/>
      <c r="D369" s="162"/>
      <c r="E369" s="162"/>
      <c r="F369" s="162"/>
      <c r="G369" s="162"/>
      <c r="H369" s="162"/>
      <c r="I369" s="162"/>
      <c r="J369" s="162"/>
      <c r="K369" s="162"/>
      <c r="L369" s="162"/>
    </row>
    <row r="370" spans="1:12" s="1" customFormat="1" x14ac:dyDescent="0.2">
      <c r="A370" s="162"/>
      <c r="B370" s="162"/>
      <c r="C370" s="162"/>
      <c r="D370" s="162"/>
      <c r="E370" s="162"/>
      <c r="F370" s="162"/>
      <c r="G370" s="162"/>
      <c r="H370" s="162"/>
      <c r="I370" s="162"/>
      <c r="J370" s="162"/>
      <c r="K370" s="162"/>
      <c r="L370" s="162"/>
    </row>
    <row r="371" spans="1:12" s="1" customFormat="1" x14ac:dyDescent="0.2">
      <c r="A371" s="162"/>
      <c r="B371" s="162"/>
      <c r="C371" s="162"/>
      <c r="D371" s="162"/>
      <c r="E371" s="162"/>
      <c r="F371" s="162"/>
      <c r="G371" s="162"/>
      <c r="H371" s="162"/>
      <c r="I371" s="162"/>
      <c r="J371" s="162"/>
      <c r="K371" s="162"/>
      <c r="L371" s="162"/>
    </row>
    <row r="372" spans="1:12" s="1" customFormat="1" x14ac:dyDescent="0.2">
      <c r="A372" s="162"/>
      <c r="B372" s="162"/>
      <c r="C372" s="162"/>
      <c r="D372" s="162"/>
      <c r="E372" s="162"/>
      <c r="F372" s="162"/>
      <c r="G372" s="162"/>
      <c r="H372" s="162"/>
      <c r="I372" s="162"/>
      <c r="J372" s="162"/>
      <c r="K372" s="162"/>
      <c r="L372" s="162"/>
    </row>
    <row r="373" spans="1:12" s="1" customFormat="1" x14ac:dyDescent="0.2">
      <c r="A373" s="162"/>
      <c r="B373" s="162"/>
      <c r="C373" s="162"/>
      <c r="D373" s="162"/>
      <c r="E373" s="162"/>
      <c r="F373" s="162"/>
      <c r="G373" s="162"/>
      <c r="H373" s="162"/>
      <c r="I373" s="162"/>
      <c r="J373" s="162"/>
      <c r="K373" s="162"/>
      <c r="L373" s="162"/>
    </row>
    <row r="374" spans="1:12" s="1" customFormat="1" x14ac:dyDescent="0.2">
      <c r="A374" s="162"/>
      <c r="B374" s="162"/>
      <c r="C374" s="162"/>
      <c r="D374" s="162"/>
      <c r="E374" s="162"/>
      <c r="F374" s="162"/>
      <c r="G374" s="162"/>
      <c r="H374" s="162"/>
      <c r="I374" s="162"/>
      <c r="J374" s="162"/>
      <c r="K374" s="162"/>
      <c r="L374" s="162"/>
    </row>
    <row r="375" spans="1:12" s="1" customFormat="1" x14ac:dyDescent="0.2">
      <c r="A375" s="162"/>
      <c r="B375" s="162"/>
      <c r="C375" s="162"/>
      <c r="D375" s="162"/>
      <c r="E375" s="162"/>
      <c r="F375" s="162"/>
      <c r="G375" s="162"/>
      <c r="H375" s="162"/>
      <c r="I375" s="162"/>
      <c r="J375" s="162"/>
      <c r="K375" s="162"/>
      <c r="L375" s="162"/>
    </row>
    <row r="376" spans="1:12" s="1" customFormat="1" x14ac:dyDescent="0.2">
      <c r="A376" s="162"/>
      <c r="B376" s="162"/>
      <c r="C376" s="162"/>
      <c r="D376" s="162"/>
      <c r="E376" s="162"/>
      <c r="F376" s="162"/>
      <c r="G376" s="162"/>
      <c r="H376" s="162"/>
      <c r="I376" s="162"/>
      <c r="J376" s="162"/>
      <c r="K376" s="162"/>
      <c r="L376" s="162"/>
    </row>
    <row r="377" spans="1:12" s="1" customFormat="1" x14ac:dyDescent="0.2">
      <c r="A377" s="162"/>
      <c r="B377" s="162"/>
      <c r="C377" s="162"/>
      <c r="D377" s="162"/>
      <c r="E377" s="162"/>
      <c r="F377" s="162"/>
      <c r="G377" s="162"/>
      <c r="H377" s="162"/>
      <c r="I377" s="162"/>
      <c r="J377" s="162"/>
      <c r="K377" s="162"/>
      <c r="L377" s="162"/>
    </row>
    <row r="378" spans="1:12" s="1" customFormat="1" x14ac:dyDescent="0.2">
      <c r="A378" s="162"/>
      <c r="B378" s="162"/>
      <c r="C378" s="162"/>
      <c r="D378" s="162"/>
      <c r="E378" s="162"/>
      <c r="F378" s="162"/>
      <c r="G378" s="162"/>
      <c r="H378" s="162"/>
      <c r="I378" s="162"/>
      <c r="J378" s="162"/>
      <c r="K378" s="162"/>
      <c r="L378" s="162"/>
    </row>
    <row r="379" spans="1:12" s="1" customFormat="1" x14ac:dyDescent="0.2">
      <c r="A379" s="162"/>
      <c r="B379" s="162"/>
      <c r="C379" s="162"/>
      <c r="D379" s="162"/>
      <c r="E379" s="162"/>
      <c r="F379" s="162"/>
      <c r="G379" s="162"/>
      <c r="H379" s="162"/>
      <c r="I379" s="162"/>
      <c r="J379" s="162"/>
      <c r="K379" s="162"/>
      <c r="L379" s="162"/>
    </row>
    <row r="380" spans="1:12" s="1" customFormat="1" x14ac:dyDescent="0.2">
      <c r="A380" s="162"/>
      <c r="B380" s="162"/>
      <c r="C380" s="162"/>
      <c r="D380" s="162"/>
      <c r="E380" s="162"/>
      <c r="F380" s="162"/>
      <c r="G380" s="162"/>
      <c r="H380" s="162"/>
      <c r="I380" s="162"/>
      <c r="J380" s="162"/>
      <c r="K380" s="162"/>
      <c r="L380" s="162"/>
    </row>
    <row r="381" spans="1:12" s="1" customFormat="1" x14ac:dyDescent="0.2">
      <c r="A381" s="162"/>
      <c r="B381" s="162"/>
      <c r="C381" s="162"/>
      <c r="D381" s="162"/>
      <c r="E381" s="162"/>
      <c r="F381" s="162"/>
      <c r="G381" s="162"/>
      <c r="H381" s="162"/>
      <c r="I381" s="162"/>
      <c r="J381" s="162"/>
      <c r="K381" s="162"/>
      <c r="L381" s="162"/>
    </row>
    <row r="382" spans="1:12" s="1" customFormat="1" x14ac:dyDescent="0.2">
      <c r="A382" s="162"/>
      <c r="B382" s="162"/>
      <c r="C382" s="162"/>
      <c r="D382" s="162"/>
      <c r="E382" s="162"/>
      <c r="F382" s="162"/>
      <c r="G382" s="162"/>
      <c r="H382" s="162"/>
      <c r="I382" s="162"/>
      <c r="J382" s="162"/>
      <c r="K382" s="162"/>
      <c r="L382" s="162"/>
    </row>
    <row r="383" spans="1:12" s="1" customFormat="1" x14ac:dyDescent="0.2">
      <c r="A383" s="162"/>
      <c r="B383" s="162"/>
      <c r="C383" s="162"/>
      <c r="D383" s="162"/>
      <c r="E383" s="162"/>
      <c r="F383" s="162"/>
      <c r="G383" s="162"/>
      <c r="H383" s="162"/>
      <c r="I383" s="162"/>
      <c r="J383" s="162"/>
      <c r="K383" s="162"/>
      <c r="L383" s="162"/>
    </row>
    <row r="384" spans="1:12" s="1" customFormat="1" x14ac:dyDescent="0.2">
      <c r="A384" s="162"/>
      <c r="B384" s="162"/>
      <c r="C384" s="162"/>
      <c r="D384" s="162"/>
      <c r="E384" s="162"/>
      <c r="F384" s="162"/>
      <c r="G384" s="162"/>
      <c r="H384" s="162"/>
      <c r="I384" s="162"/>
      <c r="J384" s="162"/>
      <c r="K384" s="162"/>
      <c r="L384" s="162"/>
    </row>
    <row r="385" spans="1:12" s="1" customFormat="1" x14ac:dyDescent="0.2">
      <c r="A385" s="162"/>
      <c r="B385" s="162"/>
      <c r="C385" s="162"/>
      <c r="D385" s="162"/>
      <c r="E385" s="162"/>
      <c r="F385" s="162"/>
      <c r="G385" s="162"/>
      <c r="H385" s="162"/>
      <c r="I385" s="162"/>
      <c r="J385" s="162"/>
      <c r="K385" s="162"/>
      <c r="L385" s="162"/>
    </row>
    <row r="386" spans="1:12" s="1" customFormat="1" x14ac:dyDescent="0.2">
      <c r="A386" s="162"/>
      <c r="B386" s="162"/>
      <c r="C386" s="162"/>
      <c r="D386" s="162"/>
      <c r="E386" s="162"/>
      <c r="F386" s="162"/>
      <c r="G386" s="162"/>
      <c r="H386" s="162"/>
      <c r="I386" s="162"/>
      <c r="J386" s="162"/>
      <c r="K386" s="162"/>
      <c r="L386" s="162"/>
    </row>
    <row r="387" spans="1:12" s="1" customFormat="1" x14ac:dyDescent="0.2">
      <c r="A387" s="162"/>
      <c r="B387" s="162"/>
      <c r="C387" s="162"/>
      <c r="D387" s="162"/>
      <c r="E387" s="162"/>
      <c r="F387" s="162"/>
      <c r="G387" s="162"/>
      <c r="H387" s="162"/>
      <c r="I387" s="162"/>
      <c r="J387" s="162"/>
      <c r="K387" s="162"/>
      <c r="L387" s="162"/>
    </row>
    <row r="388" spans="1:12" s="1" customFormat="1" x14ac:dyDescent="0.2">
      <c r="A388" s="162"/>
      <c r="B388" s="162"/>
      <c r="C388" s="162"/>
      <c r="D388" s="162"/>
      <c r="E388" s="162"/>
      <c r="F388" s="162"/>
      <c r="G388" s="162"/>
      <c r="H388" s="162"/>
      <c r="I388" s="162"/>
      <c r="J388" s="162"/>
      <c r="K388" s="162"/>
      <c r="L388" s="162"/>
    </row>
    <row r="389" spans="1:12" s="1" customFormat="1" x14ac:dyDescent="0.2">
      <c r="A389" s="162"/>
      <c r="B389" s="162"/>
      <c r="C389" s="162"/>
      <c r="D389" s="162"/>
      <c r="E389" s="162"/>
      <c r="F389" s="162"/>
      <c r="G389" s="162"/>
      <c r="H389" s="162"/>
      <c r="I389" s="162"/>
      <c r="J389" s="162"/>
      <c r="K389" s="162"/>
      <c r="L389" s="162"/>
    </row>
    <row r="390" spans="1:12" s="1" customFormat="1" x14ac:dyDescent="0.2">
      <c r="A390" s="162"/>
      <c r="B390" s="162"/>
      <c r="C390" s="162"/>
      <c r="D390" s="162"/>
      <c r="E390" s="162"/>
      <c r="F390" s="162"/>
      <c r="G390" s="162"/>
      <c r="H390" s="162"/>
      <c r="I390" s="162"/>
      <c r="J390" s="162"/>
      <c r="K390" s="162"/>
      <c r="L390" s="162"/>
    </row>
    <row r="391" spans="1:12" s="1" customFormat="1" x14ac:dyDescent="0.2">
      <c r="A391" s="162"/>
      <c r="B391" s="162"/>
      <c r="C391" s="162"/>
      <c r="D391" s="162"/>
      <c r="E391" s="162"/>
      <c r="F391" s="162"/>
      <c r="G391" s="162"/>
      <c r="H391" s="162"/>
      <c r="I391" s="162"/>
      <c r="J391" s="162"/>
      <c r="K391" s="162"/>
      <c r="L391" s="162"/>
    </row>
    <row r="392" spans="1:12" s="1" customFormat="1" x14ac:dyDescent="0.2">
      <c r="A392" s="162"/>
      <c r="B392" s="162"/>
      <c r="C392" s="162"/>
      <c r="D392" s="162"/>
      <c r="E392" s="162"/>
      <c r="F392" s="162"/>
      <c r="G392" s="162"/>
      <c r="H392" s="162"/>
      <c r="I392" s="162"/>
      <c r="J392" s="162"/>
      <c r="K392" s="162"/>
      <c r="L392" s="162"/>
    </row>
    <row r="393" spans="1:12" s="1" customFormat="1" x14ac:dyDescent="0.2">
      <c r="A393" s="162"/>
      <c r="B393" s="162"/>
      <c r="C393" s="162"/>
      <c r="D393" s="162"/>
      <c r="E393" s="162"/>
      <c r="F393" s="162"/>
      <c r="G393" s="162"/>
      <c r="H393" s="162"/>
      <c r="I393" s="162"/>
      <c r="J393" s="162"/>
      <c r="K393" s="162"/>
      <c r="L393" s="162"/>
    </row>
    <row r="394" spans="1:12" s="1" customFormat="1" x14ac:dyDescent="0.2">
      <c r="A394" s="162"/>
      <c r="B394" s="162"/>
      <c r="C394" s="162"/>
      <c r="D394" s="162"/>
      <c r="E394" s="162"/>
      <c r="F394" s="162"/>
      <c r="G394" s="162"/>
      <c r="H394" s="162"/>
      <c r="I394" s="162"/>
      <c r="J394" s="162"/>
      <c r="K394" s="162"/>
      <c r="L394" s="162"/>
    </row>
    <row r="395" spans="1:12" s="1" customFormat="1" x14ac:dyDescent="0.2">
      <c r="A395" s="162"/>
      <c r="B395" s="162"/>
      <c r="C395" s="162"/>
      <c r="D395" s="162"/>
      <c r="E395" s="162"/>
      <c r="F395" s="162"/>
      <c r="G395" s="162"/>
      <c r="H395" s="162"/>
      <c r="I395" s="162"/>
      <c r="J395" s="162"/>
      <c r="K395" s="162"/>
      <c r="L395" s="162"/>
    </row>
    <row r="396" spans="1:12" s="1" customFormat="1" x14ac:dyDescent="0.2">
      <c r="A396" s="162"/>
      <c r="B396" s="162"/>
      <c r="C396" s="162"/>
      <c r="D396" s="162"/>
      <c r="E396" s="162"/>
      <c r="F396" s="162"/>
      <c r="G396" s="162"/>
      <c r="H396" s="162"/>
      <c r="I396" s="162"/>
      <c r="J396" s="162"/>
      <c r="K396" s="162"/>
      <c r="L396" s="162"/>
    </row>
    <row r="397" spans="1:12" s="1" customFormat="1" x14ac:dyDescent="0.2">
      <c r="A397" s="162"/>
      <c r="B397" s="162"/>
      <c r="C397" s="162"/>
      <c r="D397" s="162"/>
      <c r="E397" s="162"/>
      <c r="F397" s="162"/>
      <c r="G397" s="162"/>
      <c r="H397" s="162"/>
      <c r="I397" s="162"/>
      <c r="J397" s="162"/>
      <c r="K397" s="162"/>
      <c r="L397" s="162"/>
    </row>
    <row r="398" spans="1:12" s="1" customFormat="1" x14ac:dyDescent="0.2">
      <c r="A398" s="162"/>
      <c r="B398" s="162"/>
      <c r="C398" s="162"/>
      <c r="D398" s="162"/>
      <c r="E398" s="162"/>
      <c r="F398" s="162"/>
      <c r="G398" s="162"/>
      <c r="H398" s="162"/>
      <c r="I398" s="162"/>
      <c r="J398" s="162"/>
      <c r="K398" s="162"/>
      <c r="L398" s="162"/>
    </row>
    <row r="399" spans="1:12" s="1" customFormat="1" x14ac:dyDescent="0.2">
      <c r="A399" s="162"/>
      <c r="B399" s="162"/>
      <c r="C399" s="162"/>
      <c r="D399" s="162"/>
      <c r="E399" s="162"/>
      <c r="F399" s="162"/>
      <c r="G399" s="162"/>
      <c r="H399" s="162"/>
      <c r="I399" s="162"/>
      <c r="J399" s="162"/>
      <c r="K399" s="162"/>
      <c r="L399" s="162"/>
    </row>
    <row r="400" spans="1:12" s="1" customFormat="1" x14ac:dyDescent="0.2">
      <c r="A400" s="162"/>
      <c r="B400" s="162"/>
      <c r="C400" s="162"/>
      <c r="D400" s="162"/>
      <c r="E400" s="162"/>
      <c r="F400" s="162"/>
      <c r="G400" s="162"/>
      <c r="H400" s="162"/>
      <c r="I400" s="162"/>
      <c r="J400" s="162"/>
      <c r="K400" s="162"/>
      <c r="L400" s="162"/>
    </row>
    <row r="401" spans="1:12" s="1" customFormat="1" x14ac:dyDescent="0.2">
      <c r="A401" s="162"/>
      <c r="B401" s="162"/>
      <c r="C401" s="162"/>
      <c r="D401" s="162"/>
      <c r="E401" s="162"/>
      <c r="F401" s="162"/>
      <c r="G401" s="162"/>
      <c r="H401" s="162"/>
      <c r="I401" s="162"/>
      <c r="J401" s="162"/>
      <c r="K401" s="162"/>
      <c r="L401" s="162"/>
    </row>
    <row r="402" spans="1:12" s="1" customFormat="1" x14ac:dyDescent="0.2">
      <c r="A402" s="162"/>
      <c r="B402" s="162"/>
      <c r="C402" s="162"/>
      <c r="D402" s="162"/>
      <c r="E402" s="162"/>
      <c r="F402" s="162"/>
      <c r="G402" s="162"/>
      <c r="H402" s="162"/>
      <c r="I402" s="162"/>
      <c r="J402" s="162"/>
      <c r="K402" s="162"/>
      <c r="L402" s="162"/>
    </row>
    <row r="403" spans="1:12" s="1" customFormat="1" x14ac:dyDescent="0.2">
      <c r="A403" s="162"/>
      <c r="B403" s="162"/>
      <c r="C403" s="162"/>
      <c r="D403" s="162"/>
      <c r="E403" s="162"/>
      <c r="F403" s="162"/>
      <c r="G403" s="162"/>
      <c r="H403" s="162"/>
      <c r="I403" s="162"/>
      <c r="J403" s="162"/>
      <c r="K403" s="162"/>
      <c r="L403" s="162"/>
    </row>
    <row r="404" spans="1:12" s="1" customFormat="1" x14ac:dyDescent="0.2">
      <c r="A404" s="162"/>
      <c r="B404" s="162"/>
      <c r="C404" s="162"/>
      <c r="D404" s="162"/>
      <c r="E404" s="162"/>
      <c r="F404" s="162"/>
      <c r="G404" s="162"/>
      <c r="H404" s="162"/>
      <c r="I404" s="162"/>
      <c r="J404" s="162"/>
      <c r="K404" s="162"/>
      <c r="L404" s="162"/>
    </row>
    <row r="405" spans="1:12" s="1" customFormat="1" x14ac:dyDescent="0.2">
      <c r="A405" s="162"/>
      <c r="B405" s="162"/>
      <c r="C405" s="162"/>
      <c r="D405" s="162"/>
      <c r="E405" s="162"/>
      <c r="F405" s="162"/>
      <c r="G405" s="162"/>
      <c r="H405" s="162"/>
      <c r="I405" s="162"/>
      <c r="J405" s="162"/>
      <c r="K405" s="162"/>
      <c r="L405" s="162"/>
    </row>
    <row r="406" spans="1:12" s="1" customFormat="1" x14ac:dyDescent="0.2">
      <c r="A406" s="162"/>
      <c r="B406" s="162"/>
      <c r="C406" s="162"/>
      <c r="D406" s="162"/>
      <c r="E406" s="162"/>
      <c r="F406" s="162"/>
      <c r="G406" s="162"/>
      <c r="H406" s="162"/>
      <c r="I406" s="162"/>
      <c r="J406" s="162"/>
      <c r="K406" s="162"/>
      <c r="L406" s="162"/>
    </row>
    <row r="407" spans="1:12" s="1" customFormat="1" x14ac:dyDescent="0.2">
      <c r="A407" s="162"/>
      <c r="B407" s="162"/>
      <c r="C407" s="162"/>
      <c r="D407" s="162"/>
      <c r="E407" s="162"/>
      <c r="F407" s="162"/>
      <c r="G407" s="162"/>
      <c r="H407" s="162"/>
      <c r="I407" s="162"/>
      <c r="J407" s="162"/>
      <c r="K407" s="162"/>
      <c r="L407" s="162"/>
    </row>
    <row r="408" spans="1:12" s="1" customFormat="1" x14ac:dyDescent="0.2">
      <c r="A408" s="162"/>
      <c r="B408" s="162"/>
      <c r="C408" s="162"/>
      <c r="D408" s="162"/>
      <c r="E408" s="162"/>
      <c r="F408" s="162"/>
      <c r="G408" s="162"/>
      <c r="H408" s="162"/>
      <c r="I408" s="162"/>
      <c r="J408" s="162"/>
      <c r="K408" s="162"/>
      <c r="L408" s="162"/>
    </row>
    <row r="409" spans="1:12" s="1" customFormat="1" x14ac:dyDescent="0.2">
      <c r="A409" s="162"/>
      <c r="B409" s="162"/>
      <c r="C409" s="162"/>
      <c r="D409" s="162"/>
      <c r="E409" s="162"/>
      <c r="F409" s="162"/>
      <c r="G409" s="162"/>
      <c r="H409" s="162"/>
      <c r="I409" s="162"/>
      <c r="J409" s="162"/>
      <c r="K409" s="162"/>
      <c r="L409" s="162"/>
    </row>
    <row r="410" spans="1:12" s="1" customFormat="1" x14ac:dyDescent="0.2">
      <c r="A410" s="162"/>
      <c r="B410" s="162"/>
      <c r="C410" s="162"/>
      <c r="D410" s="162"/>
      <c r="E410" s="162"/>
      <c r="F410" s="162"/>
      <c r="G410" s="162"/>
      <c r="H410" s="162"/>
      <c r="I410" s="162"/>
      <c r="J410" s="162"/>
      <c r="K410" s="162"/>
      <c r="L410" s="162"/>
    </row>
    <row r="411" spans="1:12" s="1" customFormat="1" x14ac:dyDescent="0.2">
      <c r="A411" s="162"/>
      <c r="B411" s="162"/>
      <c r="C411" s="162"/>
      <c r="D411" s="162"/>
      <c r="E411" s="162"/>
      <c r="F411" s="162"/>
      <c r="G411" s="162"/>
      <c r="H411" s="162"/>
      <c r="I411" s="162"/>
      <c r="J411" s="162"/>
      <c r="K411" s="162"/>
      <c r="L411" s="162"/>
    </row>
    <row r="412" spans="1:12" s="1" customFormat="1" x14ac:dyDescent="0.2">
      <c r="A412" s="162"/>
      <c r="B412" s="162"/>
      <c r="C412" s="162"/>
      <c r="D412" s="162"/>
      <c r="E412" s="162"/>
      <c r="F412" s="162"/>
      <c r="G412" s="162"/>
      <c r="H412" s="162"/>
      <c r="I412" s="162"/>
      <c r="J412" s="162"/>
      <c r="K412" s="162"/>
      <c r="L412" s="162"/>
    </row>
    <row r="413" spans="1:12" s="1" customFormat="1" x14ac:dyDescent="0.2">
      <c r="A413" s="162"/>
      <c r="B413" s="162"/>
      <c r="C413" s="162"/>
      <c r="D413" s="162"/>
      <c r="E413" s="162"/>
      <c r="F413" s="162"/>
      <c r="G413" s="162"/>
      <c r="H413" s="162"/>
      <c r="I413" s="162"/>
      <c r="J413" s="162"/>
      <c r="K413" s="162"/>
      <c r="L413" s="162"/>
    </row>
    <row r="414" spans="1:12" s="1" customFormat="1" x14ac:dyDescent="0.2">
      <c r="A414" s="162"/>
      <c r="B414" s="162"/>
      <c r="C414" s="162"/>
      <c r="D414" s="162"/>
      <c r="E414" s="162"/>
      <c r="F414" s="162"/>
      <c r="G414" s="162"/>
      <c r="H414" s="162"/>
      <c r="I414" s="162"/>
      <c r="J414" s="162"/>
      <c r="K414" s="162"/>
      <c r="L414" s="162"/>
    </row>
    <row r="415" spans="1:12" s="1" customFormat="1" x14ac:dyDescent="0.2">
      <c r="A415" s="162"/>
      <c r="B415" s="162"/>
      <c r="C415" s="162"/>
      <c r="D415" s="162"/>
      <c r="E415" s="162"/>
      <c r="F415" s="162"/>
      <c r="G415" s="162"/>
      <c r="H415" s="162"/>
      <c r="I415" s="162"/>
      <c r="J415" s="162"/>
      <c r="K415" s="162"/>
      <c r="L415" s="162"/>
    </row>
    <row r="416" spans="1:12" s="1" customFormat="1" x14ac:dyDescent="0.2">
      <c r="A416" s="162"/>
      <c r="B416" s="162"/>
      <c r="C416" s="162"/>
      <c r="D416" s="162"/>
      <c r="E416" s="162"/>
      <c r="F416" s="162"/>
      <c r="G416" s="162"/>
      <c r="H416" s="162"/>
      <c r="I416" s="162"/>
      <c r="J416" s="162"/>
      <c r="K416" s="162"/>
      <c r="L416" s="162"/>
    </row>
    <row r="417" spans="1:12" s="1" customFormat="1" x14ac:dyDescent="0.2">
      <c r="A417" s="162"/>
      <c r="B417" s="162"/>
      <c r="C417" s="162"/>
      <c r="D417" s="162"/>
      <c r="E417" s="162"/>
      <c r="F417" s="162"/>
      <c r="G417" s="162"/>
      <c r="H417" s="162"/>
      <c r="I417" s="162"/>
      <c r="J417" s="162"/>
      <c r="K417" s="162"/>
      <c r="L417" s="162"/>
    </row>
    <row r="418" spans="1:12" s="1" customFormat="1" x14ac:dyDescent="0.2">
      <c r="A418" s="162"/>
      <c r="B418" s="162"/>
      <c r="C418" s="162"/>
      <c r="D418" s="162"/>
      <c r="E418" s="162"/>
      <c r="F418" s="162"/>
      <c r="G418" s="162"/>
      <c r="H418" s="162"/>
      <c r="I418" s="162"/>
      <c r="J418" s="162"/>
      <c r="K418" s="162"/>
      <c r="L418" s="162"/>
    </row>
    <row r="419" spans="1:12" s="1" customFormat="1" x14ac:dyDescent="0.2">
      <c r="A419" s="162"/>
      <c r="B419" s="162"/>
      <c r="C419" s="162"/>
      <c r="D419" s="162"/>
      <c r="E419" s="162"/>
      <c r="F419" s="162"/>
      <c r="G419" s="162"/>
      <c r="H419" s="162"/>
      <c r="I419" s="162"/>
      <c r="J419" s="162"/>
      <c r="K419" s="162"/>
      <c r="L419" s="162"/>
    </row>
    <row r="420" spans="1:12" s="1" customFormat="1" x14ac:dyDescent="0.2">
      <c r="A420" s="162"/>
      <c r="B420" s="162"/>
      <c r="C420" s="162"/>
      <c r="D420" s="162"/>
      <c r="E420" s="162"/>
      <c r="F420" s="162"/>
      <c r="G420" s="162"/>
      <c r="H420" s="162"/>
      <c r="I420" s="162"/>
      <c r="J420" s="162"/>
      <c r="K420" s="162"/>
      <c r="L420" s="162"/>
    </row>
    <row r="421" spans="1:12" s="1" customFormat="1" x14ac:dyDescent="0.2">
      <c r="A421" s="162"/>
      <c r="B421" s="162"/>
      <c r="C421" s="162"/>
      <c r="D421" s="162"/>
      <c r="E421" s="162"/>
      <c r="F421" s="162"/>
      <c r="G421" s="162"/>
      <c r="H421" s="162"/>
      <c r="I421" s="162"/>
      <c r="J421" s="162"/>
      <c r="K421" s="162"/>
      <c r="L421" s="162"/>
    </row>
    <row r="422" spans="1:12" s="1" customFormat="1" x14ac:dyDescent="0.2">
      <c r="A422" s="162"/>
      <c r="B422" s="162"/>
      <c r="C422" s="162"/>
      <c r="D422" s="162"/>
      <c r="E422" s="162"/>
      <c r="F422" s="162"/>
      <c r="G422" s="162"/>
      <c r="H422" s="162"/>
      <c r="I422" s="162"/>
      <c r="J422" s="162"/>
      <c r="K422" s="162"/>
      <c r="L422" s="162"/>
    </row>
    <row r="423" spans="1:12" s="1" customFormat="1" x14ac:dyDescent="0.2">
      <c r="A423" s="162"/>
      <c r="B423" s="162"/>
      <c r="C423" s="162"/>
      <c r="D423" s="162"/>
      <c r="E423" s="162"/>
      <c r="F423" s="162"/>
      <c r="G423" s="162"/>
      <c r="H423" s="162"/>
      <c r="I423" s="162"/>
      <c r="J423" s="162"/>
      <c r="K423" s="162"/>
      <c r="L423" s="162"/>
    </row>
    <row r="424" spans="1:12" s="1" customFormat="1" x14ac:dyDescent="0.2">
      <c r="A424" s="162"/>
      <c r="B424" s="162"/>
      <c r="C424" s="162"/>
      <c r="D424" s="162"/>
      <c r="E424" s="162"/>
      <c r="F424" s="162"/>
      <c r="G424" s="162"/>
      <c r="H424" s="162"/>
      <c r="I424" s="162"/>
      <c r="J424" s="162"/>
      <c r="K424" s="162"/>
      <c r="L424" s="162"/>
    </row>
    <row r="425" spans="1:12" s="1" customFormat="1" x14ac:dyDescent="0.2">
      <c r="A425" s="162"/>
      <c r="B425" s="162"/>
      <c r="C425" s="162"/>
      <c r="D425" s="162"/>
      <c r="E425" s="162"/>
      <c r="F425" s="162"/>
      <c r="G425" s="162"/>
      <c r="H425" s="162"/>
      <c r="I425" s="162"/>
      <c r="J425" s="162"/>
      <c r="K425" s="162"/>
      <c r="L425" s="162"/>
    </row>
    <row r="426" spans="1:12" s="1" customFormat="1" x14ac:dyDescent="0.2">
      <c r="A426" s="162"/>
      <c r="B426" s="162"/>
      <c r="C426" s="162"/>
      <c r="D426" s="162"/>
      <c r="E426" s="162"/>
      <c r="F426" s="162"/>
      <c r="G426" s="162"/>
      <c r="H426" s="162"/>
      <c r="I426" s="162"/>
      <c r="J426" s="162"/>
      <c r="K426" s="162"/>
      <c r="L426" s="162"/>
    </row>
    <row r="427" spans="1:12" s="1" customFormat="1" x14ac:dyDescent="0.2">
      <c r="A427" s="162"/>
      <c r="B427" s="162"/>
      <c r="C427" s="162"/>
      <c r="D427" s="162"/>
      <c r="E427" s="162"/>
      <c r="F427" s="162"/>
      <c r="G427" s="162"/>
      <c r="H427" s="162"/>
      <c r="I427" s="162"/>
      <c r="J427" s="162"/>
      <c r="K427" s="162"/>
      <c r="L427" s="162"/>
    </row>
    <row r="428" spans="1:12" s="1" customFormat="1" x14ac:dyDescent="0.2">
      <c r="A428" s="162"/>
      <c r="B428" s="162"/>
      <c r="C428" s="162"/>
      <c r="D428" s="162"/>
      <c r="E428" s="162"/>
      <c r="F428" s="162"/>
      <c r="G428" s="162"/>
      <c r="H428" s="162"/>
      <c r="I428" s="162"/>
      <c r="J428" s="162"/>
      <c r="K428" s="162"/>
      <c r="L428" s="162"/>
    </row>
    <row r="429" spans="1:12" s="1" customFormat="1" x14ac:dyDescent="0.2">
      <c r="A429" s="162"/>
      <c r="B429" s="162"/>
      <c r="C429" s="162"/>
      <c r="D429" s="162"/>
      <c r="E429" s="162"/>
      <c r="F429" s="162"/>
      <c r="G429" s="162"/>
      <c r="H429" s="162"/>
      <c r="I429" s="162"/>
      <c r="J429" s="162"/>
      <c r="K429" s="162"/>
      <c r="L429" s="162"/>
    </row>
    <row r="430" spans="1:12" s="1" customFormat="1" x14ac:dyDescent="0.2">
      <c r="A430" s="162"/>
      <c r="B430" s="162"/>
      <c r="C430" s="162"/>
      <c r="D430" s="162"/>
      <c r="E430" s="162"/>
      <c r="F430" s="162"/>
      <c r="G430" s="162"/>
      <c r="H430" s="162"/>
      <c r="I430" s="162"/>
      <c r="J430" s="162"/>
      <c r="K430" s="162"/>
      <c r="L430" s="162"/>
    </row>
    <row r="431" spans="1:12" s="1" customFormat="1" x14ac:dyDescent="0.2">
      <c r="A431" s="162"/>
      <c r="B431" s="162"/>
      <c r="C431" s="162"/>
      <c r="D431" s="162"/>
      <c r="E431" s="162"/>
      <c r="F431" s="162"/>
      <c r="G431" s="162"/>
      <c r="H431" s="162"/>
      <c r="I431" s="162"/>
      <c r="J431" s="162"/>
      <c r="K431" s="162"/>
      <c r="L431" s="162"/>
    </row>
    <row r="432" spans="1:12" s="1" customFormat="1" x14ac:dyDescent="0.2">
      <c r="A432" s="162"/>
      <c r="B432" s="162"/>
      <c r="C432" s="162"/>
      <c r="D432" s="162"/>
      <c r="E432" s="162"/>
      <c r="F432" s="162"/>
      <c r="G432" s="162"/>
      <c r="H432" s="162"/>
      <c r="I432" s="162"/>
      <c r="J432" s="162"/>
      <c r="K432" s="162"/>
      <c r="L432" s="162"/>
    </row>
    <row r="433" spans="1:12" s="1" customFormat="1" x14ac:dyDescent="0.2">
      <c r="A433" s="162"/>
      <c r="B433" s="162"/>
      <c r="C433" s="162"/>
      <c r="D433" s="162"/>
      <c r="E433" s="162"/>
      <c r="F433" s="162"/>
      <c r="G433" s="162"/>
      <c r="H433" s="162"/>
      <c r="I433" s="162"/>
      <c r="J433" s="162"/>
      <c r="K433" s="162"/>
      <c r="L433" s="162"/>
    </row>
    <row r="434" spans="1:12" s="1" customFormat="1" x14ac:dyDescent="0.2">
      <c r="A434" s="162"/>
      <c r="B434" s="162"/>
      <c r="C434" s="162"/>
      <c r="D434" s="162"/>
      <c r="E434" s="162"/>
      <c r="F434" s="162"/>
      <c r="G434" s="162"/>
      <c r="H434" s="162"/>
      <c r="I434" s="162"/>
      <c r="J434" s="162"/>
      <c r="K434" s="162"/>
      <c r="L434" s="162"/>
    </row>
    <row r="435" spans="1:12" s="1" customFormat="1" x14ac:dyDescent="0.2">
      <c r="A435" s="162"/>
      <c r="B435" s="162"/>
      <c r="C435" s="162"/>
      <c r="D435" s="162"/>
      <c r="E435" s="162"/>
      <c r="F435" s="162"/>
      <c r="G435" s="162"/>
      <c r="H435" s="162"/>
      <c r="I435" s="162"/>
      <c r="J435" s="162"/>
      <c r="K435" s="162"/>
      <c r="L435" s="162"/>
    </row>
    <row r="436" spans="1:12" s="1" customFormat="1" x14ac:dyDescent="0.2">
      <c r="A436" s="162"/>
      <c r="B436" s="162"/>
      <c r="C436" s="162"/>
      <c r="D436" s="162"/>
      <c r="E436" s="162"/>
      <c r="F436" s="162"/>
      <c r="G436" s="162"/>
      <c r="H436" s="162"/>
      <c r="I436" s="162"/>
      <c r="J436" s="162"/>
      <c r="K436" s="162"/>
      <c r="L436" s="162"/>
    </row>
    <row r="437" spans="1:12" s="1" customFormat="1" x14ac:dyDescent="0.2">
      <c r="A437" s="162"/>
      <c r="B437" s="162"/>
      <c r="C437" s="162"/>
      <c r="D437" s="162"/>
      <c r="E437" s="162"/>
      <c r="F437" s="162"/>
      <c r="G437" s="162"/>
      <c r="H437" s="162"/>
      <c r="I437" s="162"/>
      <c r="J437" s="162"/>
      <c r="K437" s="162"/>
      <c r="L437" s="162"/>
    </row>
    <row r="438" spans="1:12" s="1" customFormat="1" x14ac:dyDescent="0.2">
      <c r="A438" s="162"/>
      <c r="B438" s="162"/>
      <c r="C438" s="162"/>
      <c r="D438" s="162"/>
      <c r="E438" s="162"/>
      <c r="F438" s="162"/>
      <c r="G438" s="162"/>
      <c r="H438" s="162"/>
      <c r="I438" s="162"/>
      <c r="J438" s="162"/>
      <c r="K438" s="162"/>
      <c r="L438" s="162"/>
    </row>
    <row r="439" spans="1:12" s="1" customFormat="1" x14ac:dyDescent="0.2">
      <c r="A439" s="162"/>
      <c r="B439" s="162"/>
      <c r="C439" s="162"/>
      <c r="D439" s="162"/>
      <c r="E439" s="162"/>
      <c r="F439" s="162"/>
      <c r="G439" s="162"/>
      <c r="H439" s="162"/>
      <c r="I439" s="162"/>
      <c r="J439" s="162"/>
      <c r="K439" s="162"/>
      <c r="L439" s="162"/>
    </row>
    <row r="440" spans="1:12" s="1" customFormat="1" x14ac:dyDescent="0.2">
      <c r="A440" s="162"/>
      <c r="B440" s="162"/>
      <c r="C440" s="162"/>
      <c r="D440" s="162"/>
      <c r="E440" s="162"/>
      <c r="F440" s="162"/>
      <c r="G440" s="162"/>
      <c r="H440" s="162"/>
      <c r="I440" s="162"/>
      <c r="J440" s="162"/>
      <c r="K440" s="162"/>
      <c r="L440" s="162"/>
    </row>
    <row r="441" spans="1:12" s="1" customFormat="1" x14ac:dyDescent="0.2">
      <c r="A441" s="162"/>
      <c r="B441" s="162"/>
      <c r="C441" s="162"/>
      <c r="D441" s="162"/>
      <c r="E441" s="162"/>
      <c r="F441" s="162"/>
      <c r="G441" s="162"/>
      <c r="H441" s="162"/>
      <c r="I441" s="162"/>
      <c r="J441" s="162"/>
      <c r="K441" s="162"/>
      <c r="L441" s="162"/>
    </row>
    <row r="442" spans="1:12" s="1" customFormat="1" x14ac:dyDescent="0.2">
      <c r="A442" s="162"/>
      <c r="B442" s="162"/>
      <c r="C442" s="162"/>
      <c r="D442" s="162"/>
      <c r="E442" s="162"/>
      <c r="F442" s="162"/>
      <c r="G442" s="162"/>
      <c r="H442" s="162"/>
      <c r="I442" s="162"/>
      <c r="J442" s="162"/>
      <c r="K442" s="162"/>
      <c r="L442" s="162"/>
    </row>
    <row r="443" spans="1:12" s="1" customFormat="1" x14ac:dyDescent="0.2">
      <c r="A443" s="162"/>
      <c r="B443" s="162"/>
      <c r="C443" s="162"/>
      <c r="D443" s="162"/>
      <c r="E443" s="162"/>
      <c r="F443" s="162"/>
      <c r="G443" s="162"/>
      <c r="H443" s="162"/>
      <c r="I443" s="162"/>
      <c r="J443" s="162"/>
      <c r="K443" s="162"/>
      <c r="L443" s="162"/>
    </row>
    <row r="444" spans="1:12" s="1" customFormat="1" x14ac:dyDescent="0.2">
      <c r="A444" s="162"/>
      <c r="B444" s="162"/>
      <c r="C444" s="162"/>
      <c r="D444" s="162"/>
      <c r="E444" s="162"/>
      <c r="F444" s="162"/>
      <c r="G444" s="162"/>
      <c r="H444" s="162"/>
      <c r="I444" s="162"/>
      <c r="J444" s="162"/>
      <c r="K444" s="162"/>
      <c r="L444" s="162"/>
    </row>
    <row r="445" spans="1:12" s="1" customFormat="1" x14ac:dyDescent="0.2">
      <c r="A445" s="162"/>
      <c r="B445" s="162"/>
      <c r="C445" s="162"/>
      <c r="D445" s="162"/>
      <c r="E445" s="162"/>
      <c r="F445" s="162"/>
      <c r="G445" s="162"/>
      <c r="H445" s="162"/>
      <c r="I445" s="162"/>
      <c r="J445" s="162"/>
      <c r="K445" s="162"/>
      <c r="L445" s="162"/>
    </row>
    <row r="446" spans="1:12" s="1" customFormat="1" x14ac:dyDescent="0.2">
      <c r="A446" s="162"/>
      <c r="B446" s="162"/>
      <c r="C446" s="162"/>
      <c r="D446" s="162"/>
      <c r="E446" s="162"/>
      <c r="F446" s="162"/>
      <c r="G446" s="162"/>
      <c r="H446" s="162"/>
      <c r="I446" s="162"/>
      <c r="J446" s="162"/>
      <c r="K446" s="162"/>
      <c r="L446" s="162"/>
    </row>
    <row r="447" spans="1:12" s="1" customFormat="1" x14ac:dyDescent="0.2">
      <c r="A447" s="162"/>
      <c r="B447" s="162"/>
      <c r="C447" s="162"/>
      <c r="D447" s="162"/>
      <c r="E447" s="162"/>
      <c r="F447" s="162"/>
      <c r="G447" s="162"/>
      <c r="H447" s="162"/>
      <c r="I447" s="162"/>
      <c r="J447" s="162"/>
      <c r="K447" s="162"/>
      <c r="L447" s="162"/>
    </row>
    <row r="448" spans="1:12" s="1" customFormat="1" x14ac:dyDescent="0.2">
      <c r="A448" s="162"/>
      <c r="B448" s="162"/>
      <c r="C448" s="162"/>
      <c r="D448" s="162"/>
      <c r="E448" s="162"/>
      <c r="F448" s="162"/>
      <c r="G448" s="162"/>
      <c r="H448" s="162"/>
      <c r="I448" s="162"/>
      <c r="J448" s="162"/>
      <c r="K448" s="162"/>
      <c r="L448" s="162"/>
    </row>
    <row r="449" spans="1:12" s="1" customFormat="1" x14ac:dyDescent="0.2">
      <c r="A449" s="162"/>
      <c r="B449" s="162"/>
      <c r="C449" s="162"/>
      <c r="D449" s="162"/>
      <c r="E449" s="162"/>
      <c r="F449" s="162"/>
      <c r="G449" s="162"/>
      <c r="H449" s="162"/>
      <c r="I449" s="162"/>
      <c r="J449" s="162"/>
      <c r="K449" s="162"/>
      <c r="L449" s="162"/>
    </row>
    <row r="450" spans="1:12" s="1" customFormat="1" x14ac:dyDescent="0.2">
      <c r="A450" s="162"/>
      <c r="B450" s="162"/>
      <c r="C450" s="162"/>
      <c r="D450" s="162"/>
      <c r="E450" s="162"/>
      <c r="F450" s="162"/>
      <c r="G450" s="162"/>
      <c r="H450" s="162"/>
      <c r="I450" s="162"/>
      <c r="J450" s="162"/>
      <c r="K450" s="162"/>
      <c r="L450" s="162"/>
    </row>
    <row r="451" spans="1:12" s="1" customFormat="1" x14ac:dyDescent="0.2">
      <c r="A451" s="162"/>
      <c r="B451" s="162"/>
      <c r="C451" s="162"/>
      <c r="D451" s="162"/>
      <c r="E451" s="162"/>
      <c r="F451" s="162"/>
      <c r="G451" s="162"/>
      <c r="H451" s="162"/>
      <c r="I451" s="162"/>
      <c r="J451" s="162"/>
      <c r="K451" s="162"/>
      <c r="L451" s="162"/>
    </row>
    <row r="452" spans="1:12" s="1" customFormat="1" x14ac:dyDescent="0.2">
      <c r="A452" s="162"/>
      <c r="B452" s="162"/>
      <c r="C452" s="162"/>
      <c r="D452" s="162"/>
      <c r="E452" s="162"/>
      <c r="F452" s="162"/>
      <c r="G452" s="162"/>
      <c r="H452" s="162"/>
      <c r="I452" s="162"/>
      <c r="J452" s="162"/>
      <c r="K452" s="162"/>
      <c r="L452" s="162"/>
    </row>
    <row r="453" spans="1:12" s="1" customFormat="1" x14ac:dyDescent="0.2">
      <c r="A453" s="162"/>
      <c r="B453" s="162"/>
      <c r="C453" s="162"/>
      <c r="D453" s="162"/>
      <c r="E453" s="162"/>
      <c r="F453" s="162"/>
      <c r="G453" s="162"/>
      <c r="H453" s="162"/>
      <c r="I453" s="162"/>
      <c r="J453" s="162"/>
      <c r="K453" s="162"/>
      <c r="L453" s="162"/>
    </row>
    <row r="454" spans="1:12" s="1" customFormat="1" x14ac:dyDescent="0.2">
      <c r="A454" s="162"/>
      <c r="B454" s="162"/>
      <c r="C454" s="162"/>
      <c r="D454" s="162"/>
      <c r="E454" s="162"/>
      <c r="F454" s="162"/>
      <c r="G454" s="162"/>
      <c r="H454" s="162"/>
      <c r="I454" s="162"/>
      <c r="J454" s="162"/>
      <c r="K454" s="162"/>
      <c r="L454" s="162"/>
    </row>
    <row r="455" spans="1:12" s="1" customFormat="1" x14ac:dyDescent="0.2">
      <c r="A455" s="162"/>
      <c r="B455" s="162"/>
      <c r="C455" s="162"/>
      <c r="D455" s="162"/>
      <c r="E455" s="162"/>
      <c r="F455" s="162"/>
      <c r="G455" s="162"/>
      <c r="H455" s="162"/>
      <c r="I455" s="162"/>
      <c r="J455" s="162"/>
      <c r="K455" s="162"/>
      <c r="L455" s="162"/>
    </row>
    <row r="456" spans="1:12" s="1" customFormat="1" x14ac:dyDescent="0.2">
      <c r="A456" s="162"/>
      <c r="B456" s="162"/>
      <c r="C456" s="162"/>
      <c r="D456" s="162"/>
      <c r="E456" s="162"/>
      <c r="F456" s="162"/>
      <c r="G456" s="162"/>
      <c r="H456" s="162"/>
      <c r="I456" s="162"/>
      <c r="J456" s="162"/>
      <c r="K456" s="162"/>
      <c r="L456" s="162"/>
    </row>
    <row r="457" spans="1:12" s="1" customFormat="1" x14ac:dyDescent="0.2">
      <c r="A457" s="162"/>
      <c r="B457" s="162"/>
      <c r="C457" s="162"/>
      <c r="D457" s="162"/>
      <c r="E457" s="162"/>
      <c r="F457" s="162"/>
      <c r="G457" s="162"/>
      <c r="H457" s="162"/>
      <c r="I457" s="162"/>
      <c r="J457" s="162"/>
      <c r="K457" s="162"/>
      <c r="L457" s="162"/>
    </row>
    <row r="458" spans="1:12" s="1" customFormat="1" x14ac:dyDescent="0.2">
      <c r="A458" s="162"/>
      <c r="B458" s="162"/>
      <c r="C458" s="162"/>
      <c r="D458" s="162"/>
      <c r="E458" s="162"/>
      <c r="F458" s="162"/>
      <c r="G458" s="162"/>
      <c r="H458" s="162"/>
      <c r="I458" s="162"/>
      <c r="J458" s="162"/>
      <c r="K458" s="162"/>
      <c r="L458" s="162"/>
    </row>
    <row r="459" spans="1:12" s="1" customFormat="1" x14ac:dyDescent="0.2">
      <c r="A459" s="162"/>
      <c r="B459" s="162"/>
      <c r="C459" s="162"/>
      <c r="D459" s="162"/>
      <c r="E459" s="162"/>
      <c r="F459" s="162"/>
      <c r="G459" s="162"/>
      <c r="H459" s="162"/>
      <c r="I459" s="162"/>
      <c r="J459" s="162"/>
      <c r="K459" s="162"/>
      <c r="L459" s="162"/>
    </row>
    <row r="460" spans="1:12" s="1" customFormat="1" x14ac:dyDescent="0.2">
      <c r="A460" s="162"/>
      <c r="B460" s="162"/>
      <c r="C460" s="162"/>
      <c r="D460" s="162"/>
      <c r="E460" s="162"/>
      <c r="F460" s="162"/>
      <c r="G460" s="162"/>
      <c r="H460" s="162"/>
      <c r="I460" s="162"/>
      <c r="J460" s="162"/>
      <c r="K460" s="162"/>
      <c r="L460" s="162"/>
    </row>
    <row r="461" spans="1:12" s="1" customFormat="1" x14ac:dyDescent="0.2">
      <c r="A461" s="162"/>
      <c r="B461" s="162"/>
      <c r="C461" s="162"/>
      <c r="D461" s="162"/>
      <c r="E461" s="162"/>
      <c r="F461" s="162"/>
      <c r="G461" s="162"/>
      <c r="H461" s="162"/>
      <c r="I461" s="162"/>
      <c r="J461" s="162"/>
      <c r="K461" s="162"/>
      <c r="L461" s="162"/>
    </row>
    <row r="462" spans="1:12" s="1" customFormat="1" x14ac:dyDescent="0.2">
      <c r="A462" s="162"/>
      <c r="B462" s="162"/>
      <c r="C462" s="162"/>
      <c r="D462" s="162"/>
      <c r="E462" s="162"/>
      <c r="F462" s="162"/>
      <c r="G462" s="162"/>
      <c r="H462" s="162"/>
      <c r="I462" s="162"/>
      <c r="J462" s="162"/>
      <c r="K462" s="162"/>
      <c r="L462" s="162"/>
    </row>
    <row r="463" spans="1:12" s="1" customFormat="1" x14ac:dyDescent="0.2">
      <c r="A463" s="162"/>
      <c r="B463" s="162"/>
      <c r="C463" s="162"/>
      <c r="D463" s="162"/>
      <c r="E463" s="162"/>
      <c r="F463" s="162"/>
      <c r="G463" s="162"/>
      <c r="H463" s="162"/>
      <c r="I463" s="162"/>
      <c r="J463" s="162"/>
      <c r="K463" s="162"/>
      <c r="L463" s="162"/>
    </row>
    <row r="464" spans="1:12" s="1" customFormat="1" x14ac:dyDescent="0.2">
      <c r="A464" s="162"/>
      <c r="B464" s="162"/>
      <c r="C464" s="162"/>
      <c r="D464" s="162"/>
      <c r="E464" s="162"/>
      <c r="F464" s="162"/>
      <c r="G464" s="162"/>
      <c r="H464" s="162"/>
      <c r="I464" s="162"/>
      <c r="J464" s="162"/>
      <c r="K464" s="162"/>
      <c r="L464" s="162"/>
    </row>
    <row r="465" spans="1:12" s="1" customFormat="1" x14ac:dyDescent="0.2">
      <c r="A465" s="162"/>
      <c r="B465" s="162"/>
      <c r="C465" s="162"/>
      <c r="D465" s="162"/>
      <c r="E465" s="162"/>
      <c r="F465" s="162"/>
      <c r="G465" s="162"/>
      <c r="H465" s="162"/>
      <c r="I465" s="162"/>
      <c r="J465" s="162"/>
      <c r="K465" s="162"/>
      <c r="L465" s="162"/>
    </row>
    <row r="466" spans="1:12" s="1" customFormat="1" x14ac:dyDescent="0.2">
      <c r="A466" s="162"/>
      <c r="B466" s="162"/>
      <c r="C466" s="162"/>
      <c r="D466" s="162"/>
      <c r="E466" s="162"/>
      <c r="F466" s="162"/>
      <c r="G466" s="162"/>
      <c r="H466" s="162"/>
      <c r="I466" s="162"/>
      <c r="J466" s="162"/>
      <c r="K466" s="162"/>
      <c r="L466" s="162"/>
    </row>
    <row r="467" spans="1:12" s="1" customFormat="1" x14ac:dyDescent="0.2">
      <c r="A467" s="162"/>
      <c r="B467" s="162"/>
      <c r="C467" s="162"/>
      <c r="D467" s="162"/>
      <c r="E467" s="162"/>
      <c r="F467" s="162"/>
      <c r="G467" s="162"/>
      <c r="H467" s="162"/>
      <c r="I467" s="162"/>
      <c r="J467" s="162"/>
      <c r="K467" s="162"/>
      <c r="L467" s="162"/>
    </row>
    <row r="468" spans="1:12" s="1" customFormat="1" x14ac:dyDescent="0.2">
      <c r="A468" s="162"/>
      <c r="B468" s="162"/>
      <c r="C468" s="162"/>
      <c r="D468" s="162"/>
      <c r="E468" s="162"/>
      <c r="F468" s="162"/>
      <c r="G468" s="162"/>
      <c r="H468" s="162"/>
      <c r="I468" s="162"/>
      <c r="J468" s="162"/>
      <c r="K468" s="162"/>
      <c r="L468" s="162"/>
    </row>
    <row r="469" spans="1:12" s="1" customFormat="1" x14ac:dyDescent="0.2">
      <c r="A469" s="162"/>
      <c r="B469" s="162"/>
      <c r="C469" s="162"/>
      <c r="D469" s="162"/>
      <c r="E469" s="162"/>
      <c r="F469" s="162"/>
      <c r="G469" s="162"/>
      <c r="H469" s="162"/>
      <c r="I469" s="162"/>
      <c r="J469" s="162"/>
      <c r="K469" s="162"/>
      <c r="L469" s="162"/>
    </row>
    <row r="470" spans="1:12" s="1" customFormat="1" x14ac:dyDescent="0.2">
      <c r="A470" s="162"/>
      <c r="B470" s="162"/>
      <c r="C470" s="162"/>
      <c r="D470" s="162"/>
      <c r="E470" s="162"/>
      <c r="F470" s="162"/>
      <c r="G470" s="162"/>
      <c r="H470" s="162"/>
      <c r="I470" s="162"/>
      <c r="J470" s="162"/>
      <c r="K470" s="162"/>
      <c r="L470" s="162"/>
    </row>
    <row r="471" spans="1:12" s="1" customFormat="1" x14ac:dyDescent="0.2">
      <c r="A471" s="162"/>
      <c r="B471" s="162"/>
      <c r="C471" s="162"/>
      <c r="D471" s="162"/>
      <c r="E471" s="162"/>
      <c r="F471" s="162"/>
      <c r="G471" s="162"/>
      <c r="H471" s="162"/>
      <c r="I471" s="162"/>
      <c r="J471" s="162"/>
      <c r="K471" s="162"/>
      <c r="L471" s="162"/>
    </row>
    <row r="472" spans="1:12" s="1" customFormat="1" x14ac:dyDescent="0.2">
      <c r="A472" s="162"/>
      <c r="B472" s="162"/>
      <c r="C472" s="162"/>
      <c r="D472" s="162"/>
      <c r="E472" s="162"/>
      <c r="F472" s="162"/>
      <c r="G472" s="162"/>
      <c r="H472" s="162"/>
      <c r="I472" s="162"/>
      <c r="J472" s="162"/>
      <c r="K472" s="162"/>
      <c r="L472" s="162"/>
    </row>
    <row r="473" spans="1:12" s="1" customFormat="1" x14ac:dyDescent="0.2">
      <c r="A473" s="162"/>
      <c r="B473" s="162"/>
      <c r="C473" s="162"/>
      <c r="D473" s="162"/>
      <c r="E473" s="162"/>
      <c r="F473" s="162"/>
      <c r="G473" s="162"/>
      <c r="H473" s="162"/>
      <c r="I473" s="162"/>
      <c r="J473" s="162"/>
      <c r="K473" s="162"/>
      <c r="L473" s="162"/>
    </row>
    <row r="474" spans="1:12" s="1" customFormat="1" x14ac:dyDescent="0.2">
      <c r="A474" s="162"/>
      <c r="B474" s="162"/>
      <c r="C474" s="162"/>
      <c r="D474" s="162"/>
      <c r="E474" s="162"/>
      <c r="F474" s="162"/>
      <c r="G474" s="162"/>
      <c r="H474" s="162"/>
      <c r="I474" s="162"/>
      <c r="J474" s="162"/>
      <c r="K474" s="162"/>
      <c r="L474" s="162"/>
    </row>
    <row r="475" spans="1:12" s="1" customFormat="1" x14ac:dyDescent="0.2">
      <c r="A475" s="162"/>
      <c r="B475" s="162"/>
      <c r="C475" s="162"/>
      <c r="D475" s="162"/>
      <c r="E475" s="162"/>
      <c r="F475" s="162"/>
      <c r="G475" s="162"/>
      <c r="H475" s="162"/>
      <c r="I475" s="162"/>
      <c r="J475" s="162"/>
      <c r="K475" s="162"/>
      <c r="L475" s="162"/>
    </row>
    <row r="476" spans="1:12" s="1" customFormat="1" x14ac:dyDescent="0.2">
      <c r="A476" s="162"/>
      <c r="B476" s="162"/>
      <c r="C476" s="162"/>
      <c r="D476" s="162"/>
      <c r="E476" s="162"/>
      <c r="F476" s="162"/>
      <c r="G476" s="162"/>
      <c r="H476" s="162"/>
      <c r="I476" s="162"/>
      <c r="J476" s="162"/>
      <c r="K476" s="162"/>
      <c r="L476" s="162"/>
    </row>
    <row r="477" spans="1:12" s="1" customFormat="1" x14ac:dyDescent="0.2">
      <c r="A477" s="162"/>
      <c r="B477" s="162"/>
      <c r="C477" s="162"/>
      <c r="D477" s="162"/>
      <c r="E477" s="162"/>
      <c r="F477" s="162"/>
      <c r="G477" s="162"/>
      <c r="H477" s="162"/>
      <c r="I477" s="162"/>
      <c r="J477" s="162"/>
      <c r="K477" s="162"/>
      <c r="L477" s="162"/>
    </row>
    <row r="478" spans="1:12" s="1" customFormat="1" x14ac:dyDescent="0.2">
      <c r="A478" s="162"/>
      <c r="B478" s="162"/>
      <c r="C478" s="162"/>
      <c r="D478" s="162"/>
      <c r="E478" s="162"/>
      <c r="F478" s="162"/>
      <c r="G478" s="162"/>
      <c r="H478" s="162"/>
      <c r="I478" s="162"/>
      <c r="J478" s="162"/>
      <c r="K478" s="162"/>
      <c r="L478" s="162"/>
    </row>
    <row r="479" spans="1:12" s="1" customFormat="1" x14ac:dyDescent="0.2">
      <c r="A479" s="162"/>
      <c r="B479" s="162"/>
      <c r="C479" s="162"/>
      <c r="D479" s="162"/>
      <c r="E479" s="162"/>
      <c r="F479" s="162"/>
      <c r="G479" s="162"/>
      <c r="H479" s="162"/>
      <c r="I479" s="162"/>
      <c r="J479" s="162"/>
      <c r="K479" s="162"/>
      <c r="L479" s="162"/>
    </row>
    <row r="480" spans="1:12" s="1" customFormat="1" x14ac:dyDescent="0.2">
      <c r="A480" s="162"/>
      <c r="B480" s="162"/>
      <c r="C480" s="162"/>
      <c r="D480" s="162"/>
      <c r="E480" s="162"/>
      <c r="F480" s="162"/>
      <c r="G480" s="162"/>
      <c r="H480" s="162"/>
      <c r="I480" s="162"/>
      <c r="J480" s="162"/>
      <c r="K480" s="162"/>
      <c r="L480" s="162"/>
    </row>
    <row r="481" spans="1:12" s="1" customFormat="1" x14ac:dyDescent="0.2">
      <c r="A481" s="162"/>
      <c r="B481" s="162"/>
      <c r="C481" s="162"/>
      <c r="D481" s="162"/>
      <c r="E481" s="162"/>
      <c r="F481" s="162"/>
      <c r="G481" s="162"/>
      <c r="H481" s="162"/>
      <c r="I481" s="162"/>
      <c r="J481" s="162"/>
      <c r="K481" s="162"/>
      <c r="L481" s="162"/>
    </row>
    <row r="482" spans="1:12" s="1" customFormat="1" x14ac:dyDescent="0.2">
      <c r="A482" s="162"/>
      <c r="B482" s="162"/>
      <c r="C482" s="162"/>
      <c r="D482" s="162"/>
      <c r="E482" s="162"/>
      <c r="F482" s="162"/>
      <c r="G482" s="162"/>
      <c r="H482" s="162"/>
      <c r="I482" s="162"/>
      <c r="J482" s="162"/>
      <c r="K482" s="162"/>
      <c r="L482" s="162"/>
    </row>
    <row r="483" spans="1:12" s="1" customFormat="1" x14ac:dyDescent="0.2">
      <c r="A483" s="162"/>
      <c r="B483" s="162"/>
      <c r="C483" s="162"/>
      <c r="D483" s="162"/>
      <c r="E483" s="162"/>
      <c r="F483" s="162"/>
      <c r="G483" s="162"/>
      <c r="H483" s="162"/>
      <c r="I483" s="162"/>
      <c r="J483" s="162"/>
      <c r="K483" s="162"/>
      <c r="L483" s="162"/>
    </row>
    <row r="484" spans="1:12" s="1" customFormat="1" x14ac:dyDescent="0.2">
      <c r="A484" s="162"/>
      <c r="B484" s="162"/>
      <c r="C484" s="162"/>
      <c r="D484" s="162"/>
      <c r="E484" s="162"/>
      <c r="F484" s="162"/>
      <c r="G484" s="162"/>
      <c r="H484" s="162"/>
      <c r="I484" s="162"/>
      <c r="J484" s="162"/>
      <c r="K484" s="162"/>
      <c r="L484" s="162"/>
    </row>
    <row r="485" spans="1:12" s="1" customFormat="1" x14ac:dyDescent="0.2">
      <c r="A485" s="162"/>
      <c r="B485" s="162"/>
      <c r="C485" s="162"/>
      <c r="D485" s="162"/>
      <c r="E485" s="162"/>
      <c r="F485" s="162"/>
      <c r="G485" s="162"/>
      <c r="H485" s="162"/>
      <c r="I485" s="162"/>
      <c r="J485" s="162"/>
      <c r="K485" s="162"/>
      <c r="L485" s="162"/>
    </row>
    <row r="486" spans="1:12" s="1" customFormat="1" x14ac:dyDescent="0.2">
      <c r="A486" s="162"/>
      <c r="B486" s="162"/>
      <c r="C486" s="162"/>
      <c r="D486" s="162"/>
      <c r="E486" s="162"/>
      <c r="F486" s="162"/>
      <c r="G486" s="162"/>
      <c r="H486" s="162"/>
      <c r="I486" s="162"/>
      <c r="J486" s="162"/>
      <c r="K486" s="162"/>
      <c r="L486" s="162"/>
    </row>
    <row r="487" spans="1:12" s="1" customFormat="1" x14ac:dyDescent="0.2">
      <c r="A487" s="162"/>
      <c r="B487" s="162"/>
      <c r="C487" s="162"/>
      <c r="D487" s="162"/>
      <c r="E487" s="162"/>
      <c r="F487" s="162"/>
      <c r="G487" s="162"/>
      <c r="H487" s="162"/>
      <c r="I487" s="162"/>
      <c r="J487" s="162"/>
      <c r="K487" s="162"/>
      <c r="L487" s="162"/>
    </row>
    <row r="488" spans="1:12" s="1" customFormat="1" x14ac:dyDescent="0.2">
      <c r="A488" s="162"/>
      <c r="B488" s="162"/>
      <c r="C488" s="162"/>
      <c r="D488" s="162"/>
      <c r="E488" s="162"/>
      <c r="F488" s="162"/>
      <c r="G488" s="162"/>
      <c r="H488" s="162"/>
      <c r="I488" s="162"/>
      <c r="J488" s="162"/>
      <c r="K488" s="162"/>
      <c r="L488" s="162"/>
    </row>
    <row r="489" spans="1:12" s="1" customFormat="1" x14ac:dyDescent="0.2">
      <c r="A489" s="162"/>
      <c r="B489" s="162"/>
      <c r="C489" s="162"/>
      <c r="D489" s="162"/>
      <c r="E489" s="162"/>
      <c r="F489" s="162"/>
      <c r="G489" s="162"/>
      <c r="H489" s="162"/>
      <c r="I489" s="162"/>
      <c r="J489" s="162"/>
      <c r="K489" s="162"/>
      <c r="L489" s="162"/>
    </row>
    <row r="490" spans="1:12" s="1" customFormat="1" x14ac:dyDescent="0.2">
      <c r="A490" s="162"/>
      <c r="B490" s="162"/>
      <c r="C490" s="162"/>
      <c r="D490" s="162"/>
      <c r="E490" s="162"/>
      <c r="F490" s="162"/>
      <c r="G490" s="162"/>
      <c r="H490" s="162"/>
      <c r="I490" s="162"/>
      <c r="J490" s="162"/>
      <c r="K490" s="162"/>
      <c r="L490" s="162"/>
    </row>
    <row r="491" spans="1:12" s="1" customFormat="1" x14ac:dyDescent="0.2">
      <c r="A491" s="162"/>
      <c r="B491" s="162"/>
      <c r="C491" s="162"/>
      <c r="D491" s="162"/>
      <c r="E491" s="162"/>
      <c r="F491" s="162"/>
      <c r="G491" s="162"/>
      <c r="H491" s="162"/>
      <c r="I491" s="162"/>
      <c r="J491" s="162"/>
      <c r="K491" s="162"/>
      <c r="L491" s="162"/>
    </row>
    <row r="492" spans="1:12" s="1" customFormat="1" x14ac:dyDescent="0.2">
      <c r="A492" s="162"/>
      <c r="B492" s="162"/>
      <c r="C492" s="162"/>
      <c r="D492" s="162"/>
      <c r="E492" s="162"/>
      <c r="F492" s="162"/>
      <c r="G492" s="162"/>
      <c r="H492" s="162"/>
      <c r="I492" s="162"/>
      <c r="J492" s="162"/>
      <c r="K492" s="162"/>
      <c r="L492" s="162"/>
    </row>
    <row r="493" spans="1:12" s="1" customFormat="1" x14ac:dyDescent="0.2">
      <c r="A493" s="162"/>
      <c r="B493" s="162"/>
      <c r="C493" s="162"/>
      <c r="D493" s="162"/>
      <c r="E493" s="162"/>
      <c r="F493" s="162"/>
      <c r="G493" s="162"/>
      <c r="H493" s="162"/>
      <c r="I493" s="162"/>
      <c r="J493" s="162"/>
      <c r="K493" s="162"/>
      <c r="L493" s="162"/>
    </row>
    <row r="494" spans="1:12" s="1" customFormat="1" x14ac:dyDescent="0.2">
      <c r="A494" s="162"/>
      <c r="B494" s="162"/>
      <c r="C494" s="162"/>
      <c r="D494" s="162"/>
      <c r="E494" s="162"/>
      <c r="F494" s="162"/>
      <c r="G494" s="162"/>
      <c r="H494" s="162"/>
      <c r="I494" s="162"/>
      <c r="J494" s="162"/>
      <c r="K494" s="162"/>
      <c r="L494" s="162"/>
    </row>
    <row r="495" spans="1:12" s="1" customFormat="1" x14ac:dyDescent="0.2">
      <c r="A495" s="162"/>
      <c r="B495" s="162"/>
      <c r="C495" s="162"/>
      <c r="D495" s="162"/>
      <c r="E495" s="162"/>
      <c r="F495" s="162"/>
      <c r="G495" s="162"/>
      <c r="H495" s="162"/>
      <c r="I495" s="162"/>
      <c r="J495" s="162"/>
      <c r="K495" s="162"/>
      <c r="L495" s="162"/>
    </row>
    <row r="496" spans="1:12" s="1" customFormat="1" x14ac:dyDescent="0.2">
      <c r="A496" s="162"/>
      <c r="B496" s="162"/>
      <c r="C496" s="162"/>
      <c r="D496" s="162"/>
      <c r="E496" s="162"/>
      <c r="F496" s="162"/>
      <c r="G496" s="162"/>
      <c r="H496" s="162"/>
      <c r="I496" s="162"/>
      <c r="J496" s="162"/>
      <c r="K496" s="162"/>
      <c r="L496" s="162"/>
    </row>
    <row r="497" spans="1:12" s="1" customFormat="1" x14ac:dyDescent="0.2">
      <c r="A497" s="162"/>
      <c r="B497" s="162"/>
      <c r="C497" s="162"/>
      <c r="D497" s="162"/>
      <c r="E497" s="162"/>
      <c r="F497" s="162"/>
      <c r="G497" s="162"/>
      <c r="H497" s="162"/>
      <c r="I497" s="162"/>
      <c r="J497" s="162"/>
      <c r="K497" s="162"/>
      <c r="L497" s="162"/>
    </row>
    <row r="498" spans="1:12" s="1" customFormat="1" x14ac:dyDescent="0.2">
      <c r="A498" s="162"/>
      <c r="B498" s="162"/>
      <c r="C498" s="162"/>
      <c r="D498" s="162"/>
      <c r="E498" s="162"/>
      <c r="F498" s="162"/>
      <c r="G498" s="162"/>
      <c r="H498" s="162"/>
      <c r="I498" s="162"/>
      <c r="J498" s="162"/>
      <c r="K498" s="162"/>
      <c r="L498" s="162"/>
    </row>
    <row r="499" spans="1:12" s="1" customFormat="1" x14ac:dyDescent="0.2">
      <c r="A499" s="162"/>
      <c r="B499" s="162"/>
      <c r="C499" s="162"/>
      <c r="D499" s="162"/>
      <c r="E499" s="162"/>
      <c r="F499" s="162"/>
      <c r="G499" s="162"/>
      <c r="H499" s="162"/>
      <c r="I499" s="162"/>
      <c r="J499" s="162"/>
      <c r="K499" s="162"/>
      <c r="L499" s="162"/>
    </row>
    <row r="500" spans="1:12" s="1" customFormat="1" x14ac:dyDescent="0.2">
      <c r="A500" s="162"/>
      <c r="B500" s="162"/>
      <c r="C500" s="162"/>
      <c r="D500" s="162"/>
      <c r="E500" s="162"/>
      <c r="F500" s="162"/>
      <c r="G500" s="162"/>
      <c r="H500" s="162"/>
      <c r="I500" s="162"/>
      <c r="J500" s="162"/>
      <c r="K500" s="162"/>
      <c r="L500" s="162"/>
    </row>
    <row r="501" spans="1:12" s="1" customFormat="1" x14ac:dyDescent="0.2">
      <c r="A501" s="162"/>
      <c r="B501" s="162"/>
      <c r="C501" s="162"/>
      <c r="D501" s="162"/>
      <c r="E501" s="162"/>
      <c r="F501" s="162"/>
      <c r="G501" s="162"/>
      <c r="H501" s="162"/>
      <c r="I501" s="162"/>
      <c r="J501" s="162"/>
      <c r="K501" s="162"/>
      <c r="L501" s="162"/>
    </row>
    <row r="502" spans="1:12" s="1" customFormat="1" x14ac:dyDescent="0.2">
      <c r="A502" s="162"/>
      <c r="B502" s="162"/>
      <c r="C502" s="162"/>
      <c r="D502" s="162"/>
      <c r="E502" s="162"/>
      <c r="F502" s="162"/>
      <c r="G502" s="162"/>
      <c r="H502" s="162"/>
      <c r="I502" s="162"/>
      <c r="J502" s="162"/>
      <c r="K502" s="162"/>
      <c r="L502" s="162"/>
    </row>
    <row r="503" spans="1:12" s="1" customFormat="1" x14ac:dyDescent="0.2">
      <c r="A503" s="162"/>
      <c r="B503" s="162"/>
      <c r="C503" s="162"/>
      <c r="D503" s="162"/>
      <c r="E503" s="162"/>
      <c r="F503" s="162"/>
      <c r="G503" s="162"/>
      <c r="H503" s="162"/>
      <c r="I503" s="162"/>
      <c r="J503" s="162"/>
      <c r="K503" s="162"/>
      <c r="L503" s="162"/>
    </row>
    <row r="504" spans="1:12" s="1" customFormat="1" x14ac:dyDescent="0.2">
      <c r="A504" s="162"/>
      <c r="B504" s="162"/>
      <c r="C504" s="162"/>
      <c r="D504" s="162"/>
      <c r="E504" s="162"/>
      <c r="F504" s="162"/>
      <c r="G504" s="162"/>
      <c r="H504" s="162"/>
      <c r="I504" s="162"/>
      <c r="J504" s="162"/>
      <c r="K504" s="162"/>
      <c r="L504" s="162"/>
    </row>
    <row r="505" spans="1:12" s="1" customFormat="1" x14ac:dyDescent="0.2">
      <c r="A505" s="162"/>
      <c r="B505" s="162"/>
      <c r="C505" s="162"/>
      <c r="D505" s="162"/>
      <c r="E505" s="162"/>
      <c r="F505" s="162"/>
      <c r="G505" s="162"/>
      <c r="H505" s="162"/>
      <c r="I505" s="162"/>
      <c r="J505" s="162"/>
      <c r="K505" s="162"/>
      <c r="L505" s="162"/>
    </row>
    <row r="506" spans="1:12" s="1" customFormat="1" x14ac:dyDescent="0.2">
      <c r="A506" s="162"/>
      <c r="B506" s="162"/>
      <c r="C506" s="162"/>
      <c r="D506" s="162"/>
      <c r="E506" s="162"/>
      <c r="F506" s="162"/>
      <c r="G506" s="162"/>
      <c r="H506" s="162"/>
      <c r="I506" s="162"/>
      <c r="J506" s="162"/>
      <c r="K506" s="162"/>
      <c r="L506" s="162"/>
    </row>
    <row r="507" spans="1:12" s="1" customFormat="1" x14ac:dyDescent="0.2">
      <c r="A507" s="162"/>
      <c r="B507" s="162"/>
      <c r="C507" s="162"/>
      <c r="D507" s="162"/>
      <c r="E507" s="162"/>
      <c r="F507" s="162"/>
      <c r="G507" s="162"/>
      <c r="H507" s="162"/>
      <c r="I507" s="162"/>
      <c r="J507" s="162"/>
      <c r="K507" s="162"/>
      <c r="L507" s="162"/>
    </row>
    <row r="508" spans="1:12" s="1" customFormat="1" x14ac:dyDescent="0.2">
      <c r="A508" s="162"/>
      <c r="B508" s="162"/>
      <c r="C508" s="162"/>
      <c r="D508" s="162"/>
      <c r="E508" s="162"/>
      <c r="F508" s="162"/>
      <c r="G508" s="162"/>
      <c r="H508" s="162"/>
      <c r="I508" s="162"/>
      <c r="J508" s="162"/>
      <c r="K508" s="162"/>
      <c r="L508" s="162"/>
    </row>
    <row r="509" spans="1:12" s="1" customFormat="1" x14ac:dyDescent="0.2">
      <c r="A509" s="162"/>
      <c r="B509" s="162"/>
      <c r="C509" s="162"/>
      <c r="D509" s="162"/>
      <c r="E509" s="162"/>
      <c r="F509" s="162"/>
      <c r="G509" s="162"/>
      <c r="H509" s="162"/>
      <c r="I509" s="162"/>
      <c r="J509" s="162"/>
      <c r="K509" s="162"/>
      <c r="L509" s="162"/>
    </row>
    <row r="510" spans="1:12" s="1" customFormat="1" x14ac:dyDescent="0.2">
      <c r="A510" s="162"/>
      <c r="B510" s="162"/>
      <c r="C510" s="162"/>
      <c r="D510" s="162"/>
      <c r="E510" s="162"/>
      <c r="F510" s="162"/>
      <c r="G510" s="162"/>
      <c r="H510" s="162"/>
      <c r="I510" s="162"/>
      <c r="J510" s="162"/>
      <c r="K510" s="162"/>
      <c r="L510" s="162"/>
    </row>
    <row r="511" spans="1:12" s="1" customFormat="1" x14ac:dyDescent="0.2">
      <c r="A511" s="162"/>
      <c r="B511" s="162"/>
      <c r="C511" s="162"/>
      <c r="D511" s="162"/>
      <c r="E511" s="162"/>
      <c r="F511" s="162"/>
      <c r="G511" s="162"/>
      <c r="H511" s="162"/>
      <c r="I511" s="162"/>
      <c r="J511" s="162"/>
      <c r="K511" s="162"/>
      <c r="L511" s="162"/>
    </row>
    <row r="512" spans="1:12" s="1" customFormat="1" x14ac:dyDescent="0.2">
      <c r="A512" s="162"/>
      <c r="B512" s="162"/>
      <c r="C512" s="162"/>
      <c r="D512" s="162"/>
      <c r="E512" s="162"/>
      <c r="F512" s="162"/>
      <c r="G512" s="162"/>
      <c r="H512" s="162"/>
      <c r="I512" s="162"/>
      <c r="J512" s="162"/>
      <c r="K512" s="162"/>
      <c r="L512" s="162"/>
    </row>
    <row r="513" spans="1:12" s="1" customFormat="1" x14ac:dyDescent="0.2">
      <c r="A513" s="162"/>
      <c r="B513" s="162"/>
      <c r="C513" s="162"/>
      <c r="D513" s="162"/>
      <c r="E513" s="162"/>
      <c r="F513" s="162"/>
      <c r="G513" s="162"/>
      <c r="H513" s="162"/>
      <c r="I513" s="162"/>
      <c r="J513" s="162"/>
      <c r="K513" s="162"/>
      <c r="L513" s="162"/>
    </row>
    <row r="514" spans="1:12" s="1" customFormat="1" x14ac:dyDescent="0.2">
      <c r="A514" s="162"/>
      <c r="B514" s="162"/>
      <c r="C514" s="162"/>
      <c r="D514" s="162"/>
      <c r="E514" s="162"/>
      <c r="F514" s="162"/>
      <c r="G514" s="162"/>
      <c r="H514" s="162"/>
      <c r="I514" s="162"/>
      <c r="J514" s="162"/>
      <c r="K514" s="162"/>
      <c r="L514" s="162"/>
    </row>
    <row r="515" spans="1:12" s="1" customFormat="1" x14ac:dyDescent="0.2">
      <c r="A515" s="162"/>
      <c r="B515" s="162"/>
      <c r="C515" s="162"/>
      <c r="D515" s="162"/>
      <c r="E515" s="162"/>
      <c r="F515" s="162"/>
      <c r="G515" s="162"/>
      <c r="H515" s="162"/>
      <c r="I515" s="162"/>
      <c r="J515" s="162"/>
      <c r="K515" s="162"/>
      <c r="L515" s="162"/>
    </row>
    <row r="516" spans="1:12" s="1" customFormat="1" x14ac:dyDescent="0.2">
      <c r="A516" s="162"/>
      <c r="B516" s="162"/>
      <c r="C516" s="162"/>
      <c r="D516" s="162"/>
      <c r="E516" s="162"/>
      <c r="F516" s="162"/>
      <c r="G516" s="162"/>
      <c r="H516" s="162"/>
      <c r="I516" s="162"/>
      <c r="J516" s="162"/>
      <c r="K516" s="162"/>
      <c r="L516" s="162"/>
    </row>
    <row r="517" spans="1:12" s="1" customFormat="1" x14ac:dyDescent="0.2">
      <c r="A517" s="162"/>
      <c r="B517" s="162"/>
      <c r="C517" s="162"/>
      <c r="D517" s="162"/>
      <c r="E517" s="162"/>
      <c r="F517" s="162"/>
      <c r="G517" s="162"/>
      <c r="H517" s="162"/>
      <c r="I517" s="162"/>
      <c r="J517" s="162"/>
      <c r="K517" s="162"/>
      <c r="L517" s="162"/>
    </row>
    <row r="518" spans="1:12" s="1" customFormat="1" x14ac:dyDescent="0.2">
      <c r="A518" s="162"/>
      <c r="B518" s="162"/>
      <c r="C518" s="162"/>
      <c r="D518" s="162"/>
      <c r="E518" s="162"/>
      <c r="F518" s="162"/>
      <c r="G518" s="162"/>
      <c r="H518" s="162"/>
      <c r="I518" s="162"/>
      <c r="J518" s="162"/>
      <c r="K518" s="162"/>
      <c r="L518" s="162"/>
    </row>
    <row r="519" spans="1:12" s="1" customFormat="1" x14ac:dyDescent="0.2">
      <c r="A519" s="162"/>
      <c r="B519" s="162"/>
      <c r="C519" s="162"/>
      <c r="D519" s="162"/>
      <c r="E519" s="162"/>
      <c r="F519" s="162"/>
      <c r="G519" s="162"/>
      <c r="H519" s="162"/>
      <c r="I519" s="162"/>
      <c r="J519" s="162"/>
      <c r="K519" s="162"/>
      <c r="L519" s="162"/>
    </row>
    <row r="520" spans="1:12" s="1" customFormat="1" x14ac:dyDescent="0.2">
      <c r="A520" s="162"/>
      <c r="B520" s="162"/>
      <c r="C520" s="162"/>
      <c r="D520" s="162"/>
      <c r="E520" s="162"/>
      <c r="F520" s="162"/>
      <c r="G520" s="162"/>
      <c r="H520" s="162"/>
      <c r="I520" s="162"/>
      <c r="J520" s="162"/>
      <c r="K520" s="162"/>
      <c r="L520" s="162"/>
    </row>
    <row r="521" spans="1:12" s="1" customFormat="1" x14ac:dyDescent="0.2">
      <c r="A521" s="162"/>
      <c r="B521" s="162"/>
      <c r="C521" s="162"/>
      <c r="D521" s="162"/>
      <c r="E521" s="162"/>
      <c r="F521" s="162"/>
      <c r="G521" s="162"/>
      <c r="H521" s="162"/>
      <c r="I521" s="162"/>
      <c r="J521" s="162"/>
      <c r="K521" s="162"/>
      <c r="L521" s="162"/>
    </row>
    <row r="522" spans="1:12" s="1" customFormat="1" x14ac:dyDescent="0.2">
      <c r="A522" s="162"/>
      <c r="B522" s="162"/>
      <c r="C522" s="162"/>
      <c r="D522" s="162"/>
      <c r="E522" s="162"/>
      <c r="F522" s="162"/>
      <c r="G522" s="162"/>
      <c r="H522" s="162"/>
      <c r="I522" s="162"/>
      <c r="J522" s="162"/>
      <c r="K522" s="162"/>
      <c r="L522" s="162"/>
    </row>
    <row r="523" spans="1:12" s="1" customFormat="1" x14ac:dyDescent="0.2">
      <c r="A523" s="162"/>
      <c r="B523" s="162"/>
      <c r="C523" s="162"/>
      <c r="D523" s="162"/>
      <c r="E523" s="162"/>
      <c r="F523" s="162"/>
      <c r="G523" s="162"/>
      <c r="H523" s="162"/>
      <c r="I523" s="162"/>
      <c r="J523" s="162"/>
      <c r="K523" s="162"/>
      <c r="L523" s="162"/>
    </row>
    <row r="524" spans="1:12" s="1" customFormat="1" x14ac:dyDescent="0.2">
      <c r="A524" s="162"/>
      <c r="B524" s="162"/>
      <c r="C524" s="162"/>
      <c r="D524" s="162"/>
      <c r="E524" s="162"/>
      <c r="F524" s="162"/>
      <c r="G524" s="162"/>
      <c r="H524" s="162"/>
      <c r="I524" s="162"/>
      <c r="J524" s="162"/>
      <c r="K524" s="162"/>
      <c r="L524" s="162"/>
    </row>
    <row r="525" spans="1:12" s="1" customFormat="1" x14ac:dyDescent="0.2">
      <c r="A525" s="162"/>
      <c r="B525" s="162"/>
      <c r="C525" s="162"/>
      <c r="D525" s="162"/>
      <c r="E525" s="162"/>
      <c r="F525" s="162"/>
      <c r="G525" s="162"/>
      <c r="H525" s="162"/>
      <c r="I525" s="162"/>
      <c r="J525" s="162"/>
      <c r="K525" s="162"/>
      <c r="L525" s="162"/>
    </row>
    <row r="526" spans="1:12" s="1" customFormat="1" x14ac:dyDescent="0.2">
      <c r="A526" s="162"/>
      <c r="B526" s="162"/>
      <c r="C526" s="162"/>
      <c r="D526" s="162"/>
      <c r="E526" s="162"/>
      <c r="F526" s="162"/>
      <c r="G526" s="162"/>
      <c r="H526" s="162"/>
      <c r="I526" s="162"/>
      <c r="J526" s="162"/>
      <c r="K526" s="162"/>
      <c r="L526" s="162"/>
    </row>
    <row r="527" spans="1:12" s="1" customFormat="1" x14ac:dyDescent="0.2">
      <c r="A527" s="162"/>
      <c r="B527" s="162"/>
      <c r="C527" s="162"/>
      <c r="D527" s="162"/>
      <c r="E527" s="162"/>
      <c r="F527" s="162"/>
      <c r="G527" s="162"/>
      <c r="H527" s="162"/>
      <c r="I527" s="162"/>
      <c r="J527" s="162"/>
      <c r="K527" s="162"/>
      <c r="L527" s="162"/>
    </row>
    <row r="528" spans="1:12" s="1" customFormat="1" x14ac:dyDescent="0.2">
      <c r="A528" s="162"/>
      <c r="B528" s="162"/>
      <c r="C528" s="162"/>
      <c r="D528" s="162"/>
      <c r="E528" s="162"/>
      <c r="F528" s="162"/>
      <c r="G528" s="162"/>
      <c r="H528" s="162"/>
      <c r="I528" s="162"/>
      <c r="J528" s="162"/>
      <c r="K528" s="162"/>
      <c r="L528" s="162"/>
    </row>
    <row r="529" spans="1:12" s="1" customFormat="1" x14ac:dyDescent="0.2">
      <c r="A529" s="162"/>
      <c r="B529" s="162"/>
      <c r="C529" s="162"/>
      <c r="D529" s="162"/>
      <c r="E529" s="162"/>
      <c r="F529" s="162"/>
      <c r="G529" s="162"/>
      <c r="H529" s="162"/>
      <c r="I529" s="162"/>
      <c r="J529" s="162"/>
      <c r="K529" s="162"/>
      <c r="L529" s="162"/>
    </row>
    <row r="530" spans="1:12" s="1" customFormat="1" x14ac:dyDescent="0.2">
      <c r="A530" s="162"/>
      <c r="B530" s="162"/>
      <c r="C530" s="162"/>
      <c r="D530" s="162"/>
      <c r="E530" s="162"/>
      <c r="F530" s="162"/>
      <c r="G530" s="162"/>
      <c r="H530" s="162"/>
      <c r="I530" s="162"/>
      <c r="J530" s="162"/>
      <c r="K530" s="162"/>
      <c r="L530" s="162"/>
    </row>
    <row r="531" spans="1:12" s="1" customFormat="1" x14ac:dyDescent="0.2">
      <c r="A531" s="162"/>
      <c r="B531" s="162"/>
      <c r="C531" s="162"/>
      <c r="D531" s="162"/>
      <c r="E531" s="162"/>
      <c r="F531" s="162"/>
      <c r="G531" s="162"/>
      <c r="H531" s="162"/>
      <c r="I531" s="162"/>
      <c r="J531" s="162"/>
      <c r="K531" s="162"/>
      <c r="L531" s="162"/>
    </row>
    <row r="532" spans="1:12" s="1" customFormat="1" x14ac:dyDescent="0.2">
      <c r="A532" s="162"/>
      <c r="B532" s="162"/>
      <c r="C532" s="162"/>
      <c r="D532" s="162"/>
      <c r="E532" s="162"/>
      <c r="F532" s="162"/>
      <c r="G532" s="162"/>
      <c r="H532" s="162"/>
      <c r="I532" s="162"/>
      <c r="J532" s="162"/>
      <c r="K532" s="162"/>
      <c r="L532" s="162"/>
    </row>
    <row r="533" spans="1:12" s="1" customFormat="1" x14ac:dyDescent="0.2">
      <c r="A533" s="162"/>
      <c r="B533" s="162"/>
      <c r="C533" s="162"/>
      <c r="D533" s="162"/>
      <c r="E533" s="162"/>
      <c r="F533" s="162"/>
      <c r="G533" s="162"/>
      <c r="H533" s="162"/>
      <c r="I533" s="162"/>
      <c r="J533" s="162"/>
      <c r="K533" s="162"/>
      <c r="L533" s="162"/>
    </row>
    <row r="534" spans="1:12" s="1" customFormat="1" x14ac:dyDescent="0.2">
      <c r="A534" s="162"/>
      <c r="B534" s="162"/>
      <c r="C534" s="162"/>
      <c r="D534" s="162"/>
      <c r="E534" s="162"/>
      <c r="F534" s="162"/>
      <c r="G534" s="162"/>
      <c r="H534" s="162"/>
      <c r="I534" s="162"/>
      <c r="J534" s="162"/>
      <c r="K534" s="162"/>
      <c r="L534" s="162"/>
    </row>
    <row r="535" spans="1:12" s="1" customFormat="1" x14ac:dyDescent="0.2">
      <c r="A535" s="162"/>
      <c r="B535" s="162"/>
      <c r="C535" s="162"/>
      <c r="D535" s="162"/>
      <c r="E535" s="162"/>
      <c r="F535" s="162"/>
      <c r="G535" s="162"/>
      <c r="H535" s="162"/>
      <c r="I535" s="162"/>
      <c r="J535" s="162"/>
      <c r="K535" s="162"/>
      <c r="L535" s="162"/>
    </row>
    <row r="536" spans="1:12" s="1" customFormat="1" x14ac:dyDescent="0.2">
      <c r="A536" s="162"/>
      <c r="B536" s="162"/>
      <c r="C536" s="162"/>
      <c r="D536" s="162"/>
      <c r="E536" s="162"/>
      <c r="F536" s="162"/>
      <c r="G536" s="162"/>
      <c r="H536" s="162"/>
      <c r="I536" s="162"/>
      <c r="J536" s="162"/>
      <c r="K536" s="162"/>
      <c r="L536" s="162"/>
    </row>
    <row r="537" spans="1:12" s="1" customFormat="1" x14ac:dyDescent="0.2">
      <c r="A537" s="162"/>
      <c r="B537" s="162"/>
      <c r="C537" s="162"/>
      <c r="D537" s="162"/>
      <c r="E537" s="162"/>
      <c r="F537" s="162"/>
      <c r="G537" s="162"/>
      <c r="H537" s="162"/>
      <c r="I537" s="162"/>
      <c r="J537" s="162"/>
      <c r="K537" s="162"/>
      <c r="L537" s="162"/>
    </row>
    <row r="538" spans="1:12" s="1" customFormat="1" x14ac:dyDescent="0.2">
      <c r="A538" s="162"/>
      <c r="B538" s="162"/>
      <c r="C538" s="162"/>
      <c r="D538" s="162"/>
      <c r="E538" s="162"/>
      <c r="F538" s="162"/>
      <c r="G538" s="162"/>
      <c r="H538" s="162"/>
      <c r="I538" s="162"/>
      <c r="J538" s="162"/>
      <c r="K538" s="162"/>
      <c r="L538" s="162"/>
    </row>
    <row r="539" spans="1:12" s="1" customFormat="1" x14ac:dyDescent="0.2">
      <c r="A539" s="162"/>
      <c r="B539" s="162"/>
      <c r="C539" s="162"/>
      <c r="D539" s="162"/>
      <c r="E539" s="162"/>
      <c r="F539" s="162"/>
      <c r="G539" s="162"/>
      <c r="H539" s="162"/>
      <c r="I539" s="162"/>
      <c r="J539" s="162"/>
      <c r="K539" s="162"/>
      <c r="L539" s="162"/>
    </row>
    <row r="540" spans="1:12" s="1" customFormat="1" x14ac:dyDescent="0.2">
      <c r="A540" s="162"/>
      <c r="B540" s="162"/>
      <c r="C540" s="162"/>
      <c r="D540" s="162"/>
      <c r="E540" s="162"/>
      <c r="F540" s="162"/>
      <c r="G540" s="162"/>
      <c r="H540" s="162"/>
      <c r="I540" s="162"/>
      <c r="J540" s="162"/>
      <c r="K540" s="162"/>
      <c r="L540" s="162"/>
    </row>
    <row r="541" spans="1:12" s="1" customFormat="1" x14ac:dyDescent="0.2">
      <c r="A541" s="162"/>
      <c r="B541" s="162"/>
      <c r="C541" s="162"/>
      <c r="D541" s="162"/>
      <c r="E541" s="162"/>
      <c r="F541" s="162"/>
      <c r="G541" s="162"/>
      <c r="H541" s="162"/>
      <c r="I541" s="162"/>
      <c r="J541" s="162"/>
      <c r="K541" s="162"/>
      <c r="L541" s="162"/>
    </row>
    <row r="542" spans="1:12" s="1" customFormat="1" x14ac:dyDescent="0.2">
      <c r="A542" s="162"/>
      <c r="B542" s="162"/>
      <c r="C542" s="162"/>
      <c r="D542" s="162"/>
      <c r="E542" s="162"/>
      <c r="F542" s="162"/>
      <c r="G542" s="162"/>
      <c r="H542" s="162"/>
      <c r="I542" s="162"/>
      <c r="J542" s="162"/>
      <c r="K542" s="162"/>
      <c r="L542" s="162"/>
    </row>
    <row r="543" spans="1:12" s="1" customFormat="1" x14ac:dyDescent="0.2">
      <c r="A543" s="162"/>
      <c r="B543" s="162"/>
      <c r="C543" s="162"/>
      <c r="D543" s="162"/>
      <c r="E543" s="162"/>
      <c r="F543" s="162"/>
      <c r="G543" s="162"/>
      <c r="H543" s="162"/>
      <c r="I543" s="162"/>
      <c r="J543" s="162"/>
      <c r="K543" s="162"/>
      <c r="L543" s="162"/>
    </row>
    <row r="544" spans="1:12" s="1" customFormat="1" x14ac:dyDescent="0.2">
      <c r="A544" s="162"/>
      <c r="B544" s="162"/>
      <c r="C544" s="162"/>
      <c r="D544" s="162"/>
      <c r="E544" s="162"/>
      <c r="F544" s="162"/>
      <c r="G544" s="162"/>
      <c r="H544" s="162"/>
      <c r="I544" s="162"/>
      <c r="J544" s="162"/>
      <c r="K544" s="162"/>
      <c r="L544" s="162"/>
    </row>
    <row r="545" spans="1:12" s="1" customFormat="1" x14ac:dyDescent="0.2">
      <c r="A545" s="162"/>
      <c r="B545" s="162"/>
      <c r="C545" s="162"/>
      <c r="D545" s="162"/>
      <c r="E545" s="162"/>
      <c r="F545" s="162"/>
      <c r="G545" s="162"/>
      <c r="H545" s="162"/>
      <c r="I545" s="162"/>
      <c r="J545" s="162"/>
      <c r="K545" s="162"/>
      <c r="L545" s="162"/>
    </row>
    <row r="546" spans="1:12" s="1" customFormat="1" x14ac:dyDescent="0.2">
      <c r="A546" s="162"/>
      <c r="B546" s="162"/>
      <c r="C546" s="162"/>
      <c r="D546" s="162"/>
      <c r="E546" s="162"/>
      <c r="F546" s="162"/>
      <c r="G546" s="162"/>
      <c r="H546" s="162"/>
      <c r="I546" s="162"/>
      <c r="J546" s="162"/>
      <c r="K546" s="162"/>
      <c r="L546" s="162"/>
    </row>
    <row r="547" spans="1:12" s="1" customFormat="1" x14ac:dyDescent="0.2">
      <c r="A547" s="162"/>
      <c r="B547" s="162"/>
      <c r="C547" s="162"/>
      <c r="D547" s="162"/>
      <c r="E547" s="162"/>
      <c r="F547" s="162"/>
      <c r="G547" s="162"/>
      <c r="H547" s="162"/>
      <c r="I547" s="162"/>
      <c r="J547" s="162"/>
      <c r="K547" s="162"/>
      <c r="L547" s="162"/>
    </row>
    <row r="548" spans="1:12" s="1" customFormat="1" x14ac:dyDescent="0.2">
      <c r="A548" s="162"/>
      <c r="B548" s="162"/>
      <c r="C548" s="162"/>
      <c r="D548" s="162"/>
      <c r="E548" s="162"/>
      <c r="F548" s="162"/>
      <c r="G548" s="162"/>
      <c r="H548" s="162"/>
      <c r="I548" s="162"/>
      <c r="J548" s="162"/>
      <c r="K548" s="162"/>
      <c r="L548" s="162"/>
    </row>
    <row r="549" spans="1:12" s="1" customFormat="1" x14ac:dyDescent="0.2">
      <c r="A549" s="162"/>
      <c r="B549" s="162"/>
      <c r="C549" s="162"/>
      <c r="D549" s="162"/>
      <c r="E549" s="162"/>
      <c r="F549" s="162"/>
      <c r="G549" s="162"/>
      <c r="H549" s="162"/>
      <c r="I549" s="162"/>
      <c r="J549" s="162"/>
      <c r="K549" s="162"/>
      <c r="L549" s="162"/>
    </row>
    <row r="550" spans="1:12" s="1" customFormat="1" x14ac:dyDescent="0.2">
      <c r="A550" s="162"/>
      <c r="B550" s="162"/>
      <c r="C550" s="162"/>
      <c r="D550" s="162"/>
      <c r="E550" s="162"/>
      <c r="F550" s="162"/>
      <c r="G550" s="162"/>
      <c r="H550" s="162"/>
      <c r="I550" s="162"/>
      <c r="J550" s="162"/>
      <c r="K550" s="162"/>
      <c r="L550" s="162"/>
    </row>
    <row r="551" spans="1:12" s="1" customFormat="1" x14ac:dyDescent="0.2">
      <c r="A551" s="162"/>
      <c r="B551" s="162"/>
      <c r="C551" s="162"/>
      <c r="D551" s="162"/>
      <c r="E551" s="162"/>
      <c r="F551" s="162"/>
      <c r="G551" s="162"/>
      <c r="H551" s="162"/>
      <c r="I551" s="162"/>
      <c r="J551" s="162"/>
      <c r="K551" s="162"/>
      <c r="L551" s="162"/>
    </row>
    <row r="552" spans="1:12" s="1" customFormat="1" x14ac:dyDescent="0.2">
      <c r="A552" s="162"/>
      <c r="B552" s="162"/>
      <c r="C552" s="162"/>
      <c r="D552" s="162"/>
      <c r="E552" s="162"/>
      <c r="F552" s="162"/>
      <c r="G552" s="162"/>
      <c r="H552" s="162"/>
      <c r="I552" s="162"/>
      <c r="J552" s="162"/>
      <c r="K552" s="162"/>
      <c r="L552" s="162"/>
    </row>
    <row r="553" spans="1:12" s="1" customFormat="1" x14ac:dyDescent="0.2">
      <c r="A553" s="162"/>
      <c r="B553" s="162"/>
      <c r="C553" s="162"/>
      <c r="D553" s="162"/>
      <c r="E553" s="162"/>
      <c r="F553" s="162"/>
      <c r="G553" s="162"/>
      <c r="H553" s="162"/>
      <c r="I553" s="162"/>
      <c r="J553" s="162"/>
      <c r="K553" s="162"/>
      <c r="L553" s="162"/>
    </row>
    <row r="554" spans="1:12" s="1" customFormat="1" x14ac:dyDescent="0.2">
      <c r="A554" s="162"/>
      <c r="B554" s="162"/>
      <c r="C554" s="162"/>
      <c r="D554" s="162"/>
      <c r="E554" s="162"/>
      <c r="F554" s="162"/>
      <c r="G554" s="162"/>
      <c r="H554" s="162"/>
      <c r="I554" s="162"/>
      <c r="J554" s="162"/>
      <c r="K554" s="162"/>
      <c r="L554" s="162"/>
    </row>
    <row r="555" spans="1:12" s="1" customFormat="1" x14ac:dyDescent="0.2">
      <c r="A555" s="162"/>
      <c r="B555" s="162"/>
      <c r="C555" s="162"/>
      <c r="D555" s="162"/>
      <c r="E555" s="162"/>
      <c r="F555" s="162"/>
      <c r="G555" s="162"/>
      <c r="H555" s="162"/>
      <c r="I555" s="162"/>
      <c r="J555" s="162"/>
      <c r="K555" s="162"/>
      <c r="L555" s="162"/>
    </row>
    <row r="556" spans="1:12" s="1" customFormat="1" x14ac:dyDescent="0.2">
      <c r="A556" s="162"/>
      <c r="B556" s="162"/>
      <c r="C556" s="162"/>
      <c r="D556" s="162"/>
      <c r="E556" s="162"/>
      <c r="F556" s="162"/>
      <c r="G556" s="162"/>
      <c r="H556" s="162"/>
      <c r="I556" s="162"/>
      <c r="J556" s="162"/>
      <c r="K556" s="162"/>
      <c r="L556" s="162"/>
    </row>
    <row r="557" spans="1:12" s="1" customFormat="1" x14ac:dyDescent="0.2">
      <c r="A557" s="162"/>
      <c r="B557" s="162"/>
      <c r="C557" s="162"/>
      <c r="D557" s="162"/>
      <c r="E557" s="162"/>
      <c r="F557" s="162"/>
      <c r="G557" s="162"/>
      <c r="H557" s="162"/>
      <c r="I557" s="162"/>
      <c r="J557" s="162"/>
      <c r="K557" s="162"/>
      <c r="L557" s="162"/>
    </row>
    <row r="558" spans="1:12" s="1" customFormat="1" x14ac:dyDescent="0.2">
      <c r="A558" s="162"/>
      <c r="B558" s="162"/>
      <c r="C558" s="162"/>
      <c r="D558" s="162"/>
      <c r="E558" s="162"/>
      <c r="F558" s="162"/>
      <c r="G558" s="162"/>
      <c r="H558" s="162"/>
      <c r="I558" s="162"/>
      <c r="J558" s="162"/>
      <c r="K558" s="162"/>
      <c r="L558" s="162"/>
    </row>
    <row r="559" spans="1:12" s="1" customFormat="1" x14ac:dyDescent="0.2">
      <c r="A559" s="162"/>
      <c r="B559" s="162"/>
      <c r="C559" s="162"/>
      <c r="D559" s="162"/>
      <c r="E559" s="162"/>
      <c r="F559" s="162"/>
      <c r="G559" s="162"/>
      <c r="H559" s="162"/>
      <c r="I559" s="162"/>
      <c r="J559" s="162"/>
      <c r="K559" s="162"/>
      <c r="L559" s="162"/>
    </row>
    <row r="560" spans="1:12" s="1" customFormat="1" x14ac:dyDescent="0.2">
      <c r="A560" s="162"/>
      <c r="B560" s="162"/>
      <c r="C560" s="162"/>
      <c r="D560" s="162"/>
      <c r="E560" s="162"/>
      <c r="F560" s="162"/>
      <c r="G560" s="162"/>
      <c r="H560" s="162"/>
      <c r="I560" s="162"/>
      <c r="J560" s="162"/>
      <c r="K560" s="162"/>
      <c r="L560" s="162"/>
    </row>
    <row r="561" spans="1:12" s="1" customFormat="1" x14ac:dyDescent="0.2">
      <c r="A561" s="162"/>
      <c r="B561" s="162"/>
      <c r="C561" s="162"/>
      <c r="D561" s="162"/>
      <c r="E561" s="162"/>
      <c r="F561" s="162"/>
      <c r="G561" s="162"/>
      <c r="H561" s="162"/>
      <c r="I561" s="162"/>
      <c r="J561" s="162"/>
      <c r="K561" s="162"/>
      <c r="L561" s="162"/>
    </row>
    <row r="562" spans="1:12" s="1" customFormat="1" x14ac:dyDescent="0.2">
      <c r="A562" s="162"/>
      <c r="B562" s="162"/>
      <c r="C562" s="162"/>
      <c r="D562" s="162"/>
      <c r="E562" s="162"/>
      <c r="F562" s="162"/>
      <c r="G562" s="162"/>
      <c r="H562" s="162"/>
      <c r="I562" s="162"/>
      <c r="J562" s="162"/>
      <c r="K562" s="162"/>
      <c r="L562" s="162"/>
    </row>
    <row r="563" spans="1:12" s="1" customFormat="1" x14ac:dyDescent="0.2">
      <c r="A563" s="162"/>
      <c r="B563" s="162"/>
      <c r="C563" s="162"/>
      <c r="D563" s="162"/>
      <c r="E563" s="162"/>
      <c r="F563" s="162"/>
      <c r="G563" s="162"/>
      <c r="H563" s="162"/>
      <c r="I563" s="162"/>
      <c r="J563" s="162"/>
      <c r="K563" s="162"/>
      <c r="L563" s="162"/>
    </row>
    <row r="564" spans="1:12" s="1" customFormat="1" x14ac:dyDescent="0.2">
      <c r="A564" s="162"/>
      <c r="B564" s="162"/>
      <c r="C564" s="162"/>
      <c r="D564" s="162"/>
      <c r="E564" s="162"/>
      <c r="F564" s="162"/>
      <c r="G564" s="162"/>
      <c r="H564" s="162"/>
      <c r="I564" s="162"/>
      <c r="J564" s="162"/>
      <c r="K564" s="162"/>
      <c r="L564" s="162"/>
    </row>
    <row r="565" spans="1:12" s="1" customFormat="1" x14ac:dyDescent="0.2">
      <c r="A565" s="162"/>
      <c r="B565" s="162"/>
      <c r="C565" s="162"/>
      <c r="D565" s="162"/>
      <c r="E565" s="162"/>
      <c r="F565" s="162"/>
      <c r="G565" s="162"/>
      <c r="H565" s="162"/>
      <c r="I565" s="162"/>
      <c r="J565" s="162"/>
      <c r="K565" s="162"/>
      <c r="L565" s="162"/>
    </row>
    <row r="566" spans="1:12" s="1" customFormat="1" x14ac:dyDescent="0.2">
      <c r="A566" s="162"/>
      <c r="B566" s="162"/>
      <c r="C566" s="162"/>
      <c r="D566" s="162"/>
      <c r="E566" s="162"/>
      <c r="F566" s="162"/>
      <c r="G566" s="162"/>
      <c r="H566" s="162"/>
      <c r="I566" s="162"/>
      <c r="J566" s="162"/>
      <c r="K566" s="162"/>
      <c r="L566" s="162"/>
    </row>
    <row r="567" spans="1:12" s="1" customFormat="1" x14ac:dyDescent="0.2">
      <c r="A567" s="162"/>
      <c r="B567" s="162"/>
      <c r="C567" s="162"/>
      <c r="D567" s="162"/>
      <c r="E567" s="162"/>
      <c r="F567" s="162"/>
      <c r="G567" s="162"/>
      <c r="H567" s="162"/>
      <c r="I567" s="162"/>
      <c r="J567" s="162"/>
      <c r="K567" s="162"/>
      <c r="L567" s="162"/>
    </row>
    <row r="568" spans="1:12" s="1" customFormat="1" x14ac:dyDescent="0.2">
      <c r="A568" s="162"/>
      <c r="B568" s="162"/>
      <c r="C568" s="162"/>
      <c r="D568" s="162"/>
      <c r="E568" s="162"/>
      <c r="F568" s="162"/>
      <c r="G568" s="162"/>
      <c r="H568" s="162"/>
      <c r="I568" s="162"/>
      <c r="J568" s="162"/>
      <c r="K568" s="162"/>
      <c r="L568" s="162"/>
    </row>
    <row r="569" spans="1:12" s="1" customFormat="1" x14ac:dyDescent="0.2">
      <c r="A569" s="162"/>
      <c r="B569" s="162"/>
      <c r="C569" s="162"/>
      <c r="D569" s="162"/>
      <c r="E569" s="162"/>
      <c r="F569" s="162"/>
      <c r="G569" s="162"/>
      <c r="H569" s="162"/>
      <c r="I569" s="162"/>
      <c r="J569" s="162"/>
      <c r="K569" s="162"/>
      <c r="L569" s="162"/>
    </row>
    <row r="570" spans="1:12" s="1" customFormat="1" x14ac:dyDescent="0.2">
      <c r="A570" s="162"/>
      <c r="B570" s="162"/>
      <c r="C570" s="162"/>
      <c r="D570" s="162"/>
      <c r="E570" s="162"/>
      <c r="F570" s="162"/>
      <c r="G570" s="162"/>
      <c r="H570" s="162"/>
      <c r="I570" s="162"/>
      <c r="J570" s="162"/>
      <c r="K570" s="162"/>
      <c r="L570" s="162"/>
    </row>
    <row r="571" spans="1:12" s="1" customFormat="1" x14ac:dyDescent="0.2">
      <c r="A571" s="162"/>
      <c r="B571" s="162"/>
      <c r="C571" s="162"/>
      <c r="D571" s="162"/>
      <c r="E571" s="162"/>
      <c r="F571" s="162"/>
      <c r="G571" s="162"/>
      <c r="H571" s="162"/>
      <c r="I571" s="162"/>
      <c r="J571" s="162"/>
      <c r="K571" s="162"/>
      <c r="L571" s="162"/>
    </row>
    <row r="572" spans="1:12" s="1" customFormat="1" x14ac:dyDescent="0.2">
      <c r="A572" s="162"/>
      <c r="B572" s="162"/>
      <c r="C572" s="162"/>
      <c r="D572" s="162"/>
      <c r="E572" s="162"/>
      <c r="F572" s="162"/>
      <c r="G572" s="162"/>
      <c r="H572" s="162"/>
      <c r="I572" s="162"/>
      <c r="J572" s="162"/>
      <c r="K572" s="162"/>
      <c r="L572" s="162"/>
    </row>
    <row r="573" spans="1:12" s="1" customFormat="1" x14ac:dyDescent="0.2">
      <c r="A573" s="162"/>
      <c r="B573" s="162"/>
      <c r="C573" s="162"/>
      <c r="D573" s="162"/>
      <c r="E573" s="162"/>
      <c r="F573" s="162"/>
      <c r="G573" s="162"/>
      <c r="H573" s="162"/>
      <c r="I573" s="162"/>
      <c r="J573" s="162"/>
      <c r="K573" s="162"/>
      <c r="L573" s="162"/>
    </row>
    <row r="574" spans="1:12" s="1" customFormat="1" x14ac:dyDescent="0.2">
      <c r="A574" s="162"/>
      <c r="B574" s="162"/>
      <c r="C574" s="162"/>
      <c r="D574" s="162"/>
      <c r="E574" s="162"/>
      <c r="F574" s="162"/>
      <c r="G574" s="162"/>
      <c r="H574" s="162"/>
      <c r="I574" s="162"/>
      <c r="J574" s="162"/>
      <c r="K574" s="162"/>
      <c r="L574" s="162"/>
    </row>
    <row r="575" spans="1:12" s="1" customFormat="1" x14ac:dyDescent="0.2">
      <c r="A575" s="162"/>
      <c r="B575" s="162"/>
      <c r="C575" s="162"/>
      <c r="D575" s="162"/>
      <c r="E575" s="162"/>
      <c r="F575" s="162"/>
      <c r="G575" s="162"/>
      <c r="H575" s="162"/>
      <c r="I575" s="162"/>
      <c r="J575" s="162"/>
      <c r="K575" s="162"/>
      <c r="L575" s="162"/>
    </row>
    <row r="576" spans="1:12" s="1" customFormat="1" x14ac:dyDescent="0.2">
      <c r="A576" s="162"/>
      <c r="B576" s="162"/>
      <c r="C576" s="162"/>
      <c r="D576" s="162"/>
      <c r="E576" s="162"/>
      <c r="F576" s="162"/>
      <c r="G576" s="162"/>
      <c r="H576" s="162"/>
      <c r="I576" s="162"/>
      <c r="J576" s="162"/>
      <c r="K576" s="162"/>
      <c r="L576" s="162"/>
    </row>
    <row r="577" spans="1:12" s="1" customFormat="1" x14ac:dyDescent="0.2">
      <c r="A577" s="162"/>
      <c r="B577" s="162"/>
      <c r="C577" s="162"/>
      <c r="D577" s="162"/>
      <c r="E577" s="162"/>
      <c r="F577" s="162"/>
      <c r="G577" s="162"/>
      <c r="H577" s="162"/>
      <c r="I577" s="162"/>
      <c r="J577" s="162"/>
      <c r="K577" s="162"/>
      <c r="L577" s="162"/>
    </row>
    <row r="578" spans="1:12" s="1" customFormat="1" x14ac:dyDescent="0.2">
      <c r="A578" s="162"/>
      <c r="B578" s="162"/>
      <c r="C578" s="162"/>
      <c r="D578" s="162"/>
      <c r="E578" s="162"/>
      <c r="F578" s="162"/>
      <c r="G578" s="162"/>
      <c r="H578" s="162"/>
      <c r="I578" s="162"/>
      <c r="J578" s="162"/>
      <c r="K578" s="162"/>
      <c r="L578" s="162"/>
    </row>
    <row r="579" spans="1:12" s="1" customFormat="1" x14ac:dyDescent="0.2">
      <c r="A579" s="162"/>
      <c r="B579" s="162"/>
      <c r="C579" s="162"/>
      <c r="D579" s="162"/>
      <c r="E579" s="162"/>
      <c r="F579" s="162"/>
      <c r="G579" s="162"/>
      <c r="H579" s="162"/>
      <c r="I579" s="162"/>
      <c r="J579" s="162"/>
      <c r="K579" s="162"/>
      <c r="L579" s="162"/>
    </row>
    <row r="580" spans="1:12" s="1" customFormat="1" x14ac:dyDescent="0.2">
      <c r="A580" s="162"/>
      <c r="B580" s="162"/>
      <c r="C580" s="162"/>
      <c r="D580" s="162"/>
      <c r="E580" s="162"/>
      <c r="F580" s="162"/>
      <c r="G580" s="162"/>
      <c r="H580" s="162"/>
      <c r="I580" s="162"/>
      <c r="J580" s="162"/>
      <c r="K580" s="162"/>
      <c r="L580" s="162"/>
    </row>
    <row r="581" spans="1:12" s="1" customFormat="1" x14ac:dyDescent="0.2">
      <c r="A581" s="162"/>
      <c r="B581" s="162"/>
      <c r="C581" s="162"/>
      <c r="D581" s="162"/>
      <c r="E581" s="162"/>
      <c r="F581" s="162"/>
      <c r="G581" s="162"/>
      <c r="H581" s="162"/>
      <c r="I581" s="162"/>
      <c r="J581" s="162"/>
      <c r="K581" s="162"/>
      <c r="L581" s="162"/>
    </row>
    <row r="582" spans="1:12" s="1" customFormat="1" x14ac:dyDescent="0.2">
      <c r="A582" s="162"/>
      <c r="B582" s="162"/>
      <c r="C582" s="162"/>
      <c r="D582" s="162"/>
      <c r="E582" s="162"/>
      <c r="F582" s="162"/>
      <c r="G582" s="162"/>
      <c r="H582" s="162"/>
      <c r="I582" s="162"/>
      <c r="J582" s="162"/>
      <c r="K582" s="162"/>
      <c r="L582" s="162"/>
    </row>
    <row r="583" spans="1:12" s="1" customFormat="1" x14ac:dyDescent="0.2">
      <c r="A583" s="162"/>
      <c r="B583" s="162"/>
      <c r="C583" s="162"/>
      <c r="D583" s="162"/>
      <c r="E583" s="162"/>
      <c r="F583" s="162"/>
      <c r="G583" s="162"/>
      <c r="H583" s="162"/>
      <c r="I583" s="162"/>
      <c r="J583" s="162"/>
      <c r="K583" s="162"/>
      <c r="L583" s="162"/>
    </row>
    <row r="584" spans="1:12" s="1" customFormat="1" x14ac:dyDescent="0.2">
      <c r="A584" s="162"/>
      <c r="B584" s="162"/>
      <c r="C584" s="162"/>
      <c r="D584" s="162"/>
      <c r="E584" s="162"/>
      <c r="F584" s="162"/>
      <c r="G584" s="162"/>
      <c r="H584" s="162"/>
      <c r="I584" s="162"/>
      <c r="J584" s="162"/>
      <c r="K584" s="162"/>
      <c r="L584" s="162"/>
    </row>
    <row r="585" spans="1:12" s="1" customFormat="1" x14ac:dyDescent="0.2">
      <c r="A585" s="162"/>
      <c r="B585" s="162"/>
      <c r="C585" s="162"/>
      <c r="D585" s="162"/>
      <c r="E585" s="162"/>
      <c r="F585" s="162"/>
      <c r="G585" s="162"/>
      <c r="H585" s="162"/>
      <c r="I585" s="162"/>
      <c r="J585" s="162"/>
      <c r="K585" s="162"/>
      <c r="L585" s="162"/>
    </row>
    <row r="586" spans="1:12" s="1" customFormat="1" x14ac:dyDescent="0.2">
      <c r="A586" s="162"/>
      <c r="B586" s="162"/>
      <c r="C586" s="162"/>
      <c r="D586" s="162"/>
      <c r="E586" s="162"/>
      <c r="F586" s="162"/>
      <c r="G586" s="162"/>
      <c r="H586" s="162"/>
      <c r="I586" s="162"/>
      <c r="J586" s="162"/>
      <c r="K586" s="162"/>
      <c r="L586" s="162"/>
    </row>
    <row r="587" spans="1:12" s="1" customFormat="1" x14ac:dyDescent="0.2">
      <c r="A587" s="162"/>
      <c r="B587" s="162"/>
      <c r="C587" s="162"/>
      <c r="D587" s="162"/>
      <c r="E587" s="162"/>
      <c r="F587" s="162"/>
      <c r="G587" s="162"/>
      <c r="H587" s="162"/>
      <c r="I587" s="162"/>
      <c r="J587" s="162"/>
      <c r="K587" s="162"/>
      <c r="L587" s="162"/>
    </row>
    <row r="588" spans="1:12" s="1" customFormat="1" x14ac:dyDescent="0.2">
      <c r="A588" s="162"/>
      <c r="B588" s="162"/>
      <c r="C588" s="162"/>
      <c r="D588" s="162"/>
      <c r="E588" s="162"/>
      <c r="F588" s="162"/>
      <c r="G588" s="162"/>
      <c r="H588" s="162"/>
      <c r="I588" s="162"/>
      <c r="J588" s="162"/>
      <c r="K588" s="162"/>
      <c r="L588" s="162"/>
    </row>
    <row r="589" spans="1:12" s="1" customFormat="1" x14ac:dyDescent="0.2">
      <c r="A589" s="162"/>
      <c r="B589" s="162"/>
      <c r="C589" s="162"/>
      <c r="D589" s="162"/>
      <c r="E589" s="162"/>
      <c r="F589" s="162"/>
      <c r="G589" s="162"/>
      <c r="H589" s="162"/>
      <c r="I589" s="162"/>
      <c r="J589" s="162"/>
      <c r="K589" s="162"/>
      <c r="L589" s="162"/>
    </row>
    <row r="590" spans="1:12" s="1" customFormat="1" x14ac:dyDescent="0.2">
      <c r="A590" s="162"/>
      <c r="B590" s="162"/>
      <c r="C590" s="162"/>
      <c r="D590" s="162"/>
      <c r="E590" s="162"/>
      <c r="F590" s="162"/>
      <c r="G590" s="162"/>
      <c r="H590" s="162"/>
      <c r="I590" s="162"/>
      <c r="J590" s="162"/>
      <c r="K590" s="162"/>
      <c r="L590" s="162"/>
    </row>
    <row r="591" spans="1:12" s="1" customFormat="1" x14ac:dyDescent="0.2">
      <c r="A591" s="162"/>
      <c r="B591" s="162"/>
      <c r="C591" s="162"/>
      <c r="D591" s="162"/>
      <c r="E591" s="162"/>
      <c r="F591" s="162"/>
      <c r="G591" s="162"/>
      <c r="H591" s="162"/>
      <c r="I591" s="162"/>
      <c r="J591" s="162"/>
      <c r="K591" s="162"/>
      <c r="L591" s="162"/>
    </row>
    <row r="592" spans="1:12" s="1" customFormat="1" x14ac:dyDescent="0.2">
      <c r="A592" s="162"/>
      <c r="B592" s="162"/>
      <c r="C592" s="162"/>
      <c r="D592" s="162"/>
      <c r="E592" s="162"/>
      <c r="F592" s="162"/>
      <c r="G592" s="162"/>
      <c r="H592" s="162"/>
      <c r="I592" s="162"/>
      <c r="J592" s="162"/>
      <c r="K592" s="162"/>
      <c r="L592" s="162"/>
    </row>
    <row r="593" spans="1:12" s="1" customFormat="1" x14ac:dyDescent="0.2">
      <c r="A593" s="162"/>
      <c r="B593" s="162"/>
      <c r="C593" s="162"/>
      <c r="D593" s="162"/>
      <c r="E593" s="162"/>
      <c r="F593" s="162"/>
      <c r="G593" s="162"/>
      <c r="H593" s="162"/>
      <c r="I593" s="162"/>
      <c r="J593" s="162"/>
      <c r="K593" s="162"/>
      <c r="L593" s="162"/>
    </row>
    <row r="594" spans="1:12" s="1" customFormat="1" x14ac:dyDescent="0.2">
      <c r="A594" s="162"/>
      <c r="B594" s="162"/>
      <c r="C594" s="162"/>
      <c r="D594" s="162"/>
      <c r="E594" s="162"/>
      <c r="F594" s="162"/>
      <c r="G594" s="162"/>
      <c r="H594" s="162"/>
      <c r="I594" s="162"/>
      <c r="J594" s="162"/>
      <c r="K594" s="162"/>
      <c r="L594" s="162"/>
    </row>
    <row r="595" spans="1:12" s="1" customFormat="1" x14ac:dyDescent="0.2">
      <c r="A595" s="162"/>
      <c r="B595" s="162"/>
      <c r="C595" s="162"/>
      <c r="D595" s="162"/>
      <c r="E595" s="162"/>
      <c r="F595" s="162"/>
      <c r="G595" s="162"/>
      <c r="H595" s="162"/>
      <c r="I595" s="162"/>
      <c r="J595" s="162"/>
      <c r="K595" s="162"/>
      <c r="L595" s="162"/>
    </row>
    <row r="596" spans="1:12" s="1" customFormat="1" x14ac:dyDescent="0.2">
      <c r="A596" s="162"/>
      <c r="B596" s="162"/>
      <c r="C596" s="162"/>
      <c r="D596" s="162"/>
      <c r="E596" s="162"/>
      <c r="F596" s="162"/>
      <c r="G596" s="162"/>
      <c r="H596" s="162"/>
      <c r="I596" s="162"/>
      <c r="J596" s="162"/>
      <c r="K596" s="162"/>
      <c r="L596" s="162"/>
    </row>
    <row r="597" spans="1:12" s="1" customFormat="1" x14ac:dyDescent="0.2">
      <c r="A597" s="162"/>
      <c r="B597" s="162"/>
      <c r="C597" s="162"/>
      <c r="D597" s="162"/>
      <c r="E597" s="162"/>
      <c r="F597" s="162"/>
      <c r="G597" s="162"/>
      <c r="H597" s="162"/>
      <c r="I597" s="162"/>
      <c r="J597" s="162"/>
      <c r="K597" s="162"/>
      <c r="L597" s="162"/>
    </row>
    <row r="598" spans="1:12" s="1" customFormat="1" x14ac:dyDescent="0.2">
      <c r="A598" s="162"/>
      <c r="B598" s="162"/>
      <c r="C598" s="162"/>
      <c r="D598" s="162"/>
      <c r="E598" s="162"/>
      <c r="F598" s="162"/>
      <c r="G598" s="162"/>
      <c r="H598" s="162"/>
      <c r="I598" s="162"/>
      <c r="J598" s="162"/>
      <c r="K598" s="162"/>
      <c r="L598" s="162"/>
    </row>
    <row r="599" spans="1:12" s="1" customFormat="1" x14ac:dyDescent="0.2">
      <c r="A599" s="162"/>
      <c r="B599" s="162"/>
      <c r="C599" s="162"/>
      <c r="D599" s="162"/>
      <c r="E599" s="162"/>
      <c r="F599" s="162"/>
      <c r="G599" s="162"/>
      <c r="H599" s="162"/>
      <c r="I599" s="162"/>
      <c r="J599" s="162"/>
      <c r="K599" s="162"/>
      <c r="L599" s="162"/>
    </row>
    <row r="600" spans="1:12" s="1" customFormat="1" x14ac:dyDescent="0.2">
      <c r="A600" s="162"/>
      <c r="B600" s="162"/>
      <c r="C600" s="162"/>
      <c r="D600" s="162"/>
      <c r="E600" s="162"/>
      <c r="F600" s="162"/>
      <c r="G600" s="162"/>
      <c r="H600" s="162"/>
      <c r="I600" s="162"/>
      <c r="J600" s="162"/>
      <c r="K600" s="162"/>
      <c r="L600" s="162"/>
    </row>
    <row r="601" spans="1:12" s="1" customFormat="1" x14ac:dyDescent="0.2">
      <c r="A601" s="162"/>
      <c r="B601" s="162"/>
      <c r="C601" s="162"/>
      <c r="D601" s="162"/>
      <c r="E601" s="162"/>
      <c r="F601" s="162"/>
      <c r="G601" s="162"/>
      <c r="H601" s="162"/>
      <c r="I601" s="162"/>
      <c r="J601" s="162"/>
      <c r="K601" s="162"/>
      <c r="L601" s="162"/>
    </row>
    <row r="602" spans="1:12" s="1" customFormat="1" x14ac:dyDescent="0.2">
      <c r="A602" s="162"/>
      <c r="B602" s="162"/>
      <c r="C602" s="162"/>
      <c r="D602" s="162"/>
      <c r="E602" s="162"/>
      <c r="F602" s="162"/>
      <c r="G602" s="162"/>
      <c r="H602" s="162"/>
      <c r="I602" s="162"/>
      <c r="J602" s="162"/>
      <c r="K602" s="162"/>
      <c r="L602" s="162"/>
    </row>
    <row r="603" spans="1:12" s="1" customFormat="1" x14ac:dyDescent="0.2">
      <c r="A603" s="162"/>
      <c r="B603" s="162"/>
      <c r="C603" s="162"/>
      <c r="D603" s="162"/>
      <c r="E603" s="162"/>
      <c r="F603" s="162"/>
      <c r="G603" s="162"/>
      <c r="H603" s="162"/>
      <c r="I603" s="162"/>
      <c r="J603" s="162"/>
      <c r="K603" s="162"/>
      <c r="L603" s="162"/>
    </row>
    <row r="604" spans="1:12" s="1" customFormat="1" x14ac:dyDescent="0.2">
      <c r="A604" s="162"/>
      <c r="B604" s="162"/>
      <c r="C604" s="162"/>
      <c r="D604" s="162"/>
      <c r="E604" s="162"/>
      <c r="F604" s="162"/>
      <c r="G604" s="162"/>
      <c r="H604" s="162"/>
      <c r="I604" s="162"/>
      <c r="J604" s="162"/>
      <c r="K604" s="162"/>
      <c r="L604" s="162"/>
    </row>
    <row r="605" spans="1:12" s="1" customFormat="1" x14ac:dyDescent="0.2">
      <c r="A605" s="162"/>
      <c r="B605" s="162"/>
      <c r="C605" s="162"/>
      <c r="D605" s="162"/>
      <c r="E605" s="162"/>
      <c r="F605" s="162"/>
      <c r="G605" s="162"/>
      <c r="H605" s="162"/>
      <c r="I605" s="162"/>
      <c r="J605" s="162"/>
      <c r="K605" s="162"/>
      <c r="L605" s="162"/>
    </row>
    <row r="606" spans="1:12" s="1" customFormat="1" x14ac:dyDescent="0.2">
      <c r="A606" s="162"/>
      <c r="B606" s="162"/>
      <c r="C606" s="162"/>
      <c r="D606" s="162"/>
      <c r="E606" s="162"/>
      <c r="F606" s="162"/>
      <c r="G606" s="162"/>
      <c r="H606" s="162"/>
      <c r="I606" s="162"/>
      <c r="J606" s="162"/>
      <c r="K606" s="162"/>
      <c r="L606" s="162"/>
    </row>
    <row r="607" spans="1:12" s="1" customFormat="1" x14ac:dyDescent="0.2">
      <c r="A607" s="162"/>
      <c r="B607" s="162"/>
      <c r="C607" s="162"/>
      <c r="D607" s="162"/>
      <c r="E607" s="162"/>
      <c r="F607" s="162"/>
      <c r="G607" s="162"/>
      <c r="H607" s="162"/>
      <c r="I607" s="162"/>
      <c r="J607" s="162"/>
      <c r="K607" s="162"/>
      <c r="L607" s="162"/>
    </row>
    <row r="608" spans="1:12" s="1" customFormat="1" x14ac:dyDescent="0.2">
      <c r="A608" s="162"/>
      <c r="B608" s="162"/>
      <c r="C608" s="162"/>
      <c r="D608" s="162"/>
      <c r="E608" s="162"/>
      <c r="F608" s="162"/>
      <c r="G608" s="162"/>
      <c r="H608" s="162"/>
      <c r="I608" s="162"/>
      <c r="J608" s="162"/>
      <c r="K608" s="162"/>
      <c r="L608" s="162"/>
    </row>
    <row r="609" spans="1:12" s="1" customFormat="1" x14ac:dyDescent="0.2">
      <c r="A609" s="162"/>
      <c r="B609" s="162"/>
      <c r="C609" s="162"/>
      <c r="D609" s="162"/>
      <c r="E609" s="162"/>
      <c r="F609" s="162"/>
      <c r="G609" s="162"/>
      <c r="H609" s="162"/>
      <c r="I609" s="162"/>
      <c r="J609" s="162"/>
      <c r="K609" s="162"/>
      <c r="L609" s="162"/>
    </row>
    <row r="610" spans="1:12" s="1" customFormat="1" x14ac:dyDescent="0.2">
      <c r="A610" s="162"/>
      <c r="B610" s="162"/>
      <c r="C610" s="162"/>
      <c r="D610" s="162"/>
      <c r="E610" s="162"/>
      <c r="F610" s="162"/>
      <c r="G610" s="162"/>
      <c r="H610" s="162"/>
      <c r="I610" s="162"/>
      <c r="J610" s="162"/>
      <c r="K610" s="162"/>
      <c r="L610" s="162"/>
    </row>
    <row r="611" spans="1:12" s="1" customFormat="1" x14ac:dyDescent="0.2">
      <c r="A611" s="162"/>
      <c r="B611" s="162"/>
      <c r="C611" s="162"/>
      <c r="D611" s="162"/>
      <c r="E611" s="162"/>
      <c r="F611" s="162"/>
      <c r="G611" s="162"/>
      <c r="H611" s="162"/>
      <c r="I611" s="162"/>
      <c r="J611" s="162"/>
      <c r="K611" s="162"/>
      <c r="L611" s="162"/>
    </row>
    <row r="612" spans="1:12" s="1" customFormat="1" x14ac:dyDescent="0.2">
      <c r="A612" s="162"/>
      <c r="B612" s="162"/>
      <c r="C612" s="162"/>
      <c r="D612" s="162"/>
      <c r="E612" s="162"/>
      <c r="F612" s="162"/>
      <c r="G612" s="162"/>
      <c r="H612" s="162"/>
      <c r="I612" s="162"/>
      <c r="J612" s="162"/>
      <c r="K612" s="162"/>
      <c r="L612" s="162"/>
    </row>
    <row r="613" spans="1:12" s="1" customFormat="1" x14ac:dyDescent="0.2">
      <c r="A613" s="162"/>
      <c r="B613" s="162"/>
      <c r="C613" s="162"/>
      <c r="D613" s="162"/>
      <c r="E613" s="162"/>
      <c r="F613" s="162"/>
      <c r="G613" s="162"/>
      <c r="H613" s="162"/>
      <c r="I613" s="162"/>
      <c r="J613" s="162"/>
      <c r="K613" s="162"/>
      <c r="L613" s="162"/>
    </row>
    <row r="614" spans="1:12" s="1" customFormat="1" x14ac:dyDescent="0.2">
      <c r="A614" s="162"/>
      <c r="B614" s="162"/>
      <c r="C614" s="162"/>
      <c r="D614" s="162"/>
      <c r="E614" s="162"/>
      <c r="F614" s="162"/>
      <c r="G614" s="162"/>
      <c r="H614" s="162"/>
      <c r="I614" s="162"/>
      <c r="J614" s="162"/>
      <c r="K614" s="162"/>
      <c r="L614" s="162"/>
    </row>
    <row r="615" spans="1:12" s="1" customFormat="1" x14ac:dyDescent="0.2">
      <c r="A615" s="162"/>
      <c r="B615" s="162"/>
      <c r="C615" s="162"/>
      <c r="D615" s="162"/>
      <c r="E615" s="162"/>
      <c r="F615" s="162"/>
      <c r="G615" s="162"/>
      <c r="H615" s="162"/>
      <c r="I615" s="162"/>
      <c r="J615" s="162"/>
      <c r="K615" s="162"/>
      <c r="L615" s="162"/>
    </row>
    <row r="616" spans="1:12" s="1" customFormat="1" x14ac:dyDescent="0.2">
      <c r="A616" s="162"/>
      <c r="B616" s="162"/>
      <c r="C616" s="162"/>
      <c r="D616" s="162"/>
      <c r="E616" s="162"/>
      <c r="F616" s="162"/>
      <c r="G616" s="162"/>
      <c r="H616" s="162"/>
      <c r="I616" s="162"/>
      <c r="J616" s="162"/>
      <c r="K616" s="162"/>
      <c r="L616" s="162"/>
    </row>
    <row r="617" spans="1:12" s="1" customFormat="1" x14ac:dyDescent="0.2">
      <c r="A617" s="162"/>
      <c r="B617" s="162"/>
      <c r="C617" s="162"/>
      <c r="D617" s="162"/>
      <c r="E617" s="162"/>
      <c r="F617" s="162"/>
      <c r="G617" s="162"/>
      <c r="H617" s="162"/>
      <c r="I617" s="162"/>
      <c r="J617" s="162"/>
      <c r="K617" s="162"/>
      <c r="L617" s="162"/>
    </row>
    <row r="618" spans="1:12" s="1" customFormat="1" x14ac:dyDescent="0.2">
      <c r="A618" s="162"/>
      <c r="B618" s="162"/>
      <c r="C618" s="162"/>
      <c r="D618" s="162"/>
      <c r="E618" s="162"/>
      <c r="F618" s="162"/>
      <c r="G618" s="162"/>
      <c r="H618" s="162"/>
      <c r="I618" s="162"/>
      <c r="J618" s="162"/>
      <c r="K618" s="162"/>
      <c r="L618" s="162"/>
    </row>
    <row r="619" spans="1:12" s="1" customFormat="1" x14ac:dyDescent="0.2">
      <c r="A619" s="162"/>
      <c r="B619" s="162"/>
      <c r="C619" s="162"/>
      <c r="D619" s="162"/>
      <c r="E619" s="162"/>
      <c r="F619" s="162"/>
      <c r="G619" s="162"/>
      <c r="H619" s="162"/>
      <c r="I619" s="162"/>
      <c r="J619" s="162"/>
      <c r="K619" s="162"/>
      <c r="L619" s="162"/>
    </row>
    <row r="620" spans="1:12" s="1" customFormat="1" x14ac:dyDescent="0.2">
      <c r="A620" s="162"/>
      <c r="B620" s="162"/>
      <c r="C620" s="162"/>
      <c r="D620" s="162"/>
      <c r="E620" s="162"/>
      <c r="F620" s="162"/>
      <c r="G620" s="162"/>
      <c r="H620" s="162"/>
      <c r="I620" s="162"/>
      <c r="J620" s="162"/>
      <c r="K620" s="162"/>
      <c r="L620" s="162"/>
    </row>
    <row r="621" spans="1:12" s="1" customFormat="1" x14ac:dyDescent="0.2">
      <c r="A621" s="162"/>
      <c r="B621" s="162"/>
      <c r="C621" s="162"/>
      <c r="D621" s="162"/>
      <c r="E621" s="162"/>
      <c r="F621" s="162"/>
      <c r="G621" s="162"/>
      <c r="H621" s="162"/>
      <c r="I621" s="162"/>
      <c r="J621" s="162"/>
      <c r="K621" s="162"/>
      <c r="L621" s="162"/>
    </row>
    <row r="622" spans="1:12" s="1" customFormat="1" x14ac:dyDescent="0.2">
      <c r="A622" s="162"/>
      <c r="B622" s="162"/>
      <c r="C622" s="162"/>
      <c r="D622" s="162"/>
      <c r="E622" s="162"/>
      <c r="F622" s="162"/>
      <c r="G622" s="162"/>
      <c r="H622" s="162"/>
      <c r="I622" s="162"/>
      <c r="J622" s="162"/>
      <c r="K622" s="162"/>
      <c r="L622" s="162"/>
    </row>
    <row r="623" spans="1:12" s="1" customFormat="1" x14ac:dyDescent="0.2">
      <c r="A623" s="162"/>
      <c r="B623" s="162"/>
      <c r="C623" s="162"/>
      <c r="D623" s="162"/>
      <c r="E623" s="162"/>
      <c r="F623" s="162"/>
      <c r="G623" s="162"/>
      <c r="H623" s="162"/>
      <c r="I623" s="162"/>
      <c r="J623" s="162"/>
      <c r="K623" s="162"/>
      <c r="L623" s="162"/>
    </row>
    <row r="624" spans="1:12" s="1" customFormat="1" x14ac:dyDescent="0.2">
      <c r="A624" s="162"/>
      <c r="B624" s="162"/>
      <c r="C624" s="162"/>
      <c r="D624" s="162"/>
      <c r="E624" s="162"/>
      <c r="F624" s="162"/>
      <c r="G624" s="162"/>
      <c r="H624" s="162"/>
      <c r="I624" s="162"/>
      <c r="J624" s="162"/>
      <c r="K624" s="162"/>
      <c r="L624" s="162"/>
    </row>
    <row r="625" spans="1:12" s="1" customFormat="1" x14ac:dyDescent="0.2">
      <c r="A625" s="162"/>
      <c r="B625" s="162"/>
      <c r="C625" s="162"/>
      <c r="D625" s="162"/>
      <c r="E625" s="162"/>
      <c r="F625" s="162"/>
      <c r="G625" s="162"/>
      <c r="H625" s="162"/>
      <c r="I625" s="162"/>
      <c r="J625" s="162"/>
      <c r="K625" s="162"/>
      <c r="L625" s="162"/>
    </row>
    <row r="626" spans="1:12" s="1" customFormat="1" x14ac:dyDescent="0.2">
      <c r="A626" s="162"/>
      <c r="B626" s="162"/>
      <c r="C626" s="162"/>
      <c r="D626" s="162"/>
      <c r="E626" s="162"/>
      <c r="F626" s="162"/>
      <c r="G626" s="162"/>
      <c r="H626" s="162"/>
      <c r="I626" s="162"/>
      <c r="J626" s="162"/>
      <c r="K626" s="162"/>
      <c r="L626" s="162"/>
    </row>
    <row r="627" spans="1:12" s="1" customFormat="1" x14ac:dyDescent="0.2">
      <c r="A627" s="162"/>
      <c r="B627" s="162"/>
      <c r="C627" s="162"/>
      <c r="D627" s="162"/>
      <c r="E627" s="162"/>
      <c r="F627" s="162"/>
      <c r="G627" s="162"/>
      <c r="H627" s="162"/>
      <c r="I627" s="162"/>
      <c r="J627" s="162"/>
      <c r="K627" s="162"/>
      <c r="L627" s="162"/>
    </row>
    <row r="628" spans="1:12" s="1" customFormat="1" x14ac:dyDescent="0.2">
      <c r="A628" s="162"/>
      <c r="B628" s="162"/>
      <c r="C628" s="162"/>
      <c r="D628" s="162"/>
      <c r="E628" s="162"/>
      <c r="F628" s="162"/>
      <c r="G628" s="162"/>
      <c r="H628" s="162"/>
      <c r="I628" s="162"/>
      <c r="J628" s="162"/>
      <c r="K628" s="162"/>
      <c r="L628" s="162"/>
    </row>
    <row r="629" spans="1:12" s="1" customFormat="1" x14ac:dyDescent="0.2">
      <c r="A629" s="162"/>
      <c r="B629" s="162"/>
      <c r="C629" s="162"/>
      <c r="D629" s="162"/>
      <c r="E629" s="162"/>
      <c r="F629" s="162"/>
      <c r="G629" s="162"/>
      <c r="H629" s="162"/>
      <c r="I629" s="162"/>
      <c r="J629" s="162"/>
      <c r="K629" s="162"/>
      <c r="L629" s="162"/>
    </row>
    <row r="630" spans="1:12" s="1" customFormat="1" x14ac:dyDescent="0.2">
      <c r="A630" s="162"/>
      <c r="B630" s="162"/>
      <c r="C630" s="162"/>
      <c r="D630" s="162"/>
      <c r="E630" s="162"/>
      <c r="F630" s="162"/>
      <c r="G630" s="162"/>
      <c r="H630" s="162"/>
      <c r="I630" s="162"/>
      <c r="J630" s="162"/>
      <c r="K630" s="162"/>
      <c r="L630" s="162"/>
    </row>
    <row r="631" spans="1:12" s="1" customFormat="1" x14ac:dyDescent="0.2">
      <c r="A631" s="162"/>
      <c r="B631" s="162"/>
      <c r="C631" s="162"/>
      <c r="D631" s="162"/>
      <c r="E631" s="162"/>
      <c r="F631" s="162"/>
      <c r="G631" s="162"/>
      <c r="H631" s="162"/>
      <c r="I631" s="162"/>
      <c r="J631" s="162"/>
      <c r="K631" s="162"/>
      <c r="L631" s="162"/>
    </row>
    <row r="632" spans="1:12" s="1" customFormat="1" x14ac:dyDescent="0.2">
      <c r="A632" s="162"/>
      <c r="B632" s="162"/>
      <c r="C632" s="162"/>
      <c r="D632" s="162"/>
      <c r="E632" s="162"/>
      <c r="F632" s="162"/>
      <c r="G632" s="162"/>
      <c r="H632" s="162"/>
      <c r="I632" s="162"/>
      <c r="J632" s="162"/>
      <c r="K632" s="162"/>
      <c r="L632" s="162"/>
    </row>
    <row r="633" spans="1:12" s="1" customFormat="1" x14ac:dyDescent="0.2">
      <c r="A633" s="162"/>
      <c r="B633" s="162"/>
      <c r="C633" s="162"/>
      <c r="D633" s="162"/>
      <c r="E633" s="162"/>
      <c r="F633" s="162"/>
      <c r="G633" s="162"/>
      <c r="H633" s="162"/>
      <c r="I633" s="162"/>
      <c r="J633" s="162"/>
      <c r="K633" s="162"/>
      <c r="L633" s="162"/>
    </row>
    <row r="634" spans="1:12" s="1" customFormat="1" x14ac:dyDescent="0.2">
      <c r="A634" s="162"/>
      <c r="B634" s="162"/>
      <c r="C634" s="162"/>
      <c r="D634" s="162"/>
      <c r="E634" s="162"/>
      <c r="F634" s="162"/>
      <c r="G634" s="162"/>
      <c r="H634" s="162"/>
      <c r="I634" s="162"/>
      <c r="J634" s="162"/>
      <c r="K634" s="162"/>
      <c r="L634" s="162"/>
    </row>
    <row r="635" spans="1:12" s="1" customFormat="1" x14ac:dyDescent="0.2">
      <c r="A635" s="162"/>
      <c r="B635" s="162"/>
      <c r="C635" s="162"/>
      <c r="D635" s="162"/>
      <c r="E635" s="162"/>
      <c r="F635" s="162"/>
      <c r="G635" s="162"/>
      <c r="H635" s="162"/>
      <c r="I635" s="162"/>
      <c r="J635" s="162"/>
      <c r="K635" s="162"/>
      <c r="L635" s="162"/>
    </row>
    <row r="636" spans="1:12" s="1" customFormat="1" x14ac:dyDescent="0.2">
      <c r="A636" s="162"/>
      <c r="B636" s="162"/>
      <c r="C636" s="162"/>
      <c r="D636" s="162"/>
      <c r="E636" s="162"/>
      <c r="F636" s="162"/>
      <c r="G636" s="162"/>
      <c r="H636" s="162"/>
      <c r="I636" s="162"/>
      <c r="J636" s="162"/>
      <c r="K636" s="162"/>
      <c r="L636" s="162"/>
    </row>
    <row r="637" spans="1:12" s="1" customFormat="1" x14ac:dyDescent="0.2">
      <c r="A637" s="162"/>
      <c r="B637" s="162"/>
      <c r="C637" s="162"/>
      <c r="D637" s="162"/>
      <c r="E637" s="162"/>
      <c r="F637" s="162"/>
      <c r="G637" s="162"/>
      <c r="H637" s="162"/>
      <c r="I637" s="162"/>
      <c r="J637" s="162"/>
      <c r="K637" s="162"/>
      <c r="L637" s="162"/>
    </row>
    <row r="638" spans="1:12" s="1" customFormat="1" x14ac:dyDescent="0.2">
      <c r="A638" s="162"/>
      <c r="B638" s="162"/>
      <c r="C638" s="162"/>
      <c r="D638" s="162"/>
      <c r="E638" s="162"/>
      <c r="F638" s="162"/>
      <c r="G638" s="162"/>
      <c r="H638" s="162"/>
      <c r="I638" s="162"/>
      <c r="J638" s="162"/>
      <c r="K638" s="162"/>
      <c r="L638" s="162"/>
    </row>
    <row r="639" spans="1:12" s="1" customFormat="1" x14ac:dyDescent="0.2">
      <c r="A639" s="162"/>
      <c r="B639" s="162"/>
      <c r="C639" s="162"/>
      <c r="D639" s="162"/>
      <c r="E639" s="162"/>
      <c r="F639" s="162"/>
      <c r="G639" s="162"/>
      <c r="H639" s="162"/>
      <c r="I639" s="162"/>
      <c r="J639" s="162"/>
      <c r="K639" s="162"/>
      <c r="L639" s="162"/>
    </row>
    <row r="640" spans="1:12" s="1" customFormat="1" x14ac:dyDescent="0.2">
      <c r="A640" s="162"/>
      <c r="B640" s="162"/>
      <c r="C640" s="162"/>
      <c r="D640" s="162"/>
      <c r="E640" s="162"/>
      <c r="F640" s="162"/>
      <c r="G640" s="162"/>
      <c r="H640" s="162"/>
      <c r="I640" s="162"/>
      <c r="J640" s="162"/>
      <c r="K640" s="162"/>
      <c r="L640" s="162"/>
    </row>
    <row r="641" spans="1:12" s="1" customFormat="1" x14ac:dyDescent="0.2">
      <c r="A641" s="162"/>
      <c r="B641" s="162"/>
      <c r="C641" s="162"/>
      <c r="D641" s="162"/>
      <c r="E641" s="162"/>
      <c r="F641" s="162"/>
      <c r="G641" s="162"/>
      <c r="H641" s="162"/>
      <c r="I641" s="162"/>
      <c r="J641" s="162"/>
      <c r="K641" s="162"/>
      <c r="L641" s="162"/>
    </row>
    <row r="642" spans="1:12" s="1" customFormat="1" x14ac:dyDescent="0.2">
      <c r="A642" s="162"/>
      <c r="B642" s="162"/>
      <c r="C642" s="162"/>
      <c r="D642" s="162"/>
      <c r="E642" s="162"/>
      <c r="F642" s="162"/>
      <c r="G642" s="162"/>
      <c r="H642" s="162"/>
      <c r="I642" s="162"/>
      <c r="J642" s="162"/>
      <c r="K642" s="162"/>
      <c r="L642" s="162"/>
    </row>
    <row r="643" spans="1:12" s="1" customFormat="1" x14ac:dyDescent="0.2">
      <c r="A643" s="162"/>
      <c r="B643" s="162"/>
      <c r="C643" s="162"/>
      <c r="D643" s="162"/>
      <c r="E643" s="162"/>
      <c r="F643" s="162"/>
      <c r="G643" s="162"/>
      <c r="H643" s="162"/>
      <c r="I643" s="162"/>
      <c r="J643" s="162"/>
      <c r="K643" s="162"/>
      <c r="L643" s="162"/>
    </row>
    <row r="644" spans="1:12" s="1" customFormat="1" x14ac:dyDescent="0.2">
      <c r="A644" s="162"/>
      <c r="B644" s="162"/>
      <c r="C644" s="162"/>
      <c r="D644" s="162"/>
      <c r="E644" s="162"/>
      <c r="F644" s="162"/>
      <c r="G644" s="162"/>
      <c r="H644" s="162"/>
      <c r="I644" s="162"/>
      <c r="J644" s="162"/>
      <c r="K644" s="162"/>
      <c r="L644" s="162"/>
    </row>
    <row r="645" spans="1:12" s="1" customFormat="1" x14ac:dyDescent="0.2">
      <c r="A645" s="162"/>
      <c r="B645" s="162"/>
      <c r="C645" s="162"/>
      <c r="D645" s="162"/>
      <c r="E645" s="162"/>
      <c r="F645" s="162"/>
      <c r="G645" s="162"/>
      <c r="H645" s="162"/>
      <c r="I645" s="162"/>
      <c r="J645" s="162"/>
      <c r="K645" s="162"/>
      <c r="L645" s="162"/>
    </row>
    <row r="646" spans="1:12" s="1" customFormat="1" x14ac:dyDescent="0.2">
      <c r="A646" s="162"/>
      <c r="B646" s="162"/>
      <c r="C646" s="162"/>
      <c r="D646" s="162"/>
      <c r="E646" s="162"/>
      <c r="F646" s="162"/>
      <c r="G646" s="162"/>
      <c r="H646" s="162"/>
      <c r="I646" s="162"/>
      <c r="J646" s="162"/>
      <c r="K646" s="162"/>
      <c r="L646" s="162"/>
    </row>
    <row r="647" spans="1:12" s="1" customFormat="1" x14ac:dyDescent="0.2">
      <c r="A647" s="162"/>
      <c r="B647" s="162"/>
      <c r="C647" s="162"/>
      <c r="D647" s="162"/>
      <c r="E647" s="162"/>
      <c r="F647" s="162"/>
      <c r="G647" s="162"/>
      <c r="H647" s="162"/>
      <c r="I647" s="162"/>
      <c r="J647" s="162"/>
      <c r="K647" s="162"/>
      <c r="L647" s="162"/>
    </row>
    <row r="648" spans="1:12" s="1" customFormat="1" x14ac:dyDescent="0.2">
      <c r="A648" s="162"/>
      <c r="B648" s="162"/>
      <c r="C648" s="162"/>
      <c r="D648" s="162"/>
      <c r="E648" s="162"/>
      <c r="F648" s="162"/>
      <c r="G648" s="162"/>
      <c r="H648" s="162"/>
      <c r="I648" s="162"/>
      <c r="J648" s="162"/>
      <c r="K648" s="162"/>
      <c r="L648" s="162"/>
    </row>
    <row r="649" spans="1:12" s="1" customFormat="1" x14ac:dyDescent="0.2">
      <c r="A649" s="162"/>
      <c r="B649" s="162"/>
      <c r="C649" s="162"/>
      <c r="D649" s="162"/>
      <c r="E649" s="162"/>
      <c r="F649" s="162"/>
      <c r="G649" s="162"/>
      <c r="H649" s="162"/>
      <c r="I649" s="162"/>
      <c r="J649" s="162"/>
      <c r="K649" s="162"/>
      <c r="L649" s="162"/>
    </row>
    <row r="650" spans="1:12" s="1" customFormat="1" x14ac:dyDescent="0.2">
      <c r="A650" s="162"/>
      <c r="B650" s="162"/>
      <c r="C650" s="162"/>
      <c r="D650" s="162"/>
      <c r="E650" s="162"/>
      <c r="F650" s="162"/>
      <c r="G650" s="162"/>
      <c r="H650" s="162"/>
      <c r="I650" s="162"/>
      <c r="J650" s="162"/>
      <c r="K650" s="162"/>
      <c r="L650" s="162"/>
    </row>
    <row r="651" spans="1:12" s="1" customFormat="1" x14ac:dyDescent="0.2">
      <c r="A651" s="162"/>
      <c r="B651" s="162"/>
      <c r="C651" s="162"/>
      <c r="D651" s="162"/>
      <c r="E651" s="162"/>
      <c r="F651" s="162"/>
      <c r="G651" s="162"/>
      <c r="H651" s="162"/>
      <c r="I651" s="162"/>
      <c r="J651" s="162"/>
      <c r="K651" s="162"/>
      <c r="L651" s="162"/>
    </row>
    <row r="652" spans="1:12" s="1" customFormat="1" x14ac:dyDescent="0.2">
      <c r="A652" s="162"/>
      <c r="B652" s="162"/>
      <c r="C652" s="162"/>
      <c r="D652" s="162"/>
      <c r="E652" s="162"/>
      <c r="F652" s="162"/>
      <c r="G652" s="162"/>
      <c r="H652" s="162"/>
      <c r="I652" s="162"/>
      <c r="J652" s="162"/>
      <c r="K652" s="162"/>
      <c r="L652" s="162"/>
    </row>
    <row r="653" spans="1:12" s="1" customFormat="1" x14ac:dyDescent="0.2">
      <c r="A653" s="162"/>
      <c r="B653" s="162"/>
      <c r="C653" s="162"/>
      <c r="D653" s="162"/>
      <c r="E653" s="162"/>
      <c r="F653" s="162"/>
      <c r="G653" s="162"/>
      <c r="H653" s="162"/>
      <c r="I653" s="162"/>
      <c r="J653" s="162"/>
      <c r="K653" s="162"/>
      <c r="L653" s="162"/>
    </row>
    <row r="654" spans="1:12" s="1" customFormat="1" x14ac:dyDescent="0.2">
      <c r="A654" s="162"/>
      <c r="B654" s="162"/>
      <c r="C654" s="162"/>
      <c r="D654" s="162"/>
      <c r="E654" s="162"/>
      <c r="F654" s="162"/>
      <c r="G654" s="162"/>
      <c r="H654" s="162"/>
      <c r="I654" s="162"/>
      <c r="J654" s="162"/>
      <c r="K654" s="162"/>
      <c r="L654" s="162"/>
    </row>
    <row r="655" spans="1:12" s="1" customFormat="1" x14ac:dyDescent="0.2">
      <c r="A655" s="162"/>
      <c r="B655" s="162"/>
      <c r="C655" s="162"/>
      <c r="D655" s="162"/>
      <c r="E655" s="162"/>
      <c r="F655" s="162"/>
      <c r="G655" s="162"/>
      <c r="H655" s="162"/>
      <c r="I655" s="162"/>
      <c r="J655" s="162"/>
      <c r="K655" s="162"/>
      <c r="L655" s="162"/>
    </row>
    <row r="656" spans="1:12" s="1" customFormat="1" x14ac:dyDescent="0.2">
      <c r="A656" s="162"/>
      <c r="B656" s="162"/>
      <c r="C656" s="162"/>
      <c r="D656" s="162"/>
      <c r="E656" s="162"/>
      <c r="F656" s="162"/>
      <c r="G656" s="162"/>
      <c r="H656" s="162"/>
      <c r="I656" s="162"/>
      <c r="J656" s="162"/>
      <c r="K656" s="162"/>
      <c r="L656" s="162"/>
    </row>
    <row r="657" spans="1:12" s="1" customFormat="1" x14ac:dyDescent="0.2">
      <c r="A657" s="162"/>
      <c r="B657" s="162"/>
      <c r="C657" s="162"/>
      <c r="D657" s="162"/>
      <c r="E657" s="162"/>
      <c r="F657" s="162"/>
      <c r="G657" s="162"/>
      <c r="H657" s="162"/>
      <c r="I657" s="162"/>
      <c r="J657" s="162"/>
      <c r="K657" s="162"/>
      <c r="L657" s="162"/>
    </row>
    <row r="658" spans="1:12" s="1" customFormat="1" x14ac:dyDescent="0.2">
      <c r="A658" s="162"/>
      <c r="B658" s="162"/>
      <c r="C658" s="162"/>
      <c r="D658" s="162"/>
      <c r="E658" s="162"/>
      <c r="F658" s="162"/>
      <c r="G658" s="162"/>
      <c r="H658" s="162"/>
      <c r="I658" s="162"/>
      <c r="J658" s="162"/>
      <c r="K658" s="162"/>
      <c r="L658" s="162"/>
    </row>
    <row r="659" spans="1:12" s="1" customFormat="1" x14ac:dyDescent="0.2">
      <c r="A659" s="162"/>
      <c r="B659" s="162"/>
      <c r="C659" s="162"/>
      <c r="D659" s="162"/>
      <c r="E659" s="162"/>
      <c r="F659" s="162"/>
      <c r="G659" s="162"/>
      <c r="H659" s="162"/>
      <c r="I659" s="162"/>
      <c r="J659" s="162"/>
      <c r="K659" s="162"/>
      <c r="L659" s="162"/>
    </row>
    <row r="660" spans="1:12" s="1" customFormat="1" x14ac:dyDescent="0.2">
      <c r="A660" s="162"/>
      <c r="B660" s="162"/>
      <c r="C660" s="162"/>
      <c r="D660" s="162"/>
      <c r="E660" s="162"/>
      <c r="F660" s="162"/>
      <c r="G660" s="162"/>
      <c r="H660" s="162"/>
      <c r="I660" s="162"/>
      <c r="J660" s="162"/>
      <c r="K660" s="162"/>
      <c r="L660" s="162"/>
    </row>
    <row r="661" spans="1:12" s="1" customFormat="1" x14ac:dyDescent="0.2">
      <c r="A661" s="162"/>
      <c r="B661" s="162"/>
      <c r="C661" s="162"/>
      <c r="D661" s="162"/>
      <c r="E661" s="162"/>
      <c r="F661" s="162"/>
      <c r="G661" s="162"/>
      <c r="H661" s="162"/>
      <c r="I661" s="162"/>
      <c r="J661" s="162"/>
      <c r="K661" s="162"/>
      <c r="L661" s="162"/>
    </row>
    <row r="662" spans="1:12" s="1" customFormat="1" x14ac:dyDescent="0.2">
      <c r="A662" s="162"/>
      <c r="B662" s="162"/>
      <c r="C662" s="162"/>
      <c r="D662" s="162"/>
      <c r="E662" s="162"/>
      <c r="F662" s="162"/>
      <c r="G662" s="162"/>
      <c r="H662" s="162"/>
      <c r="I662" s="162"/>
      <c r="J662" s="162"/>
      <c r="K662" s="162"/>
      <c r="L662" s="162"/>
    </row>
    <row r="663" spans="1:12" s="1" customFormat="1" x14ac:dyDescent="0.2">
      <c r="A663" s="162"/>
      <c r="B663" s="162"/>
      <c r="C663" s="162"/>
      <c r="D663" s="162"/>
      <c r="E663" s="162"/>
      <c r="F663" s="162"/>
      <c r="G663" s="162"/>
      <c r="H663" s="162"/>
      <c r="I663" s="162"/>
      <c r="J663" s="162"/>
      <c r="K663" s="162"/>
      <c r="L663" s="162"/>
    </row>
    <row r="664" spans="1:12" s="1" customFormat="1" x14ac:dyDescent="0.2">
      <c r="A664" s="162"/>
      <c r="B664" s="162"/>
      <c r="C664" s="162"/>
      <c r="D664" s="162"/>
      <c r="E664" s="162"/>
      <c r="F664" s="162"/>
      <c r="G664" s="162"/>
      <c r="H664" s="162"/>
      <c r="I664" s="162"/>
      <c r="J664" s="162"/>
      <c r="K664" s="162"/>
      <c r="L664" s="162"/>
    </row>
    <row r="665" spans="1:12" s="1" customFormat="1" x14ac:dyDescent="0.2">
      <c r="A665" s="162"/>
      <c r="B665" s="162"/>
      <c r="C665" s="162"/>
      <c r="D665" s="162"/>
      <c r="E665" s="162"/>
      <c r="F665" s="162"/>
      <c r="G665" s="162"/>
      <c r="H665" s="162"/>
      <c r="I665" s="162"/>
      <c r="J665" s="162"/>
      <c r="K665" s="162"/>
      <c r="L665" s="162"/>
    </row>
    <row r="666" spans="1:12" s="1" customFormat="1" x14ac:dyDescent="0.2">
      <c r="A666" s="162"/>
      <c r="B666" s="162"/>
      <c r="C666" s="162"/>
      <c r="D666" s="162"/>
      <c r="E666" s="162"/>
      <c r="F666" s="162"/>
      <c r="G666" s="162"/>
      <c r="H666" s="162"/>
      <c r="I666" s="162"/>
      <c r="J666" s="162"/>
      <c r="K666" s="162"/>
      <c r="L666" s="162"/>
    </row>
    <row r="667" spans="1:12" s="1" customFormat="1" x14ac:dyDescent="0.2">
      <c r="A667" s="162"/>
      <c r="B667" s="162"/>
      <c r="C667" s="162"/>
      <c r="D667" s="162"/>
      <c r="E667" s="162"/>
      <c r="F667" s="162"/>
      <c r="G667" s="162"/>
      <c r="H667" s="162"/>
      <c r="I667" s="162"/>
      <c r="J667" s="162"/>
      <c r="K667" s="162"/>
      <c r="L667" s="162"/>
    </row>
    <row r="668" spans="1:12" s="1" customFormat="1" x14ac:dyDescent="0.2">
      <c r="A668" s="162"/>
      <c r="B668" s="162"/>
      <c r="C668" s="162"/>
      <c r="D668" s="162"/>
      <c r="E668" s="162"/>
      <c r="F668" s="162"/>
      <c r="G668" s="162"/>
      <c r="H668" s="162"/>
      <c r="I668" s="162"/>
      <c r="J668" s="162"/>
      <c r="K668" s="162"/>
      <c r="L668" s="162"/>
    </row>
    <row r="669" spans="1:12" s="1" customFormat="1" x14ac:dyDescent="0.2">
      <c r="A669" s="162"/>
      <c r="B669" s="162"/>
      <c r="C669" s="162"/>
      <c r="D669" s="162"/>
      <c r="E669" s="162"/>
      <c r="F669" s="162"/>
      <c r="G669" s="162"/>
      <c r="H669" s="162"/>
      <c r="I669" s="162"/>
      <c r="J669" s="162"/>
      <c r="K669" s="162"/>
      <c r="L669" s="162"/>
    </row>
    <row r="670" spans="1:12" s="1" customFormat="1" x14ac:dyDescent="0.2">
      <c r="A670" s="162"/>
      <c r="B670" s="162"/>
      <c r="C670" s="162"/>
      <c r="D670" s="162"/>
      <c r="E670" s="162"/>
      <c r="F670" s="162"/>
      <c r="G670" s="162"/>
      <c r="H670" s="162"/>
      <c r="I670" s="162"/>
      <c r="J670" s="162"/>
      <c r="K670" s="162"/>
      <c r="L670" s="162"/>
    </row>
    <row r="671" spans="1:12" s="1" customFormat="1" x14ac:dyDescent="0.2">
      <c r="A671" s="162"/>
      <c r="B671" s="162"/>
      <c r="C671" s="162"/>
      <c r="D671" s="162"/>
      <c r="E671" s="162"/>
      <c r="F671" s="162"/>
      <c r="G671" s="162"/>
      <c r="H671" s="162"/>
      <c r="I671" s="162"/>
      <c r="J671" s="162"/>
      <c r="K671" s="162"/>
      <c r="L671" s="162"/>
    </row>
    <row r="672" spans="1:12" s="1" customFormat="1" x14ac:dyDescent="0.2">
      <c r="A672" s="162"/>
      <c r="B672" s="162"/>
      <c r="C672" s="162"/>
      <c r="D672" s="162"/>
      <c r="E672" s="162"/>
      <c r="F672" s="162"/>
      <c r="G672" s="162"/>
      <c r="H672" s="162"/>
      <c r="I672" s="162"/>
      <c r="J672" s="162"/>
      <c r="K672" s="162"/>
      <c r="L672" s="162"/>
    </row>
    <row r="673" spans="1:12" s="1" customFormat="1" x14ac:dyDescent="0.2">
      <c r="A673" s="162"/>
      <c r="B673" s="162"/>
      <c r="C673" s="162"/>
      <c r="D673" s="162"/>
      <c r="E673" s="162"/>
      <c r="F673" s="162"/>
      <c r="G673" s="162"/>
      <c r="H673" s="162"/>
      <c r="I673" s="162"/>
      <c r="J673" s="162"/>
      <c r="K673" s="162"/>
      <c r="L673" s="162"/>
    </row>
    <row r="674" spans="1:12" s="1" customFormat="1" x14ac:dyDescent="0.2">
      <c r="A674" s="162"/>
      <c r="B674" s="162"/>
      <c r="C674" s="162"/>
      <c r="D674" s="162"/>
      <c r="E674" s="162"/>
      <c r="F674" s="162"/>
      <c r="G674" s="162"/>
      <c r="H674" s="162"/>
      <c r="I674" s="162"/>
      <c r="J674" s="162"/>
      <c r="K674" s="162"/>
      <c r="L674" s="162"/>
    </row>
    <row r="675" spans="1:12" s="1" customFormat="1" x14ac:dyDescent="0.2">
      <c r="A675" s="162"/>
      <c r="B675" s="162"/>
      <c r="C675" s="162"/>
      <c r="D675" s="162"/>
      <c r="E675" s="162"/>
      <c r="F675" s="162"/>
      <c r="G675" s="162"/>
      <c r="H675" s="162"/>
      <c r="I675" s="162"/>
      <c r="J675" s="162"/>
      <c r="K675" s="162"/>
      <c r="L675" s="162"/>
    </row>
    <row r="676" spans="1:12" s="1" customFormat="1" x14ac:dyDescent="0.2">
      <c r="A676" s="162"/>
      <c r="B676" s="162"/>
      <c r="C676" s="162"/>
      <c r="D676" s="162"/>
      <c r="E676" s="162"/>
      <c r="F676" s="162"/>
      <c r="G676" s="162"/>
      <c r="H676" s="162"/>
      <c r="I676" s="162"/>
      <c r="J676" s="162"/>
      <c r="K676" s="162"/>
      <c r="L676" s="162"/>
    </row>
    <row r="677" spans="1:12" s="1" customFormat="1" x14ac:dyDescent="0.2">
      <c r="A677" s="162"/>
      <c r="B677" s="162"/>
      <c r="C677" s="162"/>
      <c r="D677" s="162"/>
      <c r="E677" s="162"/>
      <c r="F677" s="162"/>
      <c r="G677" s="162"/>
      <c r="H677" s="162"/>
      <c r="I677" s="162"/>
      <c r="J677" s="162"/>
      <c r="K677" s="162"/>
      <c r="L677" s="162"/>
    </row>
    <row r="678" spans="1:12" s="1" customFormat="1" x14ac:dyDescent="0.2">
      <c r="A678" s="162"/>
      <c r="B678" s="162"/>
      <c r="C678" s="162"/>
      <c r="D678" s="162"/>
      <c r="E678" s="162"/>
      <c r="F678" s="162"/>
      <c r="G678" s="162"/>
      <c r="H678" s="162"/>
      <c r="I678" s="162"/>
      <c r="J678" s="162"/>
      <c r="K678" s="162"/>
      <c r="L678" s="162"/>
    </row>
    <row r="679" spans="1:12" s="1" customFormat="1" x14ac:dyDescent="0.2">
      <c r="A679" s="162"/>
      <c r="B679" s="162"/>
      <c r="C679" s="162"/>
      <c r="D679" s="162"/>
      <c r="E679" s="162"/>
      <c r="F679" s="162"/>
      <c r="G679" s="162"/>
      <c r="H679" s="162"/>
      <c r="I679" s="162"/>
      <c r="J679" s="162"/>
      <c r="K679" s="162"/>
      <c r="L679" s="162"/>
    </row>
    <row r="680" spans="1:12" s="1" customFormat="1" x14ac:dyDescent="0.2">
      <c r="A680" s="162"/>
      <c r="B680" s="162"/>
      <c r="C680" s="162"/>
      <c r="D680" s="162"/>
      <c r="E680" s="162"/>
      <c r="F680" s="162"/>
      <c r="G680" s="162"/>
      <c r="H680" s="162"/>
      <c r="I680" s="162"/>
      <c r="J680" s="162"/>
      <c r="K680" s="162"/>
      <c r="L680" s="162"/>
    </row>
    <row r="681" spans="1:12" s="1" customFormat="1" x14ac:dyDescent="0.2">
      <c r="A681" s="162"/>
      <c r="B681" s="162"/>
      <c r="C681" s="162"/>
      <c r="D681" s="162"/>
      <c r="E681" s="162"/>
      <c r="F681" s="162"/>
      <c r="G681" s="162"/>
      <c r="H681" s="162"/>
      <c r="I681" s="162"/>
      <c r="J681" s="162"/>
      <c r="K681" s="162"/>
      <c r="L681" s="162"/>
    </row>
    <row r="682" spans="1:12" s="1" customFormat="1" x14ac:dyDescent="0.2">
      <c r="A682" s="162"/>
      <c r="B682" s="162"/>
      <c r="C682" s="162"/>
      <c r="D682" s="162"/>
      <c r="E682" s="162"/>
      <c r="F682" s="162"/>
      <c r="G682" s="162"/>
      <c r="H682" s="162"/>
      <c r="I682" s="162"/>
      <c r="J682" s="162"/>
      <c r="K682" s="162"/>
      <c r="L682" s="162"/>
    </row>
    <row r="683" spans="1:12" s="1" customFormat="1" x14ac:dyDescent="0.2">
      <c r="A683" s="162"/>
      <c r="B683" s="162"/>
      <c r="C683" s="162"/>
      <c r="D683" s="162"/>
      <c r="E683" s="162"/>
      <c r="F683" s="162"/>
      <c r="G683" s="162"/>
      <c r="H683" s="162"/>
      <c r="I683" s="162"/>
      <c r="J683" s="162"/>
      <c r="K683" s="162"/>
      <c r="L683" s="162"/>
    </row>
    <row r="684" spans="1:12" s="1" customFormat="1" x14ac:dyDescent="0.2">
      <c r="A684" s="162"/>
      <c r="B684" s="162"/>
      <c r="C684" s="162"/>
      <c r="D684" s="162"/>
      <c r="E684" s="162"/>
      <c r="F684" s="162"/>
      <c r="G684" s="162"/>
      <c r="H684" s="162"/>
      <c r="I684" s="162"/>
      <c r="J684" s="162"/>
      <c r="K684" s="162"/>
      <c r="L684" s="162"/>
    </row>
    <row r="685" spans="1:12" s="1" customFormat="1" x14ac:dyDescent="0.2">
      <c r="A685" s="162"/>
      <c r="B685" s="162"/>
      <c r="C685" s="162"/>
      <c r="D685" s="162"/>
      <c r="E685" s="162"/>
      <c r="F685" s="162"/>
      <c r="G685" s="162"/>
      <c r="H685" s="162"/>
      <c r="I685" s="162"/>
      <c r="J685" s="162"/>
      <c r="K685" s="162"/>
      <c r="L685" s="162"/>
    </row>
    <row r="686" spans="1:12" s="1" customFormat="1" x14ac:dyDescent="0.2">
      <c r="A686" s="162"/>
      <c r="B686" s="162"/>
      <c r="C686" s="162"/>
      <c r="D686" s="162"/>
      <c r="E686" s="162"/>
      <c r="F686" s="162"/>
      <c r="G686" s="162"/>
      <c r="H686" s="162"/>
      <c r="I686" s="162"/>
      <c r="J686" s="162"/>
      <c r="K686" s="162"/>
      <c r="L686" s="162"/>
    </row>
    <row r="687" spans="1:12" s="1" customFormat="1" x14ac:dyDescent="0.2">
      <c r="A687" s="162"/>
      <c r="B687" s="162"/>
      <c r="C687" s="162"/>
      <c r="D687" s="162"/>
      <c r="E687" s="162"/>
      <c r="F687" s="162"/>
      <c r="G687" s="162"/>
      <c r="H687" s="162"/>
      <c r="I687" s="162"/>
      <c r="J687" s="162"/>
      <c r="K687" s="162"/>
      <c r="L687" s="162"/>
    </row>
    <row r="688" spans="1:12" s="1" customFormat="1" x14ac:dyDescent="0.2">
      <c r="A688" s="162"/>
      <c r="B688" s="162"/>
      <c r="C688" s="162"/>
      <c r="D688" s="162"/>
      <c r="E688" s="162"/>
      <c r="F688" s="162"/>
      <c r="G688" s="162"/>
      <c r="H688" s="162"/>
      <c r="I688" s="162"/>
      <c r="J688" s="162"/>
      <c r="K688" s="162"/>
      <c r="L688" s="162"/>
    </row>
    <row r="689" spans="1:12" s="1" customFormat="1" x14ac:dyDescent="0.2">
      <c r="A689" s="162"/>
      <c r="B689" s="162"/>
      <c r="C689" s="162"/>
      <c r="D689" s="162"/>
      <c r="E689" s="162"/>
      <c r="F689" s="162"/>
      <c r="G689" s="162"/>
      <c r="H689" s="162"/>
      <c r="I689" s="162"/>
      <c r="J689" s="162"/>
      <c r="K689" s="162"/>
      <c r="L689" s="162"/>
    </row>
    <row r="690" spans="1:12" s="1" customFormat="1" x14ac:dyDescent="0.2">
      <c r="A690" s="162"/>
      <c r="B690" s="162"/>
      <c r="C690" s="162"/>
      <c r="D690" s="162"/>
      <c r="E690" s="162"/>
      <c r="F690" s="162"/>
      <c r="G690" s="162"/>
      <c r="H690" s="162"/>
      <c r="I690" s="162"/>
      <c r="J690" s="162"/>
      <c r="K690" s="162"/>
      <c r="L690" s="162"/>
    </row>
    <row r="691" spans="1:12" s="1" customFormat="1" x14ac:dyDescent="0.2">
      <c r="A691" s="162"/>
      <c r="B691" s="162"/>
      <c r="C691" s="162"/>
      <c r="D691" s="162"/>
      <c r="E691" s="162"/>
      <c r="F691" s="162"/>
      <c r="G691" s="162"/>
      <c r="H691" s="162"/>
      <c r="I691" s="162"/>
      <c r="J691" s="162"/>
      <c r="K691" s="162"/>
      <c r="L691" s="162"/>
    </row>
    <row r="692" spans="1:12" s="1" customFormat="1" x14ac:dyDescent="0.2">
      <c r="A692" s="162"/>
      <c r="B692" s="162"/>
      <c r="C692" s="162"/>
      <c r="D692" s="162"/>
      <c r="E692" s="162"/>
      <c r="F692" s="162"/>
      <c r="G692" s="162"/>
      <c r="H692" s="162"/>
      <c r="I692" s="162"/>
      <c r="J692" s="162"/>
      <c r="K692" s="162"/>
      <c r="L692" s="162"/>
    </row>
    <row r="693" spans="1:12" s="1" customFormat="1" x14ac:dyDescent="0.2">
      <c r="A693" s="162"/>
      <c r="B693" s="162"/>
      <c r="C693" s="162"/>
      <c r="D693" s="162"/>
      <c r="E693" s="162"/>
      <c r="F693" s="162"/>
      <c r="G693" s="162"/>
      <c r="H693" s="162"/>
      <c r="I693" s="162"/>
      <c r="J693" s="162"/>
      <c r="K693" s="162"/>
      <c r="L693" s="162"/>
    </row>
    <row r="694" spans="1:12" s="1" customFormat="1" x14ac:dyDescent="0.2">
      <c r="A694" s="162"/>
      <c r="B694" s="162"/>
      <c r="C694" s="162"/>
      <c r="D694" s="162"/>
      <c r="E694" s="162"/>
      <c r="F694" s="162"/>
      <c r="G694" s="162"/>
      <c r="H694" s="162"/>
      <c r="I694" s="162"/>
      <c r="J694" s="162"/>
      <c r="K694" s="162"/>
      <c r="L694" s="162"/>
    </row>
    <row r="695" spans="1:12" s="1" customFormat="1" x14ac:dyDescent="0.2">
      <c r="A695" s="162"/>
      <c r="B695" s="162"/>
      <c r="C695" s="162"/>
      <c r="D695" s="162"/>
      <c r="E695" s="162"/>
      <c r="F695" s="162"/>
      <c r="G695" s="162"/>
      <c r="H695" s="162"/>
      <c r="I695" s="162"/>
      <c r="J695" s="162"/>
      <c r="K695" s="162"/>
      <c r="L695" s="162"/>
    </row>
    <row r="696" spans="1:12" s="1" customFormat="1" x14ac:dyDescent="0.2">
      <c r="A696" s="162"/>
      <c r="B696" s="162"/>
      <c r="C696" s="162"/>
      <c r="D696" s="162"/>
      <c r="E696" s="162"/>
      <c r="F696" s="162"/>
      <c r="G696" s="162"/>
      <c r="H696" s="162"/>
      <c r="I696" s="162"/>
      <c r="J696" s="162"/>
      <c r="K696" s="162"/>
      <c r="L696" s="162"/>
    </row>
    <row r="697" spans="1:12" s="1" customFormat="1" x14ac:dyDescent="0.2">
      <c r="A697" s="162"/>
      <c r="B697" s="162"/>
      <c r="C697" s="162"/>
      <c r="D697" s="162"/>
      <c r="E697" s="162"/>
      <c r="F697" s="162"/>
      <c r="G697" s="162"/>
      <c r="H697" s="162"/>
      <c r="I697" s="162"/>
      <c r="J697" s="162"/>
      <c r="K697" s="162"/>
      <c r="L697" s="162"/>
    </row>
    <row r="698" spans="1:12" s="1" customFormat="1" x14ac:dyDescent="0.2">
      <c r="A698" s="162"/>
      <c r="B698" s="162"/>
      <c r="C698" s="162"/>
      <c r="D698" s="162"/>
      <c r="E698" s="162"/>
      <c r="F698" s="162"/>
      <c r="G698" s="162"/>
      <c r="H698" s="162"/>
      <c r="I698" s="162"/>
      <c r="J698" s="162"/>
      <c r="K698" s="162"/>
      <c r="L698" s="162"/>
    </row>
    <row r="699" spans="1:12" s="1" customFormat="1" x14ac:dyDescent="0.2">
      <c r="A699" s="162"/>
      <c r="B699" s="162"/>
      <c r="C699" s="162"/>
      <c r="D699" s="162"/>
      <c r="E699" s="162"/>
      <c r="F699" s="162"/>
      <c r="G699" s="162"/>
      <c r="H699" s="162"/>
      <c r="I699" s="162"/>
      <c r="J699" s="162"/>
      <c r="K699" s="162"/>
      <c r="L699" s="162"/>
    </row>
    <row r="700" spans="1:12" s="1" customFormat="1" x14ac:dyDescent="0.2">
      <c r="A700" s="162"/>
      <c r="B700" s="162"/>
      <c r="C700" s="162"/>
      <c r="D700" s="162"/>
      <c r="E700" s="162"/>
      <c r="F700" s="162"/>
      <c r="G700" s="162"/>
      <c r="H700" s="162"/>
      <c r="I700" s="162"/>
      <c r="J700" s="162"/>
      <c r="K700" s="162"/>
      <c r="L700" s="162"/>
    </row>
    <row r="701" spans="1:12" s="1" customFormat="1" x14ac:dyDescent="0.2">
      <c r="A701" s="162"/>
      <c r="B701" s="162"/>
      <c r="C701" s="162"/>
      <c r="D701" s="162"/>
      <c r="E701" s="162"/>
      <c r="F701" s="162"/>
      <c r="G701" s="162"/>
      <c r="H701" s="162"/>
      <c r="I701" s="162"/>
      <c r="J701" s="162"/>
      <c r="K701" s="162"/>
      <c r="L701" s="162"/>
    </row>
    <row r="702" spans="1:12" s="1" customFormat="1" x14ac:dyDescent="0.2">
      <c r="A702" s="162"/>
      <c r="B702" s="162"/>
      <c r="C702" s="162"/>
      <c r="D702" s="162"/>
      <c r="E702" s="162"/>
      <c r="F702" s="162"/>
      <c r="G702" s="162"/>
      <c r="H702" s="162"/>
      <c r="I702" s="162"/>
      <c r="J702" s="162"/>
      <c r="K702" s="162"/>
      <c r="L702" s="162"/>
    </row>
    <row r="703" spans="1:12" s="1" customFormat="1" x14ac:dyDescent="0.2">
      <c r="A703" s="162"/>
      <c r="B703" s="162"/>
      <c r="C703" s="162"/>
      <c r="D703" s="162"/>
      <c r="E703" s="162"/>
      <c r="F703" s="162"/>
      <c r="G703" s="162"/>
      <c r="H703" s="162"/>
      <c r="I703" s="162"/>
      <c r="J703" s="162"/>
      <c r="K703" s="162"/>
      <c r="L703" s="162"/>
    </row>
    <row r="704" spans="1:12" s="1" customFormat="1" x14ac:dyDescent="0.2">
      <c r="A704" s="162"/>
      <c r="B704" s="162"/>
      <c r="C704" s="162"/>
      <c r="D704" s="162"/>
      <c r="E704" s="162"/>
      <c r="F704" s="162"/>
      <c r="G704" s="162"/>
      <c r="H704" s="162"/>
      <c r="I704" s="162"/>
      <c r="J704" s="162"/>
      <c r="K704" s="162"/>
      <c r="L704" s="162"/>
    </row>
    <row r="705" spans="1:12" s="1" customFormat="1" x14ac:dyDescent="0.2">
      <c r="A705" s="162"/>
      <c r="B705" s="162"/>
      <c r="C705" s="162"/>
      <c r="D705" s="162"/>
      <c r="E705" s="162"/>
      <c r="F705" s="162"/>
      <c r="G705" s="162"/>
      <c r="H705" s="162"/>
      <c r="I705" s="162"/>
      <c r="J705" s="162"/>
      <c r="K705" s="162"/>
      <c r="L705" s="162"/>
    </row>
    <row r="706" spans="1:12" s="1" customFormat="1" x14ac:dyDescent="0.2">
      <c r="A706" s="162"/>
      <c r="B706" s="162"/>
      <c r="C706" s="162"/>
      <c r="D706" s="162"/>
      <c r="E706" s="162"/>
      <c r="F706" s="162"/>
      <c r="G706" s="162"/>
      <c r="H706" s="162"/>
      <c r="I706" s="162"/>
      <c r="J706" s="162"/>
      <c r="K706" s="162"/>
      <c r="L706" s="162"/>
    </row>
    <row r="707" spans="1:12" s="1" customFormat="1" x14ac:dyDescent="0.2">
      <c r="A707" s="162"/>
      <c r="B707" s="162"/>
      <c r="C707" s="162"/>
      <c r="D707" s="162"/>
      <c r="E707" s="162"/>
      <c r="F707" s="162"/>
      <c r="G707" s="162"/>
      <c r="H707" s="162"/>
      <c r="I707" s="162"/>
      <c r="J707" s="162"/>
      <c r="K707" s="162"/>
      <c r="L707" s="162"/>
    </row>
    <row r="708" spans="1:12" s="1" customFormat="1" x14ac:dyDescent="0.2">
      <c r="A708" s="162"/>
      <c r="B708" s="162"/>
      <c r="C708" s="162"/>
      <c r="D708" s="162"/>
      <c r="E708" s="162"/>
      <c r="F708" s="162"/>
      <c r="G708" s="162"/>
      <c r="H708" s="162"/>
      <c r="I708" s="162"/>
      <c r="J708" s="162"/>
      <c r="K708" s="162"/>
      <c r="L708" s="162"/>
    </row>
    <row r="709" spans="1:12" s="1" customFormat="1" x14ac:dyDescent="0.2">
      <c r="A709" s="162"/>
      <c r="B709" s="162"/>
      <c r="C709" s="162"/>
      <c r="D709" s="162"/>
      <c r="E709" s="162"/>
      <c r="F709" s="162"/>
      <c r="G709" s="162"/>
      <c r="H709" s="162"/>
      <c r="I709" s="162"/>
      <c r="J709" s="162"/>
      <c r="K709" s="162"/>
      <c r="L709" s="162"/>
    </row>
    <row r="710" spans="1:12" s="1" customFormat="1" x14ac:dyDescent="0.2">
      <c r="A710" s="162"/>
      <c r="B710" s="162"/>
      <c r="C710" s="162"/>
      <c r="D710" s="162"/>
      <c r="E710" s="162"/>
      <c r="F710" s="162"/>
      <c r="G710" s="162"/>
      <c r="H710" s="162"/>
      <c r="I710" s="162"/>
      <c r="J710" s="162"/>
      <c r="K710" s="162"/>
      <c r="L710" s="162"/>
    </row>
    <row r="711" spans="1:12" s="1" customFormat="1" x14ac:dyDescent="0.2">
      <c r="A711" s="162"/>
      <c r="B711" s="162"/>
      <c r="C711" s="162"/>
      <c r="D711" s="162"/>
      <c r="E711" s="162"/>
      <c r="F711" s="162"/>
      <c r="G711" s="162"/>
      <c r="H711" s="162"/>
      <c r="I711" s="162"/>
      <c r="J711" s="162"/>
      <c r="K711" s="162"/>
      <c r="L711" s="162"/>
    </row>
    <row r="712" spans="1:12" s="1" customFormat="1" x14ac:dyDescent="0.2">
      <c r="A712" s="162"/>
      <c r="B712" s="162"/>
      <c r="C712" s="162"/>
      <c r="D712" s="162"/>
      <c r="E712" s="162"/>
      <c r="F712" s="162"/>
      <c r="G712" s="162"/>
      <c r="H712" s="162"/>
      <c r="I712" s="162"/>
      <c r="J712" s="162"/>
      <c r="K712" s="162"/>
      <c r="L712" s="162"/>
    </row>
    <row r="713" spans="1:12" s="1" customFormat="1" x14ac:dyDescent="0.2">
      <c r="A713" s="162"/>
      <c r="B713" s="162"/>
      <c r="C713" s="162"/>
      <c r="D713" s="162"/>
      <c r="E713" s="162"/>
      <c r="F713" s="162"/>
      <c r="G713" s="162"/>
      <c r="H713" s="162"/>
      <c r="I713" s="162"/>
      <c r="J713" s="162"/>
      <c r="K713" s="162"/>
      <c r="L713" s="162"/>
    </row>
    <row r="714" spans="1:12" s="1" customFormat="1" x14ac:dyDescent="0.2">
      <c r="A714" s="162"/>
      <c r="B714" s="162"/>
      <c r="C714" s="162"/>
      <c r="D714" s="162"/>
      <c r="E714" s="162"/>
      <c r="F714" s="162"/>
      <c r="G714" s="162"/>
      <c r="H714" s="162"/>
      <c r="I714" s="162"/>
      <c r="J714" s="162"/>
      <c r="K714" s="162"/>
      <c r="L714" s="162"/>
    </row>
    <row r="715" spans="1:12" s="1" customFormat="1" x14ac:dyDescent="0.2">
      <c r="A715" s="162"/>
      <c r="B715" s="162"/>
      <c r="C715" s="162"/>
      <c r="D715" s="162"/>
      <c r="E715" s="162"/>
      <c r="F715" s="162"/>
      <c r="G715" s="162"/>
      <c r="H715" s="162"/>
      <c r="I715" s="162"/>
      <c r="J715" s="162"/>
      <c r="K715" s="162"/>
      <c r="L715" s="162"/>
    </row>
    <row r="716" spans="1:12" s="1" customFormat="1" x14ac:dyDescent="0.2">
      <c r="A716" s="162"/>
      <c r="B716" s="162"/>
      <c r="C716" s="162"/>
      <c r="D716" s="162"/>
      <c r="E716" s="162"/>
      <c r="F716" s="162"/>
      <c r="G716" s="162"/>
      <c r="H716" s="162"/>
      <c r="I716" s="162"/>
      <c r="J716" s="162"/>
      <c r="K716" s="162"/>
      <c r="L716" s="162"/>
    </row>
    <row r="717" spans="1:12" s="1" customFormat="1" x14ac:dyDescent="0.2">
      <c r="A717" s="162"/>
      <c r="B717" s="162"/>
      <c r="C717" s="162"/>
      <c r="D717" s="162"/>
      <c r="E717" s="162"/>
      <c r="F717" s="162"/>
      <c r="G717" s="162"/>
      <c r="H717" s="162"/>
      <c r="I717" s="162"/>
      <c r="J717" s="162"/>
      <c r="K717" s="162"/>
      <c r="L717" s="162"/>
    </row>
    <row r="718" spans="1:12" s="1" customFormat="1" x14ac:dyDescent="0.2">
      <c r="A718" s="162"/>
      <c r="B718" s="162"/>
      <c r="C718" s="162"/>
      <c r="D718" s="162"/>
      <c r="E718" s="162"/>
      <c r="F718" s="162"/>
      <c r="G718" s="162"/>
      <c r="H718" s="162"/>
      <c r="I718" s="162"/>
      <c r="J718" s="162"/>
      <c r="K718" s="162"/>
      <c r="L718" s="162"/>
    </row>
    <row r="719" spans="1:12" s="1" customFormat="1" x14ac:dyDescent="0.2">
      <c r="A719" s="162"/>
      <c r="B719" s="162"/>
      <c r="C719" s="162"/>
      <c r="D719" s="162"/>
      <c r="E719" s="162"/>
      <c r="F719" s="162"/>
      <c r="G719" s="162"/>
      <c r="H719" s="162"/>
      <c r="I719" s="162"/>
      <c r="J719" s="162"/>
      <c r="K719" s="162"/>
      <c r="L719" s="162"/>
    </row>
    <row r="720" spans="1:12" s="1" customFormat="1" x14ac:dyDescent="0.2">
      <c r="A720" s="162"/>
      <c r="B720" s="162"/>
      <c r="C720" s="162"/>
      <c r="D720" s="162"/>
      <c r="E720" s="162"/>
      <c r="F720" s="162"/>
      <c r="G720" s="162"/>
      <c r="H720" s="162"/>
      <c r="I720" s="162"/>
      <c r="J720" s="162"/>
      <c r="K720" s="162"/>
      <c r="L720" s="162"/>
    </row>
    <row r="721" spans="1:12" s="1" customFormat="1" x14ac:dyDescent="0.2">
      <c r="A721" s="162"/>
      <c r="B721" s="162"/>
      <c r="C721" s="162"/>
      <c r="D721" s="162"/>
      <c r="E721" s="162"/>
      <c r="F721" s="162"/>
      <c r="G721" s="162"/>
      <c r="H721" s="162"/>
      <c r="I721" s="162"/>
      <c r="J721" s="162"/>
      <c r="K721" s="162"/>
      <c r="L721" s="162"/>
    </row>
    <row r="722" spans="1:12" s="1" customFormat="1" x14ac:dyDescent="0.2">
      <c r="A722" s="162"/>
      <c r="B722" s="162"/>
      <c r="C722" s="162"/>
      <c r="D722" s="162"/>
      <c r="E722" s="162"/>
      <c r="F722" s="162"/>
      <c r="G722" s="162"/>
      <c r="H722" s="162"/>
      <c r="I722" s="162"/>
      <c r="J722" s="162"/>
      <c r="K722" s="162"/>
      <c r="L722" s="162"/>
    </row>
    <row r="723" spans="1:12" s="1" customFormat="1" x14ac:dyDescent="0.2">
      <c r="A723" s="162"/>
      <c r="B723" s="162"/>
      <c r="C723" s="162"/>
      <c r="D723" s="162"/>
      <c r="E723" s="162"/>
      <c r="F723" s="162"/>
      <c r="G723" s="162"/>
      <c r="H723" s="162"/>
      <c r="I723" s="162"/>
      <c r="J723" s="162"/>
      <c r="K723" s="162"/>
      <c r="L723" s="162"/>
    </row>
    <row r="724" spans="1:12" s="1" customFormat="1" x14ac:dyDescent="0.2">
      <c r="A724" s="162"/>
      <c r="B724" s="162"/>
      <c r="C724" s="162"/>
      <c r="D724" s="162"/>
      <c r="E724" s="162"/>
      <c r="F724" s="162"/>
      <c r="G724" s="162"/>
      <c r="H724" s="162"/>
      <c r="I724" s="162"/>
      <c r="J724" s="162"/>
      <c r="K724" s="162"/>
      <c r="L724" s="162"/>
    </row>
    <row r="725" spans="1:12" s="1" customFormat="1" x14ac:dyDescent="0.2">
      <c r="A725" s="162"/>
      <c r="B725" s="162"/>
      <c r="C725" s="162"/>
      <c r="D725" s="162"/>
      <c r="E725" s="162"/>
      <c r="F725" s="162"/>
      <c r="G725" s="162"/>
      <c r="H725" s="162"/>
      <c r="I725" s="162"/>
      <c r="J725" s="162"/>
      <c r="K725" s="162"/>
      <c r="L725" s="162"/>
    </row>
    <row r="726" spans="1:12" s="1" customFormat="1" x14ac:dyDescent="0.2">
      <c r="A726" s="162"/>
      <c r="B726" s="162"/>
      <c r="C726" s="162"/>
      <c r="D726" s="162"/>
      <c r="E726" s="162"/>
      <c r="F726" s="162"/>
      <c r="G726" s="162"/>
      <c r="H726" s="162"/>
      <c r="I726" s="162"/>
      <c r="J726" s="162"/>
      <c r="K726" s="162"/>
      <c r="L726" s="162"/>
    </row>
    <row r="727" spans="1:12" s="1" customFormat="1" x14ac:dyDescent="0.2">
      <c r="A727" s="162"/>
      <c r="B727" s="162"/>
      <c r="C727" s="162"/>
      <c r="D727" s="162"/>
      <c r="E727" s="162"/>
      <c r="F727" s="162"/>
      <c r="G727" s="162"/>
      <c r="H727" s="162"/>
      <c r="I727" s="162"/>
      <c r="J727" s="162"/>
      <c r="K727" s="162"/>
      <c r="L727" s="162"/>
    </row>
    <row r="728" spans="1:12" s="1" customFormat="1" x14ac:dyDescent="0.2">
      <c r="A728" s="162"/>
      <c r="B728" s="162"/>
      <c r="C728" s="162"/>
      <c r="D728" s="162"/>
      <c r="E728" s="162"/>
      <c r="F728" s="162"/>
      <c r="G728" s="162"/>
      <c r="H728" s="162"/>
      <c r="I728" s="162"/>
      <c r="J728" s="162"/>
      <c r="K728" s="162"/>
      <c r="L728" s="162"/>
    </row>
    <row r="729" spans="1:12" s="1" customFormat="1" x14ac:dyDescent="0.2">
      <c r="A729" s="162"/>
      <c r="B729" s="162"/>
      <c r="C729" s="162"/>
      <c r="D729" s="162"/>
      <c r="E729" s="162"/>
      <c r="F729" s="162"/>
      <c r="G729" s="162"/>
      <c r="H729" s="162"/>
      <c r="I729" s="162"/>
      <c r="J729" s="162"/>
      <c r="K729" s="162"/>
      <c r="L729" s="162"/>
    </row>
    <row r="730" spans="1:12" s="1" customFormat="1" x14ac:dyDescent="0.2">
      <c r="A730" s="162"/>
      <c r="B730" s="162"/>
      <c r="C730" s="162"/>
      <c r="D730" s="162"/>
      <c r="E730" s="162"/>
      <c r="F730" s="162"/>
      <c r="G730" s="162"/>
      <c r="H730" s="162"/>
      <c r="I730" s="162"/>
      <c r="J730" s="162"/>
      <c r="K730" s="162"/>
      <c r="L730" s="162"/>
    </row>
    <row r="731" spans="1:12" s="1" customFormat="1" x14ac:dyDescent="0.2">
      <c r="A731" s="162"/>
      <c r="B731" s="162"/>
      <c r="C731" s="162"/>
      <c r="D731" s="162"/>
      <c r="E731" s="162"/>
      <c r="F731" s="162"/>
      <c r="G731" s="162"/>
      <c r="H731" s="162"/>
      <c r="I731" s="162"/>
      <c r="J731" s="162"/>
      <c r="K731" s="162"/>
      <c r="L731" s="162"/>
    </row>
    <row r="732" spans="1:12" s="1" customFormat="1" x14ac:dyDescent="0.2">
      <c r="A732" s="162"/>
      <c r="B732" s="162"/>
      <c r="C732" s="162"/>
      <c r="D732" s="162"/>
      <c r="E732" s="162"/>
      <c r="F732" s="162"/>
      <c r="G732" s="162"/>
      <c r="H732" s="162"/>
      <c r="I732" s="162"/>
      <c r="J732" s="162"/>
      <c r="K732" s="162"/>
      <c r="L732" s="162"/>
    </row>
    <row r="733" spans="1:12" s="1" customFormat="1" x14ac:dyDescent="0.2">
      <c r="A733" s="162"/>
      <c r="B733" s="162"/>
      <c r="C733" s="162"/>
      <c r="D733" s="162"/>
      <c r="E733" s="162"/>
      <c r="F733" s="162"/>
      <c r="G733" s="162"/>
      <c r="H733" s="162"/>
      <c r="I733" s="162"/>
      <c r="J733" s="162"/>
      <c r="K733" s="162"/>
      <c r="L733" s="162"/>
    </row>
    <row r="734" spans="1:12" s="1" customFormat="1" x14ac:dyDescent="0.2">
      <c r="A734" s="162"/>
      <c r="B734" s="162"/>
      <c r="C734" s="162"/>
      <c r="D734" s="162"/>
      <c r="E734" s="162"/>
      <c r="F734" s="162"/>
      <c r="G734" s="162"/>
      <c r="H734" s="162"/>
      <c r="I734" s="162"/>
      <c r="J734" s="162"/>
      <c r="K734" s="162"/>
      <c r="L734" s="162"/>
    </row>
    <row r="735" spans="1:12" s="1" customFormat="1" x14ac:dyDescent="0.2">
      <c r="A735" s="162"/>
      <c r="B735" s="162"/>
      <c r="C735" s="162"/>
      <c r="D735" s="162"/>
      <c r="E735" s="162"/>
      <c r="F735" s="162"/>
      <c r="G735" s="162"/>
      <c r="H735" s="162"/>
      <c r="I735" s="162"/>
      <c r="J735" s="162"/>
      <c r="K735" s="162"/>
      <c r="L735" s="162"/>
    </row>
    <row r="736" spans="1:12" s="1" customFormat="1" x14ac:dyDescent="0.2">
      <c r="A736" s="162"/>
      <c r="B736" s="162"/>
      <c r="C736" s="162"/>
      <c r="D736" s="162"/>
      <c r="E736" s="162"/>
      <c r="F736" s="162"/>
      <c r="G736" s="162"/>
      <c r="H736" s="162"/>
      <c r="I736" s="162"/>
      <c r="J736" s="162"/>
      <c r="K736" s="162"/>
      <c r="L736" s="162"/>
    </row>
    <row r="737" spans="1:16" s="1" customFormat="1" x14ac:dyDescent="0.2">
      <c r="A737" s="162"/>
      <c r="B737" s="162"/>
      <c r="C737" s="162"/>
      <c r="D737" s="162"/>
      <c r="E737" s="162"/>
      <c r="F737" s="162"/>
      <c r="G737" s="162"/>
      <c r="H737" s="162"/>
      <c r="I737" s="162"/>
      <c r="J737" s="162"/>
      <c r="K737" s="162"/>
      <c r="L737" s="162"/>
    </row>
    <row r="738" spans="1:16" s="1" customFormat="1" x14ac:dyDescent="0.2">
      <c r="A738" s="162"/>
      <c r="B738" s="162"/>
      <c r="C738" s="162"/>
      <c r="D738" s="162"/>
      <c r="E738" s="162"/>
      <c r="F738" s="162"/>
      <c r="G738" s="162"/>
      <c r="H738" s="162"/>
      <c r="I738" s="162"/>
      <c r="J738" s="162"/>
      <c r="K738" s="162"/>
      <c r="L738" s="162"/>
    </row>
    <row r="739" spans="1:16" s="1" customFormat="1" x14ac:dyDescent="0.2">
      <c r="A739" s="162"/>
      <c r="B739" s="162"/>
      <c r="C739" s="162"/>
      <c r="D739" s="162"/>
      <c r="E739" s="162"/>
      <c r="F739" s="162"/>
      <c r="G739" s="162"/>
      <c r="H739" s="162"/>
      <c r="I739" s="162"/>
      <c r="J739" s="162"/>
      <c r="K739" s="162"/>
      <c r="L739" s="162"/>
    </row>
    <row r="740" spans="1:16" s="1" customFormat="1" x14ac:dyDescent="0.2">
      <c r="A740" s="162"/>
      <c r="B740" s="162"/>
      <c r="C740" s="162"/>
      <c r="D740" s="162"/>
      <c r="E740" s="162"/>
      <c r="F740" s="162"/>
      <c r="G740" s="162"/>
      <c r="H740" s="162"/>
      <c r="I740" s="162"/>
      <c r="J740" s="162"/>
      <c r="K740" s="162"/>
      <c r="L740" s="162"/>
    </row>
    <row r="741" spans="1:16" s="1" customFormat="1" x14ac:dyDescent="0.2">
      <c r="A741" s="162"/>
      <c r="B741" s="162"/>
      <c r="C741" s="162"/>
      <c r="D741" s="162"/>
      <c r="E741" s="162"/>
      <c r="F741" s="162"/>
      <c r="G741" s="162"/>
      <c r="H741" s="162"/>
      <c r="I741" s="162"/>
      <c r="J741" s="162"/>
      <c r="K741" s="162"/>
      <c r="L741" s="162"/>
    </row>
    <row r="742" spans="1:16" s="1" customFormat="1" x14ac:dyDescent="0.2">
      <c r="A742" s="162"/>
      <c r="B742" s="162"/>
      <c r="C742" s="162"/>
      <c r="D742" s="162"/>
      <c r="E742" s="162"/>
      <c r="F742" s="162"/>
      <c r="G742" s="162"/>
      <c r="H742" s="162"/>
      <c r="I742" s="162"/>
      <c r="J742" s="162"/>
      <c r="K742" s="162"/>
      <c r="L742" s="162"/>
    </row>
    <row r="743" spans="1:16" s="1" customFormat="1" x14ac:dyDescent="0.2">
      <c r="A743" s="162"/>
      <c r="B743" s="162"/>
      <c r="C743" s="162"/>
      <c r="D743" s="162"/>
      <c r="E743" s="162"/>
      <c r="F743" s="162"/>
      <c r="G743" s="162"/>
      <c r="H743" s="162"/>
      <c r="I743" s="162"/>
      <c r="J743" s="162"/>
      <c r="K743" s="162"/>
      <c r="L743" s="162"/>
    </row>
    <row r="744" spans="1:16" s="1" customFormat="1" x14ac:dyDescent="0.2">
      <c r="A744" s="162"/>
      <c r="B744" s="162"/>
      <c r="C744" s="162"/>
      <c r="D744" s="162"/>
      <c r="E744" s="162"/>
      <c r="F744" s="162"/>
      <c r="G744" s="162"/>
      <c r="H744" s="162"/>
      <c r="I744" s="162"/>
      <c r="J744" s="162"/>
      <c r="K744" s="162"/>
      <c r="L744" s="162"/>
    </row>
    <row r="745" spans="1:16" s="1" customFormat="1" x14ac:dyDescent="0.2">
      <c r="A745" s="162"/>
      <c r="B745" s="162"/>
      <c r="C745" s="162"/>
      <c r="D745" s="162"/>
      <c r="E745" s="162"/>
      <c r="F745" s="162"/>
      <c r="G745" s="162"/>
      <c r="H745" s="162"/>
      <c r="I745" s="162"/>
      <c r="J745" s="162"/>
      <c r="K745" s="162"/>
      <c r="L745" s="162"/>
    </row>
    <row r="746" spans="1:16" s="1" customFormat="1" x14ac:dyDescent="0.2">
      <c r="A746" s="162"/>
      <c r="B746" s="162"/>
      <c r="C746" s="162"/>
      <c r="D746" s="162"/>
      <c r="E746" s="162"/>
      <c r="F746" s="162"/>
      <c r="G746" s="162"/>
      <c r="H746" s="162"/>
      <c r="I746" s="162"/>
      <c r="J746" s="162"/>
      <c r="K746" s="162"/>
      <c r="L746" s="162"/>
    </row>
    <row r="747" spans="1:16" s="1" customFormat="1" x14ac:dyDescent="0.2">
      <c r="A747" s="162"/>
      <c r="B747" s="162"/>
      <c r="C747" s="162"/>
      <c r="D747" s="162"/>
      <c r="E747" s="162"/>
      <c r="F747" s="162"/>
      <c r="G747" s="162"/>
      <c r="H747" s="162"/>
      <c r="I747" s="162"/>
      <c r="J747" s="162"/>
      <c r="K747" s="162"/>
      <c r="L747" s="162"/>
    </row>
    <row r="748" spans="1:16" s="1" customFormat="1" x14ac:dyDescent="0.2"/>
    <row r="749" spans="1:16" s="1" customFormat="1" x14ac:dyDescent="0.2"/>
    <row r="750" spans="1:16" x14ac:dyDescent="0.2">
      <c r="P750" s="1"/>
    </row>
    <row r="751" spans="1:16" x14ac:dyDescent="0.2">
      <c r="P751" s="1"/>
    </row>
    <row r="752" spans="1:16" x14ac:dyDescent="0.2">
      <c r="P752" s="1"/>
    </row>
    <row r="753" spans="16:16" x14ac:dyDescent="0.2">
      <c r="P753" s="1"/>
    </row>
  </sheetData>
  <sheetProtection formatRows="0" insertRows="0"/>
  <customSheetViews>
    <customSheetView guid="{21F2E024-704F-4E93-AC63-213755ECFFE0}" scale="70" showPageBreaks="1" showGridLines="0" fitToPage="1" printArea="1" view="pageBreakPreview">
      <pane ySplit="6" topLeftCell="A7" activePane="bottomLeft" state="frozen"/>
      <selection pane="bottomLeft" activeCell="H34" sqref="H34"/>
      <pageMargins left="0.70866141732283472" right="0.70866141732283472" top="0.74803149606299213" bottom="0.74803149606299213" header="0.31496062992125984" footer="0.31496062992125984"/>
      <pageSetup paperSize="9" scale="57"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26">
    <mergeCell ref="H25:I25"/>
    <mergeCell ref="H26:I26"/>
    <mergeCell ref="H33:I33"/>
    <mergeCell ref="H34:I34"/>
    <mergeCell ref="H35:I35"/>
    <mergeCell ref="H27:I27"/>
    <mergeCell ref="H28:I28"/>
    <mergeCell ref="H29:I29"/>
    <mergeCell ref="H36:I36"/>
    <mergeCell ref="H30:I30"/>
    <mergeCell ref="H31:I31"/>
    <mergeCell ref="H37:I37"/>
    <mergeCell ref="H32:I32"/>
    <mergeCell ref="H22:I22"/>
    <mergeCell ref="H19:K19"/>
    <mergeCell ref="H20:K20"/>
    <mergeCell ref="H23:I23"/>
    <mergeCell ref="H24:I24"/>
    <mergeCell ref="H18:K18"/>
    <mergeCell ref="I2:K2"/>
    <mergeCell ref="I3:K3"/>
    <mergeCell ref="H15:K15"/>
    <mergeCell ref="H16:K16"/>
    <mergeCell ref="H17:K17"/>
    <mergeCell ref="H14:K14"/>
    <mergeCell ref="A5:K5"/>
  </mergeCells>
  <dataValidations count="4">
    <dataValidation allowBlank="1" showInputMessage="1" showErrorMessage="1" prompt="Please enter text" sqref="F15:F19 H15:K19 F23:F37 H23:I37"/>
    <dataValidation type="list" allowBlank="1" showInputMessage="1" showErrorMessage="1" prompt="Please select from available drop-down options" sqref="G23:G37">
      <formula1>"Opex,Sales,Capex,[Select one]"</formula1>
    </dataValidation>
    <dataValidation allowBlank="1" showInputMessage="1" sqref="F38:G38"/>
    <dataValidation type="list" allowBlank="1" showInputMessage="1" showErrorMessage="1" prompt="Please enter text" sqref="K23:K37">
      <formula1>$P$23:$P$42</formula1>
    </dataValidation>
  </dataValidations>
  <pageMargins left="0.70866141732283472" right="0.70866141732283472" top="0.74803149606299213" bottom="0.74803149606299213" header="0.31496062992125984" footer="0.31496062992125984"/>
  <pageSetup paperSize="9" scale="65" orientation="landscape" r:id="rId2"/>
  <headerFooter alignWithMargins="0">
    <oddHeader>&amp;C&amp;"Arial,Regular" Commerce Commission Information Disclosure Template</oddHeader>
    <oddFooter>&amp;L&amp;"Arial,Regular" &amp;P&amp;C&amp;"Arial,Regular" &amp;F&amp;R&amp;"Arial,Regular"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C:\NRPortbl\iManage\ELIAHA\1841859_1.xlsx*</im:linkstream>
</im:links>
</file>

<file path=customXml/itemProps1.xml><?xml version="1.0" encoding="utf-8"?>
<ds:datastoreItem xmlns:ds="http://schemas.openxmlformats.org/officeDocument/2006/customXml" ds:itemID="{05F2104B-4C8D-4900-A4D4-790B9EFCD7D2}">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CoverSheet</vt:lpstr>
      <vt:lpstr>TOC</vt:lpstr>
      <vt:lpstr>Guidelines</vt:lpstr>
      <vt:lpstr>1.Analytical Ratios</vt:lpstr>
      <vt:lpstr>S2.Return on Investment </vt:lpstr>
      <vt:lpstr>S3.Regulatory Profit</vt:lpstr>
      <vt:lpstr>S4.RAB Value (Rolled Forward)</vt:lpstr>
      <vt:lpstr>S5a.Regulatory Tax Allowance </vt:lpstr>
      <vt:lpstr>S5b.Related Party Transactions</vt:lpstr>
      <vt:lpstr>S5c.TCSD Allowance </vt:lpstr>
      <vt:lpstr>S5d.Cost Allocations</vt:lpstr>
      <vt:lpstr>S5e.Asset Allocations</vt:lpstr>
      <vt:lpstr>S6a.Actual Expenditure Capex</vt:lpstr>
      <vt:lpstr>S6b.Actual Expenditure Opex</vt:lpstr>
      <vt:lpstr>S7.Actual vs Forecast</vt:lpstr>
      <vt:lpstr>S8.Billed Quantities+Revenues</vt:lpstr>
      <vt:lpstr>S9a.Asset Register</vt:lpstr>
      <vt:lpstr>S9b.Asset Age Profile</vt:lpstr>
      <vt:lpstr>S9c.Overhead Lines</vt:lpstr>
      <vt:lpstr>S9d.Embedded Networks</vt:lpstr>
      <vt:lpstr>S9e.Demand</vt:lpstr>
      <vt:lpstr>S10.Reliability</vt:lpstr>
      <vt:lpstr>'1.Analytical Ratios'!Print_Area</vt:lpstr>
      <vt:lpstr>CoverSheet!Print_Area</vt:lpstr>
      <vt:lpstr>Guidelines!Print_Area</vt:lpstr>
      <vt:lpstr>S10.Reliability!Print_Area</vt:lpstr>
      <vt:lpstr>'S2.Return on Investment '!Print_Area</vt:lpstr>
      <vt:lpstr>'S3.Regulatory Profit'!Print_Area</vt:lpstr>
      <vt:lpstr>'S4.RAB Value (Rolled Forward)'!Print_Area</vt:lpstr>
      <vt:lpstr>'S5a.Regulatory Tax Allowance '!Print_Area</vt:lpstr>
      <vt:lpstr>'S5b.Related Party Transactions'!Print_Area</vt:lpstr>
      <vt:lpstr>'S5c.TCSD Allowance '!Print_Area</vt:lpstr>
      <vt:lpstr>'S5d.Cost Allocations'!Print_Area</vt:lpstr>
      <vt:lpstr>'S5e.Asset Allocations'!Print_Area</vt:lpstr>
      <vt:lpstr>'S6a.Actual Expenditure Capex'!Print_Area</vt:lpstr>
      <vt:lpstr>'S6b.Actual Expenditure Opex'!Print_Area</vt:lpstr>
      <vt:lpstr>'S7.Actual vs Forecast'!Print_Area</vt:lpstr>
      <vt:lpstr>'S8.Billed Quantities+Revenues'!Print_Area</vt:lpstr>
      <vt:lpstr>'S9a.Asset Register'!Print_Area</vt:lpstr>
      <vt:lpstr>'S9b.Asset Age Profile'!Print_Area</vt:lpstr>
      <vt:lpstr>'S9c.Overhead Lines'!Print_Area</vt:lpstr>
      <vt:lpstr>'S9d.Embedded Networks'!Print_Area</vt:lpstr>
      <vt:lpstr>S9e.Demand!Print_Area</vt:lpstr>
      <vt:lpstr>TOC!Print_Area</vt:lpstr>
      <vt:lpstr>Guidelines!Print_Titles</vt:lpstr>
      <vt:lpstr>'S2.Return on Investment '!Print_Titles</vt:lpstr>
      <vt:lpstr>'S3.Regulatory Profit'!Print_Titles</vt:lpstr>
      <vt:lpstr>'S4.RAB Value (Rolled Forward)'!Print_Titles</vt:lpstr>
      <vt:lpstr>'S5a.Regulatory Tax Allowance '!Print_Titles</vt:lpstr>
      <vt:lpstr>'S5d.Cost Allocations'!Print_Titles</vt:lpstr>
      <vt:lpstr>'S5e.Asset Allocations'!Print_Titles</vt:lpstr>
      <vt:lpstr>'S6a.Actual Expenditure Capex'!Print_Titles</vt:lpstr>
      <vt:lpstr>'S8.Billed Quantities+Revenues'!Print_Titles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Eliah Abraham-Beermann</cp:lastModifiedBy>
  <cp:lastPrinted>2014-10-31T01:41:27Z</cp:lastPrinted>
  <dcterms:created xsi:type="dcterms:W3CDTF">2010-01-15T02:39:26Z</dcterms:created>
  <dcterms:modified xsi:type="dcterms:W3CDTF">2014-11-04T20:35:04Z</dcterms:modified>
</cp:coreProperties>
</file>