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4385" yWindow="9555" windowWidth="14400" windowHeight="9570"/>
  </bookViews>
  <sheets>
    <sheet name="CoverSheet" sheetId="7" r:id="rId1"/>
    <sheet name="Description" sheetId="9" r:id="rId2"/>
    <sheet name="Inputs" sheetId="19" r:id="rId3"/>
    <sheet name="Calculations" sheetId="1" r:id="rId4"/>
    <sheet name="Output" sheetId="17" r:id="rId5"/>
  </sheets>
  <externalReferences>
    <externalReference r:id="rId6"/>
    <externalReference r:id="rId7"/>
    <externalReference r:id="rId8"/>
    <externalReference r:id="rId9"/>
  </externalReferences>
  <definedNames>
    <definedName name="AllowedRevMths" localSheetId="3">[1]Inputs!$D$94:$I$99</definedName>
    <definedName name="AllowedRevMths">[2]Inputs!$D$89:$I$94</definedName>
    <definedName name="BBlockMths" localSheetId="3">[1]Inputs!$D$82:$I$87</definedName>
    <definedName name="BBlockMths">[2]Inputs!$D$77:$I$82</definedName>
    <definedName name="CCorSupp" localSheetId="3">[1]Results!$S$4</definedName>
    <definedName name="ChangeCode">[1]Results!$H$2</definedName>
    <definedName name="CommAssetsBlock" localSheetId="3">[1]Inputs!$D$71:$I$77</definedName>
    <definedName name="CommAssetsBlock">[2]Inputs!$D$66:$I$72</definedName>
    <definedName name="CommAssetsBlockSupp" localSheetId="3">[1]Inputs!$K$71:$P$77</definedName>
    <definedName name="ConstPriceRevGrwth" localSheetId="3">[1]Inputs!$D$61:$I$68</definedName>
    <definedName name="ConstPriceRevGrwth">[2]Inputs!$D$56:$I$63</definedName>
    <definedName name="Debt" localSheetId="3">[1]Inputs!$C$5</definedName>
    <definedName name="Debt">[2]Inputs!$C$5</definedName>
    <definedName name="Inputs_Anchor" localSheetId="3">[1]Inputs!$B$22</definedName>
    <definedName name="Inputs_Anchor">[2]Inputs!$B$24</definedName>
    <definedName name="InputsBlock" localSheetId="3">[1]Inputs!$B$22:$I$48</definedName>
    <definedName name="InputsBlock">[2]Inputs!$B$24:$I$43</definedName>
    <definedName name="Leverage" localSheetId="3">[1]Inputs!$C$6</definedName>
    <definedName name="Leverage">[2]Inputs!$C$6</definedName>
    <definedName name="OpexBlock" localSheetId="3">[1]Inputs!$D$52:$I$58</definedName>
    <definedName name="OpexBlock">[2]Inputs!$D$47:$I$53</definedName>
    <definedName name="_xlnm.Print_Area" localSheetId="3">Calculations!$A$1:$R$92</definedName>
    <definedName name="_xlnm.Print_Area" localSheetId="0">CoverSheet!$A$1:$D$18</definedName>
    <definedName name="_xlnm.Print_Area" localSheetId="1">Description!$A$1:$D$24</definedName>
    <definedName name="_xlnm.Print_Area" localSheetId="2">Inputs!$A$1:$U$105</definedName>
    <definedName name="_xlnm.Print_Area" localSheetId="4">Output!$A$1:$M$19</definedName>
    <definedName name="ThreeYears">Calculations!$E$47:$E$58</definedName>
    <definedName name="WACC" localSheetId="3">[1]Inputs!$C$4</definedName>
    <definedName name="WACC">[2]Inputs!$C$4</definedName>
    <definedName name="X_industry_wide" localSheetId="3">[1]Inputs!$C$9</definedName>
    <definedName name="X_industry_wide">[2]Inputs!$C$9</definedName>
    <definedName name="xx" localSheetId="3">[3]Inputs!$B$22:$I$49</definedName>
    <definedName name="xx">[4]Inputs!$B$22:$I$49</definedName>
  </definedNames>
  <calcPr calcId="145621"/>
</workbook>
</file>

<file path=xl/calcChain.xml><?xml version="1.0" encoding="utf-8"?>
<calcChain xmlns="http://schemas.openxmlformats.org/spreadsheetml/2006/main">
  <c r="L12" i="17" l="1"/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18" i="1"/>
  <c r="J12" i="17" l="1"/>
  <c r="K12" i="17"/>
  <c r="A10" i="17" l="1"/>
  <c r="C12" i="17" l="1"/>
  <c r="D12" i="17"/>
  <c r="E12" i="17"/>
  <c r="F12" i="17"/>
  <c r="G12" i="17"/>
  <c r="H12" i="17"/>
  <c r="I12" i="17"/>
  <c r="A13" i="17"/>
  <c r="A14" i="17"/>
  <c r="A15" i="17"/>
  <c r="A16" i="17"/>
  <c r="A17" i="17"/>
  <c r="A18" i="17"/>
  <c r="A12" i="17"/>
  <c r="I4" i="17" l="1"/>
  <c r="B4" i="17"/>
  <c r="C4" i="17"/>
  <c r="D4" i="17"/>
  <c r="E4" i="17"/>
  <c r="F4" i="17"/>
  <c r="G4" i="17"/>
  <c r="H4" i="17"/>
  <c r="A5" i="17"/>
  <c r="A6" i="17"/>
  <c r="A7" i="17"/>
  <c r="A8" i="17"/>
  <c r="A9" i="17"/>
  <c r="A4" i="17"/>
  <c r="I7" i="1" l="1"/>
  <c r="I6" i="1"/>
  <c r="D46" i="1" l="1"/>
  <c r="A34" i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D45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H13" i="1"/>
  <c r="E47" i="1" s="1"/>
  <c r="D44" i="1" l="1"/>
  <c r="D43" i="1" s="1"/>
  <c r="D42" i="1" s="1"/>
  <c r="D41" i="1" s="1"/>
  <c r="D40" i="1" s="1"/>
  <c r="D39" i="1" s="1"/>
  <c r="D38" i="1" s="1"/>
  <c r="D37" i="1" s="1"/>
  <c r="D36" i="1" s="1"/>
  <c r="D35" i="1" s="1"/>
  <c r="D34" i="1" s="1"/>
  <c r="D33" i="1" s="1"/>
  <c r="D65" i="1"/>
  <c r="D66" i="1" l="1"/>
  <c r="D32" i="1"/>
  <c r="D67" i="1" l="1"/>
  <c r="D31" i="1"/>
  <c r="D68" i="1" l="1"/>
  <c r="D30" i="1"/>
  <c r="F30" i="1" s="1"/>
  <c r="F34" i="1" l="1"/>
  <c r="F38" i="1" s="1"/>
  <c r="D29" i="1"/>
  <c r="F29" i="1" s="1"/>
  <c r="E48" i="1"/>
  <c r="E49" i="1"/>
  <c r="E50" i="1"/>
  <c r="F42" i="1" l="1"/>
  <c r="F33" i="1"/>
  <c r="F37" i="1" s="1"/>
  <c r="D28" i="1"/>
  <c r="F28" i="1" s="1"/>
  <c r="F32" i="1" s="1"/>
  <c r="F36" i="1" s="1"/>
  <c r="E51" i="1"/>
  <c r="F40" i="1" l="1"/>
  <c r="F41" i="1"/>
  <c r="F46" i="1"/>
  <c r="D27" i="1"/>
  <c r="F27" i="1" s="1"/>
  <c r="F31" i="1" s="1"/>
  <c r="F35" i="1" s="1"/>
  <c r="E54" i="1"/>
  <c r="E53" i="1"/>
  <c r="E52" i="1"/>
  <c r="F45" i="1" l="1"/>
  <c r="F50" i="1"/>
  <c r="F44" i="1"/>
  <c r="F39" i="1"/>
  <c r="E55" i="1"/>
  <c r="D26" i="1"/>
  <c r="F26" i="1" s="1"/>
  <c r="F54" i="1" l="1"/>
  <c r="F48" i="1"/>
  <c r="F49" i="1"/>
  <c r="E56" i="1"/>
  <c r="F43" i="1"/>
  <c r="E58" i="1"/>
  <c r="E57" i="1"/>
  <c r="D25" i="1"/>
  <c r="F25" i="1" s="1"/>
  <c r="F47" i="1" l="1"/>
  <c r="F53" i="1"/>
  <c r="F52" i="1"/>
  <c r="E59" i="1"/>
  <c r="E60" i="1" s="1"/>
  <c r="E61" i="1" s="1"/>
  <c r="E62" i="1" s="1"/>
  <c r="E63" i="1" s="1"/>
  <c r="E64" i="1" s="1"/>
  <c r="E65" i="1" s="1"/>
  <c r="E66" i="1" s="1"/>
  <c r="E67" i="1" s="1"/>
  <c r="E68" i="1" s="1"/>
  <c r="F58" i="1"/>
  <c r="D24" i="1"/>
  <c r="F24" i="1" s="1"/>
  <c r="F57" i="1" l="1"/>
  <c r="F56" i="1"/>
  <c r="F51" i="1"/>
  <c r="F62" i="1"/>
  <c r="F66" i="1" s="1"/>
  <c r="D23" i="1"/>
  <c r="F23" i="1" s="1"/>
  <c r="F61" i="1" l="1"/>
  <c r="F65" i="1" s="1"/>
  <c r="F55" i="1"/>
  <c r="F60" i="1"/>
  <c r="F64" i="1" s="1"/>
  <c r="F68" i="1" s="1"/>
  <c r="D22" i="1"/>
  <c r="F22" i="1" s="1"/>
  <c r="F59" i="1" l="1"/>
  <c r="D21" i="1"/>
  <c r="F21" i="1" s="1"/>
  <c r="F63" i="1" l="1"/>
  <c r="F67" i="1" s="1"/>
  <c r="D20" i="1"/>
  <c r="F20" i="1" s="1"/>
  <c r="D19" i="1" l="1"/>
  <c r="F19" i="1" s="1"/>
  <c r="D18" i="1" l="1"/>
  <c r="F18" i="1" s="1"/>
  <c r="I21" i="1" l="1"/>
  <c r="I25" i="1"/>
  <c r="I29" i="1"/>
  <c r="I33" i="1"/>
  <c r="I37" i="1"/>
  <c r="I41" i="1"/>
  <c r="I45" i="1"/>
  <c r="I49" i="1"/>
  <c r="I53" i="1"/>
  <c r="I57" i="1"/>
  <c r="I61" i="1"/>
  <c r="I65" i="1"/>
  <c r="I26" i="1"/>
  <c r="I30" i="1"/>
  <c r="I34" i="1"/>
  <c r="I38" i="1"/>
  <c r="I42" i="1"/>
  <c r="I46" i="1"/>
  <c r="I50" i="1"/>
  <c r="I54" i="1"/>
  <c r="I58" i="1"/>
  <c r="I62" i="1"/>
  <c r="I66" i="1"/>
  <c r="I23" i="1"/>
  <c r="I27" i="1"/>
  <c r="I31" i="1"/>
  <c r="I35" i="1"/>
  <c r="I39" i="1"/>
  <c r="I43" i="1"/>
  <c r="I47" i="1"/>
  <c r="I51" i="1"/>
  <c r="I55" i="1"/>
  <c r="I59" i="1"/>
  <c r="I63" i="1"/>
  <c r="I67" i="1"/>
  <c r="I20" i="1"/>
  <c r="I24" i="1"/>
  <c r="I28" i="1"/>
  <c r="I32" i="1"/>
  <c r="I36" i="1"/>
  <c r="I40" i="1"/>
  <c r="I44" i="1"/>
  <c r="I48" i="1"/>
  <c r="I52" i="1"/>
  <c r="I56" i="1"/>
  <c r="I60" i="1"/>
  <c r="I64" i="1"/>
  <c r="I19" i="1"/>
  <c r="J25" i="1" l="1"/>
  <c r="J24" i="1"/>
  <c r="L51" i="1"/>
  <c r="L35" i="1"/>
  <c r="J79" i="1" s="1"/>
  <c r="L67" i="1"/>
  <c r="L59" i="1"/>
  <c r="L43" i="1"/>
  <c r="L79" i="1" s="1"/>
  <c r="L55" i="1"/>
  <c r="L39" i="1"/>
  <c r="K79" i="1" s="1"/>
  <c r="L63" i="1"/>
  <c r="L47" i="1"/>
  <c r="K63" i="1"/>
  <c r="K47" i="1"/>
  <c r="K59" i="1"/>
  <c r="K43" i="1"/>
  <c r="K55" i="1"/>
  <c r="K39" i="1"/>
  <c r="K67" i="1"/>
  <c r="K51" i="1"/>
  <c r="I22" i="1"/>
  <c r="J66" i="1"/>
  <c r="J65" i="1"/>
  <c r="I18" i="1"/>
  <c r="J64" i="1"/>
  <c r="Q77" i="1" s="1"/>
  <c r="L16" i="17" s="1"/>
  <c r="J67" i="1"/>
  <c r="J53" i="1"/>
  <c r="J37" i="1"/>
  <c r="J59" i="1"/>
  <c r="J47" i="1"/>
  <c r="J63" i="1"/>
  <c r="J46" i="1"/>
  <c r="J51" i="1"/>
  <c r="J54" i="1"/>
  <c r="J38" i="1"/>
  <c r="J52" i="1"/>
  <c r="J36" i="1"/>
  <c r="J61" i="1"/>
  <c r="J49" i="1"/>
  <c r="J33" i="1"/>
  <c r="J43" i="1"/>
  <c r="J58" i="1"/>
  <c r="J30" i="1"/>
  <c r="J56" i="1"/>
  <c r="J44" i="1"/>
  <c r="J28" i="1"/>
  <c r="J41" i="1"/>
  <c r="J35" i="1"/>
  <c r="J27" i="1"/>
  <c r="J42" i="1"/>
  <c r="J40" i="1"/>
  <c r="J31" i="1"/>
  <c r="J55" i="1"/>
  <c r="J62" i="1"/>
  <c r="J50" i="1"/>
  <c r="J34" i="1"/>
  <c r="J60" i="1"/>
  <c r="J48" i="1"/>
  <c r="J32" i="1"/>
  <c r="J57" i="1"/>
  <c r="J45" i="1"/>
  <c r="J29" i="1"/>
  <c r="J39" i="1"/>
  <c r="E18" i="17" l="1"/>
  <c r="J90" i="1"/>
  <c r="B10" i="17" s="1"/>
  <c r="G18" i="17"/>
  <c r="L90" i="1"/>
  <c r="D10" i="17" s="1"/>
  <c r="F18" i="17"/>
  <c r="K90" i="1"/>
  <c r="C10" i="17" s="1"/>
  <c r="Q75" i="1"/>
  <c r="P75" i="1"/>
  <c r="O75" i="1"/>
  <c r="N78" i="1"/>
  <c r="M74" i="1"/>
  <c r="P77" i="1"/>
  <c r="O76" i="1"/>
  <c r="H87" i="1"/>
  <c r="H76" i="1"/>
  <c r="C15" i="17" s="1"/>
  <c r="L77" i="1"/>
  <c r="L76" i="1"/>
  <c r="J77" i="1"/>
  <c r="N76" i="1"/>
  <c r="P76" i="1"/>
  <c r="K78" i="1"/>
  <c r="J75" i="1"/>
  <c r="I76" i="1"/>
  <c r="D15" i="17" s="1"/>
  <c r="I87" i="1"/>
  <c r="J76" i="1"/>
  <c r="O77" i="1"/>
  <c r="J74" i="1"/>
  <c r="N77" i="1"/>
  <c r="M75" i="1"/>
  <c r="K74" i="1"/>
  <c r="N79" i="1"/>
  <c r="P74" i="1"/>
  <c r="O78" i="1"/>
  <c r="L78" i="1"/>
  <c r="M79" i="1"/>
  <c r="O79" i="1"/>
  <c r="K76" i="1"/>
  <c r="I77" i="1"/>
  <c r="N75" i="1"/>
  <c r="K77" i="1"/>
  <c r="L74" i="1"/>
  <c r="I86" i="1"/>
  <c r="I75" i="1"/>
  <c r="D14" i="17" s="1"/>
  <c r="N74" i="1"/>
  <c r="K75" i="1"/>
  <c r="Q76" i="1"/>
  <c r="O74" i="1"/>
  <c r="P78" i="1"/>
  <c r="M78" i="1"/>
  <c r="Q79" i="1"/>
  <c r="P79" i="1"/>
  <c r="M77" i="1"/>
  <c r="L75" i="1"/>
  <c r="H77" i="1"/>
  <c r="Q74" i="1"/>
  <c r="M76" i="1"/>
  <c r="Q78" i="1"/>
  <c r="J26" i="1"/>
  <c r="K35" i="1"/>
  <c r="Q85" i="1" l="1"/>
  <c r="I5" i="17" s="1"/>
  <c r="L13" i="17"/>
  <c r="Q86" i="1"/>
  <c r="I6" i="17" s="1"/>
  <c r="L14" i="17"/>
  <c r="Q90" i="1"/>
  <c r="I10" i="17" s="1"/>
  <c r="L18" i="17"/>
  <c r="Q87" i="1"/>
  <c r="I7" i="17" s="1"/>
  <c r="L15" i="17"/>
  <c r="Q89" i="1"/>
  <c r="I9" i="17" s="1"/>
  <c r="L17" i="17"/>
  <c r="P90" i="1"/>
  <c r="H10" i="17" s="1"/>
  <c r="K18" i="17"/>
  <c r="P88" i="1"/>
  <c r="H8" i="17" s="1"/>
  <c r="J16" i="17"/>
  <c r="O86" i="1"/>
  <c r="G6" i="17" s="1"/>
  <c r="J14" i="17"/>
  <c r="O89" i="1"/>
  <c r="G9" i="17" s="1"/>
  <c r="J17" i="17"/>
  <c r="O87" i="1"/>
  <c r="G7" i="17" s="1"/>
  <c r="J15" i="17"/>
  <c r="P89" i="1"/>
  <c r="H9" i="17" s="1"/>
  <c r="K17" i="17"/>
  <c r="O90" i="1"/>
  <c r="G10" i="17" s="1"/>
  <c r="J18" i="17"/>
  <c r="P85" i="1"/>
  <c r="H5" i="17" s="1"/>
  <c r="K13" i="17"/>
  <c r="P87" i="1"/>
  <c r="H7" i="17" s="1"/>
  <c r="K15" i="17"/>
  <c r="Q88" i="1"/>
  <c r="I8" i="17" s="1"/>
  <c r="K16" i="17"/>
  <c r="P86" i="1"/>
  <c r="H6" i="17" s="1"/>
  <c r="K14" i="17"/>
  <c r="O85" i="1"/>
  <c r="G5" i="17" s="1"/>
  <c r="J13" i="17"/>
  <c r="J88" i="1"/>
  <c r="B8" i="17" s="1"/>
  <c r="D16" i="17"/>
  <c r="L89" i="1"/>
  <c r="D9" i="17" s="1"/>
  <c r="G17" i="17"/>
  <c r="K85" i="1"/>
  <c r="C5" i="17" s="1"/>
  <c r="F13" i="17"/>
  <c r="J86" i="1"/>
  <c r="B6" i="17" s="1"/>
  <c r="E14" i="17"/>
  <c r="K88" i="1"/>
  <c r="C8" i="17" s="1"/>
  <c r="E16" i="17"/>
  <c r="N89" i="1"/>
  <c r="F9" i="17" s="1"/>
  <c r="I17" i="17"/>
  <c r="L86" i="1"/>
  <c r="D6" i="17" s="1"/>
  <c r="G14" i="17"/>
  <c r="M89" i="1"/>
  <c r="E9" i="17" s="1"/>
  <c r="H17" i="17"/>
  <c r="K86" i="1"/>
  <c r="C6" i="17" s="1"/>
  <c r="F14" i="17"/>
  <c r="L85" i="1"/>
  <c r="D5" i="17" s="1"/>
  <c r="G13" i="17"/>
  <c r="K87" i="1"/>
  <c r="C7" i="17" s="1"/>
  <c r="F15" i="17"/>
  <c r="M86" i="1"/>
  <c r="E6" i="17" s="1"/>
  <c r="H14" i="17"/>
  <c r="J87" i="1"/>
  <c r="B7" i="17" s="1"/>
  <c r="E15" i="17"/>
  <c r="K89" i="1"/>
  <c r="C9" i="17" s="1"/>
  <c r="F17" i="17"/>
  <c r="L87" i="1"/>
  <c r="D7" i="17" s="1"/>
  <c r="G15" i="17"/>
  <c r="I88" i="1"/>
  <c r="C16" i="17"/>
  <c r="L88" i="1"/>
  <c r="D8" i="17" s="1"/>
  <c r="F16" i="17"/>
  <c r="O88" i="1"/>
  <c r="G8" i="17" s="1"/>
  <c r="I16" i="17"/>
  <c r="M88" i="1"/>
  <c r="E8" i="17" s="1"/>
  <c r="G16" i="17"/>
  <c r="M87" i="1"/>
  <c r="E7" i="17" s="1"/>
  <c r="H15" i="17"/>
  <c r="N88" i="1"/>
  <c r="F8" i="17" s="1"/>
  <c r="H16" i="17"/>
  <c r="N85" i="1"/>
  <c r="F5" i="17" s="1"/>
  <c r="I13" i="17"/>
  <c r="N86" i="1"/>
  <c r="F6" i="17" s="1"/>
  <c r="I14" i="17"/>
  <c r="M90" i="1"/>
  <c r="E10" i="17" s="1"/>
  <c r="H18" i="17"/>
  <c r="N90" i="1"/>
  <c r="F10" i="17" s="1"/>
  <c r="I18" i="17"/>
  <c r="J85" i="1"/>
  <c r="B5" i="17" s="1"/>
  <c r="E13" i="17"/>
  <c r="N87" i="1"/>
  <c r="F7" i="17" s="1"/>
  <c r="I15" i="17"/>
  <c r="M85" i="1"/>
  <c r="E5" i="17" s="1"/>
  <c r="H13" i="17"/>
  <c r="H86" i="1"/>
  <c r="H75" i="1"/>
  <c r="C14" i="17" s="1"/>
  <c r="J78" i="1"/>
  <c r="J89" i="1" l="1"/>
  <c r="B9" i="17" s="1"/>
  <c r="E17" i="17"/>
</calcChain>
</file>

<file path=xl/sharedStrings.xml><?xml version="1.0" encoding="utf-8"?>
<sst xmlns="http://schemas.openxmlformats.org/spreadsheetml/2006/main" count="126" uniqueCount="78">
  <si>
    <t>Policy Targets Agreement CPI inflation outcomes midpoint</t>
  </si>
  <si>
    <t>CPI inflation outcome annual decrement</t>
  </si>
  <si>
    <t>Change in CPI, 2 index</t>
  </si>
  <si>
    <t>Mar</t>
  </si>
  <si>
    <t>Jun</t>
  </si>
  <si>
    <t>Sep</t>
  </si>
  <si>
    <t>Dec</t>
  </si>
  <si>
    <t>Non-tradables are goods and services that do not face foreign competition.</t>
  </si>
  <si>
    <t>Tradables are goods and services that are imported or are in competition with foreign goods and services, either in domestic or foreign markets.</t>
  </si>
  <si>
    <t>2.</t>
  </si>
  <si>
    <t>1.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</si>
  <si>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</si>
  <si>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</si>
  <si>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</si>
  <si>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</si>
  <si>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</si>
  <si>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</si>
  <si>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</si>
  <si>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</si>
  <si>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</si>
  <si>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Quarter</t>
  </si>
  <si>
    <t>SE9A</t>
  </si>
  <si>
    <t>SE9NS6500</t>
  </si>
  <si>
    <t>SE9NS6000</t>
  </si>
  <si>
    <t>Series ref: CPIQ</t>
  </si>
  <si>
    <t>From same
quarter of
previous year</t>
  </si>
  <si>
    <t>From
previous
quarter</t>
  </si>
  <si>
    <t>Percentage change</t>
  </si>
  <si>
    <t>Index</t>
  </si>
  <si>
    <t>Base: June 2006 quarter (=1000)</t>
  </si>
  <si>
    <t>Consumers price index</t>
  </si>
  <si>
    <t>Annual</t>
  </si>
  <si>
    <t>Source: Statistics New Zealand, RBNZ estimates.</t>
  </si>
  <si>
    <t>%</t>
  </si>
  <si>
    <t>Outputs: Changes in CPI</t>
  </si>
  <si>
    <t>Revaluation rate, 2 index, March year-end</t>
  </si>
  <si>
    <t>Revaluation rate, 2 index, June year-end</t>
  </si>
  <si>
    <t>Revaluation rate, 2 index, September year-end</t>
  </si>
  <si>
    <t>Revaluation rate, 2 index, December year-end</t>
  </si>
  <si>
    <t xml:space="preserve">Quarter of latest published CPI </t>
  </si>
  <si>
    <t>Quarter of latest published Reserve Bank forecast</t>
  </si>
  <si>
    <t>Actual CPI, SE9A series</t>
  </si>
  <si>
    <t>Quarter referred to - this 
box only</t>
  </si>
  <si>
    <t>CPI, actual and forecast</t>
  </si>
  <si>
    <t>Inputs</t>
  </si>
  <si>
    <t>Calculations</t>
  </si>
  <si>
    <t>Inputs are also made to this workbook via the sheets 'Stats' and 'RBNZ', which have been copied from</t>
  </si>
  <si>
    <t>www.statistics.govt.nz and www.rbnz.govt.nz. See the 'Notes' sheet for more information on these inputs.</t>
  </si>
  <si>
    <t>Inflation rate, lagged, 8 index, September year-end</t>
  </si>
  <si>
    <t>Inflation rate, no lag, 8 index, September year-end</t>
  </si>
  <si>
    <t>All groups</t>
  </si>
  <si>
    <t>Tradables, non-tradables, and all groups – index numbers and percentage changes</t>
  </si>
  <si>
    <r>
      <t>Pricing year</t>
    </r>
    <r>
      <rPr>
        <i/>
        <sz val="11"/>
        <color rgb="FFFF0000"/>
        <rFont val="Calibri"/>
        <family val="2"/>
        <scheme val="minor"/>
      </rPr>
      <t xml:space="preserve"> ending</t>
    </r>
    <r>
      <rPr>
        <i/>
        <sz val="11"/>
        <rFont val="Calibri"/>
        <family val="2"/>
        <scheme val="minor"/>
      </rPr>
      <t xml:space="preserve"> in calendar year:</t>
    </r>
  </si>
  <si>
    <r>
      <t xml:space="preserve">BBAR year or pricing year </t>
    </r>
    <r>
      <rPr>
        <i/>
        <sz val="11"/>
        <color rgb="FFFF0000"/>
        <rFont val="Calibri"/>
        <family val="2"/>
        <scheme val="minor"/>
      </rPr>
      <t>commencing</t>
    </r>
    <r>
      <rPr>
        <i/>
        <sz val="11"/>
        <color theme="1"/>
        <rFont val="Calibri"/>
        <family val="2"/>
        <scheme val="minor"/>
      </rPr>
      <t xml:space="preserve"> in calendar year:</t>
    </r>
  </si>
  <si>
    <t>Note that this row is column-shifted by one, relative to the table above.</t>
  </si>
  <si>
    <t>CPI model output table</t>
  </si>
  <si>
    <t>This worksheet displays the calculated results</t>
  </si>
  <si>
    <t>Gas Pipeline Businesses</t>
  </si>
  <si>
    <t>Price-Quality Regulation 1 October 2017 Reset</t>
  </si>
  <si>
    <t>This worksheet uses input data to find revaluation rates for various year-ends.</t>
  </si>
  <si>
    <t>Note that these "latest" values were the latest at the time the</t>
  </si>
  <si>
    <t>WACC for the draft decision was calculated. The WACC was</t>
  </si>
  <si>
    <t>calculated in the first half of January 2017.</t>
  </si>
  <si>
    <t>Table 1</t>
  </si>
  <si>
    <t>Figure 2.1: CPI inflation</t>
  </si>
  <si>
    <t>Reserve Bank forecast, ex Feb 2017 monetary policy statement</t>
  </si>
  <si>
    <t>Change in CPI, 8 index, lagged, September year-ends</t>
  </si>
  <si>
    <t>Change in CPI, 8 index, no lag, September year-ends</t>
  </si>
  <si>
    <t>Final Decision v1 Published 31 May 2017</t>
  </si>
  <si>
    <t>CPI Model</t>
  </si>
  <si>
    <r>
      <t>Tradables</t>
    </r>
    <r>
      <rPr>
        <vertAlign val="superscript"/>
        <sz val="8"/>
        <rFont val="Calibri"/>
        <family val="2"/>
        <scheme val="minor"/>
      </rPr>
      <t>(1)</t>
    </r>
  </si>
  <si>
    <r>
      <t>Non-tradables</t>
    </r>
    <r>
      <rPr>
        <vertAlign val="superscript"/>
        <sz val="8"/>
        <rFont val="Calibri"/>
        <family val="2"/>
        <scheme val="minor"/>
      </rPr>
      <t>(2)</t>
    </r>
  </si>
  <si>
    <r>
      <t xml:space="preserve">Source: </t>
    </r>
    <r>
      <rPr>
        <sz val="8"/>
        <rFont val="Calibri"/>
        <family val="2"/>
        <scheme val="minor"/>
      </rPr>
      <t>Statistics New Zealand</t>
    </r>
  </si>
  <si>
    <t>Description</t>
  </si>
  <si>
    <t>Purpose</t>
  </si>
  <si>
    <t>2017 Gas DPP suite of models</t>
  </si>
  <si>
    <r>
      <t xml:space="preserve">Feb </t>
    </r>
    <r>
      <rPr>
        <b/>
        <i/>
        <sz val="11"/>
        <rFont val="Calibri"/>
        <family val="2"/>
        <scheme val="minor"/>
      </rPr>
      <t>MPS</t>
    </r>
  </si>
  <si>
    <t>The Model 1 — CPI workbook calculates the Forecast CPI values and forms part of the 2017 Gas DPP suite of models.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</si>
</sst>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  <numFmt numFmtId="170" formatCode="_(* #,##0.0_);_(* \(#,##0.0\);_(* &quot;–&quot;???_);_(* @_)"/>
    <numFmt numFmtId="171" formatCode="_(* #,##0.00_);_(* \(#,##0.00\);_(* &quot;–&quot;???_);_(* @_)"/>
    <numFmt numFmtId="172" formatCode="_(* #,##0.0000_);_(* \(#,##0.0000\);_(* &quot;–&quot;??_);_(* @_)"/>
    <numFmt numFmtId="173" formatCode="[$-1409]d\ mmm\ yy;@"/>
    <numFmt numFmtId="174" formatCode="_(* #,##0%_);_(* \(#,##0%\);_(* &quot;–&quot;???_);_(* @_)"/>
    <numFmt numFmtId="175" formatCode="_(* #,##0.00%_);_(* \(#,##0.00%\);_(* &quot;–&quot;???_);_(* @_)"/>
    <numFmt numFmtId="176" formatCode="_(@_)"/>
    <numFmt numFmtId="177" formatCode="d\.mm\.yy;@"/>
    <numFmt numFmtId="178" formatCode="0.0000"/>
    <numFmt numFmtId="179" formatCode="_(* #,##0.000%_);_(* \(#,##0.000%\);_(* &quot;–&quot;???_);_(* @_)"/>
    <numFmt numFmtId="180" formatCode="_(* #,##0_);_(* \(#,##0\);_(* &quot;–&quot;???_);_(* @_)"/>
    <numFmt numFmtId="181" formatCode="_(* #,##0%_);_(* \(#,##0%\);_(* &quot;–&quot;??_);_(* @_)"/>
    <numFmt numFmtId="182" formatCode="_(* #,##0.0%_);_(* \(#,##0.0%\);_(* &quot;–&quot;??_);_(* @_)"/>
    <numFmt numFmtId="183" formatCode="_(* 0_);_(* \(0\);_(* &quot;–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2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0"/>
      <name val="Calibri"/>
      <family val="4"/>
      <scheme val="minor"/>
    </font>
    <font>
      <b/>
      <sz val="14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 Mäori"/>
      <family val="2"/>
    </font>
    <font>
      <b/>
      <sz val="10"/>
      <color theme="1"/>
      <name val="Calibri"/>
      <family val="2"/>
    </font>
    <font>
      <b/>
      <sz val="18"/>
      <color theme="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i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60">
    <xf numFmtId="0" fontId="0" fillId="0" borderId="0"/>
    <xf numFmtId="183" fontId="21" fillId="0" borderId="0" applyFont="0" applyFill="0" applyBorder="0" applyAlignment="0" applyProtection="0">
      <alignment horizontal="left"/>
      <protection locked="0"/>
    </xf>
    <xf numFmtId="176" fontId="14" fillId="0" borderId="0" applyFont="0" applyFill="0" applyBorder="0" applyAlignment="0" applyProtection="0">
      <alignment horizontal="left"/>
      <protection locked="0"/>
    </xf>
    <xf numFmtId="167" fontId="1" fillId="35" borderId="27" applyNumberFormat="0" applyFont="0" applyFill="0" applyAlignment="0" applyProtection="0"/>
    <xf numFmtId="179" fontId="12" fillId="33" borderId="0" applyFont="0" applyBorder="0"/>
    <xf numFmtId="175" fontId="21" fillId="0" borderId="0" applyFont="0" applyFill="0" applyBorder="0" applyAlignment="0" applyProtection="0">
      <protection locked="0"/>
    </xf>
    <xf numFmtId="182" fontId="12" fillId="0" borderId="0" applyFont="0" applyFill="0" applyBorder="0" applyAlignment="0" applyProtection="0">
      <alignment horizontal="center" vertical="top" wrapText="1"/>
    </xf>
    <xf numFmtId="181" fontId="1" fillId="0" borderId="0" applyFont="0" applyFill="0" applyBorder="0" applyAlignment="0" applyProtection="0"/>
    <xf numFmtId="174" fontId="26" fillId="37" borderId="26" applyNumberFormat="0" applyFill="0" applyAlignment="0"/>
    <xf numFmtId="0" fontId="24" fillId="38" borderId="26" applyNumberFormat="0" applyFill="0">
      <alignment horizontal="centerContinuous" wrapText="1"/>
    </xf>
    <xf numFmtId="173" fontId="21" fillId="0" borderId="0" applyFont="0" applyFill="0" applyBorder="0" applyAlignment="0" applyProtection="0">
      <alignment wrapText="1"/>
    </xf>
    <xf numFmtId="172" fontId="21" fillId="0" borderId="0" applyFont="0" applyFill="0" applyBorder="0" applyAlignment="0" applyProtection="0"/>
    <xf numFmtId="171" fontId="21" fillId="0" borderId="0" applyFont="0" applyFill="0" applyBorder="0" applyAlignment="0" applyProtection="0">
      <protection locked="0"/>
    </xf>
    <xf numFmtId="170" fontId="21" fillId="0" borderId="0" applyFont="0" applyFill="0" applyBorder="0" applyAlignment="0" applyProtection="0">
      <protection locked="0"/>
    </xf>
    <xf numFmtId="0" fontId="1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49" fontId="27" fillId="0" borderId="0" applyFill="0" applyProtection="0">
      <alignment horizontal="left" indent="1"/>
    </xf>
    <xf numFmtId="0" fontId="1" fillId="7" borderId="4" applyNumberFormat="0" applyFont="0" applyAlignment="0" applyProtection="0"/>
    <xf numFmtId="0" fontId="9" fillId="0" borderId="0" applyNumberFormat="0" applyFill="0" applyBorder="0" applyAlignment="0" applyProtection="0"/>
    <xf numFmtId="0" fontId="8" fillId="6" borderId="3" applyNumberFormat="0" applyAlignment="0" applyProtection="0"/>
    <xf numFmtId="0" fontId="7" fillId="0" borderId="2" applyNumberFormat="0" applyFill="0" applyAlignment="0" applyProtection="0"/>
    <xf numFmtId="0" fontId="6" fillId="5" borderId="1" applyNumberFormat="0" applyAlignment="0" applyProtection="0"/>
    <xf numFmtId="0" fontId="1" fillId="35" borderId="26" applyNumberFormat="0" applyFill="0" applyAlignment="0"/>
    <xf numFmtId="0" fontId="25" fillId="37" borderId="26" applyNumberFormat="0" applyFill="0" applyAlignment="0">
      <protection locked="0"/>
    </xf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 applyNumberFormat="0" applyFill="0" applyBorder="0" applyAlignment="0" applyProtection="0"/>
    <xf numFmtId="49" fontId="28" fillId="34" borderId="0" applyFill="0" applyBorder="0">
      <alignment horizontal="left"/>
    </xf>
    <xf numFmtId="49" fontId="23" fillId="0" borderId="0" applyFill="0" applyAlignment="0"/>
    <xf numFmtId="49" fontId="22" fillId="0" borderId="0" applyFill="0" applyAlignment="0"/>
    <xf numFmtId="49" fontId="29" fillId="0" borderId="0" applyFill="0" applyAlignment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40">
    <xf numFmtId="0" fontId="0" fillId="0" borderId="0" xfId="0"/>
    <xf numFmtId="49" fontId="29" fillId="0" borderId="0" xfId="54" applyFill="1" applyAlignment="1">
      <alignment vertical="center"/>
    </xf>
    <xf numFmtId="49" fontId="29" fillId="0" borderId="0" xfId="54"/>
    <xf numFmtId="15" fontId="34" fillId="0" borderId="0" xfId="0" applyNumberFormat="1" applyFont="1" applyFill="1" applyBorder="1" applyAlignment="1">
      <alignment horizontal="centerContinuous"/>
    </xf>
    <xf numFmtId="49" fontId="31" fillId="0" borderId="0" xfId="0" applyNumberFormat="1" applyFont="1" applyFill="1" applyBorder="1" applyAlignment="1">
      <alignment horizontal="centerContinuous"/>
    </xf>
    <xf numFmtId="49" fontId="35" fillId="0" borderId="0" xfId="0" applyNumberFormat="1" applyFont="1" applyFill="1" applyBorder="1" applyAlignment="1">
      <alignment horizontal="centerContinuous"/>
    </xf>
    <xf numFmtId="0" fontId="30" fillId="0" borderId="0" xfId="0" applyFont="1" applyFill="1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13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0" fontId="13" fillId="0" borderId="0" xfId="0" applyFont="1"/>
    <xf numFmtId="0" fontId="0" fillId="0" borderId="0" xfId="0" quotePrefix="1" applyFill="1"/>
    <xf numFmtId="10" fontId="12" fillId="0" borderId="0" xfId="0" applyNumberFormat="1" applyFont="1" applyFill="1"/>
    <xf numFmtId="1" fontId="12" fillId="0" borderId="20" xfId="0" applyNumberFormat="1" applyFont="1" applyFill="1" applyBorder="1" applyAlignment="1">
      <alignment horizontal="right"/>
    </xf>
    <xf numFmtId="1" fontId="12" fillId="32" borderId="20" xfId="0" applyNumberFormat="1" applyFont="1" applyFill="1" applyBorder="1" applyAlignment="1">
      <alignment horizontal="right"/>
    </xf>
    <xf numFmtId="168" fontId="15" fillId="32" borderId="0" xfId="0" applyNumberFormat="1" applyFont="1" applyFill="1" applyBorder="1" applyAlignment="1">
      <alignment horizontal="right"/>
    </xf>
    <xf numFmtId="17" fontId="16" fillId="0" borderId="19" xfId="0" applyNumberFormat="1" applyFont="1" applyFill="1" applyBorder="1"/>
    <xf numFmtId="0" fontId="13" fillId="0" borderId="0" xfId="0" applyFont="1" applyFill="1"/>
    <xf numFmtId="0" fontId="17" fillId="0" borderId="0" xfId="0" applyFont="1" applyFill="1"/>
    <xf numFmtId="10" fontId="18" fillId="0" borderId="0" xfId="0" applyNumberFormat="1" applyFont="1" applyFill="1"/>
    <xf numFmtId="0" fontId="15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49" fontId="27" fillId="0" borderId="0" xfId="0" quotePrefix="1" applyNumberFormat="1" applyFont="1" applyFill="1" applyAlignment="1" applyProtection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centerContinuous"/>
    </xf>
    <xf numFmtId="0" fontId="32" fillId="0" borderId="0" xfId="0" applyFont="1"/>
    <xf numFmtId="0" fontId="32" fillId="0" borderId="0" xfId="0" applyFont="1" applyFill="1"/>
    <xf numFmtId="0" fontId="0" fillId="0" borderId="7" xfId="0" applyBorder="1"/>
    <xf numFmtId="10" fontId="12" fillId="0" borderId="7" xfId="0" applyNumberFormat="1" applyFont="1" applyFill="1" applyBorder="1"/>
    <xf numFmtId="10" fontId="19" fillId="0" borderId="7" xfId="0" applyNumberFormat="1" applyFont="1" applyFill="1" applyBorder="1"/>
    <xf numFmtId="10" fontId="0" fillId="0" borderId="7" xfId="0" applyNumberFormat="1" applyFont="1" applyBorder="1"/>
    <xf numFmtId="10" fontId="12" fillId="0" borderId="7" xfId="0" applyNumberFormat="1" applyFont="1" applyBorder="1"/>
    <xf numFmtId="0" fontId="33" fillId="0" borderId="0" xfId="0" applyFont="1"/>
    <xf numFmtId="0" fontId="9" fillId="0" borderId="0" xfId="0" applyFont="1"/>
    <xf numFmtId="0" fontId="1" fillId="0" borderId="0" xfId="0" applyFont="1"/>
    <xf numFmtId="14" fontId="1" fillId="0" borderId="0" xfId="0" applyNumberFormat="1" applyFont="1"/>
    <xf numFmtId="14" fontId="9" fillId="0" borderId="0" xfId="0" applyNumberFormat="1" applyFont="1"/>
    <xf numFmtId="168" fontId="1" fillId="0" borderId="0" xfId="0" applyNumberFormat="1" applyFont="1"/>
    <xf numFmtId="168" fontId="9" fillId="0" borderId="0" xfId="0" applyNumberFormat="1" applyFont="1"/>
    <xf numFmtId="0" fontId="36" fillId="0" borderId="0" xfId="0" quotePrefix="1" applyFont="1"/>
    <xf numFmtId="49" fontId="29" fillId="0" borderId="0" xfId="54" quotePrefix="1" applyFont="1"/>
    <xf numFmtId="0" fontId="37" fillId="0" borderId="0" xfId="0" applyFont="1"/>
    <xf numFmtId="0" fontId="38" fillId="0" borderId="0" xfId="0" applyFont="1"/>
    <xf numFmtId="0" fontId="17" fillId="0" borderId="0" xfId="0" applyFont="1" applyAlignment="1">
      <alignment horizontal="left" vertical="center"/>
    </xf>
    <xf numFmtId="0" fontId="37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7" fillId="0" borderId="12" xfId="0" applyFont="1" applyFill="1" applyBorder="1"/>
    <xf numFmtId="0" fontId="37" fillId="0" borderId="14" xfId="0" applyFont="1" applyFill="1" applyBorder="1"/>
    <xf numFmtId="0" fontId="37" fillId="0" borderId="7" xfId="0" applyFont="1" applyFill="1" applyBorder="1" applyAlignment="1">
      <alignment horizontal="centerContinuous"/>
    </xf>
    <xf numFmtId="0" fontId="37" fillId="0" borderId="16" xfId="0" applyFont="1" applyFill="1" applyBorder="1" applyAlignment="1">
      <alignment horizontal="centerContinuous"/>
    </xf>
    <xf numFmtId="0" fontId="37" fillId="0" borderId="15" xfId="0" applyFont="1" applyFill="1" applyBorder="1"/>
    <xf numFmtId="0" fontId="37" fillId="0" borderId="8" xfId="0" applyFont="1" applyFill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6" xfId="0" applyFont="1" applyFill="1" applyBorder="1"/>
    <xf numFmtId="0" fontId="37" fillId="0" borderId="9" xfId="0" applyFont="1" applyFill="1" applyBorder="1"/>
    <xf numFmtId="0" fontId="37" fillId="0" borderId="0" xfId="0" applyFont="1" applyBorder="1"/>
    <xf numFmtId="0" fontId="37" fillId="0" borderId="7" xfId="0" applyFont="1" applyFill="1" applyBorder="1"/>
    <xf numFmtId="0" fontId="37" fillId="0" borderId="11" xfId="0" applyFont="1" applyFill="1" applyBorder="1" applyAlignment="1">
      <alignment horizontal="centerContinuous" vertical="center" wrapText="1"/>
    </xf>
    <xf numFmtId="0" fontId="37" fillId="0" borderId="7" xfId="0" applyFont="1" applyFill="1" applyBorder="1" applyAlignment="1">
      <alignment horizontal="centerContinuous" vertical="center" wrapText="1"/>
    </xf>
    <xf numFmtId="0" fontId="40" fillId="0" borderId="0" xfId="0" applyFont="1"/>
    <xf numFmtId="0" fontId="37" fillId="0" borderId="0" xfId="0" quotePrefix="1" applyFont="1"/>
    <xf numFmtId="0" fontId="37" fillId="0" borderId="0" xfId="0" applyNumberFormat="1" applyFont="1" applyAlignment="1">
      <alignment horizontal="right"/>
    </xf>
    <xf numFmtId="169" fontId="37" fillId="0" borderId="0" xfId="0" applyNumberFormat="1" applyFont="1" applyAlignment="1">
      <alignment horizontal="right"/>
    </xf>
    <xf numFmtId="169" fontId="37" fillId="0" borderId="0" xfId="0" applyNumberFormat="1" applyFont="1"/>
    <xf numFmtId="0" fontId="37" fillId="0" borderId="0" xfId="0" applyFont="1" applyFill="1" applyBorder="1"/>
    <xf numFmtId="0" fontId="37" fillId="0" borderId="0" xfId="0" applyNumberFormat="1" applyFont="1" applyBorder="1" applyAlignment="1">
      <alignment horizontal="right"/>
    </xf>
    <xf numFmtId="169" fontId="37" fillId="0" borderId="0" xfId="0" applyNumberFormat="1" applyFont="1" applyBorder="1" applyAlignment="1">
      <alignment horizontal="right"/>
    </xf>
    <xf numFmtId="169" fontId="37" fillId="0" borderId="0" xfId="0" applyNumberFormat="1" applyFont="1" applyBorder="1"/>
    <xf numFmtId="0" fontId="37" fillId="0" borderId="0" xfId="0" quotePrefix="1" applyFont="1" applyBorder="1"/>
    <xf numFmtId="0" fontId="37" fillId="0" borderId="6" xfId="0" quotePrefix="1" applyFont="1" applyBorder="1"/>
    <xf numFmtId="0" fontId="37" fillId="0" borderId="6" xfId="0" applyNumberFormat="1" applyFont="1" applyBorder="1" applyAlignment="1">
      <alignment horizontal="right"/>
    </xf>
    <xf numFmtId="0" fontId="37" fillId="0" borderId="6" xfId="0" applyFont="1" applyBorder="1"/>
    <xf numFmtId="169" fontId="37" fillId="0" borderId="6" xfId="0" applyNumberFormat="1" applyFont="1" applyBorder="1"/>
    <xf numFmtId="0" fontId="40" fillId="0" borderId="0" xfId="0" quotePrefix="1" applyFont="1"/>
    <xf numFmtId="49" fontId="29" fillId="0" borderId="0" xfId="54" applyFo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41" fillId="0" borderId="0" xfId="0" applyFont="1" applyFill="1"/>
    <xf numFmtId="168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textRotation="90" wrapText="1"/>
    </xf>
    <xf numFmtId="0" fontId="1" fillId="0" borderId="18" xfId="0" applyFont="1" applyFill="1" applyBorder="1" applyAlignment="1">
      <alignment textRotation="90" wrapText="1"/>
    </xf>
    <xf numFmtId="17" fontId="1" fillId="0" borderId="19" xfId="0" applyNumberFormat="1" applyFont="1" applyBorder="1"/>
    <xf numFmtId="0" fontId="1" fillId="0" borderId="19" xfId="0" applyFont="1" applyBorder="1"/>
    <xf numFmtId="0" fontId="1" fillId="0" borderId="0" xfId="0" applyFont="1" applyBorder="1"/>
    <xf numFmtId="0" fontId="1" fillId="0" borderId="20" xfId="0" applyFont="1" applyBorder="1"/>
    <xf numFmtId="0" fontId="1" fillId="0" borderId="0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25" xfId="0" applyFont="1" applyFill="1" applyBorder="1" applyAlignment="1">
      <alignment textRotation="90" wrapText="1"/>
    </xf>
    <xf numFmtId="17" fontId="1" fillId="0" borderId="19" xfId="0" applyNumberFormat="1" applyFont="1" applyFill="1" applyBorder="1"/>
    <xf numFmtId="1" fontId="1" fillId="0" borderId="20" xfId="0" applyNumberFormat="1" applyFont="1" applyFill="1" applyBorder="1"/>
    <xf numFmtId="1" fontId="1" fillId="0" borderId="0" xfId="0" applyNumberFormat="1" applyFont="1" applyBorder="1"/>
    <xf numFmtId="0" fontId="1" fillId="0" borderId="20" xfId="0" applyFont="1" applyFill="1" applyBorder="1" applyAlignment="1">
      <alignment textRotation="90" wrapText="1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Fill="1" applyBorder="1"/>
    <xf numFmtId="0" fontId="1" fillId="0" borderId="20" xfId="0" applyFont="1" applyFill="1" applyBorder="1"/>
    <xf numFmtId="10" fontId="1" fillId="0" borderId="0" xfId="0" applyNumberFormat="1" applyFont="1" applyFill="1" applyBorder="1"/>
    <xf numFmtId="10" fontId="1" fillId="0" borderId="20" xfId="0" applyNumberFormat="1" applyFont="1" applyFill="1" applyBorder="1"/>
    <xf numFmtId="178" fontId="1" fillId="0" borderId="0" xfId="0" applyNumberFormat="1" applyFont="1"/>
    <xf numFmtId="168" fontId="1" fillId="36" borderId="0" xfId="0" applyNumberFormat="1" applyFont="1" applyFill="1" applyBorder="1"/>
    <xf numFmtId="168" fontId="1" fillId="36" borderId="6" xfId="0" applyNumberFormat="1" applyFont="1" applyFill="1" applyBorder="1"/>
    <xf numFmtId="168" fontId="1" fillId="0" borderId="0" xfId="0" applyNumberFormat="1" applyFont="1" applyFill="1" applyBorder="1"/>
    <xf numFmtId="17" fontId="1" fillId="0" borderId="21" xfId="0" applyNumberFormat="1" applyFont="1" applyFill="1" applyBorder="1"/>
    <xf numFmtId="0" fontId="1" fillId="0" borderId="22" xfId="0" applyFont="1" applyBorder="1"/>
    <xf numFmtId="168" fontId="1" fillId="0" borderId="24" xfId="0" applyNumberFormat="1" applyFont="1" applyFill="1" applyBorder="1"/>
    <xf numFmtId="1" fontId="1" fillId="0" borderId="22" xfId="0" applyNumberFormat="1" applyFont="1" applyFill="1" applyBorder="1"/>
    <xf numFmtId="1" fontId="1" fillId="0" borderId="24" xfId="0" applyNumberFormat="1" applyFont="1" applyBorder="1"/>
    <xf numFmtId="10" fontId="1" fillId="0" borderId="24" xfId="0" applyNumberFormat="1" applyFont="1" applyFill="1" applyBorder="1"/>
    <xf numFmtId="10" fontId="1" fillId="0" borderId="22" xfId="0" applyNumberFormat="1" applyFont="1" applyFill="1" applyBorder="1"/>
    <xf numFmtId="17" fontId="1" fillId="0" borderId="0" xfId="0" applyNumberFormat="1" applyFont="1" applyFill="1" applyBorder="1"/>
    <xf numFmtId="0" fontId="1" fillId="0" borderId="7" xfId="0" applyFont="1" applyFill="1" applyBorder="1" applyAlignment="1">
      <alignment horizontal="right"/>
    </xf>
    <xf numFmtId="0" fontId="1" fillId="0" borderId="7" xfId="0" applyFont="1" applyBorder="1"/>
    <xf numFmtId="168" fontId="1" fillId="39" borderId="0" xfId="0" applyNumberFormat="1" applyFont="1" applyFill="1" applyBorder="1"/>
    <xf numFmtId="168" fontId="1" fillId="39" borderId="6" xfId="0" applyNumberFormat="1" applyFont="1" applyFill="1" applyBorder="1"/>
    <xf numFmtId="168" fontId="1" fillId="40" borderId="0" xfId="0" applyNumberFormat="1" applyFont="1" applyFill="1" applyBorder="1"/>
    <xf numFmtId="168" fontId="1" fillId="40" borderId="6" xfId="0" applyNumberFormat="1" applyFont="1" applyFill="1" applyBorder="1"/>
    <xf numFmtId="9" fontId="1" fillId="41" borderId="0" xfId="0" applyNumberFormat="1" applyFont="1" applyFill="1"/>
    <xf numFmtId="177" fontId="1" fillId="41" borderId="0" xfId="0" applyNumberFormat="1" applyFont="1" applyFill="1"/>
    <xf numFmtId="0" fontId="17" fillId="0" borderId="0" xfId="0" applyFont="1" applyAlignment="1">
      <alignment horizontal="right"/>
    </xf>
    <xf numFmtId="49" fontId="22" fillId="0" borderId="0" xfId="53"/>
    <xf numFmtId="0" fontId="37" fillId="0" borderId="1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</cellXfs>
  <cellStyles count="60">
    <cellStyle name="20% - Accent1" xfId="36" builtinId="30" hidden="1"/>
    <cellStyle name="20% - Accent2" xfId="32" builtinId="34" hidden="1"/>
    <cellStyle name="20% - Accent3" xfId="28" builtinId="38" hidden="1"/>
    <cellStyle name="20% - Accent4" xfId="24" builtinId="42" hidden="1"/>
    <cellStyle name="20% - Accent5" xfId="20" builtinId="46" hidden="1"/>
    <cellStyle name="20% - Accent6" xfId="16" builtinId="50" hidden="1"/>
    <cellStyle name="40% - Accent1" xfId="35" builtinId="31" hidden="1"/>
    <cellStyle name="40% - Accent2" xfId="31" builtinId="35" hidden="1"/>
    <cellStyle name="40% - Accent3" xfId="27" builtinId="39" hidden="1"/>
    <cellStyle name="40% - Accent4" xfId="23" builtinId="43" hidden="1"/>
    <cellStyle name="40% - Accent5" xfId="19" builtinId="47" hidden="1"/>
    <cellStyle name="40% - Accent6" xfId="15" builtinId="51" hidden="1"/>
    <cellStyle name="60% - Accent1" xfId="34" builtinId="32" hidden="1"/>
    <cellStyle name="60% - Accent2" xfId="30" builtinId="36" hidden="1"/>
    <cellStyle name="60% - Accent3" xfId="26" builtinId="40" hidden="1"/>
    <cellStyle name="60% - Accent4" xfId="22" builtinId="44" hidden="1"/>
    <cellStyle name="60% - Accent5" xfId="18" builtinId="48" hidden="1"/>
    <cellStyle name="60% - Accent6" xfId="14" builtinId="52" hidden="1"/>
    <cellStyle name="Accent1" xfId="37" builtinId="29" hidden="1"/>
    <cellStyle name="Accent2" xfId="33" builtinId="33" hidden="1"/>
    <cellStyle name="Accent3" xfId="29" builtinId="37" hidden="1"/>
    <cellStyle name="Accent4" xfId="25" builtinId="41" hidden="1"/>
    <cellStyle name="Accent5" xfId="21" builtinId="45" hidden="1"/>
    <cellStyle name="Accent6" xfId="17" builtinId="49" hidden="1"/>
    <cellStyle name="Bad" xfId="48" builtinId="27" hidden="1"/>
    <cellStyle name="Calculation" xfId="44" builtinId="22" hidden="1"/>
    <cellStyle name="Check Cell" xfId="42" builtinId="23" hidden="1"/>
    <cellStyle name="Comma" xfId="59" builtinId="3" hidden="1"/>
    <cellStyle name="Comma [0]" xfId="58" builtinId="6" customBuiltin="1"/>
    <cellStyle name="Comma [1]" xfId="13"/>
    <cellStyle name="Comma [2]" xfId="12"/>
    <cellStyle name="Comma [4]" xfId="11"/>
    <cellStyle name="Currency" xfId="57" builtinId="4" hidden="1"/>
    <cellStyle name="Currency [0]" xfId="56" builtinId="7" hidden="1"/>
    <cellStyle name="Date (short)" xfId="10"/>
    <cellStyle name="Explanatory Text" xfId="39" builtinId="53" customBuiltin="1"/>
    <cellStyle name="Good" xfId="49" builtinId="26" hidden="1"/>
    <cellStyle name="Heading 1" xfId="53" builtinId="16" customBuiltin="1"/>
    <cellStyle name="Heading 2" xfId="52" builtinId="17" customBuiltin="1"/>
    <cellStyle name="Heading 3" xfId="51" builtinId="18" customBuiltin="1"/>
    <cellStyle name="Heading 4" xfId="50" builtinId="19" hidden="1"/>
    <cellStyle name="Input" xfId="46" builtinId="20" customBuiltin="1"/>
    <cellStyle name="Label" xfId="9"/>
    <cellStyle name="Link" xfId="8"/>
    <cellStyle name="Linked Cell" xfId="43" builtinId="24" hidden="1"/>
    <cellStyle name="Neutral" xfId="47" builtinId="28" hidden="1"/>
    <cellStyle name="Normal" xfId="0" builtinId="0" customBuiltin="1"/>
    <cellStyle name="Note" xfId="40" builtinId="10" hidden="1"/>
    <cellStyle name="Output" xfId="45" builtinId="21" customBuiltin="1"/>
    <cellStyle name="Percent" xfId="55" builtinId="5" hidden="1"/>
    <cellStyle name="Percent [0]" xfId="7"/>
    <cellStyle name="Percent [1]" xfId="6"/>
    <cellStyle name="Percent [2]" xfId="5"/>
    <cellStyle name="Percent [3]" xfId="4"/>
    <cellStyle name="Rt border" xfId="3"/>
    <cellStyle name="Text" xfId="2"/>
    <cellStyle name="Title" xfId="54" builtinId="15" customBuiltin="1"/>
    <cellStyle name="Total" xfId="38" builtinId="25" hidden="1"/>
    <cellStyle name="Warning Text" xfId="41" builtinId="11" hidden="1"/>
    <cellStyle name="Year" xfId="1"/>
  </cellStyles>
  <dxfs count="2"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38100</xdr:rowOff>
    </xdr:from>
    <xdr:to>
      <xdr:col>1</xdr:col>
      <xdr:colOff>1216152</xdr:colOff>
      <xdr:row>1</xdr:row>
      <xdr:rowOff>888492</xdr:rowOff>
    </xdr:to>
    <xdr:pic>
      <xdr:nvPicPr>
        <xdr:cNvPr id="4" name="Log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28600"/>
          <a:ext cx="2816352" cy="850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2209800</xdr:rowOff>
    </xdr:from>
    <xdr:to>
      <xdr:col>4</xdr:col>
      <xdr:colOff>0</xdr:colOff>
      <xdr:row>14</xdr:row>
      <xdr:rowOff>95250</xdr:rowOff>
    </xdr:to>
    <xdr:pic>
      <xdr:nvPicPr>
        <xdr:cNvPr id="5" name="Regulatio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8982075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3</xdr:col>
      <xdr:colOff>8248650</xdr:colOff>
      <xdr:row>23</xdr:row>
      <xdr:rowOff>104775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734550" cy="334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47624</xdr:rowOff>
    </xdr:from>
    <xdr:to>
      <xdr:col>19</xdr:col>
      <xdr:colOff>161925</xdr:colOff>
      <xdr:row>3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2219325" y="47624"/>
          <a:ext cx="4838700" cy="8382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050">
              <a:solidFill>
                <a:sysClr val="windowText" lastClr="000000"/>
              </a:solidFill>
            </a:rPr>
            <a:t>This sheet</a:t>
          </a:r>
          <a:r>
            <a:rPr lang="en-NZ" sz="1050" baseline="0">
              <a:solidFill>
                <a:sysClr val="windowText" lastClr="000000"/>
              </a:solidFill>
            </a:rPr>
            <a:t> is a copy of Sheet 1 of the Statistics NZ  workbook of tables released as part of the Statistics NZ December 2016 CPI release. It also has, s</a:t>
          </a:r>
          <a:r>
            <a:rPr lang="en-N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tarting at Row 57,</a:t>
          </a:r>
          <a:r>
            <a:rPr lang="en-NZ" sz="1050" baseline="0">
              <a:solidFill>
                <a:sysClr val="windowText" lastClr="000000"/>
              </a:solidFill>
            </a:rPr>
            <a:t> a copy of part of Sheet 2_1 of the February 2017 Monetary Policy Statement Excel workbook.</a:t>
          </a:r>
          <a:endParaRPr lang="en-NZ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132875</xdr:colOff>
      <xdr:row>5</xdr:row>
      <xdr:rowOff>11906</xdr:rowOff>
    </xdr:from>
    <xdr:to>
      <xdr:col>12</xdr:col>
      <xdr:colOff>297657</xdr:colOff>
      <xdr:row>7</xdr:row>
      <xdr:rowOff>119063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6574156" y="1154906"/>
          <a:ext cx="164782" cy="488157"/>
        </a:xfrm>
        <a:prstGeom prst="rightBrace">
          <a:avLst/>
        </a:prstGeom>
        <a:ln>
          <a:solidFill>
            <a:schemeClr val="bg2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A%20development/PW%20GPBs/Final/Gas%20DPP%20fin%20model%20Final%20v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aulW/AppData/Local/Microsoft/Windows/INetCache/IE/8KYAKCEQ/Financial-model-for-gas-default-price-quality-paths-28-Feb-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PA%20development/PW%20GPBs/Final/Gas%20DPP%20financial%20model%20v11%20for%20EY%20review%2018%20Oct%20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aulw/AppData/Local/Microsoft/Windows/Temporary%20Internet%20Files/Content.Outlook/WT32E362/Gas%20DPP%20financial%20model%20v11%20for%20EY%20review%2018%20Oct%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"/>
      <sheetName val="Results"/>
      <sheetName val="IntraYr"/>
      <sheetName val="Charts"/>
      <sheetName val="Master"/>
      <sheetName val="GasNet"/>
      <sheetName val="PowerCo"/>
      <sheetName val="Vector_Dist"/>
      <sheetName val="Maui"/>
      <sheetName val="Vector_Trans"/>
      <sheetName val="CPI"/>
      <sheetName val="CPI_draft"/>
    </sheetNames>
    <sheetDataSet>
      <sheetData sheetId="0"/>
      <sheetData sheetId="1">
        <row r="4">
          <cell r="C4">
            <v>7.5300000000000006E-2</v>
          </cell>
        </row>
        <row r="5">
          <cell r="C5">
            <v>5.6799999999999996E-2</v>
          </cell>
        </row>
        <row r="6">
          <cell r="C6">
            <v>0.44</v>
          </cell>
        </row>
        <row r="9">
          <cell r="C9">
            <v>0</v>
          </cell>
        </row>
        <row r="22">
          <cell r="B22" t="str">
            <v>Inputs Anchor</v>
          </cell>
          <cell r="C22">
            <v>0</v>
          </cell>
          <cell r="D22" t="str">
            <v>GasNet</v>
          </cell>
          <cell r="E22" t="str">
            <v>Powerco</v>
          </cell>
          <cell r="F22" t="str">
            <v>Vector_Dist</v>
          </cell>
          <cell r="G22" t="str">
            <v>Maui</v>
          </cell>
          <cell r="H22" t="str">
            <v>Vector_Trans</v>
          </cell>
          <cell r="I22">
            <v>0</v>
          </cell>
        </row>
        <row r="23">
          <cell r="B23" t="str">
            <v>Revenue through Prices</v>
          </cell>
          <cell r="D23">
            <v>4218.4803100000008</v>
          </cell>
          <cell r="E23">
            <v>44264.5435</v>
          </cell>
          <cell r="F23">
            <v>77777</v>
          </cell>
          <cell r="G23">
            <v>38541</v>
          </cell>
          <cell r="H23">
            <v>113468</v>
          </cell>
          <cell r="I23">
            <v>0</v>
          </cell>
        </row>
        <row r="24">
          <cell r="B24" t="str">
            <v>Pass-through costs</v>
          </cell>
          <cell r="D24">
            <v>44.899550000000005</v>
          </cell>
          <cell r="E24">
            <v>1369.2731349999997</v>
          </cell>
          <cell r="F24">
            <v>1003.1098499999998</v>
          </cell>
          <cell r="G24">
            <v>500</v>
          </cell>
          <cell r="H24">
            <v>766.99468000000002</v>
          </cell>
          <cell r="I24">
            <v>0</v>
          </cell>
        </row>
        <row r="25">
          <cell r="B25" t="str">
            <v>Recoverable costs</v>
          </cell>
          <cell r="D25">
            <v>0</v>
          </cell>
          <cell r="E25">
            <v>0</v>
          </cell>
          <cell r="F25">
            <v>0</v>
          </cell>
          <cell r="G25">
            <v>240</v>
          </cell>
          <cell r="H25">
            <v>0</v>
          </cell>
          <cell r="I25">
            <v>0</v>
          </cell>
        </row>
        <row r="26">
          <cell r="B26" t="str">
            <v>Opening RAB 2010/11</v>
          </cell>
          <cell r="D26">
            <v>22484.106307484744</v>
          </cell>
          <cell r="E26">
            <v>320906.80357597553</v>
          </cell>
          <cell r="F26">
            <v>422970.3224954934</v>
          </cell>
          <cell r="G26">
            <v>301255</v>
          </cell>
          <cell r="H26">
            <v>486051.80246027705</v>
          </cell>
          <cell r="I26">
            <v>0</v>
          </cell>
        </row>
        <row r="27">
          <cell r="B27" t="str">
            <v>Total Depreciation</v>
          </cell>
          <cell r="D27">
            <v>892</v>
          </cell>
          <cell r="E27">
            <v>7826.9952091701352</v>
          </cell>
          <cell r="F27">
            <v>12593</v>
          </cell>
          <cell r="G27">
            <v>7121</v>
          </cell>
          <cell r="H27">
            <v>16828</v>
          </cell>
          <cell r="I27">
            <v>0</v>
          </cell>
        </row>
        <row r="28">
          <cell r="B28" t="str">
            <v>RAB of disposed assets</v>
          </cell>
          <cell r="D28">
            <v>0</v>
          </cell>
          <cell r="E28">
            <v>0</v>
          </cell>
          <cell r="F28">
            <v>328</v>
          </cell>
          <cell r="G28">
            <v>0</v>
          </cell>
          <cell r="H28">
            <v>450</v>
          </cell>
          <cell r="I28">
            <v>0</v>
          </cell>
        </row>
        <row r="29">
          <cell r="B29" t="str">
            <v>Gain/(loss) on sale of disposed assets</v>
          </cell>
          <cell r="D29">
            <v>0</v>
          </cell>
          <cell r="E29">
            <v>0</v>
          </cell>
          <cell r="F29">
            <v>585</v>
          </cell>
          <cell r="G29">
            <v>0</v>
          </cell>
          <cell r="H29">
            <v>531</v>
          </cell>
          <cell r="I29">
            <v>0</v>
          </cell>
        </row>
        <row r="30">
          <cell r="B30" t="str">
            <v>Value of commissioned assets</v>
          </cell>
          <cell r="D30">
            <v>715</v>
          </cell>
          <cell r="E30">
            <v>7775.6054301011363</v>
          </cell>
          <cell r="F30">
            <v>22745</v>
          </cell>
          <cell r="G30">
            <v>67</v>
          </cell>
          <cell r="H30">
            <v>11521</v>
          </cell>
          <cell r="I30">
            <v>0</v>
          </cell>
        </row>
        <row r="31">
          <cell r="B31" t="str">
            <v>Tax Depreciation</v>
          </cell>
          <cell r="D31">
            <v>787</v>
          </cell>
          <cell r="E31">
            <v>22606.893406940388</v>
          </cell>
          <cell r="F31">
            <v>26084</v>
          </cell>
          <cell r="G31">
            <v>4802</v>
          </cell>
          <cell r="H31">
            <v>13165</v>
          </cell>
          <cell r="I31">
            <v>0</v>
          </cell>
        </row>
        <row r="32">
          <cell r="B32" t="str">
            <v>Opening regulatory tax asset value 2010/11</v>
          </cell>
          <cell r="D32">
            <v>5785</v>
          </cell>
          <cell r="E32">
            <v>227938.067667247</v>
          </cell>
          <cell r="F32">
            <v>223466</v>
          </cell>
          <cell r="G32">
            <v>57040</v>
          </cell>
          <cell r="H32">
            <v>109768</v>
          </cell>
          <cell r="I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Other regulated income</v>
          </cell>
          <cell r="C34">
            <v>0</v>
          </cell>
          <cell r="D34">
            <v>13.25</v>
          </cell>
          <cell r="E34">
            <v>146.19932499999999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Operating expenditure</v>
          </cell>
          <cell r="D35">
            <v>1332.3170536123812</v>
          </cell>
          <cell r="E35">
            <v>15396.216399752841</v>
          </cell>
          <cell r="F35">
            <v>19395</v>
          </cell>
          <cell r="G35">
            <v>8768</v>
          </cell>
          <cell r="H35">
            <v>30610</v>
          </cell>
          <cell r="I35">
            <v>0</v>
          </cell>
        </row>
        <row r="36">
          <cell r="B36" t="str">
            <v>Opening RAB 2009/10</v>
          </cell>
          <cell r="D36">
            <v>22386</v>
          </cell>
          <cell r="E36">
            <v>312784.99132013501</v>
          </cell>
          <cell r="F36">
            <v>417809.19948243757</v>
          </cell>
          <cell r="G36">
            <v>301325</v>
          </cell>
          <cell r="H36">
            <v>485183.2976444278</v>
          </cell>
          <cell r="I36">
            <v>0</v>
          </cell>
        </row>
        <row r="37">
          <cell r="B37" t="str">
            <v>Disposed assets 2009/10</v>
          </cell>
          <cell r="D37">
            <v>0</v>
          </cell>
          <cell r="E37">
            <v>0</v>
          </cell>
          <cell r="F37">
            <v>723</v>
          </cell>
          <cell r="G37">
            <v>0</v>
          </cell>
          <cell r="H37">
            <v>317</v>
          </cell>
          <cell r="I37">
            <v>0</v>
          </cell>
        </row>
        <row r="38">
          <cell r="B38" t="str">
            <v>Value of commissioned assets, 2009/10</v>
          </cell>
          <cell r="D38">
            <v>570</v>
          </cell>
          <cell r="E38">
            <v>11393</v>
          </cell>
          <cell r="F38">
            <v>12363</v>
          </cell>
          <cell r="G38">
            <v>376</v>
          </cell>
          <cell r="H38">
            <v>14510</v>
          </cell>
          <cell r="I38" t="str">
            <v>Not used</v>
          </cell>
        </row>
        <row r="39">
          <cell r="B39" t="str">
            <v>Opening regulatory tax asset value 2009/10</v>
          </cell>
          <cell r="D39">
            <v>5785</v>
          </cell>
          <cell r="E39">
            <v>246115</v>
          </cell>
          <cell r="F39">
            <v>240659</v>
          </cell>
          <cell r="G39">
            <v>61857</v>
          </cell>
          <cell r="H39">
            <v>109726.6850092409</v>
          </cell>
          <cell r="I39">
            <v>0</v>
          </cell>
        </row>
        <row r="40">
          <cell r="B40" t="str">
            <v>Tax Depreciation 2009/10</v>
          </cell>
          <cell r="D40">
            <v>788</v>
          </cell>
          <cell r="E40">
            <v>24426</v>
          </cell>
          <cell r="F40">
            <v>26719</v>
          </cell>
          <cell r="G40">
            <v>4847</v>
          </cell>
          <cell r="H40">
            <v>13396.385181650627</v>
          </cell>
          <cell r="I40">
            <v>0</v>
          </cell>
        </row>
        <row r="41">
          <cell r="B41" t="str">
            <v>Weighted Average Remaining Life at year-end 2009/10</v>
          </cell>
          <cell r="D41">
            <v>31.775593173695835</v>
          </cell>
          <cell r="E41">
            <v>42</v>
          </cell>
          <cell r="F41">
            <v>43</v>
          </cell>
          <cell r="G41" t="str">
            <v>N/A</v>
          </cell>
          <cell r="H41" t="str">
            <v>N/A</v>
          </cell>
          <cell r="I41">
            <v>0</v>
          </cell>
        </row>
        <row r="42">
          <cell r="B42" t="str">
            <v>Use Weighted Average Price Cap or Total Revenue Cap</v>
          </cell>
          <cell r="C42">
            <v>0</v>
          </cell>
          <cell r="D42" t="str">
            <v>WAPC</v>
          </cell>
          <cell r="E42" t="str">
            <v>WAPC</v>
          </cell>
          <cell r="F42" t="str">
            <v>WAPC</v>
          </cell>
          <cell r="G42" t="str">
            <v>TRC</v>
          </cell>
          <cell r="H42" t="str">
            <v>TRC</v>
          </cell>
          <cell r="I42">
            <v>0</v>
          </cell>
        </row>
        <row r="43">
          <cell r="B43" t="str">
            <v>Use Deferred Tax approach or Tax Payable approach</v>
          </cell>
          <cell r="D43" t="str">
            <v>Deferred</v>
          </cell>
          <cell r="E43" t="str">
            <v>Deferred</v>
          </cell>
          <cell r="F43" t="str">
            <v>Deferred</v>
          </cell>
          <cell r="G43" t="str">
            <v xml:space="preserve">T Payable </v>
          </cell>
          <cell r="H43" t="str">
            <v xml:space="preserve">T Payable </v>
          </cell>
          <cell r="I43">
            <v>0</v>
          </cell>
        </row>
        <row r="44">
          <cell r="B44" t="str">
            <v>Supplier-specific X value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Information &amp; building blocks year-end</v>
          </cell>
          <cell r="D45" t="str">
            <v xml:space="preserve">June </v>
          </cell>
          <cell r="E45" t="str">
            <v xml:space="preserve">June </v>
          </cell>
          <cell r="F45" t="str">
            <v xml:space="preserve">June </v>
          </cell>
          <cell r="G45" t="str">
            <v>December</v>
          </cell>
          <cell r="H45" t="str">
            <v xml:space="preserve">June </v>
          </cell>
          <cell r="I45">
            <v>0</v>
          </cell>
        </row>
        <row r="46">
          <cell r="B46" t="str">
            <v>Pricing &amp; allowed revenue year-end</v>
          </cell>
          <cell r="D46" t="str">
            <v xml:space="preserve">September </v>
          </cell>
          <cell r="E46" t="str">
            <v xml:space="preserve">September </v>
          </cell>
          <cell r="F46" t="str">
            <v xml:space="preserve">September </v>
          </cell>
          <cell r="G46" t="str">
            <v>June</v>
          </cell>
          <cell r="H46" t="str">
            <v xml:space="preserve">September </v>
          </cell>
          <cell r="I46">
            <v>0</v>
          </cell>
        </row>
        <row r="47">
          <cell r="B47" t="str">
            <v>Term Credit Spread Differential Allowance</v>
          </cell>
          <cell r="C47">
            <v>0</v>
          </cell>
          <cell r="D47">
            <v>0</v>
          </cell>
          <cell r="E47">
            <v>0</v>
          </cell>
          <cell r="F47">
            <v>88</v>
          </cell>
          <cell r="G47">
            <v>0</v>
          </cell>
          <cell r="H47">
            <v>100</v>
          </cell>
          <cell r="I47">
            <v>0</v>
          </cell>
        </row>
        <row r="48">
          <cell r="B48" t="str">
            <v>Additional allowance re CPP costs</v>
          </cell>
          <cell r="C48">
            <v>0</v>
          </cell>
          <cell r="D48">
            <v>398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2">
          <cell r="D52">
            <v>1441.9424059011546</v>
          </cell>
          <cell r="E52">
            <v>15901.822182833223</v>
          </cell>
          <cell r="F52">
            <v>20114.381984163552</v>
          </cell>
          <cell r="G52">
            <v>8940.1404286778888</v>
          </cell>
          <cell r="H52">
            <v>32021.139672085203</v>
          </cell>
          <cell r="I52">
            <v>0</v>
          </cell>
        </row>
        <row r="53">
          <cell r="D53">
            <v>1519.7549189429192</v>
          </cell>
          <cell r="E53">
            <v>16316.829993685353</v>
          </cell>
          <cell r="F53">
            <v>20732.191917402823</v>
          </cell>
          <cell r="G53">
            <v>9621.0957214322152</v>
          </cell>
          <cell r="H53">
            <v>32843.74221359138</v>
          </cell>
          <cell r="I53">
            <v>0</v>
          </cell>
        </row>
        <row r="54">
          <cell r="D54">
            <v>1563.671174188391</v>
          </cell>
          <cell r="E54">
            <v>16819.841302858753</v>
          </cell>
          <cell r="F54">
            <v>21474.685348780979</v>
          </cell>
          <cell r="G54">
            <v>9885.5236772615608</v>
          </cell>
          <cell r="H54">
            <v>33834.835502561131</v>
          </cell>
          <cell r="I54">
            <v>0</v>
          </cell>
        </row>
        <row r="55">
          <cell r="D55">
            <v>1611.2839967454174</v>
          </cell>
          <cell r="E55">
            <v>17363.573156339877</v>
          </cell>
          <cell r="F55">
            <v>22275.717896441238</v>
          </cell>
          <cell r="G55">
            <v>10274.136849181497</v>
          </cell>
          <cell r="H55">
            <v>34875.730239408309</v>
          </cell>
          <cell r="I55">
            <v>0</v>
          </cell>
        </row>
        <row r="56">
          <cell r="D56">
            <v>1666.1328304600859</v>
          </cell>
          <cell r="E56">
            <v>17990.587818225762</v>
          </cell>
          <cell r="F56">
            <v>23186.45019826627</v>
          </cell>
          <cell r="G56">
            <v>10572.491510943468</v>
          </cell>
          <cell r="H56">
            <v>36007.324676890094</v>
          </cell>
          <cell r="I56">
            <v>0</v>
          </cell>
        </row>
        <row r="57">
          <cell r="D57">
            <v>1714.2254871982109</v>
          </cell>
          <cell r="E57">
            <v>18538.69629719013</v>
          </cell>
          <cell r="F57">
            <v>23998.909131419758</v>
          </cell>
          <cell r="G57">
            <v>10794.917865550149</v>
          </cell>
          <cell r="H57">
            <v>36861.903845580382</v>
          </cell>
          <cell r="I57">
            <v>0</v>
          </cell>
        </row>
        <row r="58">
          <cell r="D58">
            <v>1761.2278946629556</v>
          </cell>
          <cell r="E58">
            <v>19032.145466113612</v>
          </cell>
          <cell r="F58">
            <v>24775.388569302981</v>
          </cell>
          <cell r="G58">
            <v>0</v>
          </cell>
          <cell r="H58">
            <v>37654.482075226901</v>
          </cell>
          <cell r="I58">
            <v>0</v>
          </cell>
        </row>
        <row r="61">
          <cell r="D61" t="e">
            <v>#N/A</v>
          </cell>
          <cell r="E61" t="e">
            <v>#N/A</v>
          </cell>
          <cell r="F61" t="e">
            <v>#N/A</v>
          </cell>
          <cell r="G61">
            <v>-1.0924385900531963E-2</v>
          </cell>
          <cell r="H61" t="e">
            <v>#N/A</v>
          </cell>
          <cell r="I61">
            <v>0</v>
          </cell>
        </row>
        <row r="62">
          <cell r="D62">
            <v>4.6859252345381967E-3</v>
          </cell>
          <cell r="E62">
            <v>4.845258271263678E-3</v>
          </cell>
          <cell r="F62">
            <v>6.2902358704752474E-3</v>
          </cell>
          <cell r="G62">
            <v>8.6478763596620177E-3</v>
          </cell>
          <cell r="H62">
            <v>1.302774990673306E-2</v>
          </cell>
          <cell r="I62">
            <v>0</v>
          </cell>
        </row>
        <row r="63">
          <cell r="D63">
            <v>4.6859252345381967E-3</v>
          </cell>
          <cell r="E63">
            <v>4.845258271263678E-3</v>
          </cell>
          <cell r="F63">
            <v>6.2902358704752474E-3</v>
          </cell>
          <cell r="G63">
            <v>-4.1138541039843761E-2</v>
          </cell>
          <cell r="H63">
            <v>-2.411975653237225E-3</v>
          </cell>
          <cell r="I63">
            <v>0</v>
          </cell>
        </row>
        <row r="64">
          <cell r="D64">
            <v>4.6859252345381967E-3</v>
          </cell>
          <cell r="E64">
            <v>4.845258271263678E-3</v>
          </cell>
          <cell r="F64">
            <v>6.2902358704752474E-3</v>
          </cell>
          <cell r="G64">
            <v>-6.0672360934851385E-2</v>
          </cell>
          <cell r="H64">
            <v>-1.0187872901963492E-2</v>
          </cell>
          <cell r="I64">
            <v>0</v>
          </cell>
        </row>
        <row r="65">
          <cell r="D65">
            <v>4.6859252345381967E-3</v>
          </cell>
          <cell r="E65">
            <v>4.845258271263678E-3</v>
          </cell>
          <cell r="F65">
            <v>6.2902358704752474E-3</v>
          </cell>
          <cell r="G65">
            <v>-6.0204778048143934E-2</v>
          </cell>
          <cell r="H65">
            <v>-7.1357375718283898E-3</v>
          </cell>
          <cell r="I65">
            <v>0</v>
          </cell>
        </row>
        <row r="66">
          <cell r="D66">
            <v>4.6859252345381967E-3</v>
          </cell>
          <cell r="E66">
            <v>4.845258271263678E-3</v>
          </cell>
          <cell r="F66">
            <v>6.2902358704752474E-3</v>
          </cell>
          <cell r="G66">
            <v>-6.1225527832922184E-2</v>
          </cell>
          <cell r="H66">
            <v>2.6772475423385549E-3</v>
          </cell>
          <cell r="I66">
            <v>0</v>
          </cell>
        </row>
        <row r="67">
          <cell r="D67">
            <v>4.6859252345381967E-3</v>
          </cell>
          <cell r="E67">
            <v>4.845258271263678E-3</v>
          </cell>
          <cell r="F67">
            <v>6.2902358704752474E-3</v>
          </cell>
          <cell r="G67">
            <v>-6.1722467954496402E-2</v>
          </cell>
          <cell r="H67">
            <v>2.6976240896474405E-3</v>
          </cell>
          <cell r="I67">
            <v>0</v>
          </cell>
        </row>
        <row r="68">
          <cell r="D68">
            <v>4.6859252345381967E-3</v>
          </cell>
          <cell r="E68">
            <v>4.845258271263678E-3</v>
          </cell>
          <cell r="F68">
            <v>6.2902358704752474E-3</v>
          </cell>
          <cell r="G68">
            <v>-4.8527663071627092E-2</v>
          </cell>
          <cell r="H68">
            <v>2.7178856080614742E-3</v>
          </cell>
          <cell r="I68">
            <v>0</v>
          </cell>
        </row>
        <row r="71">
          <cell r="D71">
            <v>657.04744068144294</v>
          </cell>
          <cell r="E71">
            <v>11120.622973548896</v>
          </cell>
          <cell r="F71">
            <v>22136.051897844605</v>
          </cell>
          <cell r="G71">
            <v>139.85406176504577</v>
          </cell>
          <cell r="H71">
            <v>11728.168033164666</v>
          </cell>
          <cell r="I71">
            <v>0</v>
          </cell>
          <cell r="K71">
            <v>664.66279924033074</v>
          </cell>
          <cell r="L71">
            <v>11524.270917883787</v>
          </cell>
          <cell r="M71">
            <v>21057.725957750477</v>
          </cell>
          <cell r="N71">
            <v>1984.430650011645</v>
          </cell>
          <cell r="O71">
            <v>18762.625170676667</v>
          </cell>
          <cell r="P71">
            <v>0</v>
          </cell>
        </row>
        <row r="72">
          <cell r="D72">
            <v>711.60956496671088</v>
          </cell>
          <cell r="E72">
            <v>10989.046783512918</v>
          </cell>
          <cell r="F72">
            <v>24450.323139028224</v>
          </cell>
          <cell r="G72">
            <v>310.11469176019443</v>
          </cell>
          <cell r="H72">
            <v>13815.969417898661</v>
          </cell>
          <cell r="I72">
            <v>0</v>
          </cell>
          <cell r="K72">
            <v>701.99351178390691</v>
          </cell>
          <cell r="L72">
            <v>11372.806412546583</v>
          </cell>
          <cell r="M72">
            <v>24996.674627150031</v>
          </cell>
          <cell r="N72">
            <v>4527.2982847144258</v>
          </cell>
          <cell r="O72">
            <v>25064.938147163852</v>
          </cell>
          <cell r="P72">
            <v>0</v>
          </cell>
        </row>
        <row r="73">
          <cell r="D73">
            <v>710.70166562255531</v>
          </cell>
          <cell r="E73">
            <v>11321.119422835327</v>
          </cell>
          <cell r="F73">
            <v>28853.425594311633</v>
          </cell>
          <cell r="G73">
            <v>2808.6303123154107</v>
          </cell>
          <cell r="H73">
            <v>23430.017091020971</v>
          </cell>
          <cell r="I73">
            <v>0</v>
          </cell>
          <cell r="K73">
            <v>737.20575176399313</v>
          </cell>
          <cell r="L73">
            <v>11453.152302874256</v>
          </cell>
          <cell r="M73">
            <v>28262.664390411992</v>
          </cell>
          <cell r="N73">
            <v>41863.701875665967</v>
          </cell>
          <cell r="O73">
            <v>43713.916307130734</v>
          </cell>
          <cell r="P73">
            <v>0</v>
          </cell>
        </row>
        <row r="74">
          <cell r="D74">
            <v>742.09065628983831</v>
          </cell>
          <cell r="E74">
            <v>12706.257816820122</v>
          </cell>
          <cell r="F74">
            <v>20412.487774098019</v>
          </cell>
          <cell r="G74">
            <v>163.81073279060431</v>
          </cell>
          <cell r="H74">
            <v>13393.003989574536</v>
          </cell>
          <cell r="I74">
            <v>0</v>
          </cell>
          <cell r="K74">
            <v>750.10227262131036</v>
          </cell>
          <cell r="L74">
            <v>12847.013533362624</v>
          </cell>
          <cell r="M74">
            <v>18472.857663029899</v>
          </cell>
          <cell r="N74">
            <v>2389.6483978258307</v>
          </cell>
          <cell r="O74">
            <v>19574.702809253293</v>
          </cell>
          <cell r="P74">
            <v>0</v>
          </cell>
        </row>
        <row r="75">
          <cell r="D75">
            <v>771.63100375479428</v>
          </cell>
          <cell r="E75">
            <v>13103.419643026316</v>
          </cell>
          <cell r="F75">
            <v>16666.903175429881</v>
          </cell>
          <cell r="G75">
            <v>152.55126804049794</v>
          </cell>
          <cell r="H75">
            <v>12221.331951816263</v>
          </cell>
          <cell r="I75">
            <v>0</v>
          </cell>
          <cell r="K75">
            <v>855.75525349322027</v>
          </cell>
          <cell r="L75">
            <v>13248.006497905786</v>
          </cell>
          <cell r="M75">
            <v>14983.851491772924</v>
          </cell>
          <cell r="N75">
            <v>2165.3685829035162</v>
          </cell>
          <cell r="O75">
            <v>17709.469935408491</v>
          </cell>
          <cell r="P75">
            <v>0</v>
          </cell>
        </row>
        <row r="76">
          <cell r="D76">
            <v>786.0547215869002</v>
          </cell>
          <cell r="E76">
            <v>13484.507096244981</v>
          </cell>
          <cell r="F76">
            <v>17052.90578825253</v>
          </cell>
          <cell r="G76">
            <v>219.63748195679881</v>
          </cell>
          <cell r="H76">
            <v>12385.915323491661</v>
          </cell>
          <cell r="I76">
            <v>0</v>
          </cell>
          <cell r="K76">
            <v>871.99305492495046</v>
          </cell>
          <cell r="L76">
            <v>13632.717669040825</v>
          </cell>
          <cell r="M76">
            <v>15179.548732492784</v>
          </cell>
          <cell r="N76">
            <v>3165.5228035932487</v>
          </cell>
          <cell r="O76">
            <v>17645.948402458398</v>
          </cell>
          <cell r="P76">
            <v>0</v>
          </cell>
        </row>
        <row r="77">
          <cell r="D77">
            <v>802.56187074022512</v>
          </cell>
          <cell r="E77">
            <v>13767.681745266125</v>
          </cell>
          <cell r="F77">
            <v>17411.016809805835</v>
          </cell>
          <cell r="G77">
            <v>0</v>
          </cell>
          <cell r="H77">
            <v>12646.019545284988</v>
          </cell>
          <cell r="I77">
            <v>0</v>
          </cell>
          <cell r="K77">
            <v>890.30490907837441</v>
          </cell>
          <cell r="L77">
            <v>13919.004740090682</v>
          </cell>
          <cell r="M77">
            <v>15498.319255875133</v>
          </cell>
          <cell r="N77">
            <v>0</v>
          </cell>
          <cell r="O77">
            <v>18016.513318910027</v>
          </cell>
          <cell r="P77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6</v>
          </cell>
          <cell r="H82">
            <v>0</v>
          </cell>
          <cell r="I82">
            <v>0</v>
          </cell>
        </row>
        <row r="83">
          <cell r="D83">
            <v>12</v>
          </cell>
          <cell r="E83">
            <v>12</v>
          </cell>
          <cell r="F83">
            <v>12</v>
          </cell>
          <cell r="G83">
            <v>12</v>
          </cell>
          <cell r="H83">
            <v>12</v>
          </cell>
          <cell r="I83">
            <v>0</v>
          </cell>
        </row>
        <row r="84">
          <cell r="D84">
            <v>12</v>
          </cell>
          <cell r="E84">
            <v>12</v>
          </cell>
          <cell r="F84">
            <v>12</v>
          </cell>
          <cell r="G84">
            <v>12</v>
          </cell>
          <cell r="H84">
            <v>12</v>
          </cell>
          <cell r="I84">
            <v>0</v>
          </cell>
        </row>
        <row r="85">
          <cell r="D85">
            <v>12</v>
          </cell>
          <cell r="E85">
            <v>12</v>
          </cell>
          <cell r="F85">
            <v>12</v>
          </cell>
          <cell r="G85">
            <v>12</v>
          </cell>
          <cell r="H85">
            <v>12</v>
          </cell>
          <cell r="I85">
            <v>0</v>
          </cell>
        </row>
        <row r="86">
          <cell r="D86">
            <v>12</v>
          </cell>
          <cell r="E86">
            <v>12</v>
          </cell>
          <cell r="F86">
            <v>12</v>
          </cell>
          <cell r="G86">
            <v>9</v>
          </cell>
          <cell r="H86">
            <v>12</v>
          </cell>
          <cell r="I86">
            <v>0</v>
          </cell>
        </row>
        <row r="87">
          <cell r="D87">
            <v>3</v>
          </cell>
          <cell r="E87">
            <v>3</v>
          </cell>
          <cell r="F87">
            <v>3</v>
          </cell>
          <cell r="G87">
            <v>0</v>
          </cell>
          <cell r="H87">
            <v>3</v>
          </cell>
          <cell r="I87">
            <v>0</v>
          </cell>
        </row>
        <row r="94">
          <cell r="D94">
            <v>3</v>
          </cell>
          <cell r="E94">
            <v>3</v>
          </cell>
          <cell r="F94">
            <v>3</v>
          </cell>
          <cell r="G94">
            <v>0</v>
          </cell>
          <cell r="H94">
            <v>3</v>
          </cell>
          <cell r="I94">
            <v>0</v>
          </cell>
        </row>
        <row r="95">
          <cell r="D95">
            <v>12</v>
          </cell>
          <cell r="E95">
            <v>12</v>
          </cell>
          <cell r="F95">
            <v>12</v>
          </cell>
          <cell r="G95">
            <v>12</v>
          </cell>
          <cell r="H95">
            <v>12</v>
          </cell>
          <cell r="I95">
            <v>0</v>
          </cell>
        </row>
        <row r="96">
          <cell r="D96">
            <v>12</v>
          </cell>
          <cell r="E96">
            <v>12</v>
          </cell>
          <cell r="F96">
            <v>12</v>
          </cell>
          <cell r="G96">
            <v>12</v>
          </cell>
          <cell r="H96">
            <v>12</v>
          </cell>
          <cell r="I96">
            <v>0</v>
          </cell>
        </row>
        <row r="97">
          <cell r="D97">
            <v>12</v>
          </cell>
          <cell r="E97">
            <v>12</v>
          </cell>
          <cell r="F97">
            <v>12</v>
          </cell>
          <cell r="G97">
            <v>12</v>
          </cell>
          <cell r="H97">
            <v>12</v>
          </cell>
          <cell r="I97">
            <v>0</v>
          </cell>
        </row>
        <row r="98">
          <cell r="D98">
            <v>12</v>
          </cell>
          <cell r="E98">
            <v>12</v>
          </cell>
          <cell r="F98">
            <v>12</v>
          </cell>
          <cell r="G98">
            <v>12</v>
          </cell>
          <cell r="H98">
            <v>12</v>
          </cell>
          <cell r="I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3</v>
          </cell>
          <cell r="H99">
            <v>0</v>
          </cell>
          <cell r="I99">
            <v>0</v>
          </cell>
        </row>
      </sheetData>
      <sheetData sheetId="2">
        <row r="2">
          <cell r="H2">
            <v>1</v>
          </cell>
        </row>
        <row r="4">
          <cell r="S4" t="str">
            <v>Ccforecast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"/>
      <sheetName val="Results"/>
      <sheetName val="IntraYr"/>
      <sheetName val="Data for charts"/>
      <sheetName val="Adjustments"/>
      <sheetName val="Revenues minus costs"/>
      <sheetName val="GasNet"/>
      <sheetName val="Powerco"/>
      <sheetName val="Vector_Dist"/>
      <sheetName val="Maui"/>
      <sheetName val="Vector_Trans"/>
      <sheetName val="CPI"/>
    </sheetNames>
    <sheetDataSet>
      <sheetData sheetId="0" refreshError="1"/>
      <sheetData sheetId="1">
        <row r="4">
          <cell r="C4">
            <v>7.4399999999999994E-2</v>
          </cell>
        </row>
        <row r="5">
          <cell r="C5">
            <v>5.3800000000000001E-2</v>
          </cell>
        </row>
        <row r="6">
          <cell r="C6">
            <v>0.44</v>
          </cell>
        </row>
        <row r="9">
          <cell r="C9">
            <v>0</v>
          </cell>
        </row>
        <row r="24">
          <cell r="B24" t="str">
            <v>Inputs Anchor</v>
          </cell>
          <cell r="D24" t="str">
            <v>GasNet</v>
          </cell>
          <cell r="E24" t="str">
            <v>Powerco</v>
          </cell>
          <cell r="F24" t="str">
            <v>Vector_Dist</v>
          </cell>
          <cell r="G24" t="str">
            <v>Maui</v>
          </cell>
          <cell r="H24" t="str">
            <v>Vector_Trans</v>
          </cell>
        </row>
        <row r="25">
          <cell r="B25" t="str">
            <v>Revenue through Prices</v>
          </cell>
          <cell r="D25">
            <v>4218.4803100000008</v>
          </cell>
          <cell r="E25">
            <v>44264.5435</v>
          </cell>
          <cell r="F25">
            <v>77777</v>
          </cell>
          <cell r="G25">
            <v>38541</v>
          </cell>
          <cell r="H25">
            <v>113468</v>
          </cell>
        </row>
        <row r="26">
          <cell r="B26" t="str">
            <v>Pass-through costs</v>
          </cell>
          <cell r="D26">
            <v>44.899550000000005</v>
          </cell>
          <cell r="E26">
            <v>1369.2731349999997</v>
          </cell>
          <cell r="F26">
            <v>1003.1098499999998</v>
          </cell>
          <cell r="G26">
            <v>500</v>
          </cell>
          <cell r="H26">
            <v>766.99468000000002</v>
          </cell>
        </row>
        <row r="27">
          <cell r="B27" t="str">
            <v>Recoverable costs</v>
          </cell>
          <cell r="D27">
            <v>0</v>
          </cell>
          <cell r="E27">
            <v>0</v>
          </cell>
          <cell r="F27">
            <v>0</v>
          </cell>
          <cell r="G27">
            <v>240</v>
          </cell>
          <cell r="H27">
            <v>0</v>
          </cell>
        </row>
        <row r="28">
          <cell r="B28" t="str">
            <v>Opening RAB 2010/11</v>
          </cell>
          <cell r="D28">
            <v>22482.672525439408</v>
          </cell>
          <cell r="E28">
            <v>320907</v>
          </cell>
          <cell r="F28">
            <v>423842.82146160956</v>
          </cell>
          <cell r="G28">
            <v>301255</v>
          </cell>
          <cell r="H28">
            <v>488298.51896392228</v>
          </cell>
        </row>
        <row r="29">
          <cell r="B29" t="str">
            <v>Total Depreciation</v>
          </cell>
          <cell r="D29">
            <v>892</v>
          </cell>
          <cell r="E29">
            <v>7827</v>
          </cell>
          <cell r="F29">
            <v>12571</v>
          </cell>
          <cell r="G29">
            <v>7121</v>
          </cell>
          <cell r="H29">
            <v>16828</v>
          </cell>
        </row>
        <row r="30">
          <cell r="B30" t="str">
            <v>RAB of disposed assets</v>
          </cell>
          <cell r="D30">
            <v>0</v>
          </cell>
          <cell r="E30">
            <v>0</v>
          </cell>
          <cell r="F30">
            <v>328</v>
          </cell>
          <cell r="G30">
            <v>0</v>
          </cell>
          <cell r="H30">
            <v>450</v>
          </cell>
        </row>
        <row r="31">
          <cell r="B31" t="str">
            <v>Value of commissioned assets</v>
          </cell>
          <cell r="D31">
            <v>715</v>
          </cell>
          <cell r="E31">
            <v>7776</v>
          </cell>
          <cell r="F31">
            <v>22745</v>
          </cell>
          <cell r="G31">
            <v>67</v>
          </cell>
          <cell r="H31">
            <v>11521</v>
          </cell>
        </row>
        <row r="32">
          <cell r="B32" t="str">
            <v>Tax Depreciation</v>
          </cell>
          <cell r="D32">
            <v>787</v>
          </cell>
          <cell r="E32">
            <v>22606.893406940388</v>
          </cell>
          <cell r="F32">
            <v>26084</v>
          </cell>
          <cell r="G32">
            <v>4802</v>
          </cell>
          <cell r="H32">
            <v>13165</v>
          </cell>
        </row>
        <row r="33">
          <cell r="B33" t="str">
            <v>Opening regulatory tax asset value 2010/11</v>
          </cell>
          <cell r="D33">
            <v>5785</v>
          </cell>
          <cell r="E33">
            <v>227938.067667247</v>
          </cell>
          <cell r="F33">
            <v>223466</v>
          </cell>
          <cell r="G33">
            <v>57040</v>
          </cell>
          <cell r="H33">
            <v>109768</v>
          </cell>
        </row>
        <row r="34">
          <cell r="B34" t="str">
            <v>Other regulated income</v>
          </cell>
          <cell r="D34">
            <v>13.25</v>
          </cell>
          <cell r="E34">
            <v>146.19932499999999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Opening RAB 2009/10</v>
          </cell>
          <cell r="D35">
            <v>22386</v>
          </cell>
          <cell r="E35">
            <v>312155</v>
          </cell>
          <cell r="F35">
            <v>418694</v>
          </cell>
          <cell r="G35">
            <v>301325</v>
          </cell>
          <cell r="H35">
            <v>487595</v>
          </cell>
        </row>
        <row r="36">
          <cell r="B36" t="str">
            <v>Disposed assets 2009/10</v>
          </cell>
          <cell r="D36">
            <v>0</v>
          </cell>
          <cell r="E36">
            <v>0</v>
          </cell>
          <cell r="F36">
            <v>723</v>
          </cell>
          <cell r="G36">
            <v>0</v>
          </cell>
          <cell r="H36">
            <v>317</v>
          </cell>
        </row>
        <row r="37">
          <cell r="B37" t="str">
            <v>Opening regulatory tax asset value 2009/10</v>
          </cell>
          <cell r="D37">
            <v>5785</v>
          </cell>
          <cell r="E37">
            <v>246115</v>
          </cell>
          <cell r="F37">
            <v>240659</v>
          </cell>
          <cell r="G37">
            <v>61857</v>
          </cell>
          <cell r="H37">
            <v>109726.6850092409</v>
          </cell>
        </row>
        <row r="38">
          <cell r="B38" t="str">
            <v>Tax Depreciation 2009/10</v>
          </cell>
          <cell r="D38">
            <v>788</v>
          </cell>
          <cell r="E38">
            <v>24426</v>
          </cell>
          <cell r="F38">
            <v>26719</v>
          </cell>
          <cell r="G38">
            <v>4847</v>
          </cell>
          <cell r="H38">
            <v>13396.385181650627</v>
          </cell>
        </row>
        <row r="39">
          <cell r="B39" t="str">
            <v>Weighted Average Remaining Life at year-end 2009/10</v>
          </cell>
          <cell r="D39">
            <v>27</v>
          </cell>
          <cell r="E39">
            <v>42</v>
          </cell>
          <cell r="F39">
            <v>43</v>
          </cell>
          <cell r="G39" t="str">
            <v>N/A</v>
          </cell>
          <cell r="H39" t="str">
            <v>N/A</v>
          </cell>
        </row>
        <row r="40">
          <cell r="B40" t="str">
            <v>Information &amp; building blocks year-end</v>
          </cell>
          <cell r="D40" t="str">
            <v xml:space="preserve">June </v>
          </cell>
          <cell r="E40" t="str">
            <v xml:space="preserve">June </v>
          </cell>
          <cell r="F40" t="str">
            <v xml:space="preserve">June </v>
          </cell>
          <cell r="G40" t="str">
            <v>December</v>
          </cell>
          <cell r="H40" t="str">
            <v xml:space="preserve">June </v>
          </cell>
        </row>
        <row r="41">
          <cell r="B41" t="str">
            <v>Pricing &amp; allowed revenue year-end</v>
          </cell>
          <cell r="D41" t="str">
            <v xml:space="preserve">September </v>
          </cell>
          <cell r="E41" t="str">
            <v xml:space="preserve">September </v>
          </cell>
          <cell r="F41" t="str">
            <v xml:space="preserve">September </v>
          </cell>
          <cell r="G41" t="str">
            <v>June</v>
          </cell>
          <cell r="H41" t="str">
            <v xml:space="preserve">September </v>
          </cell>
        </row>
        <row r="42">
          <cell r="B42" t="str">
            <v>Term Credit Spread Differential Allowance</v>
          </cell>
          <cell r="D42">
            <v>0</v>
          </cell>
          <cell r="E42">
            <v>0</v>
          </cell>
          <cell r="F42">
            <v>87</v>
          </cell>
          <cell r="G42">
            <v>0</v>
          </cell>
          <cell r="H42">
            <v>94</v>
          </cell>
        </row>
        <row r="43">
          <cell r="B43" t="str">
            <v>Additional allowance re CPP costs</v>
          </cell>
          <cell r="D43">
            <v>16</v>
          </cell>
          <cell r="E43">
            <v>64</v>
          </cell>
          <cell r="F43">
            <v>0</v>
          </cell>
          <cell r="G43">
            <v>0</v>
          </cell>
          <cell r="H43">
            <v>0</v>
          </cell>
        </row>
        <row r="47">
          <cell r="D47">
            <v>1575.1139145388759</v>
          </cell>
          <cell r="E47">
            <v>15866.314799669559</v>
          </cell>
          <cell r="F47">
            <v>20077.815237908471</v>
          </cell>
          <cell r="G47">
            <v>9049.7501487724985</v>
          </cell>
          <cell r="H47">
            <v>31122.871998920371</v>
          </cell>
        </row>
        <row r="48">
          <cell r="D48">
            <v>1655.2943863483949</v>
          </cell>
          <cell r="E48">
            <v>16282.009601288903</v>
          </cell>
          <cell r="F48">
            <v>20762.956283591477</v>
          </cell>
          <cell r="G48">
            <v>12340.704746973583</v>
          </cell>
          <cell r="H48">
            <v>31912.609425647923</v>
          </cell>
        </row>
        <row r="49">
          <cell r="D49">
            <v>1793.8933336255081</v>
          </cell>
          <cell r="E49">
            <v>16791.474568849135</v>
          </cell>
          <cell r="F49">
            <v>21575.007847129284</v>
          </cell>
          <cell r="G49">
            <v>12653.769862568573</v>
          </cell>
          <cell r="H49">
            <v>32861.579199367348</v>
          </cell>
        </row>
        <row r="50">
          <cell r="D50">
            <v>1770.7301563967308</v>
          </cell>
          <cell r="E50">
            <v>17318.257545390392</v>
          </cell>
          <cell r="F50">
            <v>22420.152642681369</v>
          </cell>
          <cell r="G50">
            <v>13001.85971325796</v>
          </cell>
          <cell r="H50">
            <v>33812.014781153383</v>
          </cell>
        </row>
        <row r="51">
          <cell r="D51">
            <v>1832.7995841900247</v>
          </cell>
          <cell r="E51">
            <v>17927.597030479908</v>
          </cell>
          <cell r="F51">
            <v>23381.165203583729</v>
          </cell>
          <cell r="G51">
            <v>13350.017491214847</v>
          </cell>
          <cell r="H51">
            <v>34848.816607910398</v>
          </cell>
        </row>
        <row r="52">
          <cell r="D52">
            <v>1889.2589148193192</v>
          </cell>
          <cell r="E52">
            <v>18467.45646978126</v>
          </cell>
          <cell r="F52">
            <v>24261.979394821963</v>
          </cell>
          <cell r="G52">
            <v>13682.742725687782</v>
          </cell>
          <cell r="H52">
            <v>35632.497069711142</v>
          </cell>
        </row>
        <row r="53">
          <cell r="D53">
            <v>1949.9866085546105</v>
          </cell>
          <cell r="E53">
            <v>19058.295637106814</v>
          </cell>
          <cell r="F53">
            <v>25220.697311075277</v>
          </cell>
          <cell r="G53">
            <v>0</v>
          </cell>
          <cell r="H53">
            <v>36478.256976429977</v>
          </cell>
        </row>
        <row r="56">
          <cell r="D56">
            <v>-3.7679929234839878E-2</v>
          </cell>
          <cell r="E56">
            <v>-3.2675400412756954E-2</v>
          </cell>
          <cell r="F56">
            <v>-9.1802922156142674E-3</v>
          </cell>
          <cell r="G56">
            <v>-0.13620669539664057</v>
          </cell>
          <cell r="H56">
            <v>8.77211639376963E-2</v>
          </cell>
        </row>
        <row r="57">
          <cell r="D57">
            <v>-5.2848619996040966E-3</v>
          </cell>
          <cell r="E57">
            <v>7.8446735614526504E-4</v>
          </cell>
          <cell r="F57">
            <v>5.4860029249341269E-3</v>
          </cell>
          <cell r="G57">
            <v>-4.8529034142521688E-2</v>
          </cell>
          <cell r="H57">
            <v>1.302774990673306E-2</v>
          </cell>
        </row>
        <row r="58">
          <cell r="D58">
            <v>-5.2848619996040966E-3</v>
          </cell>
          <cell r="E58">
            <v>7.8446735614526504E-4</v>
          </cell>
          <cell r="F58">
            <v>5.4860029249341269E-3</v>
          </cell>
          <cell r="G58">
            <v>8.6478763596620177E-3</v>
          </cell>
          <cell r="H58">
            <v>-2.411975653237225E-3</v>
          </cell>
        </row>
        <row r="59">
          <cell r="D59">
            <v>-5.2848619996040966E-3</v>
          </cell>
          <cell r="E59">
            <v>7.8446735614526504E-4</v>
          </cell>
          <cell r="F59">
            <v>5.4860029249341269E-3</v>
          </cell>
          <cell r="G59">
            <v>-4.1138541039843761E-2</v>
          </cell>
          <cell r="H59">
            <v>-1.0187872901963492E-2</v>
          </cell>
        </row>
        <row r="60">
          <cell r="D60">
            <v>-5.2848619996040966E-3</v>
          </cell>
          <cell r="E60">
            <v>7.8446735614526504E-4</v>
          </cell>
          <cell r="F60">
            <v>5.4860029249341269E-3</v>
          </cell>
          <cell r="G60">
            <v>-6.0672360934851385E-2</v>
          </cell>
          <cell r="H60">
            <v>-7.1357375718283898E-3</v>
          </cell>
        </row>
        <row r="61">
          <cell r="D61">
            <v>-5.2848619996040966E-3</v>
          </cell>
          <cell r="E61">
            <v>7.8446735614526504E-4</v>
          </cell>
          <cell r="F61">
            <v>5.4860029249341269E-3</v>
          </cell>
          <cell r="G61">
            <v>-6.0204778048143934E-2</v>
          </cell>
          <cell r="H61">
            <v>2.6772475423385549E-3</v>
          </cell>
        </row>
        <row r="62">
          <cell r="D62">
            <v>-5.2848619996040966E-3</v>
          </cell>
          <cell r="E62">
            <v>7.8446735614526504E-4</v>
          </cell>
          <cell r="F62">
            <v>5.4860029249341269E-3</v>
          </cell>
          <cell r="G62">
            <v>-6.1225527832922184E-2</v>
          </cell>
          <cell r="H62">
            <v>2.6976240896474405E-3</v>
          </cell>
        </row>
        <row r="63">
          <cell r="D63">
            <v>-5.2848619996040966E-3</v>
          </cell>
          <cell r="E63">
            <v>7.8446735614526504E-4</v>
          </cell>
          <cell r="F63">
            <v>5.4860029249341269E-3</v>
          </cell>
          <cell r="G63">
            <v>-6.1722467954496402E-2</v>
          </cell>
          <cell r="H63">
            <v>2.7178856080614742E-3</v>
          </cell>
        </row>
        <row r="66">
          <cell r="D66">
            <v>654.65479747974143</v>
          </cell>
          <cell r="E66">
            <v>11477.60347864556</v>
          </cell>
          <cell r="F66">
            <v>21065.627862595422</v>
          </cell>
          <cell r="G66">
            <v>132.90725802574445</v>
          </cell>
          <cell r="H66">
            <v>11898.39590487747</v>
          </cell>
        </row>
        <row r="67">
          <cell r="D67">
            <v>693.01469355560312</v>
          </cell>
          <cell r="E67">
            <v>11316.56026369571</v>
          </cell>
          <cell r="F67">
            <v>24983.383211822271</v>
          </cell>
          <cell r="G67">
            <v>302.49942994629163</v>
          </cell>
          <cell r="H67">
            <v>16279.6723450229</v>
          </cell>
        </row>
        <row r="68">
          <cell r="D68">
            <v>723.2955785004109</v>
          </cell>
          <cell r="E68">
            <v>11378.473102374501</v>
          </cell>
          <cell r="F68">
            <v>28206.001594177971</v>
          </cell>
          <cell r="G68">
            <v>2794.2580748269124</v>
          </cell>
          <cell r="H68">
            <v>25950.952115017339</v>
          </cell>
        </row>
        <row r="69">
          <cell r="D69">
            <v>737.13160554854358</v>
          </cell>
          <cell r="E69">
            <v>12750.448702763084</v>
          </cell>
          <cell r="F69">
            <v>18418.29816184007</v>
          </cell>
          <cell r="G69">
            <v>209.13245040632776</v>
          </cell>
          <cell r="H69">
            <v>11326.972118574446</v>
          </cell>
        </row>
        <row r="70">
          <cell r="D70">
            <v>834.89712803678583</v>
          </cell>
          <cell r="E70">
            <v>13154.476248724959</v>
          </cell>
          <cell r="F70">
            <v>14946.527271212733</v>
          </cell>
          <cell r="G70">
            <v>144.68800406178775</v>
          </cell>
          <cell r="H70">
            <v>10669.298823753605</v>
          </cell>
        </row>
        <row r="71">
          <cell r="D71">
            <v>851.57033947766172</v>
          </cell>
          <cell r="E71">
            <v>13550.417024109189</v>
          </cell>
          <cell r="F71">
            <v>15157.394795639755</v>
          </cell>
          <cell r="G71">
            <v>211.23628233683604</v>
          </cell>
          <cell r="H71">
            <v>10558.46804828866</v>
          </cell>
        </row>
        <row r="72">
          <cell r="D72">
            <v>868.30316791604878</v>
          </cell>
          <cell r="E72">
            <v>13816.674305301129</v>
          </cell>
          <cell r="F72">
            <v>15455.228192284256</v>
          </cell>
          <cell r="G72">
            <v>0</v>
          </cell>
          <cell r="H72">
            <v>10765.935389779879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6</v>
          </cell>
          <cell r="H77">
            <v>0</v>
          </cell>
        </row>
        <row r="78">
          <cell r="D78">
            <v>12</v>
          </cell>
          <cell r="E78">
            <v>12</v>
          </cell>
          <cell r="F78">
            <v>12</v>
          </cell>
          <cell r="G78">
            <v>12</v>
          </cell>
          <cell r="H78">
            <v>12</v>
          </cell>
        </row>
        <row r="79">
          <cell r="D79">
            <v>12</v>
          </cell>
          <cell r="E79">
            <v>12</v>
          </cell>
          <cell r="F79">
            <v>12</v>
          </cell>
          <cell r="G79">
            <v>12</v>
          </cell>
          <cell r="H79">
            <v>12</v>
          </cell>
        </row>
        <row r="80">
          <cell r="D80">
            <v>12</v>
          </cell>
          <cell r="E80">
            <v>12</v>
          </cell>
          <cell r="F80">
            <v>12</v>
          </cell>
          <cell r="G80">
            <v>12</v>
          </cell>
          <cell r="H80">
            <v>12</v>
          </cell>
        </row>
        <row r="81">
          <cell r="D81">
            <v>12</v>
          </cell>
          <cell r="E81">
            <v>12</v>
          </cell>
          <cell r="F81">
            <v>12</v>
          </cell>
          <cell r="G81">
            <v>9</v>
          </cell>
          <cell r="H81">
            <v>12</v>
          </cell>
        </row>
        <row r="82">
          <cell r="D82">
            <v>3</v>
          </cell>
          <cell r="E82">
            <v>3</v>
          </cell>
          <cell r="F82">
            <v>3</v>
          </cell>
          <cell r="G82">
            <v>0</v>
          </cell>
          <cell r="H82">
            <v>3</v>
          </cell>
        </row>
        <row r="89">
          <cell r="D89">
            <v>3</v>
          </cell>
          <cell r="E89">
            <v>3</v>
          </cell>
          <cell r="F89">
            <v>3</v>
          </cell>
          <cell r="G89">
            <v>0</v>
          </cell>
          <cell r="H89">
            <v>3</v>
          </cell>
        </row>
        <row r="90">
          <cell r="D90">
            <v>12</v>
          </cell>
          <cell r="E90">
            <v>12</v>
          </cell>
          <cell r="F90">
            <v>12</v>
          </cell>
          <cell r="G90">
            <v>12</v>
          </cell>
          <cell r="H90">
            <v>12</v>
          </cell>
        </row>
        <row r="91">
          <cell r="D91">
            <v>12</v>
          </cell>
          <cell r="E91">
            <v>12</v>
          </cell>
          <cell r="F91">
            <v>12</v>
          </cell>
          <cell r="G91">
            <v>12</v>
          </cell>
          <cell r="H91">
            <v>12</v>
          </cell>
        </row>
        <row r="92">
          <cell r="D92">
            <v>12</v>
          </cell>
          <cell r="E92">
            <v>12</v>
          </cell>
          <cell r="F92">
            <v>12</v>
          </cell>
          <cell r="G92">
            <v>12</v>
          </cell>
          <cell r="H92">
            <v>12</v>
          </cell>
        </row>
        <row r="93">
          <cell r="D93">
            <v>12</v>
          </cell>
          <cell r="E93">
            <v>12</v>
          </cell>
          <cell r="F93">
            <v>12</v>
          </cell>
          <cell r="G93">
            <v>12</v>
          </cell>
          <cell r="H93">
            <v>12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"/>
      <sheetName val="Results"/>
      <sheetName val="IntraYr"/>
      <sheetName val="Master"/>
      <sheetName val="GasNet_CC"/>
      <sheetName val="PowerCo"/>
      <sheetName val="Vector_Dist"/>
      <sheetName val="Maui"/>
      <sheetName val="Vector_Trans"/>
      <sheetName val="GasNet_Supp"/>
      <sheetName val="CPI"/>
    </sheetNames>
    <sheetDataSet>
      <sheetData sheetId="0"/>
      <sheetData sheetId="1">
        <row r="22">
          <cell r="B22" t="str">
            <v>Inputs Anchor</v>
          </cell>
          <cell r="C22">
            <v>0</v>
          </cell>
          <cell r="D22" t="str">
            <v>GasNet_CC</v>
          </cell>
          <cell r="E22" t="str">
            <v>Powerco</v>
          </cell>
          <cell r="F22" t="str">
            <v>Vector_Dist</v>
          </cell>
          <cell r="G22" t="str">
            <v>Maui</v>
          </cell>
          <cell r="H22" t="str">
            <v>Vector_Trans</v>
          </cell>
          <cell r="I22" t="str">
            <v>GasNet_Supp</v>
          </cell>
        </row>
        <row r="23">
          <cell r="B23" t="str">
            <v>Revenue through Prices</v>
          </cell>
          <cell r="D23">
            <v>4218.4803100000008</v>
          </cell>
          <cell r="E23">
            <v>44264.5435</v>
          </cell>
          <cell r="F23">
            <v>77777</v>
          </cell>
          <cell r="G23">
            <v>38541</v>
          </cell>
          <cell r="H23">
            <v>113468</v>
          </cell>
          <cell r="I23">
            <v>4218.4803100000008</v>
          </cell>
        </row>
        <row r="24">
          <cell r="B24" t="str">
            <v>Pass-through costs</v>
          </cell>
          <cell r="D24">
            <v>44.899550000000005</v>
          </cell>
          <cell r="E24">
            <v>1369.2731349999997</v>
          </cell>
          <cell r="F24">
            <v>1003.1098499999998</v>
          </cell>
          <cell r="G24">
            <v>500</v>
          </cell>
          <cell r="H24">
            <v>766.99468000000002</v>
          </cell>
          <cell r="I24">
            <v>44.899550000000005</v>
          </cell>
        </row>
        <row r="25">
          <cell r="B25" t="str">
            <v>Recoverable costs</v>
          </cell>
          <cell r="D25">
            <v>0</v>
          </cell>
          <cell r="E25">
            <v>0</v>
          </cell>
          <cell r="F25">
            <v>0</v>
          </cell>
          <cell r="G25">
            <v>240</v>
          </cell>
          <cell r="H25">
            <v>0</v>
          </cell>
          <cell r="I25">
            <v>0</v>
          </cell>
        </row>
        <row r="26">
          <cell r="B26" t="str">
            <v>Opening RAB 2010/11</v>
          </cell>
          <cell r="D26">
            <v>22484.106307484744</v>
          </cell>
          <cell r="E26">
            <v>320906.80357597553</v>
          </cell>
          <cell r="F26">
            <v>422970.3224954934</v>
          </cell>
          <cell r="G26">
            <v>301255</v>
          </cell>
          <cell r="H26">
            <v>486051.80246027705</v>
          </cell>
          <cell r="I26">
            <v>22484.106307484744</v>
          </cell>
        </row>
        <row r="27">
          <cell r="B27" t="str">
            <v>Total Depreciation</v>
          </cell>
          <cell r="D27">
            <v>892</v>
          </cell>
          <cell r="E27">
            <v>7826.9952091701352</v>
          </cell>
          <cell r="F27">
            <v>12593</v>
          </cell>
          <cell r="G27">
            <v>7121</v>
          </cell>
          <cell r="H27">
            <v>16828</v>
          </cell>
          <cell r="I27">
            <v>892</v>
          </cell>
        </row>
        <row r="28">
          <cell r="B28" t="str">
            <v>RAB of disposed assets</v>
          </cell>
          <cell r="D28">
            <v>0</v>
          </cell>
          <cell r="E28">
            <v>0</v>
          </cell>
          <cell r="F28">
            <v>328</v>
          </cell>
          <cell r="G28">
            <v>0</v>
          </cell>
          <cell r="H28">
            <v>450</v>
          </cell>
          <cell r="I28">
            <v>0</v>
          </cell>
        </row>
        <row r="29">
          <cell r="B29" t="str">
            <v>Gain/(loss) on sale of disposed assets</v>
          </cell>
          <cell r="D29">
            <v>0</v>
          </cell>
          <cell r="E29">
            <v>0</v>
          </cell>
          <cell r="F29">
            <v>585</v>
          </cell>
          <cell r="G29">
            <v>0</v>
          </cell>
          <cell r="H29">
            <v>531</v>
          </cell>
          <cell r="I29">
            <v>0</v>
          </cell>
        </row>
        <row r="30">
          <cell r="B30" t="str">
            <v>Value of commissioned assets</v>
          </cell>
          <cell r="D30">
            <v>715</v>
          </cell>
          <cell r="E30">
            <v>7775.6054301011363</v>
          </cell>
          <cell r="F30">
            <v>22745</v>
          </cell>
          <cell r="G30">
            <v>67</v>
          </cell>
          <cell r="H30">
            <v>11521</v>
          </cell>
          <cell r="I30">
            <v>715</v>
          </cell>
        </row>
        <row r="31">
          <cell r="B31" t="str">
            <v>Tax Depreciation</v>
          </cell>
          <cell r="D31">
            <v>787</v>
          </cell>
          <cell r="E31">
            <v>22606.893406940388</v>
          </cell>
          <cell r="F31">
            <v>26084</v>
          </cell>
          <cell r="G31">
            <v>4802</v>
          </cell>
          <cell r="H31">
            <v>13165</v>
          </cell>
          <cell r="I31">
            <v>787</v>
          </cell>
        </row>
        <row r="32">
          <cell r="B32" t="str">
            <v>Opening regulatory tax asset value 2010/11</v>
          </cell>
          <cell r="D32">
            <v>5785</v>
          </cell>
          <cell r="E32">
            <v>227938.067667247</v>
          </cell>
          <cell r="F32">
            <v>223466</v>
          </cell>
          <cell r="G32">
            <v>57040</v>
          </cell>
          <cell r="H32">
            <v>109768</v>
          </cell>
          <cell r="I32">
            <v>5785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Other regulated income</v>
          </cell>
          <cell r="C34">
            <v>0</v>
          </cell>
          <cell r="D34">
            <v>13.25</v>
          </cell>
          <cell r="E34">
            <v>146.19932499999999</v>
          </cell>
          <cell r="F34">
            <v>0</v>
          </cell>
          <cell r="G34">
            <v>0</v>
          </cell>
          <cell r="H34">
            <v>0</v>
          </cell>
          <cell r="I34">
            <v>13.25</v>
          </cell>
        </row>
        <row r="35">
          <cell r="B35" t="str">
            <v>Operating expenditure</v>
          </cell>
          <cell r="D35">
            <v>1332.3170536123812</v>
          </cell>
          <cell r="E35">
            <v>15396.216399752841</v>
          </cell>
          <cell r="F35">
            <v>19395</v>
          </cell>
          <cell r="G35">
            <v>8768</v>
          </cell>
          <cell r="H35">
            <v>30610</v>
          </cell>
          <cell r="I35">
            <v>1332.3170536123812</v>
          </cell>
        </row>
        <row r="36">
          <cell r="B36" t="str">
            <v>Opening RAB 2009/10</v>
          </cell>
          <cell r="D36">
            <v>22386</v>
          </cell>
          <cell r="E36">
            <v>312784.99132013501</v>
          </cell>
          <cell r="F36">
            <v>417809.19948243757</v>
          </cell>
          <cell r="G36">
            <v>301325</v>
          </cell>
          <cell r="H36">
            <v>485183.2976444278</v>
          </cell>
          <cell r="I36">
            <v>22386</v>
          </cell>
        </row>
        <row r="37">
          <cell r="B37" t="str">
            <v>Disposed assets 2009/10</v>
          </cell>
          <cell r="D37">
            <v>0</v>
          </cell>
          <cell r="E37">
            <v>0</v>
          </cell>
          <cell r="F37">
            <v>723</v>
          </cell>
          <cell r="G37">
            <v>0</v>
          </cell>
          <cell r="H37">
            <v>317</v>
          </cell>
          <cell r="I37">
            <v>0</v>
          </cell>
        </row>
        <row r="38">
          <cell r="B38" t="str">
            <v>Value of commissioned assets, 2009/10</v>
          </cell>
          <cell r="D38">
            <v>570</v>
          </cell>
          <cell r="E38">
            <v>11393</v>
          </cell>
          <cell r="F38">
            <v>12363</v>
          </cell>
          <cell r="G38">
            <v>376</v>
          </cell>
          <cell r="H38">
            <v>14510</v>
          </cell>
          <cell r="I38">
            <v>570</v>
          </cell>
        </row>
        <row r="39">
          <cell r="B39" t="str">
            <v>Opening regulatory tax asset value 2009/10</v>
          </cell>
          <cell r="D39">
            <v>5785</v>
          </cell>
          <cell r="E39">
            <v>246115</v>
          </cell>
          <cell r="F39">
            <v>240659</v>
          </cell>
          <cell r="G39">
            <v>61857</v>
          </cell>
          <cell r="H39">
            <v>109726.6850092409</v>
          </cell>
          <cell r="I39">
            <v>5785</v>
          </cell>
        </row>
        <row r="40">
          <cell r="B40" t="str">
            <v>Tax Depreciation 2009/10</v>
          </cell>
          <cell r="D40">
            <v>788</v>
          </cell>
          <cell r="E40">
            <v>24426</v>
          </cell>
          <cell r="F40">
            <v>26719</v>
          </cell>
          <cell r="G40">
            <v>4847</v>
          </cell>
          <cell r="H40">
            <v>13396.385181650627</v>
          </cell>
          <cell r="I40">
            <v>788</v>
          </cell>
        </row>
        <row r="41">
          <cell r="B41" t="str">
            <v>Weighted Average Remaining Life at year-end 2009/10</v>
          </cell>
          <cell r="D41">
            <v>31.775593173695835</v>
          </cell>
          <cell r="E41">
            <v>42</v>
          </cell>
          <cell r="F41">
            <v>43</v>
          </cell>
          <cell r="G41" t="str">
            <v>N/A</v>
          </cell>
          <cell r="H41" t="str">
            <v>N/A</v>
          </cell>
          <cell r="I41">
            <v>31.775593173695835</v>
          </cell>
        </row>
        <row r="42">
          <cell r="B42" t="str">
            <v>Use Weighted Average Price Cap or Total Revenue Cap</v>
          </cell>
          <cell r="C42">
            <v>0</v>
          </cell>
          <cell r="D42" t="str">
            <v>WAPC</v>
          </cell>
          <cell r="E42" t="str">
            <v>WAPC</v>
          </cell>
          <cell r="F42" t="str">
            <v>WAPC</v>
          </cell>
          <cell r="G42" t="str">
            <v>TRC</v>
          </cell>
          <cell r="H42" t="str">
            <v>TRC</v>
          </cell>
          <cell r="I42" t="str">
            <v>WAPC</v>
          </cell>
        </row>
        <row r="43">
          <cell r="B43" t="str">
            <v>Use Deferred Tax approach or Tax Payable approach</v>
          </cell>
          <cell r="D43" t="str">
            <v>Deferred</v>
          </cell>
          <cell r="E43" t="str">
            <v>Deferred</v>
          </cell>
          <cell r="F43" t="str">
            <v>Deferred</v>
          </cell>
          <cell r="G43" t="str">
            <v xml:space="preserve">T Payable </v>
          </cell>
          <cell r="H43" t="str">
            <v xml:space="preserve">T Payable </v>
          </cell>
          <cell r="I43" t="str">
            <v>Deferred</v>
          </cell>
        </row>
        <row r="44">
          <cell r="B44" t="str">
            <v>Supplier-specific X value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Information &amp; building blocks year-end</v>
          </cell>
          <cell r="D45" t="str">
            <v xml:space="preserve">June </v>
          </cell>
          <cell r="E45" t="str">
            <v xml:space="preserve">June </v>
          </cell>
          <cell r="F45" t="str">
            <v xml:space="preserve">June </v>
          </cell>
          <cell r="G45" t="str">
            <v>December</v>
          </cell>
          <cell r="H45" t="str">
            <v xml:space="preserve">June </v>
          </cell>
          <cell r="I45" t="str">
            <v xml:space="preserve">June </v>
          </cell>
        </row>
        <row r="46">
          <cell r="B46" t="str">
            <v>Pricing &amp; allowed revenue year-end</v>
          </cell>
          <cell r="D46" t="str">
            <v xml:space="preserve">September </v>
          </cell>
          <cell r="E46" t="str">
            <v xml:space="preserve">September </v>
          </cell>
          <cell r="F46" t="str">
            <v xml:space="preserve">September </v>
          </cell>
          <cell r="G46" t="str">
            <v>June</v>
          </cell>
          <cell r="H46" t="str">
            <v xml:space="preserve">September </v>
          </cell>
          <cell r="I46" t="str">
            <v xml:space="preserve">September </v>
          </cell>
        </row>
        <row r="47">
          <cell r="B47" t="str">
            <v>Term Credit Spread Differential Allowance</v>
          </cell>
          <cell r="C47">
            <v>0</v>
          </cell>
          <cell r="D47">
            <v>0</v>
          </cell>
          <cell r="E47">
            <v>0</v>
          </cell>
          <cell r="F47">
            <v>88</v>
          </cell>
          <cell r="G47">
            <v>0</v>
          </cell>
          <cell r="H47">
            <v>100</v>
          </cell>
          <cell r="I47">
            <v>0</v>
          </cell>
        </row>
        <row r="48">
          <cell r="B48" t="str">
            <v>Additional allowance re CPP costs</v>
          </cell>
          <cell r="D48">
            <v>398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</sheetData>
      <sheetData sheetId="2">
        <row r="11">
          <cell r="E11">
            <v>-3.4738345069688967E-2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"/>
      <sheetName val="Results"/>
      <sheetName val="IntraYr"/>
      <sheetName val="Master"/>
      <sheetName val="GasNet_CC"/>
      <sheetName val="PowerCo"/>
      <sheetName val="Vector_Dist"/>
      <sheetName val="Maui"/>
      <sheetName val="Vector_Trans"/>
      <sheetName val="GasNet_Supp"/>
      <sheetName val="CPI"/>
    </sheetNames>
    <sheetDataSet>
      <sheetData sheetId="0"/>
      <sheetData sheetId="1">
        <row r="22">
          <cell r="B22" t="str">
            <v>Inputs Anchor</v>
          </cell>
          <cell r="C22">
            <v>0</v>
          </cell>
          <cell r="D22" t="str">
            <v>GasNet_CC</v>
          </cell>
          <cell r="E22" t="str">
            <v>Powerco</v>
          </cell>
          <cell r="F22" t="str">
            <v>Vector_Dist</v>
          </cell>
          <cell r="G22" t="str">
            <v>Maui</v>
          </cell>
          <cell r="H22" t="str">
            <v>Vector_Trans</v>
          </cell>
          <cell r="I22" t="str">
            <v>GasNet_Supp</v>
          </cell>
        </row>
        <row r="23">
          <cell r="B23" t="str">
            <v>Revenue through Prices</v>
          </cell>
          <cell r="D23">
            <v>4218.4803100000008</v>
          </cell>
          <cell r="E23">
            <v>44264.5435</v>
          </cell>
          <cell r="F23">
            <v>77777</v>
          </cell>
          <cell r="G23">
            <v>38541</v>
          </cell>
          <cell r="H23">
            <v>113468</v>
          </cell>
          <cell r="I23">
            <v>4218.4803100000008</v>
          </cell>
        </row>
        <row r="24">
          <cell r="B24" t="str">
            <v>Pass-through costs</v>
          </cell>
          <cell r="D24">
            <v>44.899550000000005</v>
          </cell>
          <cell r="E24">
            <v>1369.2731349999997</v>
          </cell>
          <cell r="F24">
            <v>1003.1098499999998</v>
          </cell>
          <cell r="G24">
            <v>500</v>
          </cell>
          <cell r="H24">
            <v>766.99468000000002</v>
          </cell>
          <cell r="I24">
            <v>44.899550000000005</v>
          </cell>
        </row>
        <row r="25">
          <cell r="B25" t="str">
            <v>Recoverable costs</v>
          </cell>
          <cell r="D25">
            <v>0</v>
          </cell>
          <cell r="E25">
            <v>0</v>
          </cell>
          <cell r="F25">
            <v>0</v>
          </cell>
          <cell r="G25">
            <v>240</v>
          </cell>
          <cell r="H25">
            <v>0</v>
          </cell>
          <cell r="I25">
            <v>0</v>
          </cell>
        </row>
        <row r="26">
          <cell r="B26" t="str">
            <v>Opening RAB 2010/11</v>
          </cell>
          <cell r="D26">
            <v>22484.106307484744</v>
          </cell>
          <cell r="E26">
            <v>320906.80357597553</v>
          </cell>
          <cell r="F26">
            <v>422970.3224954934</v>
          </cell>
          <cell r="G26">
            <v>301255</v>
          </cell>
          <cell r="H26">
            <v>486051.80246027705</v>
          </cell>
          <cell r="I26">
            <v>22484.106307484744</v>
          </cell>
        </row>
        <row r="27">
          <cell r="B27" t="str">
            <v>Total Depreciation</v>
          </cell>
          <cell r="D27">
            <v>892</v>
          </cell>
          <cell r="E27">
            <v>7826.9952091701352</v>
          </cell>
          <cell r="F27">
            <v>12593</v>
          </cell>
          <cell r="G27">
            <v>7121</v>
          </cell>
          <cell r="H27">
            <v>16828</v>
          </cell>
          <cell r="I27">
            <v>892</v>
          </cell>
        </row>
        <row r="28">
          <cell r="B28" t="str">
            <v>RAB of disposed assets</v>
          </cell>
          <cell r="D28">
            <v>0</v>
          </cell>
          <cell r="E28">
            <v>0</v>
          </cell>
          <cell r="F28">
            <v>328</v>
          </cell>
          <cell r="G28">
            <v>0</v>
          </cell>
          <cell r="H28">
            <v>450</v>
          </cell>
          <cell r="I28">
            <v>0</v>
          </cell>
        </row>
        <row r="29">
          <cell r="B29" t="str">
            <v>Gain/(loss) on sale of disposed assets</v>
          </cell>
          <cell r="D29">
            <v>0</v>
          </cell>
          <cell r="E29">
            <v>0</v>
          </cell>
          <cell r="F29">
            <v>585</v>
          </cell>
          <cell r="G29">
            <v>0</v>
          </cell>
          <cell r="H29">
            <v>531</v>
          </cell>
          <cell r="I29">
            <v>0</v>
          </cell>
        </row>
        <row r="30">
          <cell r="B30" t="str">
            <v>Value of commissioned assets</v>
          </cell>
          <cell r="D30">
            <v>715</v>
          </cell>
          <cell r="E30">
            <v>7775.6054301011363</v>
          </cell>
          <cell r="F30">
            <v>22745</v>
          </cell>
          <cell r="G30">
            <v>67</v>
          </cell>
          <cell r="H30">
            <v>11521</v>
          </cell>
          <cell r="I30">
            <v>715</v>
          </cell>
        </row>
        <row r="31">
          <cell r="B31" t="str">
            <v>Tax Depreciation</v>
          </cell>
          <cell r="D31">
            <v>787</v>
          </cell>
          <cell r="E31">
            <v>22606.893406940388</v>
          </cell>
          <cell r="F31">
            <v>26084</v>
          </cell>
          <cell r="G31">
            <v>4802</v>
          </cell>
          <cell r="H31">
            <v>13165</v>
          </cell>
          <cell r="I31">
            <v>787</v>
          </cell>
        </row>
        <row r="32">
          <cell r="B32" t="str">
            <v>Opening regulatory tax asset value 2010/11</v>
          </cell>
          <cell r="D32">
            <v>5785</v>
          </cell>
          <cell r="E32">
            <v>227938.067667247</v>
          </cell>
          <cell r="F32">
            <v>223466</v>
          </cell>
          <cell r="G32">
            <v>57040</v>
          </cell>
          <cell r="H32">
            <v>109768</v>
          </cell>
          <cell r="I32">
            <v>5785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Other regulated income</v>
          </cell>
          <cell r="C34">
            <v>0</v>
          </cell>
          <cell r="D34">
            <v>13.25</v>
          </cell>
          <cell r="E34">
            <v>146.19932499999999</v>
          </cell>
          <cell r="F34">
            <v>0</v>
          </cell>
          <cell r="G34">
            <v>0</v>
          </cell>
          <cell r="H34">
            <v>0</v>
          </cell>
          <cell r="I34">
            <v>13.25</v>
          </cell>
        </row>
        <row r="35">
          <cell r="B35" t="str">
            <v>Operating expenditure</v>
          </cell>
          <cell r="D35">
            <v>1332.3170536123812</v>
          </cell>
          <cell r="E35">
            <v>15396.216399752841</v>
          </cell>
          <cell r="F35">
            <v>19395</v>
          </cell>
          <cell r="G35">
            <v>8768</v>
          </cell>
          <cell r="H35">
            <v>30610</v>
          </cell>
          <cell r="I35">
            <v>1332.3170536123812</v>
          </cell>
        </row>
        <row r="36">
          <cell r="B36" t="str">
            <v>Opening RAB 2009/10</v>
          </cell>
          <cell r="D36">
            <v>22386</v>
          </cell>
          <cell r="E36">
            <v>312784.99132013501</v>
          </cell>
          <cell r="F36">
            <v>417809.19948243757</v>
          </cell>
          <cell r="G36">
            <v>301325</v>
          </cell>
          <cell r="H36">
            <v>485183.2976444278</v>
          </cell>
          <cell r="I36">
            <v>22386</v>
          </cell>
        </row>
        <row r="37">
          <cell r="B37" t="str">
            <v>Disposed assets 2009/10</v>
          </cell>
          <cell r="D37">
            <v>0</v>
          </cell>
          <cell r="E37">
            <v>0</v>
          </cell>
          <cell r="F37">
            <v>723</v>
          </cell>
          <cell r="G37">
            <v>0</v>
          </cell>
          <cell r="H37">
            <v>317</v>
          </cell>
          <cell r="I37">
            <v>0</v>
          </cell>
        </row>
        <row r="38">
          <cell r="B38" t="str">
            <v>Value of commissioned assets, 2009/10</v>
          </cell>
          <cell r="D38">
            <v>570</v>
          </cell>
          <cell r="E38">
            <v>11393</v>
          </cell>
          <cell r="F38">
            <v>12363</v>
          </cell>
          <cell r="G38">
            <v>376</v>
          </cell>
          <cell r="H38">
            <v>14510</v>
          </cell>
          <cell r="I38">
            <v>570</v>
          </cell>
        </row>
        <row r="39">
          <cell r="B39" t="str">
            <v>Opening regulatory tax asset value 2009/10</v>
          </cell>
          <cell r="D39">
            <v>5785</v>
          </cell>
          <cell r="E39">
            <v>246115</v>
          </cell>
          <cell r="F39">
            <v>240659</v>
          </cell>
          <cell r="G39">
            <v>61857</v>
          </cell>
          <cell r="H39">
            <v>109726.6850092409</v>
          </cell>
          <cell r="I39">
            <v>5785</v>
          </cell>
        </row>
        <row r="40">
          <cell r="B40" t="str">
            <v>Tax Depreciation 2009/10</v>
          </cell>
          <cell r="D40">
            <v>788</v>
          </cell>
          <cell r="E40">
            <v>24426</v>
          </cell>
          <cell r="F40">
            <v>26719</v>
          </cell>
          <cell r="G40">
            <v>4847</v>
          </cell>
          <cell r="H40">
            <v>13396.385181650627</v>
          </cell>
          <cell r="I40">
            <v>788</v>
          </cell>
        </row>
        <row r="41">
          <cell r="B41" t="str">
            <v>Weighted Average Remaining Life at year-end 2009/10</v>
          </cell>
          <cell r="D41">
            <v>31.775593173695835</v>
          </cell>
          <cell r="E41">
            <v>42</v>
          </cell>
          <cell r="F41">
            <v>43</v>
          </cell>
          <cell r="G41" t="str">
            <v>N/A</v>
          </cell>
          <cell r="H41" t="str">
            <v>N/A</v>
          </cell>
          <cell r="I41">
            <v>31.775593173695835</v>
          </cell>
        </row>
        <row r="42">
          <cell r="B42" t="str">
            <v>Use Weighted Average Price Cap or Total Revenue Cap</v>
          </cell>
          <cell r="C42">
            <v>0</v>
          </cell>
          <cell r="D42" t="str">
            <v>WAPC</v>
          </cell>
          <cell r="E42" t="str">
            <v>WAPC</v>
          </cell>
          <cell r="F42" t="str">
            <v>WAPC</v>
          </cell>
          <cell r="G42" t="str">
            <v>TRC</v>
          </cell>
          <cell r="H42" t="str">
            <v>TRC</v>
          </cell>
          <cell r="I42" t="str">
            <v>WAPC</v>
          </cell>
        </row>
        <row r="43">
          <cell r="B43" t="str">
            <v>Use Deferred Tax approach or Tax Payable approach</v>
          </cell>
          <cell r="D43" t="str">
            <v>Deferred</v>
          </cell>
          <cell r="E43" t="str">
            <v>Deferred</v>
          </cell>
          <cell r="F43" t="str">
            <v>Deferred</v>
          </cell>
          <cell r="G43" t="str">
            <v xml:space="preserve">T Payable </v>
          </cell>
          <cell r="H43" t="str">
            <v xml:space="preserve">T Payable </v>
          </cell>
          <cell r="I43" t="str">
            <v>Deferred</v>
          </cell>
        </row>
        <row r="44">
          <cell r="B44" t="str">
            <v>Supplier-specific X value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Information &amp; building blocks year-end</v>
          </cell>
          <cell r="D45" t="str">
            <v xml:space="preserve">June </v>
          </cell>
          <cell r="E45" t="str">
            <v xml:space="preserve">June </v>
          </cell>
          <cell r="F45" t="str">
            <v xml:space="preserve">June </v>
          </cell>
          <cell r="G45" t="str">
            <v>December</v>
          </cell>
          <cell r="H45" t="str">
            <v xml:space="preserve">June </v>
          </cell>
          <cell r="I45" t="str">
            <v xml:space="preserve">June </v>
          </cell>
        </row>
        <row r="46">
          <cell r="B46" t="str">
            <v>Pricing &amp; allowed revenue year-end</v>
          </cell>
          <cell r="D46" t="str">
            <v xml:space="preserve">September </v>
          </cell>
          <cell r="E46" t="str">
            <v xml:space="preserve">September </v>
          </cell>
          <cell r="F46" t="str">
            <v xml:space="preserve">September </v>
          </cell>
          <cell r="G46" t="str">
            <v>June</v>
          </cell>
          <cell r="H46" t="str">
            <v xml:space="preserve">September </v>
          </cell>
          <cell r="I46" t="str">
            <v xml:space="preserve">September </v>
          </cell>
        </row>
        <row r="47">
          <cell r="B47" t="str">
            <v>Term Credit Spread Differential Allowance</v>
          </cell>
          <cell r="C47">
            <v>0</v>
          </cell>
          <cell r="D47">
            <v>0</v>
          </cell>
          <cell r="E47">
            <v>0</v>
          </cell>
          <cell r="F47">
            <v>88</v>
          </cell>
          <cell r="G47">
            <v>0</v>
          </cell>
          <cell r="H47">
            <v>100</v>
          </cell>
          <cell r="I47">
            <v>0</v>
          </cell>
        </row>
        <row r="48">
          <cell r="B48" t="str">
            <v>Additional allowance re CPP costs</v>
          </cell>
          <cell r="D48">
            <v>398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</sheetData>
      <sheetData sheetId="2">
        <row r="11">
          <cell r="E11">
            <v>-3.4738345069688967E-2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EDB templat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8"/>
  <sheetViews>
    <sheetView showGridLines="0" tabSelected="1" view="pageBreakPreview" zoomScaleNormal="100" zoomScaleSheetLayoutView="100" workbookViewId="0"/>
  </sheetViews>
  <sheetFormatPr defaultColWidth="9.140625" defaultRowHeight="1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4" ht="15" customHeight="1">
      <c r="A1" s="27"/>
      <c r="B1" s="27"/>
      <c r="C1" s="27"/>
      <c r="D1" s="27"/>
    </row>
    <row r="2" spans="1:4" ht="189" customHeight="1">
      <c r="A2" s="6"/>
      <c r="B2" s="27"/>
      <c r="C2" s="27"/>
      <c r="D2" s="27"/>
    </row>
    <row r="3" spans="1:4" ht="22.5" customHeight="1">
      <c r="A3" s="5" t="s">
        <v>57</v>
      </c>
      <c r="B3" s="28"/>
      <c r="C3" s="28"/>
      <c r="D3" s="28"/>
    </row>
    <row r="4" spans="1:4" ht="22.5" customHeight="1">
      <c r="A4" s="5" t="s">
        <v>58</v>
      </c>
      <c r="B4" s="28"/>
      <c r="C4" s="28"/>
      <c r="D4" s="28"/>
    </row>
    <row r="5" spans="1:4" ht="22.5" customHeight="1">
      <c r="A5" s="5" t="s">
        <v>69</v>
      </c>
      <c r="B5" s="28"/>
      <c r="C5" s="28"/>
      <c r="D5" s="28"/>
    </row>
    <row r="6" spans="1:4" s="7" customFormat="1" ht="22.5" customHeight="1">
      <c r="A6" s="4"/>
      <c r="B6" s="28"/>
      <c r="C6" s="28"/>
      <c r="D6" s="28"/>
    </row>
    <row r="7" spans="1:4" ht="42" customHeight="1">
      <c r="A7" s="27"/>
      <c r="B7" s="27"/>
      <c r="C7" s="27"/>
      <c r="D7" s="27"/>
    </row>
    <row r="8" spans="1:4" ht="15" customHeight="1">
      <c r="A8" s="27"/>
      <c r="B8" s="27"/>
      <c r="C8" s="27"/>
      <c r="D8" s="27"/>
    </row>
    <row r="9" spans="1:4" ht="15" customHeight="1">
      <c r="A9" s="27"/>
      <c r="B9" s="27"/>
      <c r="C9" s="27"/>
      <c r="D9" s="27"/>
    </row>
    <row r="10" spans="1:4" ht="15" customHeight="1">
      <c r="A10" s="27"/>
      <c r="B10" s="27"/>
      <c r="C10" s="27"/>
      <c r="D10" s="27"/>
    </row>
    <row r="11" spans="1:4" ht="15" customHeight="1">
      <c r="A11" s="27"/>
      <c r="B11" s="27"/>
      <c r="C11" s="27"/>
      <c r="D11" s="27"/>
    </row>
    <row r="12" spans="1:4" ht="15" customHeight="1">
      <c r="A12" s="27"/>
      <c r="B12" s="27"/>
      <c r="C12" s="27"/>
      <c r="D12" s="27"/>
    </row>
    <row r="13" spans="1:4" ht="15" customHeight="1">
      <c r="A13" s="27"/>
      <c r="B13" s="27"/>
      <c r="C13" s="27"/>
      <c r="D13" s="27"/>
    </row>
    <row r="14" spans="1:4" ht="15" customHeight="1">
      <c r="A14" s="27"/>
      <c r="B14" s="27"/>
      <c r="C14" s="27"/>
      <c r="D14" s="27"/>
    </row>
    <row r="15" spans="1:4" ht="15" customHeight="1">
      <c r="A15" s="27"/>
      <c r="B15" s="27"/>
      <c r="C15" s="27"/>
      <c r="D15" s="27"/>
    </row>
    <row r="16" spans="1:4" ht="15" customHeight="1">
      <c r="A16" s="27"/>
      <c r="B16" s="27"/>
      <c r="C16" s="27"/>
      <c r="D16" s="27"/>
    </row>
    <row r="17" spans="1:4" ht="15" customHeight="1">
      <c r="A17" s="3" t="s">
        <v>68</v>
      </c>
      <c r="B17" s="28"/>
      <c r="C17" s="28"/>
      <c r="D17" s="28"/>
    </row>
    <row r="18" spans="1:4" ht="15" customHeight="1">
      <c r="A18" s="27"/>
      <c r="B18" s="27"/>
      <c r="C18" s="27"/>
      <c r="D18" s="27"/>
    </row>
  </sheetData>
  <pageMargins left="0.7" right="0.7" top="0.75" bottom="0.75" header="0.3" footer="0.3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24"/>
  <sheetViews>
    <sheetView showGridLines="0" view="pageBreakPreview" zoomScaleNormal="100" zoomScaleSheetLayoutView="100" workbookViewId="0"/>
  </sheetViews>
  <sheetFormatPr defaultRowHeight="15"/>
  <cols>
    <col min="1" max="1" width="4" customWidth="1"/>
    <col min="4" max="4" width="124.140625" customWidth="1"/>
    <col min="5" max="5" width="2.7109375" customWidth="1"/>
  </cols>
  <sheetData>
    <row r="1" spans="1:2" ht="26.25">
      <c r="A1" s="2" t="s">
        <v>73</v>
      </c>
    </row>
    <row r="2" spans="1:2">
      <c r="A2" s="13"/>
    </row>
    <row r="3" spans="1:2" ht="23.25">
      <c r="A3" s="129" t="s">
        <v>74</v>
      </c>
    </row>
    <row r="4" spans="1:2">
      <c r="A4" s="9"/>
      <c r="B4" t="s">
        <v>77</v>
      </c>
    </row>
    <row r="5" spans="1:2">
      <c r="A5" s="9"/>
    </row>
    <row r="6" spans="1:2" ht="23.25">
      <c r="A6" s="129" t="s">
        <v>75</v>
      </c>
    </row>
    <row r="7" spans="1:2">
      <c r="A7" s="12"/>
    </row>
    <row r="8" spans="1:2">
      <c r="A8" s="7"/>
      <c r="B8" s="7"/>
    </row>
    <row r="9" spans="1:2">
      <c r="A9" s="7"/>
      <c r="B9" s="7"/>
    </row>
    <row r="10" spans="1:2">
      <c r="A10" s="7"/>
      <c r="B10" s="7"/>
    </row>
    <row r="11" spans="1:2">
      <c r="A11" s="7"/>
      <c r="B11" s="7"/>
    </row>
    <row r="12" spans="1:2">
      <c r="A12" s="7"/>
      <c r="B12" s="7"/>
    </row>
    <row r="13" spans="1:2">
      <c r="A13" s="7"/>
      <c r="B13" s="7"/>
    </row>
    <row r="14" spans="1:2">
      <c r="A14" s="7"/>
      <c r="B14" s="7"/>
    </row>
    <row r="15" spans="1:2">
      <c r="A15" s="7"/>
      <c r="B15" s="7"/>
    </row>
    <row r="16" spans="1:2">
      <c r="A16" s="7"/>
      <c r="B16" s="7"/>
    </row>
    <row r="17" spans="1:2">
      <c r="A17" s="11"/>
    </row>
    <row r="18" spans="1:2">
      <c r="A18" s="7"/>
      <c r="B18" s="7"/>
    </row>
    <row r="19" spans="1:2">
      <c r="A19" s="7"/>
      <c r="B19" s="7"/>
    </row>
    <row r="20" spans="1:2">
      <c r="A20" s="7"/>
      <c r="B20" s="7"/>
    </row>
    <row r="21" spans="1:2">
      <c r="B21" s="14"/>
    </row>
    <row r="22" spans="1:2">
      <c r="A22" s="7"/>
      <c r="B22" s="7"/>
    </row>
    <row r="23" spans="1:2">
      <c r="A23" s="7"/>
      <c r="B23" s="7"/>
    </row>
    <row r="24" spans="1:2">
      <c r="A24" s="8"/>
      <c r="B24" s="7"/>
    </row>
  </sheetData>
  <pageMargins left="0.39370078740157483" right="0.39370078740157483" top="0.47244094488188981" bottom="0.74803149606299213" header="0.31496062992125984" footer="0.31496062992125984"/>
  <pageSetup paperSize="9" scale="65" fitToHeight="0" orientation="portrait" r:id="rId1"/>
  <headerFooter>
    <oddFooter>&amp;L&amp;F&amp;C&amp;A&amp;R&amp;P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showGridLines="0" view="pageBreakPreview" zoomScaleNormal="100" zoomScaleSheetLayoutView="100" workbookViewId="0"/>
  </sheetViews>
  <sheetFormatPr defaultRowHeight="11.25"/>
  <cols>
    <col min="1" max="1" width="4.140625" style="36" customWidth="1"/>
    <col min="2" max="2" width="8.7109375" style="36" customWidth="1"/>
    <col min="3" max="3" width="11.140625" style="36" customWidth="1"/>
    <col min="4" max="5" width="6.7109375" style="36" customWidth="1"/>
    <col min="6" max="6" width="2.7109375" style="36" customWidth="1"/>
    <col min="7" max="7" width="6.7109375" style="36" customWidth="1"/>
    <col min="8" max="8" width="2.7109375" style="36" customWidth="1"/>
    <col min="9" max="9" width="6.7109375" style="36" customWidth="1"/>
    <col min="10" max="10" width="2.7109375" style="36" customWidth="1"/>
    <col min="11" max="11" width="6.7109375" style="36" customWidth="1"/>
    <col min="12" max="12" width="2.7109375" style="36" customWidth="1"/>
    <col min="13" max="13" width="6.7109375" style="36" customWidth="1"/>
    <col min="14" max="14" width="2.7109375" style="36" customWidth="1"/>
    <col min="15" max="15" width="6.7109375" style="36" customWidth="1"/>
    <col min="16" max="16" width="2.7109375" style="36" customWidth="1"/>
    <col min="17" max="17" width="6.7109375" style="36" customWidth="1"/>
    <col min="18" max="18" width="2.7109375" style="36" customWidth="1"/>
    <col min="19" max="19" width="6.7109375" style="36" customWidth="1"/>
    <col min="20" max="21" width="2.7109375" style="36" customWidth="1"/>
    <col min="22" max="256" width="9.140625" style="36"/>
    <col min="257" max="257" width="4.140625" style="36" customWidth="1"/>
    <col min="258" max="258" width="8.7109375" style="36" customWidth="1"/>
    <col min="259" max="259" width="6.7109375" style="36" customWidth="1"/>
    <col min="260" max="260" width="2.7109375" style="36" customWidth="1"/>
    <col min="261" max="261" width="6.7109375" style="36" customWidth="1"/>
    <col min="262" max="262" width="2.7109375" style="36" customWidth="1"/>
    <col min="263" max="263" width="6.7109375" style="36" customWidth="1"/>
    <col min="264" max="264" width="2.7109375" style="36" customWidth="1"/>
    <col min="265" max="265" width="6.7109375" style="36" customWidth="1"/>
    <col min="266" max="266" width="2.7109375" style="36" customWidth="1"/>
    <col min="267" max="267" width="6.7109375" style="36" customWidth="1"/>
    <col min="268" max="268" width="2.7109375" style="36" customWidth="1"/>
    <col min="269" max="269" width="6.7109375" style="36" customWidth="1"/>
    <col min="270" max="270" width="2.7109375" style="36" customWidth="1"/>
    <col min="271" max="271" width="6.7109375" style="36" customWidth="1"/>
    <col min="272" max="272" width="2.7109375" style="36" customWidth="1"/>
    <col min="273" max="273" width="6.7109375" style="36" customWidth="1"/>
    <col min="274" max="274" width="2.7109375" style="36" customWidth="1"/>
    <col min="275" max="275" width="6.7109375" style="36" customWidth="1"/>
    <col min="276" max="276" width="2.7109375" style="36" customWidth="1"/>
    <col min="277" max="512" width="9.140625" style="36"/>
    <col min="513" max="513" width="4.140625" style="36" customWidth="1"/>
    <col min="514" max="514" width="8.7109375" style="36" customWidth="1"/>
    <col min="515" max="515" width="6.7109375" style="36" customWidth="1"/>
    <col min="516" max="516" width="2.7109375" style="36" customWidth="1"/>
    <col min="517" max="517" width="6.7109375" style="36" customWidth="1"/>
    <col min="518" max="518" width="2.7109375" style="36" customWidth="1"/>
    <col min="519" max="519" width="6.7109375" style="36" customWidth="1"/>
    <col min="520" max="520" width="2.7109375" style="36" customWidth="1"/>
    <col min="521" max="521" width="6.7109375" style="36" customWidth="1"/>
    <col min="522" max="522" width="2.7109375" style="36" customWidth="1"/>
    <col min="523" max="523" width="6.7109375" style="36" customWidth="1"/>
    <col min="524" max="524" width="2.7109375" style="36" customWidth="1"/>
    <col min="525" max="525" width="6.7109375" style="36" customWidth="1"/>
    <col min="526" max="526" width="2.7109375" style="36" customWidth="1"/>
    <col min="527" max="527" width="6.7109375" style="36" customWidth="1"/>
    <col min="528" max="528" width="2.7109375" style="36" customWidth="1"/>
    <col min="529" max="529" width="6.7109375" style="36" customWidth="1"/>
    <col min="530" max="530" width="2.7109375" style="36" customWidth="1"/>
    <col min="531" max="531" width="6.7109375" style="36" customWidth="1"/>
    <col min="532" max="532" width="2.7109375" style="36" customWidth="1"/>
    <col min="533" max="768" width="9.140625" style="36"/>
    <col min="769" max="769" width="4.140625" style="36" customWidth="1"/>
    <col min="770" max="770" width="8.7109375" style="36" customWidth="1"/>
    <col min="771" max="771" width="6.7109375" style="36" customWidth="1"/>
    <col min="772" max="772" width="2.7109375" style="36" customWidth="1"/>
    <col min="773" max="773" width="6.7109375" style="36" customWidth="1"/>
    <col min="774" max="774" width="2.7109375" style="36" customWidth="1"/>
    <col min="775" max="775" width="6.7109375" style="36" customWidth="1"/>
    <col min="776" max="776" width="2.7109375" style="36" customWidth="1"/>
    <col min="777" max="777" width="6.7109375" style="36" customWidth="1"/>
    <col min="778" max="778" width="2.7109375" style="36" customWidth="1"/>
    <col min="779" max="779" width="6.7109375" style="36" customWidth="1"/>
    <col min="780" max="780" width="2.7109375" style="36" customWidth="1"/>
    <col min="781" max="781" width="6.7109375" style="36" customWidth="1"/>
    <col min="782" max="782" width="2.7109375" style="36" customWidth="1"/>
    <col min="783" max="783" width="6.7109375" style="36" customWidth="1"/>
    <col min="784" max="784" width="2.7109375" style="36" customWidth="1"/>
    <col min="785" max="785" width="6.7109375" style="36" customWidth="1"/>
    <col min="786" max="786" width="2.7109375" style="36" customWidth="1"/>
    <col min="787" max="787" width="6.7109375" style="36" customWidth="1"/>
    <col min="788" max="788" width="2.7109375" style="36" customWidth="1"/>
    <col min="789" max="1024" width="9.140625" style="36"/>
    <col min="1025" max="1025" width="4.140625" style="36" customWidth="1"/>
    <col min="1026" max="1026" width="8.7109375" style="36" customWidth="1"/>
    <col min="1027" max="1027" width="6.7109375" style="36" customWidth="1"/>
    <col min="1028" max="1028" width="2.7109375" style="36" customWidth="1"/>
    <col min="1029" max="1029" width="6.7109375" style="36" customWidth="1"/>
    <col min="1030" max="1030" width="2.7109375" style="36" customWidth="1"/>
    <col min="1031" max="1031" width="6.7109375" style="36" customWidth="1"/>
    <col min="1032" max="1032" width="2.7109375" style="36" customWidth="1"/>
    <col min="1033" max="1033" width="6.7109375" style="36" customWidth="1"/>
    <col min="1034" max="1034" width="2.7109375" style="36" customWidth="1"/>
    <col min="1035" max="1035" width="6.7109375" style="36" customWidth="1"/>
    <col min="1036" max="1036" width="2.7109375" style="36" customWidth="1"/>
    <col min="1037" max="1037" width="6.7109375" style="36" customWidth="1"/>
    <col min="1038" max="1038" width="2.7109375" style="36" customWidth="1"/>
    <col min="1039" max="1039" width="6.7109375" style="36" customWidth="1"/>
    <col min="1040" max="1040" width="2.7109375" style="36" customWidth="1"/>
    <col min="1041" max="1041" width="6.7109375" style="36" customWidth="1"/>
    <col min="1042" max="1042" width="2.7109375" style="36" customWidth="1"/>
    <col min="1043" max="1043" width="6.7109375" style="36" customWidth="1"/>
    <col min="1044" max="1044" width="2.7109375" style="36" customWidth="1"/>
    <col min="1045" max="1280" width="9.140625" style="36"/>
    <col min="1281" max="1281" width="4.140625" style="36" customWidth="1"/>
    <col min="1282" max="1282" width="8.7109375" style="36" customWidth="1"/>
    <col min="1283" max="1283" width="6.7109375" style="36" customWidth="1"/>
    <col min="1284" max="1284" width="2.7109375" style="36" customWidth="1"/>
    <col min="1285" max="1285" width="6.7109375" style="36" customWidth="1"/>
    <col min="1286" max="1286" width="2.7109375" style="36" customWidth="1"/>
    <col min="1287" max="1287" width="6.7109375" style="36" customWidth="1"/>
    <col min="1288" max="1288" width="2.7109375" style="36" customWidth="1"/>
    <col min="1289" max="1289" width="6.7109375" style="36" customWidth="1"/>
    <col min="1290" max="1290" width="2.7109375" style="36" customWidth="1"/>
    <col min="1291" max="1291" width="6.7109375" style="36" customWidth="1"/>
    <col min="1292" max="1292" width="2.7109375" style="36" customWidth="1"/>
    <col min="1293" max="1293" width="6.7109375" style="36" customWidth="1"/>
    <col min="1294" max="1294" width="2.7109375" style="36" customWidth="1"/>
    <col min="1295" max="1295" width="6.7109375" style="36" customWidth="1"/>
    <col min="1296" max="1296" width="2.7109375" style="36" customWidth="1"/>
    <col min="1297" max="1297" width="6.7109375" style="36" customWidth="1"/>
    <col min="1298" max="1298" width="2.7109375" style="36" customWidth="1"/>
    <col min="1299" max="1299" width="6.7109375" style="36" customWidth="1"/>
    <col min="1300" max="1300" width="2.7109375" style="36" customWidth="1"/>
    <col min="1301" max="1536" width="9.140625" style="36"/>
    <col min="1537" max="1537" width="4.140625" style="36" customWidth="1"/>
    <col min="1538" max="1538" width="8.7109375" style="36" customWidth="1"/>
    <col min="1539" max="1539" width="6.7109375" style="36" customWidth="1"/>
    <col min="1540" max="1540" width="2.7109375" style="36" customWidth="1"/>
    <col min="1541" max="1541" width="6.7109375" style="36" customWidth="1"/>
    <col min="1542" max="1542" width="2.7109375" style="36" customWidth="1"/>
    <col min="1543" max="1543" width="6.7109375" style="36" customWidth="1"/>
    <col min="1544" max="1544" width="2.7109375" style="36" customWidth="1"/>
    <col min="1545" max="1545" width="6.7109375" style="36" customWidth="1"/>
    <col min="1546" max="1546" width="2.7109375" style="36" customWidth="1"/>
    <col min="1547" max="1547" width="6.7109375" style="36" customWidth="1"/>
    <col min="1548" max="1548" width="2.7109375" style="36" customWidth="1"/>
    <col min="1549" max="1549" width="6.7109375" style="36" customWidth="1"/>
    <col min="1550" max="1550" width="2.7109375" style="36" customWidth="1"/>
    <col min="1551" max="1551" width="6.7109375" style="36" customWidth="1"/>
    <col min="1552" max="1552" width="2.7109375" style="36" customWidth="1"/>
    <col min="1553" max="1553" width="6.7109375" style="36" customWidth="1"/>
    <col min="1554" max="1554" width="2.7109375" style="36" customWidth="1"/>
    <col min="1555" max="1555" width="6.7109375" style="36" customWidth="1"/>
    <col min="1556" max="1556" width="2.7109375" style="36" customWidth="1"/>
    <col min="1557" max="1792" width="9.140625" style="36"/>
    <col min="1793" max="1793" width="4.140625" style="36" customWidth="1"/>
    <col min="1794" max="1794" width="8.7109375" style="36" customWidth="1"/>
    <col min="1795" max="1795" width="6.7109375" style="36" customWidth="1"/>
    <col min="1796" max="1796" width="2.7109375" style="36" customWidth="1"/>
    <col min="1797" max="1797" width="6.7109375" style="36" customWidth="1"/>
    <col min="1798" max="1798" width="2.7109375" style="36" customWidth="1"/>
    <col min="1799" max="1799" width="6.7109375" style="36" customWidth="1"/>
    <col min="1800" max="1800" width="2.7109375" style="36" customWidth="1"/>
    <col min="1801" max="1801" width="6.7109375" style="36" customWidth="1"/>
    <col min="1802" max="1802" width="2.7109375" style="36" customWidth="1"/>
    <col min="1803" max="1803" width="6.7109375" style="36" customWidth="1"/>
    <col min="1804" max="1804" width="2.7109375" style="36" customWidth="1"/>
    <col min="1805" max="1805" width="6.7109375" style="36" customWidth="1"/>
    <col min="1806" max="1806" width="2.7109375" style="36" customWidth="1"/>
    <col min="1807" max="1807" width="6.7109375" style="36" customWidth="1"/>
    <col min="1808" max="1808" width="2.7109375" style="36" customWidth="1"/>
    <col min="1809" max="1809" width="6.7109375" style="36" customWidth="1"/>
    <col min="1810" max="1810" width="2.7109375" style="36" customWidth="1"/>
    <col min="1811" max="1811" width="6.7109375" style="36" customWidth="1"/>
    <col min="1812" max="1812" width="2.7109375" style="36" customWidth="1"/>
    <col min="1813" max="2048" width="9.140625" style="36"/>
    <col min="2049" max="2049" width="4.140625" style="36" customWidth="1"/>
    <col min="2050" max="2050" width="8.7109375" style="36" customWidth="1"/>
    <col min="2051" max="2051" width="6.7109375" style="36" customWidth="1"/>
    <col min="2052" max="2052" width="2.7109375" style="36" customWidth="1"/>
    <col min="2053" max="2053" width="6.7109375" style="36" customWidth="1"/>
    <col min="2054" max="2054" width="2.7109375" style="36" customWidth="1"/>
    <col min="2055" max="2055" width="6.7109375" style="36" customWidth="1"/>
    <col min="2056" max="2056" width="2.7109375" style="36" customWidth="1"/>
    <col min="2057" max="2057" width="6.7109375" style="36" customWidth="1"/>
    <col min="2058" max="2058" width="2.7109375" style="36" customWidth="1"/>
    <col min="2059" max="2059" width="6.7109375" style="36" customWidth="1"/>
    <col min="2060" max="2060" width="2.7109375" style="36" customWidth="1"/>
    <col min="2061" max="2061" width="6.7109375" style="36" customWidth="1"/>
    <col min="2062" max="2062" width="2.7109375" style="36" customWidth="1"/>
    <col min="2063" max="2063" width="6.7109375" style="36" customWidth="1"/>
    <col min="2064" max="2064" width="2.7109375" style="36" customWidth="1"/>
    <col min="2065" max="2065" width="6.7109375" style="36" customWidth="1"/>
    <col min="2066" max="2066" width="2.7109375" style="36" customWidth="1"/>
    <col min="2067" max="2067" width="6.7109375" style="36" customWidth="1"/>
    <col min="2068" max="2068" width="2.7109375" style="36" customWidth="1"/>
    <col min="2069" max="2304" width="9.140625" style="36"/>
    <col min="2305" max="2305" width="4.140625" style="36" customWidth="1"/>
    <col min="2306" max="2306" width="8.7109375" style="36" customWidth="1"/>
    <col min="2307" max="2307" width="6.7109375" style="36" customWidth="1"/>
    <col min="2308" max="2308" width="2.7109375" style="36" customWidth="1"/>
    <col min="2309" max="2309" width="6.7109375" style="36" customWidth="1"/>
    <col min="2310" max="2310" width="2.7109375" style="36" customWidth="1"/>
    <col min="2311" max="2311" width="6.7109375" style="36" customWidth="1"/>
    <col min="2312" max="2312" width="2.7109375" style="36" customWidth="1"/>
    <col min="2313" max="2313" width="6.7109375" style="36" customWidth="1"/>
    <col min="2314" max="2314" width="2.7109375" style="36" customWidth="1"/>
    <col min="2315" max="2315" width="6.7109375" style="36" customWidth="1"/>
    <col min="2316" max="2316" width="2.7109375" style="36" customWidth="1"/>
    <col min="2317" max="2317" width="6.7109375" style="36" customWidth="1"/>
    <col min="2318" max="2318" width="2.7109375" style="36" customWidth="1"/>
    <col min="2319" max="2319" width="6.7109375" style="36" customWidth="1"/>
    <col min="2320" max="2320" width="2.7109375" style="36" customWidth="1"/>
    <col min="2321" max="2321" width="6.7109375" style="36" customWidth="1"/>
    <col min="2322" max="2322" width="2.7109375" style="36" customWidth="1"/>
    <col min="2323" max="2323" width="6.7109375" style="36" customWidth="1"/>
    <col min="2324" max="2324" width="2.7109375" style="36" customWidth="1"/>
    <col min="2325" max="2560" width="9.140625" style="36"/>
    <col min="2561" max="2561" width="4.140625" style="36" customWidth="1"/>
    <col min="2562" max="2562" width="8.7109375" style="36" customWidth="1"/>
    <col min="2563" max="2563" width="6.7109375" style="36" customWidth="1"/>
    <col min="2564" max="2564" width="2.7109375" style="36" customWidth="1"/>
    <col min="2565" max="2565" width="6.7109375" style="36" customWidth="1"/>
    <col min="2566" max="2566" width="2.7109375" style="36" customWidth="1"/>
    <col min="2567" max="2567" width="6.7109375" style="36" customWidth="1"/>
    <col min="2568" max="2568" width="2.7109375" style="36" customWidth="1"/>
    <col min="2569" max="2569" width="6.7109375" style="36" customWidth="1"/>
    <col min="2570" max="2570" width="2.7109375" style="36" customWidth="1"/>
    <col min="2571" max="2571" width="6.7109375" style="36" customWidth="1"/>
    <col min="2572" max="2572" width="2.7109375" style="36" customWidth="1"/>
    <col min="2573" max="2573" width="6.7109375" style="36" customWidth="1"/>
    <col min="2574" max="2574" width="2.7109375" style="36" customWidth="1"/>
    <col min="2575" max="2575" width="6.7109375" style="36" customWidth="1"/>
    <col min="2576" max="2576" width="2.7109375" style="36" customWidth="1"/>
    <col min="2577" max="2577" width="6.7109375" style="36" customWidth="1"/>
    <col min="2578" max="2578" width="2.7109375" style="36" customWidth="1"/>
    <col min="2579" max="2579" width="6.7109375" style="36" customWidth="1"/>
    <col min="2580" max="2580" width="2.7109375" style="36" customWidth="1"/>
    <col min="2581" max="2816" width="9.140625" style="36"/>
    <col min="2817" max="2817" width="4.140625" style="36" customWidth="1"/>
    <col min="2818" max="2818" width="8.7109375" style="36" customWidth="1"/>
    <col min="2819" max="2819" width="6.7109375" style="36" customWidth="1"/>
    <col min="2820" max="2820" width="2.7109375" style="36" customWidth="1"/>
    <col min="2821" max="2821" width="6.7109375" style="36" customWidth="1"/>
    <col min="2822" max="2822" width="2.7109375" style="36" customWidth="1"/>
    <col min="2823" max="2823" width="6.7109375" style="36" customWidth="1"/>
    <col min="2824" max="2824" width="2.7109375" style="36" customWidth="1"/>
    <col min="2825" max="2825" width="6.7109375" style="36" customWidth="1"/>
    <col min="2826" max="2826" width="2.7109375" style="36" customWidth="1"/>
    <col min="2827" max="2827" width="6.7109375" style="36" customWidth="1"/>
    <col min="2828" max="2828" width="2.7109375" style="36" customWidth="1"/>
    <col min="2829" max="2829" width="6.7109375" style="36" customWidth="1"/>
    <col min="2830" max="2830" width="2.7109375" style="36" customWidth="1"/>
    <col min="2831" max="2831" width="6.7109375" style="36" customWidth="1"/>
    <col min="2832" max="2832" width="2.7109375" style="36" customWidth="1"/>
    <col min="2833" max="2833" width="6.7109375" style="36" customWidth="1"/>
    <col min="2834" max="2834" width="2.7109375" style="36" customWidth="1"/>
    <col min="2835" max="2835" width="6.7109375" style="36" customWidth="1"/>
    <col min="2836" max="2836" width="2.7109375" style="36" customWidth="1"/>
    <col min="2837" max="3072" width="9.140625" style="36"/>
    <col min="3073" max="3073" width="4.140625" style="36" customWidth="1"/>
    <col min="3074" max="3074" width="8.7109375" style="36" customWidth="1"/>
    <col min="3075" max="3075" width="6.7109375" style="36" customWidth="1"/>
    <col min="3076" max="3076" width="2.7109375" style="36" customWidth="1"/>
    <col min="3077" max="3077" width="6.7109375" style="36" customWidth="1"/>
    <col min="3078" max="3078" width="2.7109375" style="36" customWidth="1"/>
    <col min="3079" max="3079" width="6.7109375" style="36" customWidth="1"/>
    <col min="3080" max="3080" width="2.7109375" style="36" customWidth="1"/>
    <col min="3081" max="3081" width="6.7109375" style="36" customWidth="1"/>
    <col min="3082" max="3082" width="2.7109375" style="36" customWidth="1"/>
    <col min="3083" max="3083" width="6.7109375" style="36" customWidth="1"/>
    <col min="3084" max="3084" width="2.7109375" style="36" customWidth="1"/>
    <col min="3085" max="3085" width="6.7109375" style="36" customWidth="1"/>
    <col min="3086" max="3086" width="2.7109375" style="36" customWidth="1"/>
    <col min="3087" max="3087" width="6.7109375" style="36" customWidth="1"/>
    <col min="3088" max="3088" width="2.7109375" style="36" customWidth="1"/>
    <col min="3089" max="3089" width="6.7109375" style="36" customWidth="1"/>
    <col min="3090" max="3090" width="2.7109375" style="36" customWidth="1"/>
    <col min="3091" max="3091" width="6.7109375" style="36" customWidth="1"/>
    <col min="3092" max="3092" width="2.7109375" style="36" customWidth="1"/>
    <col min="3093" max="3328" width="9.140625" style="36"/>
    <col min="3329" max="3329" width="4.140625" style="36" customWidth="1"/>
    <col min="3330" max="3330" width="8.7109375" style="36" customWidth="1"/>
    <col min="3331" max="3331" width="6.7109375" style="36" customWidth="1"/>
    <col min="3332" max="3332" width="2.7109375" style="36" customWidth="1"/>
    <col min="3333" max="3333" width="6.7109375" style="36" customWidth="1"/>
    <col min="3334" max="3334" width="2.7109375" style="36" customWidth="1"/>
    <col min="3335" max="3335" width="6.7109375" style="36" customWidth="1"/>
    <col min="3336" max="3336" width="2.7109375" style="36" customWidth="1"/>
    <col min="3337" max="3337" width="6.7109375" style="36" customWidth="1"/>
    <col min="3338" max="3338" width="2.7109375" style="36" customWidth="1"/>
    <col min="3339" max="3339" width="6.7109375" style="36" customWidth="1"/>
    <col min="3340" max="3340" width="2.7109375" style="36" customWidth="1"/>
    <col min="3341" max="3341" width="6.7109375" style="36" customWidth="1"/>
    <col min="3342" max="3342" width="2.7109375" style="36" customWidth="1"/>
    <col min="3343" max="3343" width="6.7109375" style="36" customWidth="1"/>
    <col min="3344" max="3344" width="2.7109375" style="36" customWidth="1"/>
    <col min="3345" max="3345" width="6.7109375" style="36" customWidth="1"/>
    <col min="3346" max="3346" width="2.7109375" style="36" customWidth="1"/>
    <col min="3347" max="3347" width="6.7109375" style="36" customWidth="1"/>
    <col min="3348" max="3348" width="2.7109375" style="36" customWidth="1"/>
    <col min="3349" max="3584" width="9.140625" style="36"/>
    <col min="3585" max="3585" width="4.140625" style="36" customWidth="1"/>
    <col min="3586" max="3586" width="8.7109375" style="36" customWidth="1"/>
    <col min="3587" max="3587" width="6.7109375" style="36" customWidth="1"/>
    <col min="3588" max="3588" width="2.7109375" style="36" customWidth="1"/>
    <col min="3589" max="3589" width="6.7109375" style="36" customWidth="1"/>
    <col min="3590" max="3590" width="2.7109375" style="36" customWidth="1"/>
    <col min="3591" max="3591" width="6.7109375" style="36" customWidth="1"/>
    <col min="3592" max="3592" width="2.7109375" style="36" customWidth="1"/>
    <col min="3593" max="3593" width="6.7109375" style="36" customWidth="1"/>
    <col min="3594" max="3594" width="2.7109375" style="36" customWidth="1"/>
    <col min="3595" max="3595" width="6.7109375" style="36" customWidth="1"/>
    <col min="3596" max="3596" width="2.7109375" style="36" customWidth="1"/>
    <col min="3597" max="3597" width="6.7109375" style="36" customWidth="1"/>
    <col min="3598" max="3598" width="2.7109375" style="36" customWidth="1"/>
    <col min="3599" max="3599" width="6.7109375" style="36" customWidth="1"/>
    <col min="3600" max="3600" width="2.7109375" style="36" customWidth="1"/>
    <col min="3601" max="3601" width="6.7109375" style="36" customWidth="1"/>
    <col min="3602" max="3602" width="2.7109375" style="36" customWidth="1"/>
    <col min="3603" max="3603" width="6.7109375" style="36" customWidth="1"/>
    <col min="3604" max="3604" width="2.7109375" style="36" customWidth="1"/>
    <col min="3605" max="3840" width="9.140625" style="36"/>
    <col min="3841" max="3841" width="4.140625" style="36" customWidth="1"/>
    <col min="3842" max="3842" width="8.7109375" style="36" customWidth="1"/>
    <col min="3843" max="3843" width="6.7109375" style="36" customWidth="1"/>
    <col min="3844" max="3844" width="2.7109375" style="36" customWidth="1"/>
    <col min="3845" max="3845" width="6.7109375" style="36" customWidth="1"/>
    <col min="3846" max="3846" width="2.7109375" style="36" customWidth="1"/>
    <col min="3847" max="3847" width="6.7109375" style="36" customWidth="1"/>
    <col min="3848" max="3848" width="2.7109375" style="36" customWidth="1"/>
    <col min="3849" max="3849" width="6.7109375" style="36" customWidth="1"/>
    <col min="3850" max="3850" width="2.7109375" style="36" customWidth="1"/>
    <col min="3851" max="3851" width="6.7109375" style="36" customWidth="1"/>
    <col min="3852" max="3852" width="2.7109375" style="36" customWidth="1"/>
    <col min="3853" max="3853" width="6.7109375" style="36" customWidth="1"/>
    <col min="3854" max="3854" width="2.7109375" style="36" customWidth="1"/>
    <col min="3855" max="3855" width="6.7109375" style="36" customWidth="1"/>
    <col min="3856" max="3856" width="2.7109375" style="36" customWidth="1"/>
    <col min="3857" max="3857" width="6.7109375" style="36" customWidth="1"/>
    <col min="3858" max="3858" width="2.7109375" style="36" customWidth="1"/>
    <col min="3859" max="3859" width="6.7109375" style="36" customWidth="1"/>
    <col min="3860" max="3860" width="2.7109375" style="36" customWidth="1"/>
    <col min="3861" max="4096" width="9.140625" style="36"/>
    <col min="4097" max="4097" width="4.140625" style="36" customWidth="1"/>
    <col min="4098" max="4098" width="8.7109375" style="36" customWidth="1"/>
    <col min="4099" max="4099" width="6.7109375" style="36" customWidth="1"/>
    <col min="4100" max="4100" width="2.7109375" style="36" customWidth="1"/>
    <col min="4101" max="4101" width="6.7109375" style="36" customWidth="1"/>
    <col min="4102" max="4102" width="2.7109375" style="36" customWidth="1"/>
    <col min="4103" max="4103" width="6.7109375" style="36" customWidth="1"/>
    <col min="4104" max="4104" width="2.7109375" style="36" customWidth="1"/>
    <col min="4105" max="4105" width="6.7109375" style="36" customWidth="1"/>
    <col min="4106" max="4106" width="2.7109375" style="36" customWidth="1"/>
    <col min="4107" max="4107" width="6.7109375" style="36" customWidth="1"/>
    <col min="4108" max="4108" width="2.7109375" style="36" customWidth="1"/>
    <col min="4109" max="4109" width="6.7109375" style="36" customWidth="1"/>
    <col min="4110" max="4110" width="2.7109375" style="36" customWidth="1"/>
    <col min="4111" max="4111" width="6.7109375" style="36" customWidth="1"/>
    <col min="4112" max="4112" width="2.7109375" style="36" customWidth="1"/>
    <col min="4113" max="4113" width="6.7109375" style="36" customWidth="1"/>
    <col min="4114" max="4114" width="2.7109375" style="36" customWidth="1"/>
    <col min="4115" max="4115" width="6.7109375" style="36" customWidth="1"/>
    <col min="4116" max="4116" width="2.7109375" style="36" customWidth="1"/>
    <col min="4117" max="4352" width="9.140625" style="36"/>
    <col min="4353" max="4353" width="4.140625" style="36" customWidth="1"/>
    <col min="4354" max="4354" width="8.7109375" style="36" customWidth="1"/>
    <col min="4355" max="4355" width="6.7109375" style="36" customWidth="1"/>
    <col min="4356" max="4356" width="2.7109375" style="36" customWidth="1"/>
    <col min="4357" max="4357" width="6.7109375" style="36" customWidth="1"/>
    <col min="4358" max="4358" width="2.7109375" style="36" customWidth="1"/>
    <col min="4359" max="4359" width="6.7109375" style="36" customWidth="1"/>
    <col min="4360" max="4360" width="2.7109375" style="36" customWidth="1"/>
    <col min="4361" max="4361" width="6.7109375" style="36" customWidth="1"/>
    <col min="4362" max="4362" width="2.7109375" style="36" customWidth="1"/>
    <col min="4363" max="4363" width="6.7109375" style="36" customWidth="1"/>
    <col min="4364" max="4364" width="2.7109375" style="36" customWidth="1"/>
    <col min="4365" max="4365" width="6.7109375" style="36" customWidth="1"/>
    <col min="4366" max="4366" width="2.7109375" style="36" customWidth="1"/>
    <col min="4367" max="4367" width="6.7109375" style="36" customWidth="1"/>
    <col min="4368" max="4368" width="2.7109375" style="36" customWidth="1"/>
    <col min="4369" max="4369" width="6.7109375" style="36" customWidth="1"/>
    <col min="4370" max="4370" width="2.7109375" style="36" customWidth="1"/>
    <col min="4371" max="4371" width="6.7109375" style="36" customWidth="1"/>
    <col min="4372" max="4372" width="2.7109375" style="36" customWidth="1"/>
    <col min="4373" max="4608" width="9.140625" style="36"/>
    <col min="4609" max="4609" width="4.140625" style="36" customWidth="1"/>
    <col min="4610" max="4610" width="8.7109375" style="36" customWidth="1"/>
    <col min="4611" max="4611" width="6.7109375" style="36" customWidth="1"/>
    <col min="4612" max="4612" width="2.7109375" style="36" customWidth="1"/>
    <col min="4613" max="4613" width="6.7109375" style="36" customWidth="1"/>
    <col min="4614" max="4614" width="2.7109375" style="36" customWidth="1"/>
    <col min="4615" max="4615" width="6.7109375" style="36" customWidth="1"/>
    <col min="4616" max="4616" width="2.7109375" style="36" customWidth="1"/>
    <col min="4617" max="4617" width="6.7109375" style="36" customWidth="1"/>
    <col min="4618" max="4618" width="2.7109375" style="36" customWidth="1"/>
    <col min="4619" max="4619" width="6.7109375" style="36" customWidth="1"/>
    <col min="4620" max="4620" width="2.7109375" style="36" customWidth="1"/>
    <col min="4621" max="4621" width="6.7109375" style="36" customWidth="1"/>
    <col min="4622" max="4622" width="2.7109375" style="36" customWidth="1"/>
    <col min="4623" max="4623" width="6.7109375" style="36" customWidth="1"/>
    <col min="4624" max="4624" width="2.7109375" style="36" customWidth="1"/>
    <col min="4625" max="4625" width="6.7109375" style="36" customWidth="1"/>
    <col min="4626" max="4626" width="2.7109375" style="36" customWidth="1"/>
    <col min="4627" max="4627" width="6.7109375" style="36" customWidth="1"/>
    <col min="4628" max="4628" width="2.7109375" style="36" customWidth="1"/>
    <col min="4629" max="4864" width="9.140625" style="36"/>
    <col min="4865" max="4865" width="4.140625" style="36" customWidth="1"/>
    <col min="4866" max="4866" width="8.7109375" style="36" customWidth="1"/>
    <col min="4867" max="4867" width="6.7109375" style="36" customWidth="1"/>
    <col min="4868" max="4868" width="2.7109375" style="36" customWidth="1"/>
    <col min="4869" max="4869" width="6.7109375" style="36" customWidth="1"/>
    <col min="4870" max="4870" width="2.7109375" style="36" customWidth="1"/>
    <col min="4871" max="4871" width="6.7109375" style="36" customWidth="1"/>
    <col min="4872" max="4872" width="2.7109375" style="36" customWidth="1"/>
    <col min="4873" max="4873" width="6.7109375" style="36" customWidth="1"/>
    <col min="4874" max="4874" width="2.7109375" style="36" customWidth="1"/>
    <col min="4875" max="4875" width="6.7109375" style="36" customWidth="1"/>
    <col min="4876" max="4876" width="2.7109375" style="36" customWidth="1"/>
    <col min="4877" max="4877" width="6.7109375" style="36" customWidth="1"/>
    <col min="4878" max="4878" width="2.7109375" style="36" customWidth="1"/>
    <col min="4879" max="4879" width="6.7109375" style="36" customWidth="1"/>
    <col min="4880" max="4880" width="2.7109375" style="36" customWidth="1"/>
    <col min="4881" max="4881" width="6.7109375" style="36" customWidth="1"/>
    <col min="4882" max="4882" width="2.7109375" style="36" customWidth="1"/>
    <col min="4883" max="4883" width="6.7109375" style="36" customWidth="1"/>
    <col min="4884" max="4884" width="2.7109375" style="36" customWidth="1"/>
    <col min="4885" max="5120" width="9.140625" style="36"/>
    <col min="5121" max="5121" width="4.140625" style="36" customWidth="1"/>
    <col min="5122" max="5122" width="8.7109375" style="36" customWidth="1"/>
    <col min="5123" max="5123" width="6.7109375" style="36" customWidth="1"/>
    <col min="5124" max="5124" width="2.7109375" style="36" customWidth="1"/>
    <col min="5125" max="5125" width="6.7109375" style="36" customWidth="1"/>
    <col min="5126" max="5126" width="2.7109375" style="36" customWidth="1"/>
    <col min="5127" max="5127" width="6.7109375" style="36" customWidth="1"/>
    <col min="5128" max="5128" width="2.7109375" style="36" customWidth="1"/>
    <col min="5129" max="5129" width="6.7109375" style="36" customWidth="1"/>
    <col min="5130" max="5130" width="2.7109375" style="36" customWidth="1"/>
    <col min="5131" max="5131" width="6.7109375" style="36" customWidth="1"/>
    <col min="5132" max="5132" width="2.7109375" style="36" customWidth="1"/>
    <col min="5133" max="5133" width="6.7109375" style="36" customWidth="1"/>
    <col min="5134" max="5134" width="2.7109375" style="36" customWidth="1"/>
    <col min="5135" max="5135" width="6.7109375" style="36" customWidth="1"/>
    <col min="5136" max="5136" width="2.7109375" style="36" customWidth="1"/>
    <col min="5137" max="5137" width="6.7109375" style="36" customWidth="1"/>
    <col min="5138" max="5138" width="2.7109375" style="36" customWidth="1"/>
    <col min="5139" max="5139" width="6.7109375" style="36" customWidth="1"/>
    <col min="5140" max="5140" width="2.7109375" style="36" customWidth="1"/>
    <col min="5141" max="5376" width="9.140625" style="36"/>
    <col min="5377" max="5377" width="4.140625" style="36" customWidth="1"/>
    <col min="5378" max="5378" width="8.7109375" style="36" customWidth="1"/>
    <col min="5379" max="5379" width="6.7109375" style="36" customWidth="1"/>
    <col min="5380" max="5380" width="2.7109375" style="36" customWidth="1"/>
    <col min="5381" max="5381" width="6.7109375" style="36" customWidth="1"/>
    <col min="5382" max="5382" width="2.7109375" style="36" customWidth="1"/>
    <col min="5383" max="5383" width="6.7109375" style="36" customWidth="1"/>
    <col min="5384" max="5384" width="2.7109375" style="36" customWidth="1"/>
    <col min="5385" max="5385" width="6.7109375" style="36" customWidth="1"/>
    <col min="5386" max="5386" width="2.7109375" style="36" customWidth="1"/>
    <col min="5387" max="5387" width="6.7109375" style="36" customWidth="1"/>
    <col min="5388" max="5388" width="2.7109375" style="36" customWidth="1"/>
    <col min="5389" max="5389" width="6.7109375" style="36" customWidth="1"/>
    <col min="5390" max="5390" width="2.7109375" style="36" customWidth="1"/>
    <col min="5391" max="5391" width="6.7109375" style="36" customWidth="1"/>
    <col min="5392" max="5392" width="2.7109375" style="36" customWidth="1"/>
    <col min="5393" max="5393" width="6.7109375" style="36" customWidth="1"/>
    <col min="5394" max="5394" width="2.7109375" style="36" customWidth="1"/>
    <col min="5395" max="5395" width="6.7109375" style="36" customWidth="1"/>
    <col min="5396" max="5396" width="2.7109375" style="36" customWidth="1"/>
    <col min="5397" max="5632" width="9.140625" style="36"/>
    <col min="5633" max="5633" width="4.140625" style="36" customWidth="1"/>
    <col min="5634" max="5634" width="8.7109375" style="36" customWidth="1"/>
    <col min="5635" max="5635" width="6.7109375" style="36" customWidth="1"/>
    <col min="5636" max="5636" width="2.7109375" style="36" customWidth="1"/>
    <col min="5637" max="5637" width="6.7109375" style="36" customWidth="1"/>
    <col min="5638" max="5638" width="2.7109375" style="36" customWidth="1"/>
    <col min="5639" max="5639" width="6.7109375" style="36" customWidth="1"/>
    <col min="5640" max="5640" width="2.7109375" style="36" customWidth="1"/>
    <col min="5641" max="5641" width="6.7109375" style="36" customWidth="1"/>
    <col min="5642" max="5642" width="2.7109375" style="36" customWidth="1"/>
    <col min="5643" max="5643" width="6.7109375" style="36" customWidth="1"/>
    <col min="5644" max="5644" width="2.7109375" style="36" customWidth="1"/>
    <col min="5645" max="5645" width="6.7109375" style="36" customWidth="1"/>
    <col min="5646" max="5646" width="2.7109375" style="36" customWidth="1"/>
    <col min="5647" max="5647" width="6.7109375" style="36" customWidth="1"/>
    <col min="5648" max="5648" width="2.7109375" style="36" customWidth="1"/>
    <col min="5649" max="5649" width="6.7109375" style="36" customWidth="1"/>
    <col min="5650" max="5650" width="2.7109375" style="36" customWidth="1"/>
    <col min="5651" max="5651" width="6.7109375" style="36" customWidth="1"/>
    <col min="5652" max="5652" width="2.7109375" style="36" customWidth="1"/>
    <col min="5653" max="5888" width="9.140625" style="36"/>
    <col min="5889" max="5889" width="4.140625" style="36" customWidth="1"/>
    <col min="5890" max="5890" width="8.7109375" style="36" customWidth="1"/>
    <col min="5891" max="5891" width="6.7109375" style="36" customWidth="1"/>
    <col min="5892" max="5892" width="2.7109375" style="36" customWidth="1"/>
    <col min="5893" max="5893" width="6.7109375" style="36" customWidth="1"/>
    <col min="5894" max="5894" width="2.7109375" style="36" customWidth="1"/>
    <col min="5895" max="5895" width="6.7109375" style="36" customWidth="1"/>
    <col min="5896" max="5896" width="2.7109375" style="36" customWidth="1"/>
    <col min="5897" max="5897" width="6.7109375" style="36" customWidth="1"/>
    <col min="5898" max="5898" width="2.7109375" style="36" customWidth="1"/>
    <col min="5899" max="5899" width="6.7109375" style="36" customWidth="1"/>
    <col min="5900" max="5900" width="2.7109375" style="36" customWidth="1"/>
    <col min="5901" max="5901" width="6.7109375" style="36" customWidth="1"/>
    <col min="5902" max="5902" width="2.7109375" style="36" customWidth="1"/>
    <col min="5903" max="5903" width="6.7109375" style="36" customWidth="1"/>
    <col min="5904" max="5904" width="2.7109375" style="36" customWidth="1"/>
    <col min="5905" max="5905" width="6.7109375" style="36" customWidth="1"/>
    <col min="5906" max="5906" width="2.7109375" style="36" customWidth="1"/>
    <col min="5907" max="5907" width="6.7109375" style="36" customWidth="1"/>
    <col min="5908" max="5908" width="2.7109375" style="36" customWidth="1"/>
    <col min="5909" max="6144" width="9.140625" style="36"/>
    <col min="6145" max="6145" width="4.140625" style="36" customWidth="1"/>
    <col min="6146" max="6146" width="8.7109375" style="36" customWidth="1"/>
    <col min="6147" max="6147" width="6.7109375" style="36" customWidth="1"/>
    <col min="6148" max="6148" width="2.7109375" style="36" customWidth="1"/>
    <col min="6149" max="6149" width="6.7109375" style="36" customWidth="1"/>
    <col min="6150" max="6150" width="2.7109375" style="36" customWidth="1"/>
    <col min="6151" max="6151" width="6.7109375" style="36" customWidth="1"/>
    <col min="6152" max="6152" width="2.7109375" style="36" customWidth="1"/>
    <col min="6153" max="6153" width="6.7109375" style="36" customWidth="1"/>
    <col min="6154" max="6154" width="2.7109375" style="36" customWidth="1"/>
    <col min="6155" max="6155" width="6.7109375" style="36" customWidth="1"/>
    <col min="6156" max="6156" width="2.7109375" style="36" customWidth="1"/>
    <col min="6157" max="6157" width="6.7109375" style="36" customWidth="1"/>
    <col min="6158" max="6158" width="2.7109375" style="36" customWidth="1"/>
    <col min="6159" max="6159" width="6.7109375" style="36" customWidth="1"/>
    <col min="6160" max="6160" width="2.7109375" style="36" customWidth="1"/>
    <col min="6161" max="6161" width="6.7109375" style="36" customWidth="1"/>
    <col min="6162" max="6162" width="2.7109375" style="36" customWidth="1"/>
    <col min="6163" max="6163" width="6.7109375" style="36" customWidth="1"/>
    <col min="6164" max="6164" width="2.7109375" style="36" customWidth="1"/>
    <col min="6165" max="6400" width="9.140625" style="36"/>
    <col min="6401" max="6401" width="4.140625" style="36" customWidth="1"/>
    <col min="6402" max="6402" width="8.7109375" style="36" customWidth="1"/>
    <col min="6403" max="6403" width="6.7109375" style="36" customWidth="1"/>
    <col min="6404" max="6404" width="2.7109375" style="36" customWidth="1"/>
    <col min="6405" max="6405" width="6.7109375" style="36" customWidth="1"/>
    <col min="6406" max="6406" width="2.7109375" style="36" customWidth="1"/>
    <col min="6407" max="6407" width="6.7109375" style="36" customWidth="1"/>
    <col min="6408" max="6408" width="2.7109375" style="36" customWidth="1"/>
    <col min="6409" max="6409" width="6.7109375" style="36" customWidth="1"/>
    <col min="6410" max="6410" width="2.7109375" style="36" customWidth="1"/>
    <col min="6411" max="6411" width="6.7109375" style="36" customWidth="1"/>
    <col min="6412" max="6412" width="2.7109375" style="36" customWidth="1"/>
    <col min="6413" max="6413" width="6.7109375" style="36" customWidth="1"/>
    <col min="6414" max="6414" width="2.7109375" style="36" customWidth="1"/>
    <col min="6415" max="6415" width="6.7109375" style="36" customWidth="1"/>
    <col min="6416" max="6416" width="2.7109375" style="36" customWidth="1"/>
    <col min="6417" max="6417" width="6.7109375" style="36" customWidth="1"/>
    <col min="6418" max="6418" width="2.7109375" style="36" customWidth="1"/>
    <col min="6419" max="6419" width="6.7109375" style="36" customWidth="1"/>
    <col min="6420" max="6420" width="2.7109375" style="36" customWidth="1"/>
    <col min="6421" max="6656" width="9.140625" style="36"/>
    <col min="6657" max="6657" width="4.140625" style="36" customWidth="1"/>
    <col min="6658" max="6658" width="8.7109375" style="36" customWidth="1"/>
    <col min="6659" max="6659" width="6.7109375" style="36" customWidth="1"/>
    <col min="6660" max="6660" width="2.7109375" style="36" customWidth="1"/>
    <col min="6661" max="6661" width="6.7109375" style="36" customWidth="1"/>
    <col min="6662" max="6662" width="2.7109375" style="36" customWidth="1"/>
    <col min="6663" max="6663" width="6.7109375" style="36" customWidth="1"/>
    <col min="6664" max="6664" width="2.7109375" style="36" customWidth="1"/>
    <col min="6665" max="6665" width="6.7109375" style="36" customWidth="1"/>
    <col min="6666" max="6666" width="2.7109375" style="36" customWidth="1"/>
    <col min="6667" max="6667" width="6.7109375" style="36" customWidth="1"/>
    <col min="6668" max="6668" width="2.7109375" style="36" customWidth="1"/>
    <col min="6669" max="6669" width="6.7109375" style="36" customWidth="1"/>
    <col min="6670" max="6670" width="2.7109375" style="36" customWidth="1"/>
    <col min="6671" max="6671" width="6.7109375" style="36" customWidth="1"/>
    <col min="6672" max="6672" width="2.7109375" style="36" customWidth="1"/>
    <col min="6673" max="6673" width="6.7109375" style="36" customWidth="1"/>
    <col min="6674" max="6674" width="2.7109375" style="36" customWidth="1"/>
    <col min="6675" max="6675" width="6.7109375" style="36" customWidth="1"/>
    <col min="6676" max="6676" width="2.7109375" style="36" customWidth="1"/>
    <col min="6677" max="6912" width="9.140625" style="36"/>
    <col min="6913" max="6913" width="4.140625" style="36" customWidth="1"/>
    <col min="6914" max="6914" width="8.7109375" style="36" customWidth="1"/>
    <col min="6915" max="6915" width="6.7109375" style="36" customWidth="1"/>
    <col min="6916" max="6916" width="2.7109375" style="36" customWidth="1"/>
    <col min="6917" max="6917" width="6.7109375" style="36" customWidth="1"/>
    <col min="6918" max="6918" width="2.7109375" style="36" customWidth="1"/>
    <col min="6919" max="6919" width="6.7109375" style="36" customWidth="1"/>
    <col min="6920" max="6920" width="2.7109375" style="36" customWidth="1"/>
    <col min="6921" max="6921" width="6.7109375" style="36" customWidth="1"/>
    <col min="6922" max="6922" width="2.7109375" style="36" customWidth="1"/>
    <col min="6923" max="6923" width="6.7109375" style="36" customWidth="1"/>
    <col min="6924" max="6924" width="2.7109375" style="36" customWidth="1"/>
    <col min="6925" max="6925" width="6.7109375" style="36" customWidth="1"/>
    <col min="6926" max="6926" width="2.7109375" style="36" customWidth="1"/>
    <col min="6927" max="6927" width="6.7109375" style="36" customWidth="1"/>
    <col min="6928" max="6928" width="2.7109375" style="36" customWidth="1"/>
    <col min="6929" max="6929" width="6.7109375" style="36" customWidth="1"/>
    <col min="6930" max="6930" width="2.7109375" style="36" customWidth="1"/>
    <col min="6931" max="6931" width="6.7109375" style="36" customWidth="1"/>
    <col min="6932" max="6932" width="2.7109375" style="36" customWidth="1"/>
    <col min="6933" max="7168" width="9.140625" style="36"/>
    <col min="7169" max="7169" width="4.140625" style="36" customWidth="1"/>
    <col min="7170" max="7170" width="8.7109375" style="36" customWidth="1"/>
    <col min="7171" max="7171" width="6.7109375" style="36" customWidth="1"/>
    <col min="7172" max="7172" width="2.7109375" style="36" customWidth="1"/>
    <col min="7173" max="7173" width="6.7109375" style="36" customWidth="1"/>
    <col min="7174" max="7174" width="2.7109375" style="36" customWidth="1"/>
    <col min="7175" max="7175" width="6.7109375" style="36" customWidth="1"/>
    <col min="7176" max="7176" width="2.7109375" style="36" customWidth="1"/>
    <col min="7177" max="7177" width="6.7109375" style="36" customWidth="1"/>
    <col min="7178" max="7178" width="2.7109375" style="36" customWidth="1"/>
    <col min="7179" max="7179" width="6.7109375" style="36" customWidth="1"/>
    <col min="7180" max="7180" width="2.7109375" style="36" customWidth="1"/>
    <col min="7181" max="7181" width="6.7109375" style="36" customWidth="1"/>
    <col min="7182" max="7182" width="2.7109375" style="36" customWidth="1"/>
    <col min="7183" max="7183" width="6.7109375" style="36" customWidth="1"/>
    <col min="7184" max="7184" width="2.7109375" style="36" customWidth="1"/>
    <col min="7185" max="7185" width="6.7109375" style="36" customWidth="1"/>
    <col min="7186" max="7186" width="2.7109375" style="36" customWidth="1"/>
    <col min="7187" max="7187" width="6.7109375" style="36" customWidth="1"/>
    <col min="7188" max="7188" width="2.7109375" style="36" customWidth="1"/>
    <col min="7189" max="7424" width="9.140625" style="36"/>
    <col min="7425" max="7425" width="4.140625" style="36" customWidth="1"/>
    <col min="7426" max="7426" width="8.7109375" style="36" customWidth="1"/>
    <col min="7427" max="7427" width="6.7109375" style="36" customWidth="1"/>
    <col min="7428" max="7428" width="2.7109375" style="36" customWidth="1"/>
    <col min="7429" max="7429" width="6.7109375" style="36" customWidth="1"/>
    <col min="7430" max="7430" width="2.7109375" style="36" customWidth="1"/>
    <col min="7431" max="7431" width="6.7109375" style="36" customWidth="1"/>
    <col min="7432" max="7432" width="2.7109375" style="36" customWidth="1"/>
    <col min="7433" max="7433" width="6.7109375" style="36" customWidth="1"/>
    <col min="7434" max="7434" width="2.7109375" style="36" customWidth="1"/>
    <col min="7435" max="7435" width="6.7109375" style="36" customWidth="1"/>
    <col min="7436" max="7436" width="2.7109375" style="36" customWidth="1"/>
    <col min="7437" max="7437" width="6.7109375" style="36" customWidth="1"/>
    <col min="7438" max="7438" width="2.7109375" style="36" customWidth="1"/>
    <col min="7439" max="7439" width="6.7109375" style="36" customWidth="1"/>
    <col min="7440" max="7440" width="2.7109375" style="36" customWidth="1"/>
    <col min="7441" max="7441" width="6.7109375" style="36" customWidth="1"/>
    <col min="7442" max="7442" width="2.7109375" style="36" customWidth="1"/>
    <col min="7443" max="7443" width="6.7109375" style="36" customWidth="1"/>
    <col min="7444" max="7444" width="2.7109375" style="36" customWidth="1"/>
    <col min="7445" max="7680" width="9.140625" style="36"/>
    <col min="7681" max="7681" width="4.140625" style="36" customWidth="1"/>
    <col min="7682" max="7682" width="8.7109375" style="36" customWidth="1"/>
    <col min="7683" max="7683" width="6.7109375" style="36" customWidth="1"/>
    <col min="7684" max="7684" width="2.7109375" style="36" customWidth="1"/>
    <col min="7685" max="7685" width="6.7109375" style="36" customWidth="1"/>
    <col min="7686" max="7686" width="2.7109375" style="36" customWidth="1"/>
    <col min="7687" max="7687" width="6.7109375" style="36" customWidth="1"/>
    <col min="7688" max="7688" width="2.7109375" style="36" customWidth="1"/>
    <col min="7689" max="7689" width="6.7109375" style="36" customWidth="1"/>
    <col min="7690" max="7690" width="2.7109375" style="36" customWidth="1"/>
    <col min="7691" max="7691" width="6.7109375" style="36" customWidth="1"/>
    <col min="7692" max="7692" width="2.7109375" style="36" customWidth="1"/>
    <col min="7693" max="7693" width="6.7109375" style="36" customWidth="1"/>
    <col min="7694" max="7694" width="2.7109375" style="36" customWidth="1"/>
    <col min="7695" max="7695" width="6.7109375" style="36" customWidth="1"/>
    <col min="7696" max="7696" width="2.7109375" style="36" customWidth="1"/>
    <col min="7697" max="7697" width="6.7109375" style="36" customWidth="1"/>
    <col min="7698" max="7698" width="2.7109375" style="36" customWidth="1"/>
    <col min="7699" max="7699" width="6.7109375" style="36" customWidth="1"/>
    <col min="7700" max="7700" width="2.7109375" style="36" customWidth="1"/>
    <col min="7701" max="7936" width="9.140625" style="36"/>
    <col min="7937" max="7937" width="4.140625" style="36" customWidth="1"/>
    <col min="7938" max="7938" width="8.7109375" style="36" customWidth="1"/>
    <col min="7939" max="7939" width="6.7109375" style="36" customWidth="1"/>
    <col min="7940" max="7940" width="2.7109375" style="36" customWidth="1"/>
    <col min="7941" max="7941" width="6.7109375" style="36" customWidth="1"/>
    <col min="7942" max="7942" width="2.7109375" style="36" customWidth="1"/>
    <col min="7943" max="7943" width="6.7109375" style="36" customWidth="1"/>
    <col min="7944" max="7944" width="2.7109375" style="36" customWidth="1"/>
    <col min="7945" max="7945" width="6.7109375" style="36" customWidth="1"/>
    <col min="7946" max="7946" width="2.7109375" style="36" customWidth="1"/>
    <col min="7947" max="7947" width="6.7109375" style="36" customWidth="1"/>
    <col min="7948" max="7948" width="2.7109375" style="36" customWidth="1"/>
    <col min="7949" max="7949" width="6.7109375" style="36" customWidth="1"/>
    <col min="7950" max="7950" width="2.7109375" style="36" customWidth="1"/>
    <col min="7951" max="7951" width="6.7109375" style="36" customWidth="1"/>
    <col min="7952" max="7952" width="2.7109375" style="36" customWidth="1"/>
    <col min="7953" max="7953" width="6.7109375" style="36" customWidth="1"/>
    <col min="7954" max="7954" width="2.7109375" style="36" customWidth="1"/>
    <col min="7955" max="7955" width="6.7109375" style="36" customWidth="1"/>
    <col min="7956" max="7956" width="2.7109375" style="36" customWidth="1"/>
    <col min="7957" max="8192" width="9.140625" style="36"/>
    <col min="8193" max="8193" width="4.140625" style="36" customWidth="1"/>
    <col min="8194" max="8194" width="8.7109375" style="36" customWidth="1"/>
    <col min="8195" max="8195" width="6.7109375" style="36" customWidth="1"/>
    <col min="8196" max="8196" width="2.7109375" style="36" customWidth="1"/>
    <col min="8197" max="8197" width="6.7109375" style="36" customWidth="1"/>
    <col min="8198" max="8198" width="2.7109375" style="36" customWidth="1"/>
    <col min="8199" max="8199" width="6.7109375" style="36" customWidth="1"/>
    <col min="8200" max="8200" width="2.7109375" style="36" customWidth="1"/>
    <col min="8201" max="8201" width="6.7109375" style="36" customWidth="1"/>
    <col min="8202" max="8202" width="2.7109375" style="36" customWidth="1"/>
    <col min="8203" max="8203" width="6.7109375" style="36" customWidth="1"/>
    <col min="8204" max="8204" width="2.7109375" style="36" customWidth="1"/>
    <col min="8205" max="8205" width="6.7109375" style="36" customWidth="1"/>
    <col min="8206" max="8206" width="2.7109375" style="36" customWidth="1"/>
    <col min="8207" max="8207" width="6.7109375" style="36" customWidth="1"/>
    <col min="8208" max="8208" width="2.7109375" style="36" customWidth="1"/>
    <col min="8209" max="8209" width="6.7109375" style="36" customWidth="1"/>
    <col min="8210" max="8210" width="2.7109375" style="36" customWidth="1"/>
    <col min="8211" max="8211" width="6.7109375" style="36" customWidth="1"/>
    <col min="8212" max="8212" width="2.7109375" style="36" customWidth="1"/>
    <col min="8213" max="8448" width="9.140625" style="36"/>
    <col min="8449" max="8449" width="4.140625" style="36" customWidth="1"/>
    <col min="8450" max="8450" width="8.7109375" style="36" customWidth="1"/>
    <col min="8451" max="8451" width="6.7109375" style="36" customWidth="1"/>
    <col min="8452" max="8452" width="2.7109375" style="36" customWidth="1"/>
    <col min="8453" max="8453" width="6.7109375" style="36" customWidth="1"/>
    <col min="8454" max="8454" width="2.7109375" style="36" customWidth="1"/>
    <col min="8455" max="8455" width="6.7109375" style="36" customWidth="1"/>
    <col min="8456" max="8456" width="2.7109375" style="36" customWidth="1"/>
    <col min="8457" max="8457" width="6.7109375" style="36" customWidth="1"/>
    <col min="8458" max="8458" width="2.7109375" style="36" customWidth="1"/>
    <col min="8459" max="8459" width="6.7109375" style="36" customWidth="1"/>
    <col min="8460" max="8460" width="2.7109375" style="36" customWidth="1"/>
    <col min="8461" max="8461" width="6.7109375" style="36" customWidth="1"/>
    <col min="8462" max="8462" width="2.7109375" style="36" customWidth="1"/>
    <col min="8463" max="8463" width="6.7109375" style="36" customWidth="1"/>
    <col min="8464" max="8464" width="2.7109375" style="36" customWidth="1"/>
    <col min="8465" max="8465" width="6.7109375" style="36" customWidth="1"/>
    <col min="8466" max="8466" width="2.7109375" style="36" customWidth="1"/>
    <col min="8467" max="8467" width="6.7109375" style="36" customWidth="1"/>
    <col min="8468" max="8468" width="2.7109375" style="36" customWidth="1"/>
    <col min="8469" max="8704" width="9.140625" style="36"/>
    <col min="8705" max="8705" width="4.140625" style="36" customWidth="1"/>
    <col min="8706" max="8706" width="8.7109375" style="36" customWidth="1"/>
    <col min="8707" max="8707" width="6.7109375" style="36" customWidth="1"/>
    <col min="8708" max="8708" width="2.7109375" style="36" customWidth="1"/>
    <col min="8709" max="8709" width="6.7109375" style="36" customWidth="1"/>
    <col min="8710" max="8710" width="2.7109375" style="36" customWidth="1"/>
    <col min="8711" max="8711" width="6.7109375" style="36" customWidth="1"/>
    <col min="8712" max="8712" width="2.7109375" style="36" customWidth="1"/>
    <col min="8713" max="8713" width="6.7109375" style="36" customWidth="1"/>
    <col min="8714" max="8714" width="2.7109375" style="36" customWidth="1"/>
    <col min="8715" max="8715" width="6.7109375" style="36" customWidth="1"/>
    <col min="8716" max="8716" width="2.7109375" style="36" customWidth="1"/>
    <col min="8717" max="8717" width="6.7109375" style="36" customWidth="1"/>
    <col min="8718" max="8718" width="2.7109375" style="36" customWidth="1"/>
    <col min="8719" max="8719" width="6.7109375" style="36" customWidth="1"/>
    <col min="8720" max="8720" width="2.7109375" style="36" customWidth="1"/>
    <col min="8721" max="8721" width="6.7109375" style="36" customWidth="1"/>
    <col min="8722" max="8722" width="2.7109375" style="36" customWidth="1"/>
    <col min="8723" max="8723" width="6.7109375" style="36" customWidth="1"/>
    <col min="8724" max="8724" width="2.7109375" style="36" customWidth="1"/>
    <col min="8725" max="8960" width="9.140625" style="36"/>
    <col min="8961" max="8961" width="4.140625" style="36" customWidth="1"/>
    <col min="8962" max="8962" width="8.7109375" style="36" customWidth="1"/>
    <col min="8963" max="8963" width="6.7109375" style="36" customWidth="1"/>
    <col min="8964" max="8964" width="2.7109375" style="36" customWidth="1"/>
    <col min="8965" max="8965" width="6.7109375" style="36" customWidth="1"/>
    <col min="8966" max="8966" width="2.7109375" style="36" customWidth="1"/>
    <col min="8967" max="8967" width="6.7109375" style="36" customWidth="1"/>
    <col min="8968" max="8968" width="2.7109375" style="36" customWidth="1"/>
    <col min="8969" max="8969" width="6.7109375" style="36" customWidth="1"/>
    <col min="8970" max="8970" width="2.7109375" style="36" customWidth="1"/>
    <col min="8971" max="8971" width="6.7109375" style="36" customWidth="1"/>
    <col min="8972" max="8972" width="2.7109375" style="36" customWidth="1"/>
    <col min="8973" max="8973" width="6.7109375" style="36" customWidth="1"/>
    <col min="8974" max="8974" width="2.7109375" style="36" customWidth="1"/>
    <col min="8975" max="8975" width="6.7109375" style="36" customWidth="1"/>
    <col min="8976" max="8976" width="2.7109375" style="36" customWidth="1"/>
    <col min="8977" max="8977" width="6.7109375" style="36" customWidth="1"/>
    <col min="8978" max="8978" width="2.7109375" style="36" customWidth="1"/>
    <col min="8979" max="8979" width="6.7109375" style="36" customWidth="1"/>
    <col min="8980" max="8980" width="2.7109375" style="36" customWidth="1"/>
    <col min="8981" max="9216" width="9.140625" style="36"/>
    <col min="9217" max="9217" width="4.140625" style="36" customWidth="1"/>
    <col min="9218" max="9218" width="8.7109375" style="36" customWidth="1"/>
    <col min="9219" max="9219" width="6.7109375" style="36" customWidth="1"/>
    <col min="9220" max="9220" width="2.7109375" style="36" customWidth="1"/>
    <col min="9221" max="9221" width="6.7109375" style="36" customWidth="1"/>
    <col min="9222" max="9222" width="2.7109375" style="36" customWidth="1"/>
    <col min="9223" max="9223" width="6.7109375" style="36" customWidth="1"/>
    <col min="9224" max="9224" width="2.7109375" style="36" customWidth="1"/>
    <col min="9225" max="9225" width="6.7109375" style="36" customWidth="1"/>
    <col min="9226" max="9226" width="2.7109375" style="36" customWidth="1"/>
    <col min="9227" max="9227" width="6.7109375" style="36" customWidth="1"/>
    <col min="9228" max="9228" width="2.7109375" style="36" customWidth="1"/>
    <col min="9229" max="9229" width="6.7109375" style="36" customWidth="1"/>
    <col min="9230" max="9230" width="2.7109375" style="36" customWidth="1"/>
    <col min="9231" max="9231" width="6.7109375" style="36" customWidth="1"/>
    <col min="9232" max="9232" width="2.7109375" style="36" customWidth="1"/>
    <col min="9233" max="9233" width="6.7109375" style="36" customWidth="1"/>
    <col min="9234" max="9234" width="2.7109375" style="36" customWidth="1"/>
    <col min="9235" max="9235" width="6.7109375" style="36" customWidth="1"/>
    <col min="9236" max="9236" width="2.7109375" style="36" customWidth="1"/>
    <col min="9237" max="9472" width="9.140625" style="36"/>
    <col min="9473" max="9473" width="4.140625" style="36" customWidth="1"/>
    <col min="9474" max="9474" width="8.7109375" style="36" customWidth="1"/>
    <col min="9475" max="9475" width="6.7109375" style="36" customWidth="1"/>
    <col min="9476" max="9476" width="2.7109375" style="36" customWidth="1"/>
    <col min="9477" max="9477" width="6.7109375" style="36" customWidth="1"/>
    <col min="9478" max="9478" width="2.7109375" style="36" customWidth="1"/>
    <col min="9479" max="9479" width="6.7109375" style="36" customWidth="1"/>
    <col min="9480" max="9480" width="2.7109375" style="36" customWidth="1"/>
    <col min="9481" max="9481" width="6.7109375" style="36" customWidth="1"/>
    <col min="9482" max="9482" width="2.7109375" style="36" customWidth="1"/>
    <col min="9483" max="9483" width="6.7109375" style="36" customWidth="1"/>
    <col min="9484" max="9484" width="2.7109375" style="36" customWidth="1"/>
    <col min="9485" max="9485" width="6.7109375" style="36" customWidth="1"/>
    <col min="9486" max="9486" width="2.7109375" style="36" customWidth="1"/>
    <col min="9487" max="9487" width="6.7109375" style="36" customWidth="1"/>
    <col min="9488" max="9488" width="2.7109375" style="36" customWidth="1"/>
    <col min="9489" max="9489" width="6.7109375" style="36" customWidth="1"/>
    <col min="9490" max="9490" width="2.7109375" style="36" customWidth="1"/>
    <col min="9491" max="9491" width="6.7109375" style="36" customWidth="1"/>
    <col min="9492" max="9492" width="2.7109375" style="36" customWidth="1"/>
    <col min="9493" max="9728" width="9.140625" style="36"/>
    <col min="9729" max="9729" width="4.140625" style="36" customWidth="1"/>
    <col min="9730" max="9730" width="8.7109375" style="36" customWidth="1"/>
    <col min="9731" max="9731" width="6.7109375" style="36" customWidth="1"/>
    <col min="9732" max="9732" width="2.7109375" style="36" customWidth="1"/>
    <col min="9733" max="9733" width="6.7109375" style="36" customWidth="1"/>
    <col min="9734" max="9734" width="2.7109375" style="36" customWidth="1"/>
    <col min="9735" max="9735" width="6.7109375" style="36" customWidth="1"/>
    <col min="9736" max="9736" width="2.7109375" style="36" customWidth="1"/>
    <col min="9737" max="9737" width="6.7109375" style="36" customWidth="1"/>
    <col min="9738" max="9738" width="2.7109375" style="36" customWidth="1"/>
    <col min="9739" max="9739" width="6.7109375" style="36" customWidth="1"/>
    <col min="9740" max="9740" width="2.7109375" style="36" customWidth="1"/>
    <col min="9741" max="9741" width="6.7109375" style="36" customWidth="1"/>
    <col min="9742" max="9742" width="2.7109375" style="36" customWidth="1"/>
    <col min="9743" max="9743" width="6.7109375" style="36" customWidth="1"/>
    <col min="9744" max="9744" width="2.7109375" style="36" customWidth="1"/>
    <col min="9745" max="9745" width="6.7109375" style="36" customWidth="1"/>
    <col min="9746" max="9746" width="2.7109375" style="36" customWidth="1"/>
    <col min="9747" max="9747" width="6.7109375" style="36" customWidth="1"/>
    <col min="9748" max="9748" width="2.7109375" style="36" customWidth="1"/>
    <col min="9749" max="9984" width="9.140625" style="36"/>
    <col min="9985" max="9985" width="4.140625" style="36" customWidth="1"/>
    <col min="9986" max="9986" width="8.7109375" style="36" customWidth="1"/>
    <col min="9987" max="9987" width="6.7109375" style="36" customWidth="1"/>
    <col min="9988" max="9988" width="2.7109375" style="36" customWidth="1"/>
    <col min="9989" max="9989" width="6.7109375" style="36" customWidth="1"/>
    <col min="9990" max="9990" width="2.7109375" style="36" customWidth="1"/>
    <col min="9991" max="9991" width="6.7109375" style="36" customWidth="1"/>
    <col min="9992" max="9992" width="2.7109375" style="36" customWidth="1"/>
    <col min="9993" max="9993" width="6.7109375" style="36" customWidth="1"/>
    <col min="9994" max="9994" width="2.7109375" style="36" customWidth="1"/>
    <col min="9995" max="9995" width="6.7109375" style="36" customWidth="1"/>
    <col min="9996" max="9996" width="2.7109375" style="36" customWidth="1"/>
    <col min="9997" max="9997" width="6.7109375" style="36" customWidth="1"/>
    <col min="9998" max="9998" width="2.7109375" style="36" customWidth="1"/>
    <col min="9999" max="9999" width="6.7109375" style="36" customWidth="1"/>
    <col min="10000" max="10000" width="2.7109375" style="36" customWidth="1"/>
    <col min="10001" max="10001" width="6.7109375" style="36" customWidth="1"/>
    <col min="10002" max="10002" width="2.7109375" style="36" customWidth="1"/>
    <col min="10003" max="10003" width="6.7109375" style="36" customWidth="1"/>
    <col min="10004" max="10004" width="2.7109375" style="36" customWidth="1"/>
    <col min="10005" max="10240" width="9.140625" style="36"/>
    <col min="10241" max="10241" width="4.140625" style="36" customWidth="1"/>
    <col min="10242" max="10242" width="8.7109375" style="36" customWidth="1"/>
    <col min="10243" max="10243" width="6.7109375" style="36" customWidth="1"/>
    <col min="10244" max="10244" width="2.7109375" style="36" customWidth="1"/>
    <col min="10245" max="10245" width="6.7109375" style="36" customWidth="1"/>
    <col min="10246" max="10246" width="2.7109375" style="36" customWidth="1"/>
    <col min="10247" max="10247" width="6.7109375" style="36" customWidth="1"/>
    <col min="10248" max="10248" width="2.7109375" style="36" customWidth="1"/>
    <col min="10249" max="10249" width="6.7109375" style="36" customWidth="1"/>
    <col min="10250" max="10250" width="2.7109375" style="36" customWidth="1"/>
    <col min="10251" max="10251" width="6.7109375" style="36" customWidth="1"/>
    <col min="10252" max="10252" width="2.7109375" style="36" customWidth="1"/>
    <col min="10253" max="10253" width="6.7109375" style="36" customWidth="1"/>
    <col min="10254" max="10254" width="2.7109375" style="36" customWidth="1"/>
    <col min="10255" max="10255" width="6.7109375" style="36" customWidth="1"/>
    <col min="10256" max="10256" width="2.7109375" style="36" customWidth="1"/>
    <col min="10257" max="10257" width="6.7109375" style="36" customWidth="1"/>
    <col min="10258" max="10258" width="2.7109375" style="36" customWidth="1"/>
    <col min="10259" max="10259" width="6.7109375" style="36" customWidth="1"/>
    <col min="10260" max="10260" width="2.7109375" style="36" customWidth="1"/>
    <col min="10261" max="10496" width="9.140625" style="36"/>
    <col min="10497" max="10497" width="4.140625" style="36" customWidth="1"/>
    <col min="10498" max="10498" width="8.7109375" style="36" customWidth="1"/>
    <col min="10499" max="10499" width="6.7109375" style="36" customWidth="1"/>
    <col min="10500" max="10500" width="2.7109375" style="36" customWidth="1"/>
    <col min="10501" max="10501" width="6.7109375" style="36" customWidth="1"/>
    <col min="10502" max="10502" width="2.7109375" style="36" customWidth="1"/>
    <col min="10503" max="10503" width="6.7109375" style="36" customWidth="1"/>
    <col min="10504" max="10504" width="2.7109375" style="36" customWidth="1"/>
    <col min="10505" max="10505" width="6.7109375" style="36" customWidth="1"/>
    <col min="10506" max="10506" width="2.7109375" style="36" customWidth="1"/>
    <col min="10507" max="10507" width="6.7109375" style="36" customWidth="1"/>
    <col min="10508" max="10508" width="2.7109375" style="36" customWidth="1"/>
    <col min="10509" max="10509" width="6.7109375" style="36" customWidth="1"/>
    <col min="10510" max="10510" width="2.7109375" style="36" customWidth="1"/>
    <col min="10511" max="10511" width="6.7109375" style="36" customWidth="1"/>
    <col min="10512" max="10512" width="2.7109375" style="36" customWidth="1"/>
    <col min="10513" max="10513" width="6.7109375" style="36" customWidth="1"/>
    <col min="10514" max="10514" width="2.7109375" style="36" customWidth="1"/>
    <col min="10515" max="10515" width="6.7109375" style="36" customWidth="1"/>
    <col min="10516" max="10516" width="2.7109375" style="36" customWidth="1"/>
    <col min="10517" max="10752" width="9.140625" style="36"/>
    <col min="10753" max="10753" width="4.140625" style="36" customWidth="1"/>
    <col min="10754" max="10754" width="8.7109375" style="36" customWidth="1"/>
    <col min="10755" max="10755" width="6.7109375" style="36" customWidth="1"/>
    <col min="10756" max="10756" width="2.7109375" style="36" customWidth="1"/>
    <col min="10757" max="10757" width="6.7109375" style="36" customWidth="1"/>
    <col min="10758" max="10758" width="2.7109375" style="36" customWidth="1"/>
    <col min="10759" max="10759" width="6.7109375" style="36" customWidth="1"/>
    <col min="10760" max="10760" width="2.7109375" style="36" customWidth="1"/>
    <col min="10761" max="10761" width="6.7109375" style="36" customWidth="1"/>
    <col min="10762" max="10762" width="2.7109375" style="36" customWidth="1"/>
    <col min="10763" max="10763" width="6.7109375" style="36" customWidth="1"/>
    <col min="10764" max="10764" width="2.7109375" style="36" customWidth="1"/>
    <col min="10765" max="10765" width="6.7109375" style="36" customWidth="1"/>
    <col min="10766" max="10766" width="2.7109375" style="36" customWidth="1"/>
    <col min="10767" max="10767" width="6.7109375" style="36" customWidth="1"/>
    <col min="10768" max="10768" width="2.7109375" style="36" customWidth="1"/>
    <col min="10769" max="10769" width="6.7109375" style="36" customWidth="1"/>
    <col min="10770" max="10770" width="2.7109375" style="36" customWidth="1"/>
    <col min="10771" max="10771" width="6.7109375" style="36" customWidth="1"/>
    <col min="10772" max="10772" width="2.7109375" style="36" customWidth="1"/>
    <col min="10773" max="11008" width="9.140625" style="36"/>
    <col min="11009" max="11009" width="4.140625" style="36" customWidth="1"/>
    <col min="11010" max="11010" width="8.7109375" style="36" customWidth="1"/>
    <col min="11011" max="11011" width="6.7109375" style="36" customWidth="1"/>
    <col min="11012" max="11012" width="2.7109375" style="36" customWidth="1"/>
    <col min="11013" max="11013" width="6.7109375" style="36" customWidth="1"/>
    <col min="11014" max="11014" width="2.7109375" style="36" customWidth="1"/>
    <col min="11015" max="11015" width="6.7109375" style="36" customWidth="1"/>
    <col min="11016" max="11016" width="2.7109375" style="36" customWidth="1"/>
    <col min="11017" max="11017" width="6.7109375" style="36" customWidth="1"/>
    <col min="11018" max="11018" width="2.7109375" style="36" customWidth="1"/>
    <col min="11019" max="11019" width="6.7109375" style="36" customWidth="1"/>
    <col min="11020" max="11020" width="2.7109375" style="36" customWidth="1"/>
    <col min="11021" max="11021" width="6.7109375" style="36" customWidth="1"/>
    <col min="11022" max="11022" width="2.7109375" style="36" customWidth="1"/>
    <col min="11023" max="11023" width="6.7109375" style="36" customWidth="1"/>
    <col min="11024" max="11024" width="2.7109375" style="36" customWidth="1"/>
    <col min="11025" max="11025" width="6.7109375" style="36" customWidth="1"/>
    <col min="11026" max="11026" width="2.7109375" style="36" customWidth="1"/>
    <col min="11027" max="11027" width="6.7109375" style="36" customWidth="1"/>
    <col min="11028" max="11028" width="2.7109375" style="36" customWidth="1"/>
    <col min="11029" max="11264" width="9.140625" style="36"/>
    <col min="11265" max="11265" width="4.140625" style="36" customWidth="1"/>
    <col min="11266" max="11266" width="8.7109375" style="36" customWidth="1"/>
    <col min="11267" max="11267" width="6.7109375" style="36" customWidth="1"/>
    <col min="11268" max="11268" width="2.7109375" style="36" customWidth="1"/>
    <col min="11269" max="11269" width="6.7109375" style="36" customWidth="1"/>
    <col min="11270" max="11270" width="2.7109375" style="36" customWidth="1"/>
    <col min="11271" max="11271" width="6.7109375" style="36" customWidth="1"/>
    <col min="11272" max="11272" width="2.7109375" style="36" customWidth="1"/>
    <col min="11273" max="11273" width="6.7109375" style="36" customWidth="1"/>
    <col min="11274" max="11274" width="2.7109375" style="36" customWidth="1"/>
    <col min="11275" max="11275" width="6.7109375" style="36" customWidth="1"/>
    <col min="11276" max="11276" width="2.7109375" style="36" customWidth="1"/>
    <col min="11277" max="11277" width="6.7109375" style="36" customWidth="1"/>
    <col min="11278" max="11278" width="2.7109375" style="36" customWidth="1"/>
    <col min="11279" max="11279" width="6.7109375" style="36" customWidth="1"/>
    <col min="11280" max="11280" width="2.7109375" style="36" customWidth="1"/>
    <col min="11281" max="11281" width="6.7109375" style="36" customWidth="1"/>
    <col min="11282" max="11282" width="2.7109375" style="36" customWidth="1"/>
    <col min="11283" max="11283" width="6.7109375" style="36" customWidth="1"/>
    <col min="11284" max="11284" width="2.7109375" style="36" customWidth="1"/>
    <col min="11285" max="11520" width="9.140625" style="36"/>
    <col min="11521" max="11521" width="4.140625" style="36" customWidth="1"/>
    <col min="11522" max="11522" width="8.7109375" style="36" customWidth="1"/>
    <col min="11523" max="11523" width="6.7109375" style="36" customWidth="1"/>
    <col min="11524" max="11524" width="2.7109375" style="36" customWidth="1"/>
    <col min="11525" max="11525" width="6.7109375" style="36" customWidth="1"/>
    <col min="11526" max="11526" width="2.7109375" style="36" customWidth="1"/>
    <col min="11527" max="11527" width="6.7109375" style="36" customWidth="1"/>
    <col min="11528" max="11528" width="2.7109375" style="36" customWidth="1"/>
    <col min="11529" max="11529" width="6.7109375" style="36" customWidth="1"/>
    <col min="11530" max="11530" width="2.7109375" style="36" customWidth="1"/>
    <col min="11531" max="11531" width="6.7109375" style="36" customWidth="1"/>
    <col min="11532" max="11532" width="2.7109375" style="36" customWidth="1"/>
    <col min="11533" max="11533" width="6.7109375" style="36" customWidth="1"/>
    <col min="11534" max="11534" width="2.7109375" style="36" customWidth="1"/>
    <col min="11535" max="11535" width="6.7109375" style="36" customWidth="1"/>
    <col min="11536" max="11536" width="2.7109375" style="36" customWidth="1"/>
    <col min="11537" max="11537" width="6.7109375" style="36" customWidth="1"/>
    <col min="11538" max="11538" width="2.7109375" style="36" customWidth="1"/>
    <col min="11539" max="11539" width="6.7109375" style="36" customWidth="1"/>
    <col min="11540" max="11540" width="2.7109375" style="36" customWidth="1"/>
    <col min="11541" max="11776" width="9.140625" style="36"/>
    <col min="11777" max="11777" width="4.140625" style="36" customWidth="1"/>
    <col min="11778" max="11778" width="8.7109375" style="36" customWidth="1"/>
    <col min="11779" max="11779" width="6.7109375" style="36" customWidth="1"/>
    <col min="11780" max="11780" width="2.7109375" style="36" customWidth="1"/>
    <col min="11781" max="11781" width="6.7109375" style="36" customWidth="1"/>
    <col min="11782" max="11782" width="2.7109375" style="36" customWidth="1"/>
    <col min="11783" max="11783" width="6.7109375" style="36" customWidth="1"/>
    <col min="11784" max="11784" width="2.7109375" style="36" customWidth="1"/>
    <col min="11785" max="11785" width="6.7109375" style="36" customWidth="1"/>
    <col min="11786" max="11786" width="2.7109375" style="36" customWidth="1"/>
    <col min="11787" max="11787" width="6.7109375" style="36" customWidth="1"/>
    <col min="11788" max="11788" width="2.7109375" style="36" customWidth="1"/>
    <col min="11789" max="11789" width="6.7109375" style="36" customWidth="1"/>
    <col min="11790" max="11790" width="2.7109375" style="36" customWidth="1"/>
    <col min="11791" max="11791" width="6.7109375" style="36" customWidth="1"/>
    <col min="11792" max="11792" width="2.7109375" style="36" customWidth="1"/>
    <col min="11793" max="11793" width="6.7109375" style="36" customWidth="1"/>
    <col min="11794" max="11794" width="2.7109375" style="36" customWidth="1"/>
    <col min="11795" max="11795" width="6.7109375" style="36" customWidth="1"/>
    <col min="11796" max="11796" width="2.7109375" style="36" customWidth="1"/>
    <col min="11797" max="12032" width="9.140625" style="36"/>
    <col min="12033" max="12033" width="4.140625" style="36" customWidth="1"/>
    <col min="12034" max="12034" width="8.7109375" style="36" customWidth="1"/>
    <col min="12035" max="12035" width="6.7109375" style="36" customWidth="1"/>
    <col min="12036" max="12036" width="2.7109375" style="36" customWidth="1"/>
    <col min="12037" max="12037" width="6.7109375" style="36" customWidth="1"/>
    <col min="12038" max="12038" width="2.7109375" style="36" customWidth="1"/>
    <col min="12039" max="12039" width="6.7109375" style="36" customWidth="1"/>
    <col min="12040" max="12040" width="2.7109375" style="36" customWidth="1"/>
    <col min="12041" max="12041" width="6.7109375" style="36" customWidth="1"/>
    <col min="12042" max="12042" width="2.7109375" style="36" customWidth="1"/>
    <col min="12043" max="12043" width="6.7109375" style="36" customWidth="1"/>
    <col min="12044" max="12044" width="2.7109375" style="36" customWidth="1"/>
    <col min="12045" max="12045" width="6.7109375" style="36" customWidth="1"/>
    <col min="12046" max="12046" width="2.7109375" style="36" customWidth="1"/>
    <col min="12047" max="12047" width="6.7109375" style="36" customWidth="1"/>
    <col min="12048" max="12048" width="2.7109375" style="36" customWidth="1"/>
    <col min="12049" max="12049" width="6.7109375" style="36" customWidth="1"/>
    <col min="12050" max="12050" width="2.7109375" style="36" customWidth="1"/>
    <col min="12051" max="12051" width="6.7109375" style="36" customWidth="1"/>
    <col min="12052" max="12052" width="2.7109375" style="36" customWidth="1"/>
    <col min="12053" max="12288" width="9.140625" style="36"/>
    <col min="12289" max="12289" width="4.140625" style="36" customWidth="1"/>
    <col min="12290" max="12290" width="8.7109375" style="36" customWidth="1"/>
    <col min="12291" max="12291" width="6.7109375" style="36" customWidth="1"/>
    <col min="12292" max="12292" width="2.7109375" style="36" customWidth="1"/>
    <col min="12293" max="12293" width="6.7109375" style="36" customWidth="1"/>
    <col min="12294" max="12294" width="2.7109375" style="36" customWidth="1"/>
    <col min="12295" max="12295" width="6.7109375" style="36" customWidth="1"/>
    <col min="12296" max="12296" width="2.7109375" style="36" customWidth="1"/>
    <col min="12297" max="12297" width="6.7109375" style="36" customWidth="1"/>
    <col min="12298" max="12298" width="2.7109375" style="36" customWidth="1"/>
    <col min="12299" max="12299" width="6.7109375" style="36" customWidth="1"/>
    <col min="12300" max="12300" width="2.7109375" style="36" customWidth="1"/>
    <col min="12301" max="12301" width="6.7109375" style="36" customWidth="1"/>
    <col min="12302" max="12302" width="2.7109375" style="36" customWidth="1"/>
    <col min="12303" max="12303" width="6.7109375" style="36" customWidth="1"/>
    <col min="12304" max="12304" width="2.7109375" style="36" customWidth="1"/>
    <col min="12305" max="12305" width="6.7109375" style="36" customWidth="1"/>
    <col min="12306" max="12306" width="2.7109375" style="36" customWidth="1"/>
    <col min="12307" max="12307" width="6.7109375" style="36" customWidth="1"/>
    <col min="12308" max="12308" width="2.7109375" style="36" customWidth="1"/>
    <col min="12309" max="12544" width="9.140625" style="36"/>
    <col min="12545" max="12545" width="4.140625" style="36" customWidth="1"/>
    <col min="12546" max="12546" width="8.7109375" style="36" customWidth="1"/>
    <col min="12547" max="12547" width="6.7109375" style="36" customWidth="1"/>
    <col min="12548" max="12548" width="2.7109375" style="36" customWidth="1"/>
    <col min="12549" max="12549" width="6.7109375" style="36" customWidth="1"/>
    <col min="12550" max="12550" width="2.7109375" style="36" customWidth="1"/>
    <col min="12551" max="12551" width="6.7109375" style="36" customWidth="1"/>
    <col min="12552" max="12552" width="2.7109375" style="36" customWidth="1"/>
    <col min="12553" max="12553" width="6.7109375" style="36" customWidth="1"/>
    <col min="12554" max="12554" width="2.7109375" style="36" customWidth="1"/>
    <col min="12555" max="12555" width="6.7109375" style="36" customWidth="1"/>
    <col min="12556" max="12556" width="2.7109375" style="36" customWidth="1"/>
    <col min="12557" max="12557" width="6.7109375" style="36" customWidth="1"/>
    <col min="12558" max="12558" width="2.7109375" style="36" customWidth="1"/>
    <col min="12559" max="12559" width="6.7109375" style="36" customWidth="1"/>
    <col min="12560" max="12560" width="2.7109375" style="36" customWidth="1"/>
    <col min="12561" max="12561" width="6.7109375" style="36" customWidth="1"/>
    <col min="12562" max="12562" width="2.7109375" style="36" customWidth="1"/>
    <col min="12563" max="12563" width="6.7109375" style="36" customWidth="1"/>
    <col min="12564" max="12564" width="2.7109375" style="36" customWidth="1"/>
    <col min="12565" max="12800" width="9.140625" style="36"/>
    <col min="12801" max="12801" width="4.140625" style="36" customWidth="1"/>
    <col min="12802" max="12802" width="8.7109375" style="36" customWidth="1"/>
    <col min="12803" max="12803" width="6.7109375" style="36" customWidth="1"/>
    <col min="12804" max="12804" width="2.7109375" style="36" customWidth="1"/>
    <col min="12805" max="12805" width="6.7109375" style="36" customWidth="1"/>
    <col min="12806" max="12806" width="2.7109375" style="36" customWidth="1"/>
    <col min="12807" max="12807" width="6.7109375" style="36" customWidth="1"/>
    <col min="12808" max="12808" width="2.7109375" style="36" customWidth="1"/>
    <col min="12809" max="12809" width="6.7109375" style="36" customWidth="1"/>
    <col min="12810" max="12810" width="2.7109375" style="36" customWidth="1"/>
    <col min="12811" max="12811" width="6.7109375" style="36" customWidth="1"/>
    <col min="12812" max="12812" width="2.7109375" style="36" customWidth="1"/>
    <col min="12813" max="12813" width="6.7109375" style="36" customWidth="1"/>
    <col min="12814" max="12814" width="2.7109375" style="36" customWidth="1"/>
    <col min="12815" max="12815" width="6.7109375" style="36" customWidth="1"/>
    <col min="12816" max="12816" width="2.7109375" style="36" customWidth="1"/>
    <col min="12817" max="12817" width="6.7109375" style="36" customWidth="1"/>
    <col min="12818" max="12818" width="2.7109375" style="36" customWidth="1"/>
    <col min="12819" max="12819" width="6.7109375" style="36" customWidth="1"/>
    <col min="12820" max="12820" width="2.7109375" style="36" customWidth="1"/>
    <col min="12821" max="13056" width="9.140625" style="36"/>
    <col min="13057" max="13057" width="4.140625" style="36" customWidth="1"/>
    <col min="13058" max="13058" width="8.7109375" style="36" customWidth="1"/>
    <col min="13059" max="13059" width="6.7109375" style="36" customWidth="1"/>
    <col min="13060" max="13060" width="2.7109375" style="36" customWidth="1"/>
    <col min="13061" max="13061" width="6.7109375" style="36" customWidth="1"/>
    <col min="13062" max="13062" width="2.7109375" style="36" customWidth="1"/>
    <col min="13063" max="13063" width="6.7109375" style="36" customWidth="1"/>
    <col min="13064" max="13064" width="2.7109375" style="36" customWidth="1"/>
    <col min="13065" max="13065" width="6.7109375" style="36" customWidth="1"/>
    <col min="13066" max="13066" width="2.7109375" style="36" customWidth="1"/>
    <col min="13067" max="13067" width="6.7109375" style="36" customWidth="1"/>
    <col min="13068" max="13068" width="2.7109375" style="36" customWidth="1"/>
    <col min="13069" max="13069" width="6.7109375" style="36" customWidth="1"/>
    <col min="13070" max="13070" width="2.7109375" style="36" customWidth="1"/>
    <col min="13071" max="13071" width="6.7109375" style="36" customWidth="1"/>
    <col min="13072" max="13072" width="2.7109375" style="36" customWidth="1"/>
    <col min="13073" max="13073" width="6.7109375" style="36" customWidth="1"/>
    <col min="13074" max="13074" width="2.7109375" style="36" customWidth="1"/>
    <col min="13075" max="13075" width="6.7109375" style="36" customWidth="1"/>
    <col min="13076" max="13076" width="2.7109375" style="36" customWidth="1"/>
    <col min="13077" max="13312" width="9.140625" style="36"/>
    <col min="13313" max="13313" width="4.140625" style="36" customWidth="1"/>
    <col min="13314" max="13314" width="8.7109375" style="36" customWidth="1"/>
    <col min="13315" max="13315" width="6.7109375" style="36" customWidth="1"/>
    <col min="13316" max="13316" width="2.7109375" style="36" customWidth="1"/>
    <col min="13317" max="13317" width="6.7109375" style="36" customWidth="1"/>
    <col min="13318" max="13318" width="2.7109375" style="36" customWidth="1"/>
    <col min="13319" max="13319" width="6.7109375" style="36" customWidth="1"/>
    <col min="13320" max="13320" width="2.7109375" style="36" customWidth="1"/>
    <col min="13321" max="13321" width="6.7109375" style="36" customWidth="1"/>
    <col min="13322" max="13322" width="2.7109375" style="36" customWidth="1"/>
    <col min="13323" max="13323" width="6.7109375" style="36" customWidth="1"/>
    <col min="13324" max="13324" width="2.7109375" style="36" customWidth="1"/>
    <col min="13325" max="13325" width="6.7109375" style="36" customWidth="1"/>
    <col min="13326" max="13326" width="2.7109375" style="36" customWidth="1"/>
    <col min="13327" max="13327" width="6.7109375" style="36" customWidth="1"/>
    <col min="13328" max="13328" width="2.7109375" style="36" customWidth="1"/>
    <col min="13329" max="13329" width="6.7109375" style="36" customWidth="1"/>
    <col min="13330" max="13330" width="2.7109375" style="36" customWidth="1"/>
    <col min="13331" max="13331" width="6.7109375" style="36" customWidth="1"/>
    <col min="13332" max="13332" width="2.7109375" style="36" customWidth="1"/>
    <col min="13333" max="13568" width="9.140625" style="36"/>
    <col min="13569" max="13569" width="4.140625" style="36" customWidth="1"/>
    <col min="13570" max="13570" width="8.7109375" style="36" customWidth="1"/>
    <col min="13571" max="13571" width="6.7109375" style="36" customWidth="1"/>
    <col min="13572" max="13572" width="2.7109375" style="36" customWidth="1"/>
    <col min="13573" max="13573" width="6.7109375" style="36" customWidth="1"/>
    <col min="13574" max="13574" width="2.7109375" style="36" customWidth="1"/>
    <col min="13575" max="13575" width="6.7109375" style="36" customWidth="1"/>
    <col min="13576" max="13576" width="2.7109375" style="36" customWidth="1"/>
    <col min="13577" max="13577" width="6.7109375" style="36" customWidth="1"/>
    <col min="13578" max="13578" width="2.7109375" style="36" customWidth="1"/>
    <col min="13579" max="13579" width="6.7109375" style="36" customWidth="1"/>
    <col min="13580" max="13580" width="2.7109375" style="36" customWidth="1"/>
    <col min="13581" max="13581" width="6.7109375" style="36" customWidth="1"/>
    <col min="13582" max="13582" width="2.7109375" style="36" customWidth="1"/>
    <col min="13583" max="13583" width="6.7109375" style="36" customWidth="1"/>
    <col min="13584" max="13584" width="2.7109375" style="36" customWidth="1"/>
    <col min="13585" max="13585" width="6.7109375" style="36" customWidth="1"/>
    <col min="13586" max="13586" width="2.7109375" style="36" customWidth="1"/>
    <col min="13587" max="13587" width="6.7109375" style="36" customWidth="1"/>
    <col min="13588" max="13588" width="2.7109375" style="36" customWidth="1"/>
    <col min="13589" max="13824" width="9.140625" style="36"/>
    <col min="13825" max="13825" width="4.140625" style="36" customWidth="1"/>
    <col min="13826" max="13826" width="8.7109375" style="36" customWidth="1"/>
    <col min="13827" max="13827" width="6.7109375" style="36" customWidth="1"/>
    <col min="13828" max="13828" width="2.7109375" style="36" customWidth="1"/>
    <col min="13829" max="13829" width="6.7109375" style="36" customWidth="1"/>
    <col min="13830" max="13830" width="2.7109375" style="36" customWidth="1"/>
    <col min="13831" max="13831" width="6.7109375" style="36" customWidth="1"/>
    <col min="13832" max="13832" width="2.7109375" style="36" customWidth="1"/>
    <col min="13833" max="13833" width="6.7109375" style="36" customWidth="1"/>
    <col min="13834" max="13834" width="2.7109375" style="36" customWidth="1"/>
    <col min="13835" max="13835" width="6.7109375" style="36" customWidth="1"/>
    <col min="13836" max="13836" width="2.7109375" style="36" customWidth="1"/>
    <col min="13837" max="13837" width="6.7109375" style="36" customWidth="1"/>
    <col min="13838" max="13838" width="2.7109375" style="36" customWidth="1"/>
    <col min="13839" max="13839" width="6.7109375" style="36" customWidth="1"/>
    <col min="13840" max="13840" width="2.7109375" style="36" customWidth="1"/>
    <col min="13841" max="13841" width="6.7109375" style="36" customWidth="1"/>
    <col min="13842" max="13842" width="2.7109375" style="36" customWidth="1"/>
    <col min="13843" max="13843" width="6.7109375" style="36" customWidth="1"/>
    <col min="13844" max="13844" width="2.7109375" style="36" customWidth="1"/>
    <col min="13845" max="14080" width="9.140625" style="36"/>
    <col min="14081" max="14081" width="4.140625" style="36" customWidth="1"/>
    <col min="14082" max="14082" width="8.7109375" style="36" customWidth="1"/>
    <col min="14083" max="14083" width="6.7109375" style="36" customWidth="1"/>
    <col min="14084" max="14084" width="2.7109375" style="36" customWidth="1"/>
    <col min="14085" max="14085" width="6.7109375" style="36" customWidth="1"/>
    <col min="14086" max="14086" width="2.7109375" style="36" customWidth="1"/>
    <col min="14087" max="14087" width="6.7109375" style="36" customWidth="1"/>
    <col min="14088" max="14088" width="2.7109375" style="36" customWidth="1"/>
    <col min="14089" max="14089" width="6.7109375" style="36" customWidth="1"/>
    <col min="14090" max="14090" width="2.7109375" style="36" customWidth="1"/>
    <col min="14091" max="14091" width="6.7109375" style="36" customWidth="1"/>
    <col min="14092" max="14092" width="2.7109375" style="36" customWidth="1"/>
    <col min="14093" max="14093" width="6.7109375" style="36" customWidth="1"/>
    <col min="14094" max="14094" width="2.7109375" style="36" customWidth="1"/>
    <col min="14095" max="14095" width="6.7109375" style="36" customWidth="1"/>
    <col min="14096" max="14096" width="2.7109375" style="36" customWidth="1"/>
    <col min="14097" max="14097" width="6.7109375" style="36" customWidth="1"/>
    <col min="14098" max="14098" width="2.7109375" style="36" customWidth="1"/>
    <col min="14099" max="14099" width="6.7109375" style="36" customWidth="1"/>
    <col min="14100" max="14100" width="2.7109375" style="36" customWidth="1"/>
    <col min="14101" max="14336" width="9.140625" style="36"/>
    <col min="14337" max="14337" width="4.140625" style="36" customWidth="1"/>
    <col min="14338" max="14338" width="8.7109375" style="36" customWidth="1"/>
    <col min="14339" max="14339" width="6.7109375" style="36" customWidth="1"/>
    <col min="14340" max="14340" width="2.7109375" style="36" customWidth="1"/>
    <col min="14341" max="14341" width="6.7109375" style="36" customWidth="1"/>
    <col min="14342" max="14342" width="2.7109375" style="36" customWidth="1"/>
    <col min="14343" max="14343" width="6.7109375" style="36" customWidth="1"/>
    <col min="14344" max="14344" width="2.7109375" style="36" customWidth="1"/>
    <col min="14345" max="14345" width="6.7109375" style="36" customWidth="1"/>
    <col min="14346" max="14346" width="2.7109375" style="36" customWidth="1"/>
    <col min="14347" max="14347" width="6.7109375" style="36" customWidth="1"/>
    <col min="14348" max="14348" width="2.7109375" style="36" customWidth="1"/>
    <col min="14349" max="14349" width="6.7109375" style="36" customWidth="1"/>
    <col min="14350" max="14350" width="2.7109375" style="36" customWidth="1"/>
    <col min="14351" max="14351" width="6.7109375" style="36" customWidth="1"/>
    <col min="14352" max="14352" width="2.7109375" style="36" customWidth="1"/>
    <col min="14353" max="14353" width="6.7109375" style="36" customWidth="1"/>
    <col min="14354" max="14354" width="2.7109375" style="36" customWidth="1"/>
    <col min="14355" max="14355" width="6.7109375" style="36" customWidth="1"/>
    <col min="14356" max="14356" width="2.7109375" style="36" customWidth="1"/>
    <col min="14357" max="14592" width="9.140625" style="36"/>
    <col min="14593" max="14593" width="4.140625" style="36" customWidth="1"/>
    <col min="14594" max="14594" width="8.7109375" style="36" customWidth="1"/>
    <col min="14595" max="14595" width="6.7109375" style="36" customWidth="1"/>
    <col min="14596" max="14596" width="2.7109375" style="36" customWidth="1"/>
    <col min="14597" max="14597" width="6.7109375" style="36" customWidth="1"/>
    <col min="14598" max="14598" width="2.7109375" style="36" customWidth="1"/>
    <col min="14599" max="14599" width="6.7109375" style="36" customWidth="1"/>
    <col min="14600" max="14600" width="2.7109375" style="36" customWidth="1"/>
    <col min="14601" max="14601" width="6.7109375" style="36" customWidth="1"/>
    <col min="14602" max="14602" width="2.7109375" style="36" customWidth="1"/>
    <col min="14603" max="14603" width="6.7109375" style="36" customWidth="1"/>
    <col min="14604" max="14604" width="2.7109375" style="36" customWidth="1"/>
    <col min="14605" max="14605" width="6.7109375" style="36" customWidth="1"/>
    <col min="14606" max="14606" width="2.7109375" style="36" customWidth="1"/>
    <col min="14607" max="14607" width="6.7109375" style="36" customWidth="1"/>
    <col min="14608" max="14608" width="2.7109375" style="36" customWidth="1"/>
    <col min="14609" max="14609" width="6.7109375" style="36" customWidth="1"/>
    <col min="14610" max="14610" width="2.7109375" style="36" customWidth="1"/>
    <col min="14611" max="14611" width="6.7109375" style="36" customWidth="1"/>
    <col min="14612" max="14612" width="2.7109375" style="36" customWidth="1"/>
    <col min="14613" max="14848" width="9.140625" style="36"/>
    <col min="14849" max="14849" width="4.140625" style="36" customWidth="1"/>
    <col min="14850" max="14850" width="8.7109375" style="36" customWidth="1"/>
    <col min="14851" max="14851" width="6.7109375" style="36" customWidth="1"/>
    <col min="14852" max="14852" width="2.7109375" style="36" customWidth="1"/>
    <col min="14853" max="14853" width="6.7109375" style="36" customWidth="1"/>
    <col min="14854" max="14854" width="2.7109375" style="36" customWidth="1"/>
    <col min="14855" max="14855" width="6.7109375" style="36" customWidth="1"/>
    <col min="14856" max="14856" width="2.7109375" style="36" customWidth="1"/>
    <col min="14857" max="14857" width="6.7109375" style="36" customWidth="1"/>
    <col min="14858" max="14858" width="2.7109375" style="36" customWidth="1"/>
    <col min="14859" max="14859" width="6.7109375" style="36" customWidth="1"/>
    <col min="14860" max="14860" width="2.7109375" style="36" customWidth="1"/>
    <col min="14861" max="14861" width="6.7109375" style="36" customWidth="1"/>
    <col min="14862" max="14862" width="2.7109375" style="36" customWidth="1"/>
    <col min="14863" max="14863" width="6.7109375" style="36" customWidth="1"/>
    <col min="14864" max="14864" width="2.7109375" style="36" customWidth="1"/>
    <col min="14865" max="14865" width="6.7109375" style="36" customWidth="1"/>
    <col min="14866" max="14866" width="2.7109375" style="36" customWidth="1"/>
    <col min="14867" max="14867" width="6.7109375" style="36" customWidth="1"/>
    <col min="14868" max="14868" width="2.7109375" style="36" customWidth="1"/>
    <col min="14869" max="15104" width="9.140625" style="36"/>
    <col min="15105" max="15105" width="4.140625" style="36" customWidth="1"/>
    <col min="15106" max="15106" width="8.7109375" style="36" customWidth="1"/>
    <col min="15107" max="15107" width="6.7109375" style="36" customWidth="1"/>
    <col min="15108" max="15108" width="2.7109375" style="36" customWidth="1"/>
    <col min="15109" max="15109" width="6.7109375" style="36" customWidth="1"/>
    <col min="15110" max="15110" width="2.7109375" style="36" customWidth="1"/>
    <col min="15111" max="15111" width="6.7109375" style="36" customWidth="1"/>
    <col min="15112" max="15112" width="2.7109375" style="36" customWidth="1"/>
    <col min="15113" max="15113" width="6.7109375" style="36" customWidth="1"/>
    <col min="15114" max="15114" width="2.7109375" style="36" customWidth="1"/>
    <col min="15115" max="15115" width="6.7109375" style="36" customWidth="1"/>
    <col min="15116" max="15116" width="2.7109375" style="36" customWidth="1"/>
    <col min="15117" max="15117" width="6.7109375" style="36" customWidth="1"/>
    <col min="15118" max="15118" width="2.7109375" style="36" customWidth="1"/>
    <col min="15119" max="15119" width="6.7109375" style="36" customWidth="1"/>
    <col min="15120" max="15120" width="2.7109375" style="36" customWidth="1"/>
    <col min="15121" max="15121" width="6.7109375" style="36" customWidth="1"/>
    <col min="15122" max="15122" width="2.7109375" style="36" customWidth="1"/>
    <col min="15123" max="15123" width="6.7109375" style="36" customWidth="1"/>
    <col min="15124" max="15124" width="2.7109375" style="36" customWidth="1"/>
    <col min="15125" max="15360" width="9.140625" style="36"/>
    <col min="15361" max="15361" width="4.140625" style="36" customWidth="1"/>
    <col min="15362" max="15362" width="8.7109375" style="36" customWidth="1"/>
    <col min="15363" max="15363" width="6.7109375" style="36" customWidth="1"/>
    <col min="15364" max="15364" width="2.7109375" style="36" customWidth="1"/>
    <col min="15365" max="15365" width="6.7109375" style="36" customWidth="1"/>
    <col min="15366" max="15366" width="2.7109375" style="36" customWidth="1"/>
    <col min="15367" max="15367" width="6.7109375" style="36" customWidth="1"/>
    <col min="15368" max="15368" width="2.7109375" style="36" customWidth="1"/>
    <col min="15369" max="15369" width="6.7109375" style="36" customWidth="1"/>
    <col min="15370" max="15370" width="2.7109375" style="36" customWidth="1"/>
    <col min="15371" max="15371" width="6.7109375" style="36" customWidth="1"/>
    <col min="15372" max="15372" width="2.7109375" style="36" customWidth="1"/>
    <col min="15373" max="15373" width="6.7109375" style="36" customWidth="1"/>
    <col min="15374" max="15374" width="2.7109375" style="36" customWidth="1"/>
    <col min="15375" max="15375" width="6.7109375" style="36" customWidth="1"/>
    <col min="15376" max="15376" width="2.7109375" style="36" customWidth="1"/>
    <col min="15377" max="15377" width="6.7109375" style="36" customWidth="1"/>
    <col min="15378" max="15378" width="2.7109375" style="36" customWidth="1"/>
    <col min="15379" max="15379" width="6.7109375" style="36" customWidth="1"/>
    <col min="15380" max="15380" width="2.7109375" style="36" customWidth="1"/>
    <col min="15381" max="15616" width="9.140625" style="36"/>
    <col min="15617" max="15617" width="4.140625" style="36" customWidth="1"/>
    <col min="15618" max="15618" width="8.7109375" style="36" customWidth="1"/>
    <col min="15619" max="15619" width="6.7109375" style="36" customWidth="1"/>
    <col min="15620" max="15620" width="2.7109375" style="36" customWidth="1"/>
    <col min="15621" max="15621" width="6.7109375" style="36" customWidth="1"/>
    <col min="15622" max="15622" width="2.7109375" style="36" customWidth="1"/>
    <col min="15623" max="15623" width="6.7109375" style="36" customWidth="1"/>
    <col min="15624" max="15624" width="2.7109375" style="36" customWidth="1"/>
    <col min="15625" max="15625" width="6.7109375" style="36" customWidth="1"/>
    <col min="15626" max="15626" width="2.7109375" style="36" customWidth="1"/>
    <col min="15627" max="15627" width="6.7109375" style="36" customWidth="1"/>
    <col min="15628" max="15628" width="2.7109375" style="36" customWidth="1"/>
    <col min="15629" max="15629" width="6.7109375" style="36" customWidth="1"/>
    <col min="15630" max="15630" width="2.7109375" style="36" customWidth="1"/>
    <col min="15631" max="15631" width="6.7109375" style="36" customWidth="1"/>
    <col min="15632" max="15632" width="2.7109375" style="36" customWidth="1"/>
    <col min="15633" max="15633" width="6.7109375" style="36" customWidth="1"/>
    <col min="15634" max="15634" width="2.7109375" style="36" customWidth="1"/>
    <col min="15635" max="15635" width="6.7109375" style="36" customWidth="1"/>
    <col min="15636" max="15636" width="2.7109375" style="36" customWidth="1"/>
    <col min="15637" max="15872" width="9.140625" style="36"/>
    <col min="15873" max="15873" width="4.140625" style="36" customWidth="1"/>
    <col min="15874" max="15874" width="8.7109375" style="36" customWidth="1"/>
    <col min="15875" max="15875" width="6.7109375" style="36" customWidth="1"/>
    <col min="15876" max="15876" width="2.7109375" style="36" customWidth="1"/>
    <col min="15877" max="15877" width="6.7109375" style="36" customWidth="1"/>
    <col min="15878" max="15878" width="2.7109375" style="36" customWidth="1"/>
    <col min="15879" max="15879" width="6.7109375" style="36" customWidth="1"/>
    <col min="15880" max="15880" width="2.7109375" style="36" customWidth="1"/>
    <col min="15881" max="15881" width="6.7109375" style="36" customWidth="1"/>
    <col min="15882" max="15882" width="2.7109375" style="36" customWidth="1"/>
    <col min="15883" max="15883" width="6.7109375" style="36" customWidth="1"/>
    <col min="15884" max="15884" width="2.7109375" style="36" customWidth="1"/>
    <col min="15885" max="15885" width="6.7109375" style="36" customWidth="1"/>
    <col min="15886" max="15886" width="2.7109375" style="36" customWidth="1"/>
    <col min="15887" max="15887" width="6.7109375" style="36" customWidth="1"/>
    <col min="15888" max="15888" width="2.7109375" style="36" customWidth="1"/>
    <col min="15889" max="15889" width="6.7109375" style="36" customWidth="1"/>
    <col min="15890" max="15890" width="2.7109375" style="36" customWidth="1"/>
    <col min="15891" max="15891" width="6.7109375" style="36" customWidth="1"/>
    <col min="15892" max="15892" width="2.7109375" style="36" customWidth="1"/>
    <col min="15893" max="16128" width="9.140625" style="36"/>
    <col min="16129" max="16129" width="4.140625" style="36" customWidth="1"/>
    <col min="16130" max="16130" width="8.7109375" style="36" customWidth="1"/>
    <col min="16131" max="16131" width="6.7109375" style="36" customWidth="1"/>
    <col min="16132" max="16132" width="2.7109375" style="36" customWidth="1"/>
    <col min="16133" max="16133" width="6.7109375" style="36" customWidth="1"/>
    <col min="16134" max="16134" width="2.7109375" style="36" customWidth="1"/>
    <col min="16135" max="16135" width="6.7109375" style="36" customWidth="1"/>
    <col min="16136" max="16136" width="2.7109375" style="36" customWidth="1"/>
    <col min="16137" max="16137" width="6.7109375" style="36" customWidth="1"/>
    <col min="16138" max="16138" width="2.7109375" style="36" customWidth="1"/>
    <col min="16139" max="16139" width="6.7109375" style="36" customWidth="1"/>
    <col min="16140" max="16140" width="2.7109375" style="36" customWidth="1"/>
    <col min="16141" max="16141" width="6.7109375" style="36" customWidth="1"/>
    <col min="16142" max="16142" width="2.7109375" style="36" customWidth="1"/>
    <col min="16143" max="16143" width="6.7109375" style="36" customWidth="1"/>
    <col min="16144" max="16144" width="2.7109375" style="36" customWidth="1"/>
    <col min="16145" max="16145" width="6.7109375" style="36" customWidth="1"/>
    <col min="16146" max="16146" width="2.7109375" style="36" customWidth="1"/>
    <col min="16147" max="16147" width="6.7109375" style="36" customWidth="1"/>
    <col min="16148" max="16148" width="2.7109375" style="36" customWidth="1"/>
    <col min="16149" max="16384" width="9.140625" style="36"/>
  </cols>
  <sheetData>
    <row r="1" spans="1:21" ht="26.25">
      <c r="A1" s="44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.75">
      <c r="A2" s="43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44.25" customHeight="1">
      <c r="A3" s="4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5" customHeight="1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5"/>
    </row>
    <row r="5" spans="1:21" ht="18" customHeight="1">
      <c r="A5" s="49" t="s">
        <v>51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5"/>
    </row>
    <row r="6" spans="1:21" ht="12" customHeight="1">
      <c r="A6" s="50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5"/>
    </row>
    <row r="7" spans="1:21" ht="8.1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2.75" customHeight="1">
      <c r="A8" s="51"/>
      <c r="B8" s="52"/>
      <c r="C8" s="53" t="s">
        <v>70</v>
      </c>
      <c r="D8" s="53"/>
      <c r="E8" s="53"/>
      <c r="F8" s="53"/>
      <c r="G8" s="53"/>
      <c r="H8" s="54"/>
      <c r="I8" s="53" t="s">
        <v>71</v>
      </c>
      <c r="J8" s="53"/>
      <c r="K8" s="53"/>
      <c r="L8" s="53"/>
      <c r="M8" s="53"/>
      <c r="N8" s="54"/>
      <c r="O8" s="53" t="s">
        <v>50</v>
      </c>
      <c r="P8" s="53"/>
      <c r="Q8" s="53"/>
      <c r="R8" s="53"/>
      <c r="S8" s="53"/>
      <c r="T8" s="53"/>
      <c r="U8" s="45"/>
    </row>
    <row r="9" spans="1:21" ht="11.25" customHeight="1">
      <c r="A9" s="45"/>
      <c r="B9" s="55"/>
      <c r="C9" s="134" t="s">
        <v>28</v>
      </c>
      <c r="D9" s="135"/>
      <c r="E9" s="56" t="s">
        <v>27</v>
      </c>
      <c r="F9" s="57"/>
      <c r="G9" s="57"/>
      <c r="H9" s="57"/>
      <c r="I9" s="134" t="s">
        <v>28</v>
      </c>
      <c r="J9" s="135"/>
      <c r="K9" s="56" t="s">
        <v>27</v>
      </c>
      <c r="L9" s="57"/>
      <c r="M9" s="57"/>
      <c r="N9" s="57"/>
      <c r="O9" s="134" t="s">
        <v>28</v>
      </c>
      <c r="P9" s="135"/>
      <c r="Q9" s="56" t="s">
        <v>27</v>
      </c>
      <c r="R9" s="57"/>
      <c r="S9" s="57"/>
      <c r="T9" s="57"/>
      <c r="U9" s="45"/>
    </row>
    <row r="10" spans="1:21" ht="33.75" customHeight="1">
      <c r="A10" s="58"/>
      <c r="B10" s="59"/>
      <c r="C10" s="136"/>
      <c r="D10" s="137"/>
      <c r="E10" s="130" t="s">
        <v>26</v>
      </c>
      <c r="F10" s="131"/>
      <c r="G10" s="130" t="s">
        <v>25</v>
      </c>
      <c r="H10" s="138"/>
      <c r="I10" s="137"/>
      <c r="J10" s="137"/>
      <c r="K10" s="130" t="s">
        <v>26</v>
      </c>
      <c r="L10" s="131"/>
      <c r="M10" s="130" t="s">
        <v>25</v>
      </c>
      <c r="N10" s="138"/>
      <c r="O10" s="137"/>
      <c r="P10" s="137"/>
      <c r="Q10" s="130" t="s">
        <v>26</v>
      </c>
      <c r="R10" s="131"/>
      <c r="S10" s="130" t="s">
        <v>25</v>
      </c>
      <c r="T10" s="131"/>
      <c r="U10" s="60"/>
    </row>
    <row r="11" spans="1:21" ht="11.25" customHeight="1">
      <c r="A11" s="61" t="s">
        <v>24</v>
      </c>
      <c r="B11" s="61"/>
      <c r="C11" s="62" t="s">
        <v>23</v>
      </c>
      <c r="D11" s="63"/>
      <c r="E11" s="132"/>
      <c r="F11" s="133"/>
      <c r="G11" s="132"/>
      <c r="H11" s="139"/>
      <c r="I11" s="63" t="s">
        <v>22</v>
      </c>
      <c r="J11" s="63"/>
      <c r="K11" s="132"/>
      <c r="L11" s="133"/>
      <c r="M11" s="132"/>
      <c r="N11" s="139"/>
      <c r="O11" s="63" t="s">
        <v>21</v>
      </c>
      <c r="P11" s="63"/>
      <c r="Q11" s="132"/>
      <c r="R11" s="133"/>
      <c r="S11" s="132"/>
      <c r="T11" s="133"/>
      <c r="U11" s="60"/>
    </row>
    <row r="12" spans="1:2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>
      <c r="A13" s="64" t="s">
        <v>20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9.5" customHeight="1">
      <c r="A14" s="65" t="s">
        <v>19</v>
      </c>
      <c r="B14" s="45" t="s">
        <v>6</v>
      </c>
      <c r="C14" s="66">
        <v>1041</v>
      </c>
      <c r="D14" s="45"/>
      <c r="E14" s="67">
        <v>-2.1</v>
      </c>
      <c r="F14" s="68"/>
      <c r="G14" s="67">
        <v>2.2999999999999998</v>
      </c>
      <c r="H14" s="45"/>
      <c r="I14" s="66">
        <v>1099</v>
      </c>
      <c r="J14" s="45"/>
      <c r="K14" s="67">
        <v>0.8</v>
      </c>
      <c r="L14" s="68"/>
      <c r="M14" s="67">
        <v>4.3</v>
      </c>
      <c r="N14" s="45"/>
      <c r="O14" s="66">
        <v>1072</v>
      </c>
      <c r="P14" s="45"/>
      <c r="Q14" s="67">
        <v>-0.5</v>
      </c>
      <c r="R14" s="68"/>
      <c r="S14" s="67">
        <v>3.4</v>
      </c>
      <c r="T14" s="45"/>
      <c r="U14" s="45"/>
    </row>
    <row r="15" spans="1:21" ht="19.5" customHeight="1">
      <c r="A15" s="65" t="s">
        <v>18</v>
      </c>
      <c r="B15" s="45" t="s">
        <v>3</v>
      </c>
      <c r="C15" s="66">
        <v>1037</v>
      </c>
      <c r="D15" s="45"/>
      <c r="E15" s="67">
        <v>-0.4</v>
      </c>
      <c r="F15" s="68"/>
      <c r="G15" s="67">
        <v>1.7</v>
      </c>
      <c r="H15" s="45"/>
      <c r="I15" s="66">
        <v>1107</v>
      </c>
      <c r="J15" s="45"/>
      <c r="K15" s="67">
        <v>0.7</v>
      </c>
      <c r="L15" s="68"/>
      <c r="M15" s="67">
        <v>3.8</v>
      </c>
      <c r="N15" s="45"/>
      <c r="O15" s="66">
        <v>1075</v>
      </c>
      <c r="P15" s="45"/>
      <c r="Q15" s="67">
        <v>0.3</v>
      </c>
      <c r="R15" s="68"/>
      <c r="S15" s="67">
        <v>3</v>
      </c>
      <c r="T15" s="45"/>
      <c r="U15" s="45"/>
    </row>
    <row r="16" spans="1:21" ht="11.25" customHeight="1">
      <c r="A16" s="65"/>
      <c r="B16" s="45" t="s">
        <v>4</v>
      </c>
      <c r="C16" s="66">
        <v>1045</v>
      </c>
      <c r="D16" s="45"/>
      <c r="E16" s="67">
        <v>0.8</v>
      </c>
      <c r="F16" s="68"/>
      <c r="G16" s="67">
        <v>0.2</v>
      </c>
      <c r="H16" s="45"/>
      <c r="I16" s="66">
        <v>1112</v>
      </c>
      <c r="J16" s="45"/>
      <c r="K16" s="67">
        <v>0.5</v>
      </c>
      <c r="L16" s="68"/>
      <c r="M16" s="67">
        <v>3.3</v>
      </c>
      <c r="N16" s="45"/>
      <c r="O16" s="66">
        <v>1081</v>
      </c>
      <c r="P16" s="45"/>
      <c r="Q16" s="67">
        <v>0.6</v>
      </c>
      <c r="R16" s="68"/>
      <c r="S16" s="67">
        <v>1.9</v>
      </c>
      <c r="T16" s="45"/>
      <c r="U16" s="45"/>
    </row>
    <row r="17" spans="1:21" ht="11.25" customHeight="1">
      <c r="A17" s="65"/>
      <c r="B17" s="45" t="s">
        <v>5</v>
      </c>
      <c r="C17" s="66">
        <v>1062</v>
      </c>
      <c r="D17" s="45"/>
      <c r="E17" s="67">
        <v>1.6</v>
      </c>
      <c r="F17" s="68"/>
      <c r="G17" s="67">
        <v>-0.1</v>
      </c>
      <c r="H17" s="45"/>
      <c r="I17" s="66">
        <v>1123</v>
      </c>
      <c r="J17" s="45"/>
      <c r="K17" s="67">
        <v>1</v>
      </c>
      <c r="L17" s="68"/>
      <c r="M17" s="67">
        <v>3</v>
      </c>
      <c r="N17" s="45"/>
      <c r="O17" s="66">
        <v>1095</v>
      </c>
      <c r="P17" s="45"/>
      <c r="Q17" s="67">
        <v>1.3</v>
      </c>
      <c r="R17" s="68"/>
      <c r="S17" s="67">
        <v>1.7</v>
      </c>
      <c r="T17" s="45"/>
      <c r="U17" s="45"/>
    </row>
    <row r="18" spans="1:21" ht="11.25" customHeight="1">
      <c r="A18" s="65"/>
      <c r="B18" s="45" t="s">
        <v>6</v>
      </c>
      <c r="C18" s="66">
        <v>1057</v>
      </c>
      <c r="D18" s="45"/>
      <c r="E18" s="67">
        <v>-0.5</v>
      </c>
      <c r="F18" s="68"/>
      <c r="G18" s="67">
        <v>1.5</v>
      </c>
      <c r="H18" s="45"/>
      <c r="I18" s="66">
        <v>1124</v>
      </c>
      <c r="J18" s="45"/>
      <c r="K18" s="67">
        <v>0.1</v>
      </c>
      <c r="L18" s="68"/>
      <c r="M18" s="67">
        <v>2.2999999999999998</v>
      </c>
      <c r="N18" s="45"/>
      <c r="O18" s="66">
        <v>1093</v>
      </c>
      <c r="P18" s="45"/>
      <c r="Q18" s="67">
        <v>-0.2</v>
      </c>
      <c r="R18" s="68"/>
      <c r="S18" s="67">
        <v>2</v>
      </c>
      <c r="T18" s="45"/>
      <c r="U18" s="45"/>
    </row>
    <row r="19" spans="1:21" ht="19.5" customHeight="1">
      <c r="A19" s="65" t="s">
        <v>17</v>
      </c>
      <c r="B19" s="45" t="s">
        <v>3</v>
      </c>
      <c r="C19" s="66">
        <v>1058</v>
      </c>
      <c r="D19" s="45"/>
      <c r="E19" s="67">
        <v>0.1</v>
      </c>
      <c r="F19" s="68"/>
      <c r="G19" s="67">
        <v>2</v>
      </c>
      <c r="H19" s="45"/>
      <c r="I19" s="66">
        <v>1130</v>
      </c>
      <c r="J19" s="45"/>
      <c r="K19" s="67">
        <v>0.5</v>
      </c>
      <c r="L19" s="68"/>
      <c r="M19" s="67">
        <v>2.1</v>
      </c>
      <c r="N19" s="45"/>
      <c r="O19" s="66">
        <v>1097</v>
      </c>
      <c r="P19" s="45"/>
      <c r="Q19" s="67">
        <v>0.4</v>
      </c>
      <c r="R19" s="68"/>
      <c r="S19" s="67">
        <v>2</v>
      </c>
      <c r="T19" s="45"/>
      <c r="U19" s="45"/>
    </row>
    <row r="20" spans="1:21" ht="11.25" customHeight="1">
      <c r="A20" s="65"/>
      <c r="B20" s="45" t="s">
        <v>4</v>
      </c>
      <c r="C20" s="66">
        <v>1055</v>
      </c>
      <c r="D20" s="45"/>
      <c r="E20" s="67">
        <v>-0.3</v>
      </c>
      <c r="F20" s="68"/>
      <c r="G20" s="67">
        <v>1</v>
      </c>
      <c r="H20" s="45"/>
      <c r="I20" s="66">
        <v>1137</v>
      </c>
      <c r="J20" s="45"/>
      <c r="K20" s="67">
        <v>0.6</v>
      </c>
      <c r="L20" s="68"/>
      <c r="M20" s="67">
        <v>2.2000000000000002</v>
      </c>
      <c r="N20" s="45"/>
      <c r="O20" s="66">
        <v>1099</v>
      </c>
      <c r="P20" s="45"/>
      <c r="Q20" s="67">
        <v>0.2</v>
      </c>
      <c r="R20" s="68"/>
      <c r="S20" s="67">
        <v>1.7</v>
      </c>
      <c r="T20" s="45"/>
      <c r="U20" s="45"/>
    </row>
    <row r="21" spans="1:21" ht="11.25" customHeight="1">
      <c r="A21" s="65"/>
      <c r="B21" s="45" t="s">
        <v>5</v>
      </c>
      <c r="C21" s="66">
        <v>1065</v>
      </c>
      <c r="D21" s="45"/>
      <c r="E21" s="67">
        <v>0.9</v>
      </c>
      <c r="F21" s="68"/>
      <c r="G21" s="67">
        <v>0.3</v>
      </c>
      <c r="H21" s="45"/>
      <c r="I21" s="66">
        <v>1151</v>
      </c>
      <c r="J21" s="45"/>
      <c r="K21" s="67">
        <v>1.2</v>
      </c>
      <c r="L21" s="68"/>
      <c r="M21" s="67">
        <v>2.5</v>
      </c>
      <c r="N21" s="45"/>
      <c r="O21" s="66">
        <v>1111</v>
      </c>
      <c r="P21" s="45"/>
      <c r="Q21" s="67">
        <v>1.1000000000000001</v>
      </c>
      <c r="R21" s="68"/>
      <c r="S21" s="67">
        <v>1.5</v>
      </c>
      <c r="T21" s="45"/>
      <c r="U21" s="45"/>
    </row>
    <row r="22" spans="1:21" ht="11.25" customHeight="1">
      <c r="A22" s="65"/>
      <c r="B22" s="45" t="s">
        <v>6</v>
      </c>
      <c r="C22" s="66">
        <v>1092</v>
      </c>
      <c r="D22" s="45"/>
      <c r="E22" s="67">
        <v>2.5</v>
      </c>
      <c r="F22" s="68"/>
      <c r="G22" s="67">
        <v>3.3</v>
      </c>
      <c r="H22" s="45"/>
      <c r="I22" s="66">
        <v>1176</v>
      </c>
      <c r="J22" s="45"/>
      <c r="K22" s="67">
        <v>2.2000000000000002</v>
      </c>
      <c r="L22" s="68"/>
      <c r="M22" s="67">
        <v>4.5999999999999996</v>
      </c>
      <c r="N22" s="45"/>
      <c r="O22" s="66">
        <v>1137</v>
      </c>
      <c r="P22" s="45"/>
      <c r="Q22" s="67">
        <v>2.2999999999999998</v>
      </c>
      <c r="R22" s="68"/>
      <c r="S22" s="67">
        <v>4</v>
      </c>
      <c r="T22" s="45"/>
      <c r="U22" s="45"/>
    </row>
    <row r="23" spans="1:21" ht="19.5" customHeight="1">
      <c r="A23" s="65" t="s">
        <v>16</v>
      </c>
      <c r="B23" s="45" t="s">
        <v>3</v>
      </c>
      <c r="C23" s="66">
        <v>1097</v>
      </c>
      <c r="D23" s="45"/>
      <c r="E23" s="67">
        <v>0.5</v>
      </c>
      <c r="F23" s="68"/>
      <c r="G23" s="67">
        <v>3.7</v>
      </c>
      <c r="H23" s="45"/>
      <c r="I23" s="66">
        <v>1189</v>
      </c>
      <c r="J23" s="45"/>
      <c r="K23" s="67">
        <v>1.1000000000000001</v>
      </c>
      <c r="L23" s="68"/>
      <c r="M23" s="67">
        <v>5.2</v>
      </c>
      <c r="N23" s="45"/>
      <c r="O23" s="66">
        <v>1146</v>
      </c>
      <c r="P23" s="45"/>
      <c r="Q23" s="67">
        <v>0.8</v>
      </c>
      <c r="R23" s="68"/>
      <c r="S23" s="67">
        <v>4.5</v>
      </c>
      <c r="T23" s="45"/>
      <c r="U23" s="45"/>
    </row>
    <row r="24" spans="1:21" ht="11.25" customHeight="1">
      <c r="A24" s="65"/>
      <c r="B24" s="45" t="s">
        <v>4</v>
      </c>
      <c r="C24" s="66">
        <v>1113</v>
      </c>
      <c r="D24" s="45"/>
      <c r="E24" s="67">
        <v>1.5</v>
      </c>
      <c r="F24" s="68"/>
      <c r="G24" s="67">
        <v>5.5</v>
      </c>
      <c r="H24" s="45"/>
      <c r="I24" s="66">
        <v>1196</v>
      </c>
      <c r="J24" s="45"/>
      <c r="K24" s="67">
        <v>0.6</v>
      </c>
      <c r="L24" s="68"/>
      <c r="M24" s="67">
        <v>5.2</v>
      </c>
      <c r="N24" s="45"/>
      <c r="O24" s="66">
        <v>1157</v>
      </c>
      <c r="P24" s="45"/>
      <c r="Q24" s="67">
        <v>1</v>
      </c>
      <c r="R24" s="68"/>
      <c r="S24" s="67">
        <v>5.3</v>
      </c>
      <c r="T24" s="45"/>
      <c r="U24" s="45"/>
    </row>
    <row r="25" spans="1:21" ht="11.25" customHeight="1">
      <c r="A25" s="65"/>
      <c r="B25" s="45" t="s">
        <v>5</v>
      </c>
      <c r="C25" s="66">
        <v>1114</v>
      </c>
      <c r="D25" s="45"/>
      <c r="E25" s="67">
        <v>0.1</v>
      </c>
      <c r="F25" s="68"/>
      <c r="G25" s="67">
        <v>4.5999999999999996</v>
      </c>
      <c r="H25" s="45"/>
      <c r="I25" s="66">
        <v>1203</v>
      </c>
      <c r="J25" s="45"/>
      <c r="K25" s="67">
        <v>0.6</v>
      </c>
      <c r="L25" s="68"/>
      <c r="M25" s="67">
        <v>4.5</v>
      </c>
      <c r="N25" s="45"/>
      <c r="O25" s="66">
        <v>1162</v>
      </c>
      <c r="P25" s="45"/>
      <c r="Q25" s="67">
        <v>0.4</v>
      </c>
      <c r="R25" s="68"/>
      <c r="S25" s="67">
        <v>4.5999999999999996</v>
      </c>
      <c r="T25" s="45"/>
      <c r="U25" s="45"/>
    </row>
    <row r="26" spans="1:21" ht="11.25" customHeight="1">
      <c r="A26" s="65"/>
      <c r="B26" s="45" t="s">
        <v>6</v>
      </c>
      <c r="C26" s="66">
        <v>1104</v>
      </c>
      <c r="D26" s="45"/>
      <c r="E26" s="67">
        <v>-0.9</v>
      </c>
      <c r="F26" s="68"/>
      <c r="G26" s="67">
        <v>1.1000000000000001</v>
      </c>
      <c r="H26" s="45"/>
      <c r="I26" s="66">
        <v>1205</v>
      </c>
      <c r="J26" s="45"/>
      <c r="K26" s="67">
        <v>0.2</v>
      </c>
      <c r="L26" s="68"/>
      <c r="M26" s="67">
        <v>2.5</v>
      </c>
      <c r="N26" s="45"/>
      <c r="O26" s="66">
        <v>1158</v>
      </c>
      <c r="P26" s="45"/>
      <c r="Q26" s="67">
        <v>-0.3</v>
      </c>
      <c r="R26" s="68"/>
      <c r="S26" s="67">
        <v>1.8</v>
      </c>
      <c r="T26" s="45"/>
      <c r="U26" s="45"/>
    </row>
    <row r="27" spans="1:21" ht="19.5" customHeight="1">
      <c r="A27" s="65" t="s">
        <v>15</v>
      </c>
      <c r="B27" s="45" t="s">
        <v>3</v>
      </c>
      <c r="C27" s="66">
        <v>1100</v>
      </c>
      <c r="D27" s="45"/>
      <c r="E27" s="67">
        <v>-0.4</v>
      </c>
      <c r="F27" s="68"/>
      <c r="G27" s="67">
        <v>0.3</v>
      </c>
      <c r="H27" s="45"/>
      <c r="I27" s="66">
        <v>1219</v>
      </c>
      <c r="J27" s="45"/>
      <c r="K27" s="67">
        <v>1.2</v>
      </c>
      <c r="L27" s="68"/>
      <c r="M27" s="67">
        <v>2.5</v>
      </c>
      <c r="N27" s="45"/>
      <c r="O27" s="66">
        <v>1164</v>
      </c>
      <c r="P27" s="45"/>
      <c r="Q27" s="67">
        <v>0.5</v>
      </c>
      <c r="R27" s="68"/>
      <c r="S27" s="67">
        <v>1.6</v>
      </c>
      <c r="T27" s="45"/>
      <c r="U27" s="45"/>
    </row>
    <row r="28" spans="1:21" ht="11.25" customHeight="1">
      <c r="A28" s="65"/>
      <c r="B28" s="45" t="s">
        <v>4</v>
      </c>
      <c r="C28" s="66">
        <v>1101</v>
      </c>
      <c r="D28" s="45"/>
      <c r="E28" s="67">
        <v>0.1</v>
      </c>
      <c r="F28" s="68"/>
      <c r="G28" s="67">
        <v>-1.1000000000000001</v>
      </c>
      <c r="H28" s="45"/>
      <c r="I28" s="66">
        <v>1225</v>
      </c>
      <c r="J28" s="45"/>
      <c r="K28" s="67">
        <v>0.5</v>
      </c>
      <c r="L28" s="68"/>
      <c r="M28" s="67">
        <v>2.4</v>
      </c>
      <c r="N28" s="45"/>
      <c r="O28" s="66">
        <v>1168</v>
      </c>
      <c r="P28" s="45"/>
      <c r="Q28" s="67">
        <v>0.3</v>
      </c>
      <c r="R28" s="68"/>
      <c r="S28" s="67">
        <v>1</v>
      </c>
      <c r="T28" s="45"/>
      <c r="U28" s="45"/>
    </row>
    <row r="29" spans="1:21" ht="11.25" customHeight="1">
      <c r="A29" s="65"/>
      <c r="B29" s="45" t="s">
        <v>5</v>
      </c>
      <c r="C29" s="66">
        <v>1101</v>
      </c>
      <c r="D29" s="45"/>
      <c r="E29" s="67">
        <v>0</v>
      </c>
      <c r="F29" s="68"/>
      <c r="G29" s="67">
        <v>-1.2</v>
      </c>
      <c r="H29" s="45"/>
      <c r="I29" s="66">
        <v>1231</v>
      </c>
      <c r="J29" s="45"/>
      <c r="K29" s="67">
        <v>0.5</v>
      </c>
      <c r="L29" s="68"/>
      <c r="M29" s="67">
        <v>2.2999999999999998</v>
      </c>
      <c r="N29" s="45"/>
      <c r="O29" s="66">
        <v>1171</v>
      </c>
      <c r="P29" s="45"/>
      <c r="Q29" s="67">
        <v>0.3</v>
      </c>
      <c r="R29" s="68"/>
      <c r="S29" s="67">
        <v>0.8</v>
      </c>
      <c r="T29" s="45"/>
      <c r="U29" s="45"/>
    </row>
    <row r="30" spans="1:21" ht="11.25" customHeight="1">
      <c r="A30" s="65"/>
      <c r="B30" s="45" t="s">
        <v>6</v>
      </c>
      <c r="C30" s="66">
        <v>1093</v>
      </c>
      <c r="D30" s="45"/>
      <c r="E30" s="67">
        <v>-0.7</v>
      </c>
      <c r="F30" s="68"/>
      <c r="G30" s="67">
        <v>-1</v>
      </c>
      <c r="H30" s="45"/>
      <c r="I30" s="66">
        <v>1235</v>
      </c>
      <c r="J30" s="45"/>
      <c r="K30" s="67">
        <v>0.3</v>
      </c>
      <c r="L30" s="68"/>
      <c r="M30" s="67">
        <v>2.5</v>
      </c>
      <c r="N30" s="45"/>
      <c r="O30" s="66">
        <v>1169</v>
      </c>
      <c r="P30" s="45"/>
      <c r="Q30" s="67">
        <v>-0.2</v>
      </c>
      <c r="R30" s="68"/>
      <c r="S30" s="67">
        <v>0.9</v>
      </c>
      <c r="T30" s="45"/>
      <c r="U30" s="45"/>
    </row>
    <row r="31" spans="1:21" ht="19.5" customHeight="1">
      <c r="A31" s="65" t="s">
        <v>14</v>
      </c>
      <c r="B31" s="45" t="s">
        <v>3</v>
      </c>
      <c r="C31" s="66">
        <v>1088</v>
      </c>
      <c r="D31" s="45"/>
      <c r="E31" s="67">
        <v>-0.5</v>
      </c>
      <c r="F31" s="68"/>
      <c r="G31" s="67">
        <v>-1.1000000000000001</v>
      </c>
      <c r="H31" s="45"/>
      <c r="I31" s="66">
        <v>1248</v>
      </c>
      <c r="J31" s="45"/>
      <c r="K31" s="67">
        <v>1.1000000000000001</v>
      </c>
      <c r="L31" s="68"/>
      <c r="M31" s="67">
        <v>2.4</v>
      </c>
      <c r="N31" s="45"/>
      <c r="O31" s="66">
        <v>1174</v>
      </c>
      <c r="P31" s="45"/>
      <c r="Q31" s="67">
        <v>0.4</v>
      </c>
      <c r="R31" s="68"/>
      <c r="S31" s="67">
        <v>0.9</v>
      </c>
      <c r="T31" s="45"/>
      <c r="U31" s="45"/>
    </row>
    <row r="32" spans="1:21" ht="11.25" customHeight="1">
      <c r="A32" s="65"/>
      <c r="B32" s="45" t="s">
        <v>4</v>
      </c>
      <c r="C32" s="66">
        <v>1083</v>
      </c>
      <c r="D32" s="45"/>
      <c r="E32" s="67">
        <v>-0.5</v>
      </c>
      <c r="F32" s="68"/>
      <c r="G32" s="67">
        <v>-1.6</v>
      </c>
      <c r="H32" s="45"/>
      <c r="I32" s="66">
        <v>1256</v>
      </c>
      <c r="J32" s="45"/>
      <c r="K32" s="67">
        <v>0.6</v>
      </c>
      <c r="L32" s="68"/>
      <c r="M32" s="67">
        <v>2.5</v>
      </c>
      <c r="N32" s="45"/>
      <c r="O32" s="66">
        <v>1176</v>
      </c>
      <c r="P32" s="45"/>
      <c r="Q32" s="67">
        <v>0.2</v>
      </c>
      <c r="R32" s="68"/>
      <c r="S32" s="67">
        <v>0.7</v>
      </c>
      <c r="T32" s="45"/>
      <c r="U32" s="45"/>
    </row>
    <row r="33" spans="1:21" ht="11.25" customHeight="1">
      <c r="A33" s="65"/>
      <c r="B33" s="45" t="s">
        <v>5</v>
      </c>
      <c r="C33" s="66">
        <v>1096</v>
      </c>
      <c r="D33" s="45"/>
      <c r="E33" s="67">
        <v>1.2</v>
      </c>
      <c r="F33" s="68"/>
      <c r="G33" s="67">
        <v>-0.5</v>
      </c>
      <c r="H33" s="45"/>
      <c r="I33" s="66">
        <v>1265</v>
      </c>
      <c r="J33" s="45"/>
      <c r="K33" s="67">
        <v>0.7</v>
      </c>
      <c r="L33" s="68"/>
      <c r="M33" s="67">
        <v>2.8</v>
      </c>
      <c r="N33" s="45"/>
      <c r="O33" s="66">
        <v>1187</v>
      </c>
      <c r="P33" s="45"/>
      <c r="Q33" s="67">
        <v>0.9</v>
      </c>
      <c r="R33" s="68"/>
      <c r="S33" s="67">
        <v>1.4</v>
      </c>
      <c r="T33" s="45"/>
      <c r="U33" s="45"/>
    </row>
    <row r="34" spans="1:21" ht="11.25" customHeight="1">
      <c r="A34" s="65"/>
      <c r="B34" s="45" t="s">
        <v>6</v>
      </c>
      <c r="C34" s="66">
        <v>1090</v>
      </c>
      <c r="D34" s="45"/>
      <c r="E34" s="67">
        <v>-0.5</v>
      </c>
      <c r="F34" s="68"/>
      <c r="G34" s="67">
        <v>-0.3</v>
      </c>
      <c r="H34" s="45"/>
      <c r="I34" s="66">
        <v>1271</v>
      </c>
      <c r="J34" s="45"/>
      <c r="K34" s="67">
        <v>0.5</v>
      </c>
      <c r="L34" s="68"/>
      <c r="M34" s="67">
        <v>2.9</v>
      </c>
      <c r="N34" s="45"/>
      <c r="O34" s="66">
        <v>1188</v>
      </c>
      <c r="P34" s="45"/>
      <c r="Q34" s="67">
        <v>0.1</v>
      </c>
      <c r="R34" s="68"/>
      <c r="S34" s="67">
        <v>1.6</v>
      </c>
      <c r="T34" s="45"/>
      <c r="U34" s="45"/>
    </row>
    <row r="35" spans="1:21" ht="19.5" customHeight="1">
      <c r="A35" s="65" t="s">
        <v>13</v>
      </c>
      <c r="B35" s="45" t="s">
        <v>3</v>
      </c>
      <c r="C35" s="66">
        <v>1082</v>
      </c>
      <c r="D35" s="45"/>
      <c r="E35" s="67">
        <v>-0.7</v>
      </c>
      <c r="F35" s="68"/>
      <c r="G35" s="67">
        <v>-0.6</v>
      </c>
      <c r="H35" s="45"/>
      <c r="I35" s="66">
        <v>1285</v>
      </c>
      <c r="J35" s="45"/>
      <c r="K35" s="67">
        <v>1.1000000000000001</v>
      </c>
      <c r="L35" s="68"/>
      <c r="M35" s="67">
        <v>3</v>
      </c>
      <c r="N35" s="45"/>
      <c r="O35" s="66">
        <v>1192</v>
      </c>
      <c r="P35" s="45"/>
      <c r="Q35" s="67">
        <v>0.3</v>
      </c>
      <c r="R35" s="68"/>
      <c r="S35" s="67">
        <v>1.5</v>
      </c>
      <c r="T35" s="45"/>
      <c r="U35" s="45"/>
    </row>
    <row r="36" spans="1:21" ht="11.25" customHeight="1">
      <c r="A36" s="65"/>
      <c r="B36" s="45" t="s">
        <v>4</v>
      </c>
      <c r="C36" s="66">
        <v>1084</v>
      </c>
      <c r="D36" s="45"/>
      <c r="E36" s="67">
        <v>0.2</v>
      </c>
      <c r="F36" s="68"/>
      <c r="G36" s="67">
        <v>0.1</v>
      </c>
      <c r="H36" s="45"/>
      <c r="I36" s="66">
        <v>1290</v>
      </c>
      <c r="J36" s="45"/>
      <c r="K36" s="67">
        <v>0.4</v>
      </c>
      <c r="L36" s="68"/>
      <c r="M36" s="67">
        <v>2.7</v>
      </c>
      <c r="N36" s="45"/>
      <c r="O36" s="66">
        <v>1195</v>
      </c>
      <c r="P36" s="45"/>
      <c r="Q36" s="67">
        <v>0.3</v>
      </c>
      <c r="R36" s="68"/>
      <c r="S36" s="67">
        <v>1.6</v>
      </c>
      <c r="T36" s="45"/>
      <c r="U36" s="45"/>
    </row>
    <row r="37" spans="1:21" ht="11.25" customHeight="1">
      <c r="A37" s="65"/>
      <c r="B37" s="45" t="s">
        <v>5</v>
      </c>
      <c r="C37" s="66">
        <v>1085</v>
      </c>
      <c r="D37" s="45"/>
      <c r="E37" s="67">
        <v>0.1</v>
      </c>
      <c r="F37" s="68"/>
      <c r="G37" s="67">
        <v>-1</v>
      </c>
      <c r="H37" s="45"/>
      <c r="I37" s="66">
        <v>1297</v>
      </c>
      <c r="J37" s="45"/>
      <c r="K37" s="67">
        <v>0.5</v>
      </c>
      <c r="L37" s="68"/>
      <c r="M37" s="67">
        <v>2.5</v>
      </c>
      <c r="N37" s="45"/>
      <c r="O37" s="66">
        <v>1199</v>
      </c>
      <c r="P37" s="45"/>
      <c r="Q37" s="67">
        <v>0.3</v>
      </c>
      <c r="R37" s="68"/>
      <c r="S37" s="67">
        <v>1</v>
      </c>
      <c r="T37" s="45"/>
      <c r="U37" s="45"/>
    </row>
    <row r="38" spans="1:21" ht="11.25" customHeight="1">
      <c r="A38" s="65"/>
      <c r="B38" s="45" t="s">
        <v>6</v>
      </c>
      <c r="C38" s="66">
        <v>1076</v>
      </c>
      <c r="D38" s="45"/>
      <c r="E38" s="67">
        <v>-0.8</v>
      </c>
      <c r="F38" s="68"/>
      <c r="G38" s="67">
        <v>-1.3</v>
      </c>
      <c r="H38" s="45"/>
      <c r="I38" s="66">
        <v>1301</v>
      </c>
      <c r="J38" s="45"/>
      <c r="K38" s="67">
        <v>0.3</v>
      </c>
      <c r="L38" s="68"/>
      <c r="M38" s="67">
        <v>2.4</v>
      </c>
      <c r="N38" s="45"/>
      <c r="O38" s="66">
        <v>1197</v>
      </c>
      <c r="P38" s="45"/>
      <c r="Q38" s="67">
        <v>-0.2</v>
      </c>
      <c r="R38" s="68"/>
      <c r="S38" s="67">
        <v>0.8</v>
      </c>
      <c r="T38" s="45"/>
      <c r="U38" s="45"/>
    </row>
    <row r="39" spans="1:21" ht="19.5" customHeight="1">
      <c r="A39" s="65" t="s">
        <v>12</v>
      </c>
      <c r="B39" s="45" t="s">
        <v>3</v>
      </c>
      <c r="C39" s="66">
        <v>1056</v>
      </c>
      <c r="D39" s="45"/>
      <c r="E39" s="67">
        <v>-1.9</v>
      </c>
      <c r="F39" s="68"/>
      <c r="G39" s="67">
        <v>-2.4</v>
      </c>
      <c r="H39" s="45"/>
      <c r="I39" s="66">
        <v>1316</v>
      </c>
      <c r="J39" s="45"/>
      <c r="K39" s="67">
        <v>1.2</v>
      </c>
      <c r="L39" s="68"/>
      <c r="M39" s="67">
        <v>2.4</v>
      </c>
      <c r="N39" s="45"/>
      <c r="O39" s="66">
        <v>1195</v>
      </c>
      <c r="P39" s="45"/>
      <c r="Q39" s="67">
        <v>-0.2</v>
      </c>
      <c r="R39" s="68"/>
      <c r="S39" s="67">
        <v>0.3</v>
      </c>
      <c r="T39" s="45"/>
      <c r="U39" s="45"/>
    </row>
    <row r="40" spans="1:21" ht="11.25" customHeight="1">
      <c r="A40" s="65"/>
      <c r="B40" s="45" t="s">
        <v>4</v>
      </c>
      <c r="C40" s="66">
        <v>1065</v>
      </c>
      <c r="D40" s="45"/>
      <c r="E40" s="67">
        <v>0.9</v>
      </c>
      <c r="F40" s="68"/>
      <c r="G40" s="67">
        <v>-1.8</v>
      </c>
      <c r="H40" s="45"/>
      <c r="I40" s="66">
        <v>1317</v>
      </c>
      <c r="J40" s="45"/>
      <c r="K40" s="67">
        <v>0.1</v>
      </c>
      <c r="L40" s="68"/>
      <c r="M40" s="67">
        <v>2.1</v>
      </c>
      <c r="N40" s="45"/>
      <c r="O40" s="66">
        <v>1200</v>
      </c>
      <c r="P40" s="45"/>
      <c r="Q40" s="67">
        <v>0.4</v>
      </c>
      <c r="R40" s="68"/>
      <c r="S40" s="67">
        <v>0.4</v>
      </c>
      <c r="T40" s="45"/>
      <c r="U40" s="45"/>
    </row>
    <row r="41" spans="1:21" ht="11.25" customHeight="1">
      <c r="A41" s="65"/>
      <c r="B41" s="69" t="s">
        <v>5</v>
      </c>
      <c r="C41" s="70">
        <v>1072</v>
      </c>
      <c r="D41" s="60"/>
      <c r="E41" s="71">
        <v>0.7</v>
      </c>
      <c r="F41" s="72"/>
      <c r="G41" s="71">
        <v>-1.2</v>
      </c>
      <c r="H41" s="60"/>
      <c r="I41" s="70">
        <v>1317</v>
      </c>
      <c r="J41" s="60"/>
      <c r="K41" s="71">
        <v>0</v>
      </c>
      <c r="L41" s="72"/>
      <c r="M41" s="71">
        <v>1.5</v>
      </c>
      <c r="N41" s="60"/>
      <c r="O41" s="70">
        <v>1204</v>
      </c>
      <c r="P41" s="60"/>
      <c r="Q41" s="71">
        <v>0.3</v>
      </c>
      <c r="R41" s="72"/>
      <c r="S41" s="71">
        <v>0.4</v>
      </c>
      <c r="T41" s="45"/>
      <c r="U41" s="45"/>
    </row>
    <row r="42" spans="1:21" ht="11.25" customHeight="1">
      <c r="A42" s="65"/>
      <c r="B42" s="69" t="s">
        <v>6</v>
      </c>
      <c r="C42" s="70">
        <v>1053</v>
      </c>
      <c r="D42" s="60"/>
      <c r="E42" s="71">
        <v>-1.8</v>
      </c>
      <c r="F42" s="72"/>
      <c r="G42" s="71">
        <v>-2.1</v>
      </c>
      <c r="H42" s="60"/>
      <c r="I42" s="70">
        <v>1324</v>
      </c>
      <c r="J42" s="60"/>
      <c r="K42" s="71">
        <v>0.5</v>
      </c>
      <c r="L42" s="72"/>
      <c r="M42" s="71">
        <v>1.8</v>
      </c>
      <c r="N42" s="60"/>
      <c r="O42" s="70">
        <v>1198</v>
      </c>
      <c r="P42" s="60"/>
      <c r="Q42" s="71">
        <v>-0.5</v>
      </c>
      <c r="R42" s="72"/>
      <c r="S42" s="71">
        <v>0.1</v>
      </c>
      <c r="T42" s="45"/>
      <c r="U42" s="45"/>
    </row>
    <row r="43" spans="1:21" ht="19.5" customHeight="1">
      <c r="A43" s="65" t="s">
        <v>11</v>
      </c>
      <c r="B43" s="69" t="s">
        <v>3</v>
      </c>
      <c r="C43" s="70">
        <v>1043</v>
      </c>
      <c r="D43" s="60"/>
      <c r="E43" s="71">
        <v>-0.9</v>
      </c>
      <c r="F43" s="72"/>
      <c r="G43" s="71">
        <v>-1.2</v>
      </c>
      <c r="H43" s="60"/>
      <c r="I43" s="70">
        <v>1337</v>
      </c>
      <c r="J43" s="60"/>
      <c r="K43" s="71">
        <v>1</v>
      </c>
      <c r="L43" s="72"/>
      <c r="M43" s="71">
        <v>1.6</v>
      </c>
      <c r="N43" s="60"/>
      <c r="O43" s="70">
        <v>1200</v>
      </c>
      <c r="P43" s="60"/>
      <c r="Q43" s="71">
        <v>0.2</v>
      </c>
      <c r="R43" s="72"/>
      <c r="S43" s="71">
        <v>0.4</v>
      </c>
      <c r="T43" s="45"/>
      <c r="U43" s="45"/>
    </row>
    <row r="44" spans="1:21" ht="11.25" customHeight="1">
      <c r="A44" s="73"/>
      <c r="B44" s="60" t="s">
        <v>4</v>
      </c>
      <c r="C44" s="70">
        <v>1049</v>
      </c>
      <c r="D44" s="60"/>
      <c r="E44" s="71">
        <v>0.6</v>
      </c>
      <c r="F44" s="72"/>
      <c r="G44" s="71">
        <v>-1.5</v>
      </c>
      <c r="H44" s="60"/>
      <c r="I44" s="70">
        <v>1341</v>
      </c>
      <c r="J44" s="60"/>
      <c r="K44" s="71">
        <v>0.3</v>
      </c>
      <c r="L44" s="72"/>
      <c r="M44" s="71">
        <v>1.8</v>
      </c>
      <c r="N44" s="60"/>
      <c r="O44" s="70">
        <v>1205</v>
      </c>
      <c r="P44" s="60"/>
      <c r="Q44" s="71">
        <v>0.4</v>
      </c>
      <c r="R44" s="72"/>
      <c r="S44" s="71">
        <v>0.4</v>
      </c>
      <c r="T44" s="69"/>
      <c r="U44" s="60"/>
    </row>
    <row r="45" spans="1:21" ht="11.25" customHeight="1">
      <c r="A45" s="73"/>
      <c r="B45" s="69" t="s">
        <v>5</v>
      </c>
      <c r="C45" s="70">
        <v>1049</v>
      </c>
      <c r="D45" s="60"/>
      <c r="E45" s="71">
        <v>0</v>
      </c>
      <c r="F45" s="72"/>
      <c r="G45" s="71">
        <v>-2.1</v>
      </c>
      <c r="H45" s="60"/>
      <c r="I45" s="70">
        <v>1348</v>
      </c>
      <c r="J45" s="60"/>
      <c r="K45" s="70">
        <v>0.5</v>
      </c>
      <c r="L45" s="72"/>
      <c r="M45" s="70">
        <v>2.4</v>
      </c>
      <c r="N45" s="60"/>
      <c r="O45" s="70">
        <v>1209</v>
      </c>
      <c r="P45" s="60"/>
      <c r="Q45" s="70">
        <v>0.3</v>
      </c>
      <c r="R45" s="72"/>
      <c r="S45" s="70">
        <v>0.4</v>
      </c>
      <c r="T45" s="69"/>
      <c r="U45" s="60"/>
    </row>
    <row r="46" spans="1:21">
      <c r="A46" s="74"/>
      <c r="B46" s="58" t="s">
        <v>6</v>
      </c>
      <c r="C46" s="75">
        <v>1052</v>
      </c>
      <c r="D46" s="76"/>
      <c r="E46" s="75">
        <v>0.3</v>
      </c>
      <c r="F46" s="77"/>
      <c r="G46" s="75">
        <v>-0.1</v>
      </c>
      <c r="H46" s="76"/>
      <c r="I46" s="75">
        <v>1356</v>
      </c>
      <c r="J46" s="76"/>
      <c r="K46" s="75">
        <v>0.6</v>
      </c>
      <c r="L46" s="77"/>
      <c r="M46" s="75">
        <v>2.4</v>
      </c>
      <c r="N46" s="76"/>
      <c r="O46" s="75">
        <v>1214</v>
      </c>
      <c r="P46" s="76"/>
      <c r="Q46" s="75">
        <v>0.4</v>
      </c>
      <c r="R46" s="77"/>
      <c r="S46" s="75">
        <v>1.3</v>
      </c>
      <c r="T46" s="58"/>
      <c r="U46" s="45"/>
    </row>
    <row r="47" spans="1:2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>
      <c r="A48" s="65" t="s">
        <v>10</v>
      </c>
      <c r="B48" s="45" t="s">
        <v>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>
      <c r="A49" s="65" t="s">
        <v>9</v>
      </c>
      <c r="B49" s="45" t="s">
        <v>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21">
      <c r="A51" s="78" t="s">
        <v>72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2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1:21" ht="15">
      <c r="A58" s="37" t="s">
        <v>64</v>
      </c>
      <c r="B58" s="38"/>
      <c r="C58" s="38"/>
      <c r="D58" s="38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1" ht="15">
      <c r="A59" s="13" t="s">
        <v>31</v>
      </c>
      <c r="B59" s="38"/>
      <c r="C59" s="38"/>
      <c r="D59" s="38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1:21" ht="15">
      <c r="A60" s="38" t="s">
        <v>32</v>
      </c>
      <c r="B60" s="38"/>
      <c r="C60" s="38"/>
      <c r="D60" s="38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ht="15">
      <c r="A61" s="38"/>
      <c r="B61" s="38"/>
      <c r="C61" s="38"/>
      <c r="D61" s="38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21" ht="15">
      <c r="A62" s="38"/>
      <c r="B62" s="38"/>
      <c r="C62" s="38"/>
      <c r="D62" s="128" t="s">
        <v>76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 ht="15">
      <c r="A63" s="38"/>
      <c r="B63" s="38"/>
      <c r="C63" s="38"/>
      <c r="D63" s="128" t="s">
        <v>33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 ht="15">
      <c r="A64" s="38"/>
      <c r="B64" s="38"/>
      <c r="C64" s="39">
        <v>40238</v>
      </c>
      <c r="D64" s="41">
        <v>2.0465116279069662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1:21" ht="15">
      <c r="A65" s="38"/>
      <c r="B65" s="38"/>
      <c r="C65" s="39">
        <v>40330</v>
      </c>
      <c r="D65" s="41">
        <v>1.6651248843663202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ht="15">
      <c r="A66" s="38"/>
      <c r="B66" s="38"/>
      <c r="C66" s="39">
        <v>40422</v>
      </c>
      <c r="D66" s="41">
        <v>1.4611872146118809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ht="15">
      <c r="A67" s="38"/>
      <c r="B67" s="38"/>
      <c r="C67" s="39">
        <v>40513</v>
      </c>
      <c r="D67" s="41">
        <v>4.0256175663311966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ht="15">
      <c r="A68" s="38"/>
      <c r="B68" s="38"/>
      <c r="C68" s="39">
        <v>40603</v>
      </c>
      <c r="D68" s="41">
        <v>4.4667274384685429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ht="15">
      <c r="A69" s="38"/>
      <c r="B69" s="38"/>
      <c r="C69" s="39">
        <v>40695</v>
      </c>
      <c r="D69" s="41">
        <v>5.277525022747942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21" ht="15">
      <c r="A70" s="38"/>
      <c r="B70" s="38"/>
      <c r="C70" s="39">
        <v>40787</v>
      </c>
      <c r="D70" s="41">
        <v>4.5904590459045824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21" ht="15">
      <c r="A71" s="38"/>
      <c r="B71" s="38"/>
      <c r="C71" s="39">
        <v>40878</v>
      </c>
      <c r="D71" s="41">
        <v>1.846965699208436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21" ht="15">
      <c r="A72" s="38"/>
      <c r="B72" s="38"/>
      <c r="C72" s="39">
        <v>40969</v>
      </c>
      <c r="D72" s="41">
        <v>1.5706806282722585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21" ht="15">
      <c r="A73" s="38"/>
      <c r="B73" s="38"/>
      <c r="C73" s="39">
        <v>41061</v>
      </c>
      <c r="D73" s="41">
        <v>0.95073465859982775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21" ht="15">
      <c r="A74" s="38"/>
      <c r="B74" s="38"/>
      <c r="C74" s="39">
        <v>41153</v>
      </c>
      <c r="D74" s="41">
        <v>0.77452667814112974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21" ht="15">
      <c r="A75" s="38"/>
      <c r="B75" s="38"/>
      <c r="C75" s="39">
        <v>41244</v>
      </c>
      <c r="D75" s="41">
        <v>0.94991364421417313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21" ht="15">
      <c r="A76" s="38"/>
      <c r="B76" s="38"/>
      <c r="C76" s="39">
        <v>41334</v>
      </c>
      <c r="D76" s="41">
        <v>0.85910652920961894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21" ht="15">
      <c r="A77" s="38"/>
      <c r="B77" s="38"/>
      <c r="C77" s="39">
        <v>41426</v>
      </c>
      <c r="D77" s="41">
        <v>0.68493150684931781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1:21" ht="15">
      <c r="A78" s="38"/>
      <c r="B78" s="38"/>
      <c r="C78" s="39">
        <v>41518</v>
      </c>
      <c r="D78" s="41">
        <v>1.3663535439795149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1:21" ht="15">
      <c r="A79" s="38"/>
      <c r="B79" s="38"/>
      <c r="C79" s="39">
        <v>41609</v>
      </c>
      <c r="D79" s="41">
        <v>1.6253207869974418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1:21" ht="15">
      <c r="A80" s="38"/>
      <c r="B80" s="38"/>
      <c r="C80" s="39">
        <v>41699</v>
      </c>
      <c r="D80" s="41">
        <v>1.5332197614991383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1:21" ht="15">
      <c r="A81" s="38"/>
      <c r="B81" s="38"/>
      <c r="C81" s="39">
        <v>41791</v>
      </c>
      <c r="D81" s="41">
        <v>1.6156462585034115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1:21" ht="15">
      <c r="A82" s="38"/>
      <c r="B82" s="38"/>
      <c r="C82" s="39">
        <v>41883</v>
      </c>
      <c r="D82" s="41">
        <v>1.0109519797809607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1:21" ht="15">
      <c r="A83" s="38"/>
      <c r="B83" s="38"/>
      <c r="C83" s="39">
        <v>41974</v>
      </c>
      <c r="D83" s="41">
        <v>0.7575757575757569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1:21" ht="15">
      <c r="A84" s="38"/>
      <c r="B84" s="38"/>
      <c r="C84" s="39">
        <v>42064</v>
      </c>
      <c r="D84" s="41">
        <v>0.25167785234898599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1:21" ht="15">
      <c r="A85" s="38"/>
      <c r="B85" s="38"/>
      <c r="C85" s="39">
        <v>42156</v>
      </c>
      <c r="D85" s="41">
        <v>0.41841004184099972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1:21" ht="15">
      <c r="A86" s="38"/>
      <c r="B86" s="38"/>
      <c r="C86" s="39">
        <v>42248</v>
      </c>
      <c r="D86" s="41">
        <v>0.417014178482078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ht="15">
      <c r="A87" s="38"/>
      <c r="B87" s="38"/>
      <c r="C87" s="39">
        <v>42339</v>
      </c>
      <c r="D87" s="41">
        <v>8.3542188805352247E-2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1:21" ht="15">
      <c r="A88" s="38"/>
      <c r="B88" s="38"/>
      <c r="C88" s="39">
        <v>42430</v>
      </c>
      <c r="D88" s="41">
        <v>0.41841004184099972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1:21" ht="15">
      <c r="A89" s="38"/>
      <c r="B89" s="38"/>
      <c r="C89" s="40">
        <v>42522</v>
      </c>
      <c r="D89" s="41">
        <v>0.41666666666666519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1:21" ht="15">
      <c r="A90" s="38"/>
      <c r="B90" s="38"/>
      <c r="C90" s="40">
        <v>42614</v>
      </c>
      <c r="D90" s="41">
        <v>0.41528239202657247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1:21" ht="15">
      <c r="A91" s="38"/>
      <c r="B91" s="38"/>
      <c r="C91" s="40">
        <v>42705</v>
      </c>
      <c r="D91" s="41">
        <v>1.3355592654423987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</row>
    <row r="92" spans="1:21" ht="15">
      <c r="A92" s="38"/>
      <c r="B92" s="38"/>
      <c r="C92" s="40">
        <v>42795</v>
      </c>
      <c r="D92" s="42">
        <v>1.4999999999999902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</row>
    <row r="93" spans="1:21" ht="15">
      <c r="A93" s="38"/>
      <c r="B93" s="38"/>
      <c r="C93" s="40">
        <v>42887</v>
      </c>
      <c r="D93" s="42">
        <v>1.4937759336099532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1:21" ht="15">
      <c r="A94" s="38"/>
      <c r="B94" s="38"/>
      <c r="C94" s="40">
        <v>42979</v>
      </c>
      <c r="D94" s="42">
        <v>1.6542597187758412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1:21" ht="15">
      <c r="A95" s="38"/>
      <c r="B95" s="38"/>
      <c r="C95" s="40">
        <v>43070</v>
      </c>
      <c r="D95" s="42">
        <v>1.3179571663920919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1:21" ht="15">
      <c r="A96" s="38"/>
      <c r="B96" s="38"/>
      <c r="C96" s="40">
        <v>43160</v>
      </c>
      <c r="D96" s="42">
        <v>1.3136288998357948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1:21" ht="15">
      <c r="A97" s="38"/>
      <c r="B97" s="38"/>
      <c r="C97" s="40">
        <v>43252</v>
      </c>
      <c r="D97" s="42">
        <v>1.3900245298446468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1:21" ht="15">
      <c r="A98" s="38"/>
      <c r="B98" s="38"/>
      <c r="C98" s="40">
        <v>43344</v>
      </c>
      <c r="D98" s="42">
        <v>1.5459723352319044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1:21" ht="15">
      <c r="A99" s="38"/>
      <c r="B99" s="38"/>
      <c r="C99" s="40">
        <v>43435</v>
      </c>
      <c r="D99" s="42">
        <v>1.7073170731707332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1:21" ht="15">
      <c r="A100" s="38"/>
      <c r="B100" s="38"/>
      <c r="C100" s="40">
        <v>43525</v>
      </c>
      <c r="D100" s="42">
        <v>1.8638573743922304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1:21" ht="15">
      <c r="A101" s="38"/>
      <c r="B101" s="38"/>
      <c r="C101" s="40">
        <v>43617</v>
      </c>
      <c r="D101" s="42">
        <v>2.0161290322580738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1:21" ht="15">
      <c r="A102" s="38"/>
      <c r="B102" s="38"/>
      <c r="C102" s="40">
        <v>43709</v>
      </c>
      <c r="D102" s="42">
        <v>2.0032051282051322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1:21" ht="15">
      <c r="A103" s="38"/>
      <c r="B103" s="38"/>
      <c r="C103" s="40">
        <v>43800</v>
      </c>
      <c r="D103" s="42">
        <v>2.0783373301358932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1:21" ht="15">
      <c r="A104" s="38"/>
      <c r="B104" s="38"/>
      <c r="C104" s="40">
        <v>43891</v>
      </c>
      <c r="D104" s="42">
        <v>2.0684168655529023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1:2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</sheetData>
  <mergeCells count="9">
    <mergeCell ref="Q10:R11"/>
    <mergeCell ref="S10:T11"/>
    <mergeCell ref="C9:D10"/>
    <mergeCell ref="I9:J10"/>
    <mergeCell ref="O9:P10"/>
    <mergeCell ref="E10:F11"/>
    <mergeCell ref="G10:H11"/>
    <mergeCell ref="K10:L11"/>
    <mergeCell ref="M10:N11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87" fitToHeight="0" orientation="portrait" r:id="rId1"/>
  <headerFooter>
    <oddFooter>&amp;L&amp;F&amp;C&amp;A&amp;R&amp;P</oddFooter>
  </headerFooter>
  <rowBreaks count="1" manualBreakCount="1">
    <brk id="57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79998168889431442"/>
    <pageSetUpPr fitToPage="1"/>
  </sheetPr>
  <dimension ref="A1:R92"/>
  <sheetViews>
    <sheetView showGridLines="0" view="pageBreakPreview" zoomScaleNormal="100" zoomScaleSheetLayoutView="100" workbookViewId="0"/>
  </sheetViews>
  <sheetFormatPr defaultColWidth="9.140625" defaultRowHeight="15"/>
  <cols>
    <col min="3" max="3" width="2.28515625" customWidth="1"/>
    <col min="4" max="4" width="10.140625" customWidth="1"/>
    <col min="5" max="5" width="9.140625" customWidth="1"/>
    <col min="6" max="6" width="10.5703125" bestFit="1" customWidth="1"/>
    <col min="7" max="7" width="2.28515625" customWidth="1"/>
    <col min="8" max="8" width="11" customWidth="1"/>
    <col min="9" max="17" width="8.28515625" customWidth="1"/>
    <col min="18" max="18" width="27.140625" customWidth="1"/>
  </cols>
  <sheetData>
    <row r="1" spans="1:18" ht="26.25">
      <c r="A1" s="79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>
      <c r="A2" s="20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8.75">
      <c r="A4" s="30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>
      <c r="A5" s="38"/>
      <c r="B5" s="38"/>
      <c r="C5" s="38"/>
      <c r="D5" s="38"/>
      <c r="E5" s="38"/>
      <c r="F5" s="80" t="s">
        <v>0</v>
      </c>
      <c r="G5" s="38"/>
      <c r="H5" s="126">
        <v>0.02</v>
      </c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>
      <c r="A6" s="81"/>
      <c r="B6" s="81"/>
      <c r="C6" s="82"/>
      <c r="D6" s="38"/>
      <c r="E6" s="38"/>
      <c r="F6" s="80" t="s">
        <v>39</v>
      </c>
      <c r="G6" s="38"/>
      <c r="H6" s="127">
        <v>42735</v>
      </c>
      <c r="I6" s="81" t="str">
        <f>IF(H6=EOMONTH(H6,0),"(enter as last day of the quarter)","ERROR: date must be end of a month")</f>
        <v>(enter as last day of the quarter)</v>
      </c>
      <c r="J6" s="38"/>
      <c r="K6" s="38"/>
      <c r="L6" s="38"/>
      <c r="M6" s="38"/>
      <c r="N6" s="38" t="s">
        <v>60</v>
      </c>
      <c r="O6" s="38"/>
      <c r="P6" s="38"/>
      <c r="Q6" s="38"/>
      <c r="R6" s="38"/>
    </row>
    <row r="7" spans="1:18">
      <c r="A7" s="81"/>
      <c r="B7" s="81"/>
      <c r="C7" s="82"/>
      <c r="D7" s="81"/>
      <c r="E7" s="38"/>
      <c r="F7" s="80" t="s">
        <v>40</v>
      </c>
      <c r="G7" s="38"/>
      <c r="H7" s="127">
        <v>43921</v>
      </c>
      <c r="I7" s="81" t="str">
        <f>IF(H7=EOMONTH(H7,0),"(enter as last day of the quarter)","ERROR: date must be end of a month")</f>
        <v>(enter as last day of the quarter)</v>
      </c>
      <c r="J7" s="38"/>
      <c r="K7" s="38"/>
      <c r="L7" s="38"/>
      <c r="M7" s="38"/>
      <c r="N7" s="38" t="s">
        <v>61</v>
      </c>
      <c r="O7" s="38"/>
      <c r="P7" s="38"/>
      <c r="Q7" s="38"/>
      <c r="R7" s="38"/>
    </row>
    <row r="8" spans="1:18">
      <c r="A8" s="81"/>
      <c r="B8" s="81"/>
      <c r="C8" s="82"/>
      <c r="D8" s="81"/>
      <c r="E8" s="38"/>
      <c r="F8" s="38"/>
      <c r="G8" s="38"/>
      <c r="H8" s="38"/>
      <c r="I8" s="38"/>
      <c r="J8" s="38"/>
      <c r="K8" s="38"/>
      <c r="L8" s="38"/>
      <c r="M8" s="38"/>
      <c r="N8" s="38" t="s">
        <v>62</v>
      </c>
      <c r="O8" s="38"/>
      <c r="P8" s="38"/>
      <c r="Q8" s="38"/>
      <c r="R8" s="38"/>
    </row>
    <row r="9" spans="1:18">
      <c r="A9" s="20" t="s">
        <v>46</v>
      </c>
      <c r="B9" s="38"/>
      <c r="C9" s="82"/>
      <c r="D9" s="81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>
      <c r="A10" s="20" t="s">
        <v>47</v>
      </c>
      <c r="B10" s="38"/>
      <c r="C10" s="82"/>
      <c r="D10" s="81"/>
      <c r="E10" s="83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>
      <c r="A11" s="20"/>
      <c r="B11" s="38"/>
      <c r="C11" s="82"/>
      <c r="D11" s="81"/>
      <c r="E11" s="83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8.75">
      <c r="A12" s="30" t="s">
        <v>45</v>
      </c>
      <c r="B12" s="81"/>
      <c r="C12" s="82"/>
      <c r="D12" s="81"/>
      <c r="E12" s="83"/>
      <c r="F12" s="8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>
      <c r="A13" s="81"/>
      <c r="B13" s="81"/>
      <c r="C13" s="82"/>
      <c r="D13" s="81"/>
      <c r="E13" s="83"/>
      <c r="F13" s="81"/>
      <c r="G13" s="84" t="s">
        <v>1</v>
      </c>
      <c r="H13" s="83">
        <f>(E46-H5*100)/3</f>
        <v>2.2805621850967423E-2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>
      <c r="A14" s="81"/>
      <c r="B14" s="81"/>
      <c r="C14" s="82"/>
      <c r="D14" s="8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5.75" thickBot="1">
      <c r="A15" s="81"/>
      <c r="B15" s="81"/>
      <c r="C15" s="85"/>
      <c r="D15" s="81"/>
      <c r="E15" s="81"/>
      <c r="F15" s="81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45.9" customHeight="1">
      <c r="A16" s="86" t="s">
        <v>42</v>
      </c>
      <c r="B16" s="87" t="s">
        <v>41</v>
      </c>
      <c r="C16" s="38"/>
      <c r="D16" s="86" t="s">
        <v>42</v>
      </c>
      <c r="E16" s="88" t="s">
        <v>65</v>
      </c>
      <c r="F16" s="87" t="s">
        <v>43</v>
      </c>
      <c r="G16" s="38"/>
      <c r="H16" s="86" t="s">
        <v>42</v>
      </c>
      <c r="I16" s="88" t="s">
        <v>65</v>
      </c>
      <c r="J16" s="89" t="s">
        <v>2</v>
      </c>
      <c r="K16" s="90" t="s">
        <v>66</v>
      </c>
      <c r="L16" s="90" t="s">
        <v>67</v>
      </c>
      <c r="M16" s="38"/>
      <c r="N16" s="38"/>
      <c r="O16" s="38"/>
      <c r="P16" s="38"/>
      <c r="Q16" s="38"/>
      <c r="R16" s="38"/>
    </row>
    <row r="17" spans="1:18">
      <c r="A17" s="91"/>
      <c r="B17" s="16"/>
      <c r="C17" s="38"/>
      <c r="D17" s="92"/>
      <c r="E17" s="93"/>
      <c r="F17" s="94"/>
      <c r="G17" s="38"/>
      <c r="H17" s="92"/>
      <c r="I17" s="93"/>
      <c r="J17" s="95"/>
      <c r="K17" s="96"/>
      <c r="L17" s="97"/>
      <c r="M17" s="38"/>
      <c r="N17" s="38"/>
      <c r="O17" s="38"/>
      <c r="P17" s="38"/>
      <c r="Q17" s="38"/>
      <c r="R17" s="38"/>
    </row>
    <row r="18" spans="1:18">
      <c r="A18" s="98">
        <f t="shared" ref="A18:A32" si="0">EOMONTH(A19,-3)</f>
        <v>41274</v>
      </c>
      <c r="B18" s="17">
        <f>Inputs!O30</f>
        <v>1169</v>
      </c>
      <c r="C18" s="38"/>
      <c r="D18" s="98">
        <f t="shared" ref="D18:D44" si="1">EOMONTH(D19,-3)</f>
        <v>41364</v>
      </c>
      <c r="E18" s="18">
        <f>Inputs!D76</f>
        <v>0.85910652920961894</v>
      </c>
      <c r="F18" s="99">
        <f>VLOOKUP(D18,$A$18:$B$64,2,FALSE)</f>
        <v>1174</v>
      </c>
      <c r="G18" s="38"/>
      <c r="H18" s="98">
        <v>41090</v>
      </c>
      <c r="I18" s="100" t="e">
        <f>VLOOKUP(H18,$D$18:$F$68,3,FALSE)</f>
        <v>#N/A</v>
      </c>
      <c r="J18" s="95"/>
      <c r="K18" s="95"/>
      <c r="L18" s="101"/>
      <c r="M18" s="38"/>
      <c r="N18" s="102"/>
      <c r="O18" s="102"/>
      <c r="P18" s="103"/>
      <c r="Q18" s="38"/>
      <c r="R18" s="38"/>
    </row>
    <row r="19" spans="1:18">
      <c r="A19" s="98">
        <f t="shared" si="0"/>
        <v>41364</v>
      </c>
      <c r="B19" s="17">
        <f>Inputs!O31</f>
        <v>1174</v>
      </c>
      <c r="C19" s="38"/>
      <c r="D19" s="98">
        <f t="shared" si="1"/>
        <v>41455</v>
      </c>
      <c r="E19" s="18">
        <f>Inputs!D77</f>
        <v>0.68493150684931781</v>
      </c>
      <c r="F19" s="99">
        <f t="shared" ref="F19:F21" si="2">VLOOKUP(D19,$A$18:$B$64,2,FALSE)</f>
        <v>1176</v>
      </c>
      <c r="G19" s="38"/>
      <c r="H19" s="98">
        <v>41182</v>
      </c>
      <c r="I19" s="100" t="e">
        <f t="shared" ref="I19:I67" si="3">VLOOKUP(H19,$D$18:$F$68,3,FALSE)</f>
        <v>#N/A</v>
      </c>
      <c r="J19" s="104"/>
      <c r="K19" s="104"/>
      <c r="L19" s="105"/>
      <c r="M19" s="38"/>
      <c r="N19" s="102"/>
      <c r="O19" s="102"/>
      <c r="P19" s="103"/>
      <c r="Q19" s="38"/>
      <c r="R19" s="38"/>
    </row>
    <row r="20" spans="1:18">
      <c r="A20" s="98">
        <f t="shared" si="0"/>
        <v>41455</v>
      </c>
      <c r="B20" s="17">
        <f>Inputs!O32</f>
        <v>1176</v>
      </c>
      <c r="C20" s="38"/>
      <c r="D20" s="98">
        <f t="shared" si="1"/>
        <v>41547</v>
      </c>
      <c r="E20" s="18">
        <f>Inputs!D78</f>
        <v>1.3663535439795149</v>
      </c>
      <c r="F20" s="99">
        <f t="shared" si="2"/>
        <v>1187</v>
      </c>
      <c r="G20" s="38"/>
      <c r="H20" s="98">
        <v>41274</v>
      </c>
      <c r="I20" s="100" t="e">
        <f t="shared" si="3"/>
        <v>#N/A</v>
      </c>
      <c r="J20" s="104"/>
      <c r="K20" s="104"/>
      <c r="L20" s="105"/>
      <c r="M20" s="38"/>
      <c r="N20" s="102"/>
      <c r="O20" s="102"/>
      <c r="P20" s="103"/>
      <c r="Q20" s="38"/>
      <c r="R20" s="38"/>
    </row>
    <row r="21" spans="1:18" ht="15" customHeight="1">
      <c r="A21" s="98">
        <f t="shared" si="0"/>
        <v>41547</v>
      </c>
      <c r="B21" s="17">
        <f>Inputs!O33</f>
        <v>1187</v>
      </c>
      <c r="C21" s="38"/>
      <c r="D21" s="98">
        <f t="shared" si="1"/>
        <v>41639</v>
      </c>
      <c r="E21" s="18">
        <f>Inputs!D79</f>
        <v>1.6253207869974418</v>
      </c>
      <c r="F21" s="99">
        <f t="shared" si="2"/>
        <v>1188</v>
      </c>
      <c r="G21" s="38"/>
      <c r="H21" s="98">
        <v>41364</v>
      </c>
      <c r="I21" s="100">
        <f t="shared" si="3"/>
        <v>1174</v>
      </c>
      <c r="J21" s="104"/>
      <c r="K21" s="104"/>
      <c r="L21" s="105"/>
      <c r="M21" s="38"/>
      <c r="N21" s="102"/>
      <c r="O21" s="102"/>
      <c r="P21" s="103"/>
      <c r="Q21" s="38"/>
      <c r="R21" s="38"/>
    </row>
    <row r="22" spans="1:18" ht="15" customHeight="1">
      <c r="A22" s="98">
        <f t="shared" si="0"/>
        <v>41639</v>
      </c>
      <c r="B22" s="17">
        <f>Inputs!O34</f>
        <v>1188</v>
      </c>
      <c r="C22" s="38"/>
      <c r="D22" s="98">
        <f t="shared" si="1"/>
        <v>41729</v>
      </c>
      <c r="E22" s="18">
        <f>Inputs!D80</f>
        <v>1.5332197614991383</v>
      </c>
      <c r="F22" s="99">
        <f t="shared" ref="F22:F50" si="4">IF(D22&lt;=$H$6,VLOOKUP(D22,$A$18:$B$64,2,FALSE),F18*(1+E22/100))</f>
        <v>1192</v>
      </c>
      <c r="G22" s="38"/>
      <c r="H22" s="98">
        <v>41455</v>
      </c>
      <c r="I22" s="100">
        <f t="shared" si="3"/>
        <v>1176</v>
      </c>
      <c r="J22" s="104"/>
      <c r="K22" s="104"/>
      <c r="L22" s="105"/>
      <c r="M22" s="38"/>
      <c r="N22" s="102"/>
      <c r="O22" s="102"/>
      <c r="P22" s="103"/>
      <c r="Q22" s="38"/>
      <c r="R22" s="38"/>
    </row>
    <row r="23" spans="1:18" ht="15" customHeight="1">
      <c r="A23" s="98">
        <f t="shared" si="0"/>
        <v>41729</v>
      </c>
      <c r="B23" s="17">
        <f>Inputs!O35</f>
        <v>1192</v>
      </c>
      <c r="C23" s="38"/>
      <c r="D23" s="98">
        <f t="shared" si="1"/>
        <v>41820</v>
      </c>
      <c r="E23" s="18">
        <f>Inputs!D81</f>
        <v>1.6156462585034115</v>
      </c>
      <c r="F23" s="99">
        <f t="shared" si="4"/>
        <v>1195</v>
      </c>
      <c r="G23" s="38"/>
      <c r="H23" s="98">
        <v>41547</v>
      </c>
      <c r="I23" s="100">
        <f t="shared" si="3"/>
        <v>1187</v>
      </c>
      <c r="J23" s="106"/>
      <c r="K23" s="104"/>
      <c r="L23" s="105"/>
      <c r="M23" s="38"/>
      <c r="N23" s="102"/>
      <c r="O23" s="102"/>
      <c r="P23" s="103"/>
      <c r="Q23" s="38"/>
      <c r="R23" s="38"/>
    </row>
    <row r="24" spans="1:18" ht="15" customHeight="1">
      <c r="A24" s="98">
        <f t="shared" si="0"/>
        <v>41820</v>
      </c>
      <c r="B24" s="17">
        <f>Inputs!O36</f>
        <v>1195</v>
      </c>
      <c r="C24" s="38"/>
      <c r="D24" s="98">
        <f t="shared" si="1"/>
        <v>41912</v>
      </c>
      <c r="E24" s="18">
        <f>Inputs!D82</f>
        <v>1.0109519797809607</v>
      </c>
      <c r="F24" s="99">
        <f t="shared" si="4"/>
        <v>1199</v>
      </c>
      <c r="G24" s="38"/>
      <c r="H24" s="98">
        <v>41639</v>
      </c>
      <c r="I24" s="100">
        <f t="shared" si="3"/>
        <v>1188</v>
      </c>
      <c r="J24" s="106" t="e">
        <f>I24/I20-1</f>
        <v>#N/A</v>
      </c>
      <c r="K24" s="106"/>
      <c r="L24" s="107"/>
      <c r="M24" s="38"/>
      <c r="N24" s="102"/>
      <c r="O24" s="102"/>
      <c r="P24" s="103"/>
      <c r="Q24" s="38"/>
      <c r="R24" s="38"/>
    </row>
    <row r="25" spans="1:18">
      <c r="A25" s="98">
        <f t="shared" si="0"/>
        <v>41912</v>
      </c>
      <c r="B25" s="17">
        <f>Inputs!O37</f>
        <v>1199</v>
      </c>
      <c r="C25" s="38"/>
      <c r="D25" s="98">
        <f t="shared" si="1"/>
        <v>42004</v>
      </c>
      <c r="E25" s="18">
        <f>Inputs!D83</f>
        <v>0.7575757575757569</v>
      </c>
      <c r="F25" s="99">
        <f t="shared" si="4"/>
        <v>1197</v>
      </c>
      <c r="G25" s="38"/>
      <c r="H25" s="98">
        <v>41729</v>
      </c>
      <c r="I25" s="100">
        <f t="shared" si="3"/>
        <v>1192</v>
      </c>
      <c r="J25" s="106">
        <f t="shared" ref="J25:J63" si="5">I25/I21-1</f>
        <v>1.5332197614991383E-2</v>
      </c>
      <c r="K25" s="106"/>
      <c r="L25" s="107"/>
      <c r="M25" s="38"/>
      <c r="N25" s="102"/>
      <c r="O25" s="102"/>
      <c r="P25" s="103"/>
      <c r="Q25" s="38"/>
      <c r="R25" s="38"/>
    </row>
    <row r="26" spans="1:18">
      <c r="A26" s="98">
        <f t="shared" si="0"/>
        <v>42004</v>
      </c>
      <c r="B26" s="17">
        <f>Inputs!O38</f>
        <v>1197</v>
      </c>
      <c r="C26" s="38"/>
      <c r="D26" s="98">
        <f t="shared" si="1"/>
        <v>42094</v>
      </c>
      <c r="E26" s="18">
        <f>Inputs!D84</f>
        <v>0.25167785234898599</v>
      </c>
      <c r="F26" s="99">
        <f t="shared" si="4"/>
        <v>1195</v>
      </c>
      <c r="G26" s="38"/>
      <c r="H26" s="98">
        <v>41820</v>
      </c>
      <c r="I26" s="100">
        <f t="shared" si="3"/>
        <v>1195</v>
      </c>
      <c r="J26" s="106">
        <f t="shared" si="5"/>
        <v>1.6156462585034115E-2</v>
      </c>
      <c r="K26" s="106"/>
      <c r="L26" s="107"/>
      <c r="M26" s="38"/>
      <c r="N26" s="102"/>
      <c r="O26" s="102"/>
      <c r="P26" s="103"/>
      <c r="Q26" s="38"/>
      <c r="R26" s="38"/>
    </row>
    <row r="27" spans="1:18">
      <c r="A27" s="98">
        <f t="shared" si="0"/>
        <v>42094</v>
      </c>
      <c r="B27" s="17">
        <f>Inputs!O39</f>
        <v>1195</v>
      </c>
      <c r="C27" s="38"/>
      <c r="D27" s="98">
        <f t="shared" si="1"/>
        <v>42185</v>
      </c>
      <c r="E27" s="18">
        <f>Inputs!D85</f>
        <v>0.41841004184099972</v>
      </c>
      <c r="F27" s="99">
        <f t="shared" si="4"/>
        <v>1200</v>
      </c>
      <c r="G27" s="38"/>
      <c r="H27" s="98">
        <v>41912</v>
      </c>
      <c r="I27" s="100">
        <f t="shared" si="3"/>
        <v>1199</v>
      </c>
      <c r="J27" s="106">
        <f t="shared" si="5"/>
        <v>1.0109519797809607E-2</v>
      </c>
      <c r="K27" s="106"/>
      <c r="L27" s="107"/>
      <c r="M27" s="38"/>
      <c r="N27" s="102"/>
      <c r="O27" s="102"/>
      <c r="P27" s="103"/>
      <c r="Q27" s="38"/>
      <c r="R27" s="38"/>
    </row>
    <row r="28" spans="1:18">
      <c r="A28" s="98">
        <f t="shared" si="0"/>
        <v>42185</v>
      </c>
      <c r="B28" s="17">
        <f>Inputs!O40</f>
        <v>1200</v>
      </c>
      <c r="C28" s="38"/>
      <c r="D28" s="98">
        <f t="shared" si="1"/>
        <v>42277</v>
      </c>
      <c r="E28" s="18">
        <f>Inputs!D86</f>
        <v>0.417014178482078</v>
      </c>
      <c r="F28" s="99">
        <f t="shared" si="4"/>
        <v>1204</v>
      </c>
      <c r="G28" s="38"/>
      <c r="H28" s="98">
        <v>42004</v>
      </c>
      <c r="I28" s="100">
        <f t="shared" si="3"/>
        <v>1197</v>
      </c>
      <c r="J28" s="106">
        <f t="shared" si="5"/>
        <v>7.575757575757569E-3</v>
      </c>
      <c r="K28" s="106"/>
      <c r="L28" s="107"/>
      <c r="M28" s="38"/>
      <c r="N28" s="102"/>
      <c r="O28" s="102"/>
      <c r="P28" s="103"/>
      <c r="Q28" s="38"/>
      <c r="R28" s="38"/>
    </row>
    <row r="29" spans="1:18">
      <c r="A29" s="98">
        <f t="shared" si="0"/>
        <v>42277</v>
      </c>
      <c r="B29" s="17">
        <f>Inputs!O41</f>
        <v>1204</v>
      </c>
      <c r="C29" s="38"/>
      <c r="D29" s="98">
        <f t="shared" si="1"/>
        <v>42369</v>
      </c>
      <c r="E29" s="18">
        <f>Inputs!D87</f>
        <v>8.3542188805352247E-2</v>
      </c>
      <c r="F29" s="99">
        <f t="shared" si="4"/>
        <v>1198</v>
      </c>
      <c r="G29" s="38"/>
      <c r="H29" s="98">
        <v>42094</v>
      </c>
      <c r="I29" s="100">
        <f t="shared" si="3"/>
        <v>1195</v>
      </c>
      <c r="J29" s="106">
        <f t="shared" si="5"/>
        <v>2.5167785234898599E-3</v>
      </c>
      <c r="K29" s="106"/>
      <c r="L29" s="107"/>
      <c r="M29" s="38"/>
      <c r="N29" s="102"/>
      <c r="O29" s="102"/>
      <c r="P29" s="103"/>
      <c r="Q29" s="38"/>
      <c r="R29" s="38"/>
    </row>
    <row r="30" spans="1:18">
      <c r="A30" s="98">
        <f t="shared" si="0"/>
        <v>42369</v>
      </c>
      <c r="B30" s="17">
        <f>Inputs!O42</f>
        <v>1198</v>
      </c>
      <c r="C30" s="38"/>
      <c r="D30" s="98">
        <f t="shared" si="1"/>
        <v>42460</v>
      </c>
      <c r="E30" s="18">
        <f>Inputs!D88</f>
        <v>0.41841004184099972</v>
      </c>
      <c r="F30" s="99">
        <f t="shared" si="4"/>
        <v>1200</v>
      </c>
      <c r="G30" s="38"/>
      <c r="H30" s="98">
        <v>42185</v>
      </c>
      <c r="I30" s="100">
        <f t="shared" si="3"/>
        <v>1200</v>
      </c>
      <c r="J30" s="106">
        <f t="shared" si="5"/>
        <v>4.1841004184099972E-3</v>
      </c>
      <c r="K30" s="106"/>
      <c r="L30" s="107"/>
      <c r="M30" s="38"/>
      <c r="N30" s="102"/>
      <c r="O30" s="102"/>
      <c r="P30" s="103"/>
      <c r="Q30" s="38"/>
      <c r="R30" s="38"/>
    </row>
    <row r="31" spans="1:18">
      <c r="A31" s="98">
        <f t="shared" si="0"/>
        <v>42460</v>
      </c>
      <c r="B31" s="17">
        <f>Inputs!O43</f>
        <v>1200</v>
      </c>
      <c r="C31" s="38"/>
      <c r="D31" s="98">
        <f t="shared" si="1"/>
        <v>42551</v>
      </c>
      <c r="E31" s="18">
        <f>Inputs!D89</f>
        <v>0.41666666666666519</v>
      </c>
      <c r="F31" s="99">
        <f t="shared" si="4"/>
        <v>1205</v>
      </c>
      <c r="G31" s="38"/>
      <c r="H31" s="98">
        <v>42277</v>
      </c>
      <c r="I31" s="100">
        <f t="shared" si="3"/>
        <v>1204</v>
      </c>
      <c r="J31" s="106">
        <f t="shared" si="5"/>
        <v>4.17014178482078E-3</v>
      </c>
      <c r="K31" s="106"/>
      <c r="L31" s="107"/>
      <c r="M31" s="38"/>
      <c r="N31" s="102"/>
      <c r="O31" s="108"/>
      <c r="P31" s="103"/>
      <c r="Q31" s="38"/>
      <c r="R31" s="38"/>
    </row>
    <row r="32" spans="1:18">
      <c r="A32" s="98">
        <f t="shared" si="0"/>
        <v>42551</v>
      </c>
      <c r="B32" s="17">
        <f>Inputs!O44</f>
        <v>1205</v>
      </c>
      <c r="C32" s="38"/>
      <c r="D32" s="98">
        <f t="shared" si="1"/>
        <v>42643</v>
      </c>
      <c r="E32" s="18">
        <f>Inputs!D90</f>
        <v>0.41528239202657247</v>
      </c>
      <c r="F32" s="99">
        <f t="shared" si="4"/>
        <v>1209</v>
      </c>
      <c r="G32" s="38"/>
      <c r="H32" s="98">
        <v>42369</v>
      </c>
      <c r="I32" s="100">
        <f t="shared" si="3"/>
        <v>1198</v>
      </c>
      <c r="J32" s="106">
        <f t="shared" si="5"/>
        <v>8.3542188805352247E-4</v>
      </c>
      <c r="K32" s="106"/>
      <c r="L32" s="107"/>
      <c r="M32" s="38"/>
      <c r="N32" s="102"/>
      <c r="O32" s="108"/>
      <c r="P32" s="103"/>
      <c r="Q32" s="38"/>
      <c r="R32" s="38"/>
    </row>
    <row r="33" spans="1:18">
      <c r="A33" s="98">
        <f>EOMONTH(A34,-3)</f>
        <v>42643</v>
      </c>
      <c r="B33" s="17">
        <f>Inputs!O45</f>
        <v>1209</v>
      </c>
      <c r="C33" s="38"/>
      <c r="D33" s="98">
        <f t="shared" si="1"/>
        <v>42735</v>
      </c>
      <c r="E33" s="18">
        <f>Inputs!D91</f>
        <v>1.3355592654423987</v>
      </c>
      <c r="F33" s="99">
        <f t="shared" si="4"/>
        <v>1214</v>
      </c>
      <c r="G33" s="38"/>
      <c r="H33" s="98">
        <v>42460</v>
      </c>
      <c r="I33" s="100">
        <f t="shared" si="3"/>
        <v>1200</v>
      </c>
      <c r="J33" s="106">
        <f t="shared" si="5"/>
        <v>4.1841004184099972E-3</v>
      </c>
      <c r="K33" s="106"/>
      <c r="L33" s="107"/>
      <c r="M33" s="38"/>
      <c r="N33" s="102"/>
      <c r="O33" s="108"/>
      <c r="P33" s="103"/>
      <c r="Q33" s="38"/>
      <c r="R33" s="38"/>
    </row>
    <row r="34" spans="1:18" ht="15.75">
      <c r="A34" s="19">
        <f>H6</f>
        <v>42735</v>
      </c>
      <c r="B34" s="17">
        <f>Inputs!O46</f>
        <v>1214</v>
      </c>
      <c r="C34" s="38"/>
      <c r="D34" s="98">
        <f t="shared" si="1"/>
        <v>42825</v>
      </c>
      <c r="E34" s="18">
        <f>Inputs!D92</f>
        <v>1.4999999999999902</v>
      </c>
      <c r="F34" s="99">
        <f t="shared" si="4"/>
        <v>1217.9999999999998</v>
      </c>
      <c r="G34" s="38"/>
      <c r="H34" s="98">
        <v>42551</v>
      </c>
      <c r="I34" s="100">
        <f t="shared" si="3"/>
        <v>1205</v>
      </c>
      <c r="J34" s="106">
        <f t="shared" si="5"/>
        <v>4.1666666666666519E-3</v>
      </c>
      <c r="K34" s="106"/>
      <c r="L34" s="107"/>
      <c r="M34" s="38"/>
      <c r="N34" s="102"/>
      <c r="O34" s="108"/>
      <c r="P34" s="103"/>
      <c r="Q34" s="38"/>
      <c r="R34" s="38"/>
    </row>
    <row r="35" spans="1:18">
      <c r="A35" s="98"/>
      <c r="B35" s="105"/>
      <c r="C35" s="38"/>
      <c r="D35" s="98">
        <f t="shared" si="1"/>
        <v>42916</v>
      </c>
      <c r="E35" s="18">
        <f>Inputs!D93</f>
        <v>1.4937759336099532</v>
      </c>
      <c r="F35" s="99">
        <f t="shared" si="4"/>
        <v>1223</v>
      </c>
      <c r="G35" s="38"/>
      <c r="H35" s="98">
        <v>42643</v>
      </c>
      <c r="I35" s="100">
        <f t="shared" si="3"/>
        <v>1209</v>
      </c>
      <c r="J35" s="106">
        <f t="shared" si="5"/>
        <v>4.1528239202657247E-3</v>
      </c>
      <c r="K35" s="106">
        <f t="shared" ref="K35:K63" si="6">SUM(I26:I29)/SUM(I22:I25)-1</f>
        <v>9.0659919881930229E-3</v>
      </c>
      <c r="L35" s="107">
        <f t="shared" ref="L35:L67" si="7">SUM(I32:I35)/SUM(I28:I31)-1</f>
        <v>3.3361134278564464E-3</v>
      </c>
      <c r="M35" s="38"/>
      <c r="N35" s="102"/>
      <c r="O35" s="108"/>
      <c r="P35" s="103"/>
      <c r="Q35" s="38"/>
      <c r="R35" s="38"/>
    </row>
    <row r="36" spans="1:18" ht="15.75">
      <c r="A36" s="19"/>
      <c r="B36" s="105"/>
      <c r="C36" s="38"/>
      <c r="D36" s="98">
        <f t="shared" si="1"/>
        <v>43008</v>
      </c>
      <c r="E36" s="18">
        <f>Inputs!D94</f>
        <v>1.6542597187758412</v>
      </c>
      <c r="F36" s="99">
        <f t="shared" si="4"/>
        <v>1229</v>
      </c>
      <c r="G36" s="38"/>
      <c r="H36" s="98">
        <v>42735</v>
      </c>
      <c r="I36" s="100">
        <f t="shared" si="3"/>
        <v>1214</v>
      </c>
      <c r="J36" s="106">
        <f t="shared" si="5"/>
        <v>1.3355592654423987E-2</v>
      </c>
      <c r="K36" s="106"/>
      <c r="L36" s="107"/>
      <c r="M36" s="38"/>
      <c r="N36" s="102"/>
      <c r="O36" s="108"/>
      <c r="P36" s="103"/>
      <c r="Q36" s="38"/>
      <c r="R36" s="38"/>
    </row>
    <row r="37" spans="1:18">
      <c r="A37" s="98"/>
      <c r="B37" s="105"/>
      <c r="C37" s="38"/>
      <c r="D37" s="98">
        <f t="shared" si="1"/>
        <v>43100</v>
      </c>
      <c r="E37" s="18">
        <f>Inputs!D95</f>
        <v>1.3179571663920919</v>
      </c>
      <c r="F37" s="99">
        <f t="shared" si="4"/>
        <v>1230</v>
      </c>
      <c r="G37" s="38"/>
      <c r="H37" s="98">
        <v>42825</v>
      </c>
      <c r="I37" s="100">
        <f t="shared" si="3"/>
        <v>1217.9999999999998</v>
      </c>
      <c r="J37" s="106">
        <f t="shared" si="5"/>
        <v>1.4999999999999902E-2</v>
      </c>
      <c r="K37" s="106"/>
      <c r="L37" s="107"/>
      <c r="M37" s="38"/>
      <c r="N37" s="102"/>
      <c r="O37" s="108"/>
      <c r="P37" s="103"/>
      <c r="Q37" s="38"/>
      <c r="R37" s="38"/>
    </row>
    <row r="38" spans="1:18">
      <c r="A38" s="98"/>
      <c r="B38" s="105"/>
      <c r="C38" s="38"/>
      <c r="D38" s="98">
        <f t="shared" si="1"/>
        <v>43190</v>
      </c>
      <c r="E38" s="18">
        <f>Inputs!D96</f>
        <v>1.3136288998357948</v>
      </c>
      <c r="F38" s="99">
        <f t="shared" si="4"/>
        <v>1233.9999999999998</v>
      </c>
      <c r="G38" s="38"/>
      <c r="H38" s="98">
        <v>42916</v>
      </c>
      <c r="I38" s="100">
        <f t="shared" si="3"/>
        <v>1223</v>
      </c>
      <c r="J38" s="106">
        <f t="shared" si="5"/>
        <v>1.4937759336099532E-2</v>
      </c>
      <c r="K38" s="106"/>
      <c r="L38" s="107"/>
      <c r="M38" s="38"/>
      <c r="N38" s="102"/>
      <c r="O38" s="108"/>
      <c r="P38" s="103"/>
      <c r="Q38" s="38"/>
      <c r="R38" s="38"/>
    </row>
    <row r="39" spans="1:18">
      <c r="A39" s="98"/>
      <c r="B39" s="105"/>
      <c r="C39" s="38"/>
      <c r="D39" s="98">
        <f t="shared" si="1"/>
        <v>43281</v>
      </c>
      <c r="E39" s="18">
        <f>Inputs!D97</f>
        <v>1.3900245298446468</v>
      </c>
      <c r="F39" s="99">
        <f t="shared" si="4"/>
        <v>1240</v>
      </c>
      <c r="G39" s="38"/>
      <c r="H39" s="98">
        <v>43008</v>
      </c>
      <c r="I39" s="100">
        <f t="shared" si="3"/>
        <v>1229</v>
      </c>
      <c r="J39" s="106">
        <f t="shared" si="5"/>
        <v>1.6542597187758412E-2</v>
      </c>
      <c r="K39" s="106">
        <f t="shared" si="6"/>
        <v>3.3430839949852853E-3</v>
      </c>
      <c r="L39" s="107">
        <f t="shared" si="7"/>
        <v>1.4962593516209433E-2</v>
      </c>
      <c r="M39" s="38"/>
      <c r="N39" s="102"/>
      <c r="O39" s="108"/>
      <c r="P39" s="103"/>
      <c r="Q39" s="38"/>
      <c r="R39" s="38"/>
    </row>
    <row r="40" spans="1:18">
      <c r="A40" s="98"/>
      <c r="B40" s="105"/>
      <c r="C40" s="38"/>
      <c r="D40" s="98">
        <f t="shared" si="1"/>
        <v>43373</v>
      </c>
      <c r="E40" s="18">
        <f>Inputs!D98</f>
        <v>1.5459723352319044</v>
      </c>
      <c r="F40" s="99">
        <f t="shared" si="4"/>
        <v>1248</v>
      </c>
      <c r="G40" s="38"/>
      <c r="H40" s="98">
        <v>43100</v>
      </c>
      <c r="I40" s="100">
        <f t="shared" si="3"/>
        <v>1230</v>
      </c>
      <c r="J40" s="106">
        <f t="shared" si="5"/>
        <v>1.3179571663920919E-2</v>
      </c>
      <c r="K40" s="106"/>
      <c r="L40" s="107"/>
      <c r="M40" s="38"/>
      <c r="N40" s="102"/>
      <c r="O40" s="108"/>
      <c r="P40" s="103"/>
      <c r="Q40" s="38"/>
      <c r="R40" s="38"/>
    </row>
    <row r="41" spans="1:18">
      <c r="A41" s="98"/>
      <c r="B41" s="105"/>
      <c r="C41" s="38"/>
      <c r="D41" s="98">
        <f t="shared" si="1"/>
        <v>43465</v>
      </c>
      <c r="E41" s="18">
        <f>Inputs!D99</f>
        <v>1.7073170731707332</v>
      </c>
      <c r="F41" s="99">
        <f t="shared" si="4"/>
        <v>1251</v>
      </c>
      <c r="G41" s="38"/>
      <c r="H41" s="98">
        <v>43190</v>
      </c>
      <c r="I41" s="100">
        <f t="shared" si="3"/>
        <v>1233.9999999999998</v>
      </c>
      <c r="J41" s="106">
        <f t="shared" si="5"/>
        <v>1.3136288998357948E-2</v>
      </c>
      <c r="K41" s="106"/>
      <c r="L41" s="107"/>
      <c r="M41" s="38"/>
      <c r="N41" s="102"/>
      <c r="O41" s="108"/>
      <c r="P41" s="103"/>
      <c r="Q41" s="38"/>
      <c r="R41" s="38"/>
    </row>
    <row r="42" spans="1:18">
      <c r="A42" s="98"/>
      <c r="B42" s="105"/>
      <c r="C42" s="38"/>
      <c r="D42" s="98">
        <f t="shared" si="1"/>
        <v>43555</v>
      </c>
      <c r="E42" s="18">
        <f>Inputs!D100</f>
        <v>1.8638573743922304</v>
      </c>
      <c r="F42" s="99">
        <f t="shared" si="4"/>
        <v>1257</v>
      </c>
      <c r="G42" s="38"/>
      <c r="H42" s="98">
        <v>43281</v>
      </c>
      <c r="I42" s="100">
        <f t="shared" si="3"/>
        <v>1240</v>
      </c>
      <c r="J42" s="106">
        <f t="shared" si="5"/>
        <v>1.3900245298446468E-2</v>
      </c>
      <c r="K42" s="106"/>
      <c r="L42" s="107"/>
      <c r="M42" s="38"/>
      <c r="N42" s="102"/>
      <c r="O42" s="108"/>
      <c r="P42" s="103"/>
      <c r="Q42" s="38"/>
      <c r="R42" s="38"/>
    </row>
    <row r="43" spans="1:18">
      <c r="A43" s="98"/>
      <c r="B43" s="105"/>
      <c r="C43" s="38"/>
      <c r="D43" s="98">
        <f t="shared" si="1"/>
        <v>43646</v>
      </c>
      <c r="E43" s="18">
        <f>Inputs!D101</f>
        <v>2.0161290322580738</v>
      </c>
      <c r="F43" s="99">
        <f t="shared" si="4"/>
        <v>1265.0000000000002</v>
      </c>
      <c r="G43" s="38"/>
      <c r="H43" s="98">
        <v>43373</v>
      </c>
      <c r="I43" s="100">
        <f t="shared" si="3"/>
        <v>1248</v>
      </c>
      <c r="J43" s="106">
        <f t="shared" si="5"/>
        <v>1.5459723352319044E-2</v>
      </c>
      <c r="K43" s="106">
        <f t="shared" si="6"/>
        <v>9.1628488129946728E-3</v>
      </c>
      <c r="L43" s="107">
        <f t="shared" si="7"/>
        <v>1.3923013923013983E-2</v>
      </c>
      <c r="M43" s="38"/>
      <c r="N43" s="102"/>
      <c r="O43" s="108"/>
      <c r="P43" s="103"/>
      <c r="Q43" s="38"/>
      <c r="R43" s="38"/>
    </row>
    <row r="44" spans="1:18">
      <c r="A44" s="98"/>
      <c r="B44" s="94"/>
      <c r="C44" s="38"/>
      <c r="D44" s="98">
        <f t="shared" si="1"/>
        <v>43738</v>
      </c>
      <c r="E44" s="18">
        <f>Inputs!D102</f>
        <v>2.0032051282051322</v>
      </c>
      <c r="F44" s="99">
        <f t="shared" si="4"/>
        <v>1273</v>
      </c>
      <c r="G44" s="38"/>
      <c r="H44" s="98">
        <v>43465</v>
      </c>
      <c r="I44" s="100">
        <f t="shared" si="3"/>
        <v>1251</v>
      </c>
      <c r="J44" s="106">
        <f t="shared" si="5"/>
        <v>1.7073170731707332E-2</v>
      </c>
      <c r="K44" s="106"/>
      <c r="L44" s="107"/>
      <c r="M44" s="38"/>
      <c r="N44" s="102"/>
      <c r="O44" s="108"/>
      <c r="P44" s="103"/>
      <c r="Q44" s="38"/>
      <c r="R44" s="38"/>
    </row>
    <row r="45" spans="1:18">
      <c r="A45" s="98"/>
      <c r="B45" s="94"/>
      <c r="C45" s="38"/>
      <c r="D45" s="98">
        <f>EOMONTH(D46,-3)</f>
        <v>43830</v>
      </c>
      <c r="E45" s="18">
        <f>Inputs!D103</f>
        <v>2.0783373301358932</v>
      </c>
      <c r="F45" s="99">
        <f t="shared" si="4"/>
        <v>1277</v>
      </c>
      <c r="G45" s="38"/>
      <c r="H45" s="98">
        <v>43555</v>
      </c>
      <c r="I45" s="100">
        <f t="shared" si="3"/>
        <v>1257</v>
      </c>
      <c r="J45" s="106">
        <f t="shared" si="5"/>
        <v>1.8638573743922304E-2</v>
      </c>
      <c r="K45" s="106"/>
      <c r="L45" s="107"/>
      <c r="M45" s="38"/>
      <c r="N45" s="102"/>
      <c r="O45" s="108"/>
      <c r="P45" s="103"/>
      <c r="Q45" s="38"/>
      <c r="R45" s="38"/>
    </row>
    <row r="46" spans="1:18" ht="15.75">
      <c r="A46" s="98"/>
      <c r="B46" s="94"/>
      <c r="C46" s="38"/>
      <c r="D46" s="19">
        <f>H7</f>
        <v>43921</v>
      </c>
      <c r="E46" s="18">
        <f>Inputs!D104</f>
        <v>2.0684168655529023</v>
      </c>
      <c r="F46" s="99">
        <f t="shared" si="4"/>
        <v>1283</v>
      </c>
      <c r="G46" s="38"/>
      <c r="H46" s="98">
        <v>43646</v>
      </c>
      <c r="I46" s="100">
        <f t="shared" si="3"/>
        <v>1265.0000000000002</v>
      </c>
      <c r="J46" s="106">
        <f t="shared" si="5"/>
        <v>2.0161290322580738E-2</v>
      </c>
      <c r="K46" s="106"/>
      <c r="L46" s="107"/>
      <c r="M46" s="38"/>
      <c r="N46" s="102"/>
      <c r="O46" s="108"/>
      <c r="P46" s="103"/>
      <c r="Q46" s="38"/>
      <c r="R46" s="38"/>
    </row>
    <row r="47" spans="1:18">
      <c r="A47" s="98"/>
      <c r="B47" s="94"/>
      <c r="C47" s="38"/>
      <c r="D47" s="98">
        <f>EOMONTH(D46,3)</f>
        <v>44012</v>
      </c>
      <c r="E47" s="109">
        <f>E46-$H$13</f>
        <v>2.0456112437019347</v>
      </c>
      <c r="F47" s="99">
        <f t="shared" si="4"/>
        <v>1290.8769822328297</v>
      </c>
      <c r="G47" s="38"/>
      <c r="H47" s="98">
        <v>43738</v>
      </c>
      <c r="I47" s="100">
        <f t="shared" si="3"/>
        <v>1273</v>
      </c>
      <c r="J47" s="106">
        <f t="shared" si="5"/>
        <v>2.0032051282051322E-2</v>
      </c>
      <c r="K47" s="106">
        <f t="shared" si="6"/>
        <v>1.4444903012793997E-2</v>
      </c>
      <c r="L47" s="107">
        <f t="shared" si="7"/>
        <v>1.8982229402261686E-2</v>
      </c>
      <c r="M47" s="38"/>
      <c r="N47" s="102"/>
      <c r="O47" s="108"/>
      <c r="P47" s="103"/>
      <c r="Q47" s="38"/>
      <c r="R47" s="38"/>
    </row>
    <row r="48" spans="1:18">
      <c r="A48" s="98"/>
      <c r="B48" s="94"/>
      <c r="C48" s="38"/>
      <c r="D48" s="98">
        <f t="shared" ref="D48:D68" si="8">EOMONTH(D47,3)</f>
        <v>44104</v>
      </c>
      <c r="E48" s="109">
        <f>$E$47</f>
        <v>2.0456112437019347</v>
      </c>
      <c r="F48" s="99">
        <f t="shared" si="4"/>
        <v>1299.0406311323256</v>
      </c>
      <c r="G48" s="38"/>
      <c r="H48" s="98">
        <v>43830</v>
      </c>
      <c r="I48" s="100">
        <f t="shared" si="3"/>
        <v>1277</v>
      </c>
      <c r="J48" s="106">
        <f t="shared" si="5"/>
        <v>2.0783373301358932E-2</v>
      </c>
      <c r="K48" s="106"/>
      <c r="L48" s="107"/>
      <c r="M48" s="81"/>
      <c r="N48" s="102"/>
      <c r="O48" s="108"/>
      <c r="P48" s="103"/>
      <c r="Q48" s="81"/>
      <c r="R48" s="81"/>
    </row>
    <row r="49" spans="1:18">
      <c r="A49" s="98"/>
      <c r="B49" s="94"/>
      <c r="C49" s="38"/>
      <c r="D49" s="98">
        <f t="shared" si="8"/>
        <v>44196</v>
      </c>
      <c r="E49" s="109">
        <f>$E$47</f>
        <v>2.0456112437019347</v>
      </c>
      <c r="F49" s="99">
        <f t="shared" si="4"/>
        <v>1303.1224555820736</v>
      </c>
      <c r="G49" s="38"/>
      <c r="H49" s="98">
        <v>43921</v>
      </c>
      <c r="I49" s="100">
        <f t="shared" si="3"/>
        <v>1283</v>
      </c>
      <c r="J49" s="106">
        <f t="shared" si="5"/>
        <v>2.0684168655529023E-2</v>
      </c>
      <c r="K49" s="106"/>
      <c r="L49" s="107"/>
      <c r="M49" s="81"/>
      <c r="N49" s="102"/>
      <c r="O49" s="108"/>
      <c r="P49" s="103"/>
      <c r="Q49" s="81"/>
      <c r="R49" s="81"/>
    </row>
    <row r="50" spans="1:18">
      <c r="A50" s="98"/>
      <c r="B50" s="94"/>
      <c r="C50" s="38"/>
      <c r="D50" s="98">
        <f t="shared" si="8"/>
        <v>44286</v>
      </c>
      <c r="E50" s="110">
        <f>$E$47</f>
        <v>2.0456112437019347</v>
      </c>
      <c r="F50" s="99">
        <f t="shared" si="4"/>
        <v>1309.2451922566956</v>
      </c>
      <c r="G50" s="38"/>
      <c r="H50" s="98">
        <v>44012</v>
      </c>
      <c r="I50" s="100">
        <f t="shared" si="3"/>
        <v>1290.8769822328297</v>
      </c>
      <c r="J50" s="106">
        <f t="shared" si="5"/>
        <v>2.045611243701928E-2</v>
      </c>
      <c r="K50" s="106"/>
      <c r="L50" s="107"/>
      <c r="M50" s="81"/>
      <c r="N50" s="102"/>
      <c r="O50" s="108"/>
      <c r="P50" s="103"/>
      <c r="Q50" s="81"/>
      <c r="R50" s="81"/>
    </row>
    <row r="51" spans="1:18">
      <c r="A51" s="98"/>
      <c r="B51" s="94"/>
      <c r="C51" s="38"/>
      <c r="D51" s="98">
        <f t="shared" si="8"/>
        <v>44377</v>
      </c>
      <c r="E51" s="122">
        <f>E50-$H$13</f>
        <v>2.0228056218509671</v>
      </c>
      <c r="F51" s="99">
        <f t="shared" ref="F51:F68" si="9">IF(D51&lt;=$H$6,VLOOKUP(D51,$A$18:$B$64,2,FALSE),F47*(1+E51/100))</f>
        <v>1316.9889144006156</v>
      </c>
      <c r="G51" s="38"/>
      <c r="H51" s="98">
        <v>44104</v>
      </c>
      <c r="I51" s="100">
        <f t="shared" si="3"/>
        <v>1299.0406311323256</v>
      </c>
      <c r="J51" s="106">
        <f t="shared" si="5"/>
        <v>2.045611243701928E-2</v>
      </c>
      <c r="K51" s="106">
        <f t="shared" si="6"/>
        <v>1.6273393002441017E-2</v>
      </c>
      <c r="L51" s="107">
        <f t="shared" si="7"/>
        <v>2.0594057345452832E-2</v>
      </c>
      <c r="M51" s="81"/>
      <c r="N51" s="102"/>
      <c r="O51" s="108"/>
      <c r="P51" s="103"/>
      <c r="Q51" s="81"/>
      <c r="R51" s="81"/>
    </row>
    <row r="52" spans="1:18">
      <c r="A52" s="98"/>
      <c r="B52" s="94"/>
      <c r="C52" s="38"/>
      <c r="D52" s="98">
        <f t="shared" si="8"/>
        <v>44469</v>
      </c>
      <c r="E52" s="122">
        <f>$E$51</f>
        <v>2.0228056218509671</v>
      </c>
      <c r="F52" s="99">
        <f t="shared" si="9"/>
        <v>1325.3176980489986</v>
      </c>
      <c r="G52" s="38"/>
      <c r="H52" s="98">
        <v>44196</v>
      </c>
      <c r="I52" s="100">
        <f t="shared" si="3"/>
        <v>1303.1224555820736</v>
      </c>
      <c r="J52" s="106">
        <f t="shared" si="5"/>
        <v>2.045611243701928E-2</v>
      </c>
      <c r="K52" s="106"/>
      <c r="L52" s="107"/>
      <c r="M52" s="81"/>
      <c r="N52" s="102"/>
      <c r="O52" s="108"/>
      <c r="P52" s="103"/>
      <c r="Q52" s="81"/>
      <c r="R52" s="81"/>
    </row>
    <row r="53" spans="1:18">
      <c r="A53" s="98"/>
      <c r="B53" s="94"/>
      <c r="C53" s="38"/>
      <c r="D53" s="98">
        <f t="shared" si="8"/>
        <v>44561</v>
      </c>
      <c r="E53" s="122">
        <f>$E$51</f>
        <v>2.0228056218509671</v>
      </c>
      <c r="F53" s="99">
        <f t="shared" si="9"/>
        <v>1329.4820898731903</v>
      </c>
      <c r="G53" s="38"/>
      <c r="H53" s="98">
        <v>44286</v>
      </c>
      <c r="I53" s="100">
        <f t="shared" si="3"/>
        <v>1309.2451922566956</v>
      </c>
      <c r="J53" s="106">
        <f t="shared" si="5"/>
        <v>2.045611243701928E-2</v>
      </c>
      <c r="K53" s="106"/>
      <c r="L53" s="107"/>
      <c r="M53" s="81"/>
      <c r="N53" s="102"/>
      <c r="O53" s="108"/>
      <c r="P53" s="103"/>
      <c r="Q53" s="81"/>
      <c r="R53" s="81"/>
    </row>
    <row r="54" spans="1:18">
      <c r="A54" s="98"/>
      <c r="B54" s="94"/>
      <c r="C54" s="38"/>
      <c r="D54" s="98">
        <f t="shared" si="8"/>
        <v>44651</v>
      </c>
      <c r="E54" s="123">
        <f>$E$51</f>
        <v>2.0228056218509671</v>
      </c>
      <c r="F54" s="99">
        <f t="shared" si="9"/>
        <v>1335.7286776094777</v>
      </c>
      <c r="G54" s="38"/>
      <c r="H54" s="98">
        <v>44377</v>
      </c>
      <c r="I54" s="100">
        <f t="shared" si="3"/>
        <v>1316.9889144006156</v>
      </c>
      <c r="J54" s="106">
        <f t="shared" si="5"/>
        <v>2.022805621850976E-2</v>
      </c>
      <c r="K54" s="106"/>
      <c r="L54" s="107"/>
      <c r="M54" s="81"/>
      <c r="N54" s="102"/>
      <c r="O54" s="108"/>
      <c r="P54" s="103"/>
      <c r="Q54" s="81"/>
      <c r="R54" s="81"/>
    </row>
    <row r="55" spans="1:18">
      <c r="A55" s="98"/>
      <c r="B55" s="94"/>
      <c r="C55" s="38"/>
      <c r="D55" s="98">
        <f t="shared" si="8"/>
        <v>44742</v>
      </c>
      <c r="E55" s="124">
        <f>E54-$H$13</f>
        <v>1.9999999999999998</v>
      </c>
      <c r="F55" s="99">
        <f t="shared" si="9"/>
        <v>1343.3286926886281</v>
      </c>
      <c r="G55" s="38"/>
      <c r="H55" s="98">
        <v>44469</v>
      </c>
      <c r="I55" s="100">
        <f t="shared" si="3"/>
        <v>1325.3176980489986</v>
      </c>
      <c r="J55" s="106">
        <f t="shared" si="5"/>
        <v>2.022805621850976E-2</v>
      </c>
      <c r="K55" s="106">
        <f t="shared" si="6"/>
        <v>2.0416333066453074E-2</v>
      </c>
      <c r="L55" s="107">
        <f t="shared" si="7"/>
        <v>2.0341421899908063E-2</v>
      </c>
      <c r="M55" s="81"/>
      <c r="N55" s="102"/>
      <c r="O55" s="108"/>
      <c r="P55" s="103"/>
      <c r="Q55" s="81"/>
      <c r="R55" s="81"/>
    </row>
    <row r="56" spans="1:18">
      <c r="A56" s="98"/>
      <c r="B56" s="94"/>
      <c r="C56" s="38"/>
      <c r="D56" s="98">
        <f t="shared" si="8"/>
        <v>44834</v>
      </c>
      <c r="E56" s="124">
        <f>E$55</f>
        <v>1.9999999999999998</v>
      </c>
      <c r="F56" s="99">
        <f t="shared" si="9"/>
        <v>1351.8240520099787</v>
      </c>
      <c r="G56" s="38"/>
      <c r="H56" s="98">
        <v>44561</v>
      </c>
      <c r="I56" s="100">
        <f t="shared" si="3"/>
        <v>1329.4820898731903</v>
      </c>
      <c r="J56" s="106">
        <f t="shared" si="5"/>
        <v>2.022805621850976E-2</v>
      </c>
      <c r="K56" s="106"/>
      <c r="L56" s="107"/>
      <c r="M56" s="81"/>
      <c r="N56" s="102"/>
      <c r="O56" s="108"/>
      <c r="P56" s="103"/>
      <c r="Q56" s="81"/>
      <c r="R56" s="81"/>
    </row>
    <row r="57" spans="1:18">
      <c r="A57" s="98"/>
      <c r="B57" s="94"/>
      <c r="C57" s="38"/>
      <c r="D57" s="98">
        <f t="shared" si="8"/>
        <v>44926</v>
      </c>
      <c r="E57" s="124">
        <f>E$55</f>
        <v>1.9999999999999998</v>
      </c>
      <c r="F57" s="99">
        <f t="shared" si="9"/>
        <v>1356.0717316706541</v>
      </c>
      <c r="G57" s="38"/>
      <c r="H57" s="98">
        <v>44651</v>
      </c>
      <c r="I57" s="100">
        <f t="shared" si="3"/>
        <v>1335.7286776094777</v>
      </c>
      <c r="J57" s="106">
        <f t="shared" si="5"/>
        <v>2.022805621850976E-2</v>
      </c>
      <c r="K57" s="106"/>
      <c r="L57" s="107"/>
      <c r="M57" s="81"/>
      <c r="N57" s="102"/>
      <c r="O57" s="108"/>
      <c r="P57" s="103"/>
      <c r="Q57" s="81"/>
      <c r="R57" s="81"/>
    </row>
    <row r="58" spans="1:18">
      <c r="A58" s="98"/>
      <c r="B58" s="94"/>
      <c r="C58" s="38"/>
      <c r="D58" s="98">
        <f t="shared" si="8"/>
        <v>45016</v>
      </c>
      <c r="E58" s="125">
        <f>E$55</f>
        <v>1.9999999999999998</v>
      </c>
      <c r="F58" s="99">
        <f t="shared" si="9"/>
        <v>1362.4432511616674</v>
      </c>
      <c r="G58" s="38"/>
      <c r="H58" s="98">
        <v>44742</v>
      </c>
      <c r="I58" s="100">
        <f t="shared" si="3"/>
        <v>1343.3286926886281</v>
      </c>
      <c r="J58" s="106">
        <f t="shared" si="5"/>
        <v>2.0000000000000018E-2</v>
      </c>
      <c r="K58" s="106"/>
      <c r="L58" s="107"/>
      <c r="M58" s="81"/>
      <c r="N58" s="102"/>
      <c r="O58" s="108"/>
      <c r="P58" s="103"/>
      <c r="Q58" s="81"/>
      <c r="R58" s="81"/>
    </row>
    <row r="59" spans="1:18">
      <c r="A59" s="98"/>
      <c r="B59" s="94"/>
      <c r="C59" s="38"/>
      <c r="D59" s="98">
        <f t="shared" si="8"/>
        <v>45107</v>
      </c>
      <c r="E59" s="111">
        <f t="shared" ref="E59:E68" si="10">E58</f>
        <v>1.9999999999999998</v>
      </c>
      <c r="F59" s="99">
        <f t="shared" si="9"/>
        <v>1370.1952665424005</v>
      </c>
      <c r="G59" s="38"/>
      <c r="H59" s="98">
        <v>44834</v>
      </c>
      <c r="I59" s="100">
        <f t="shared" si="3"/>
        <v>1351.8240520099787</v>
      </c>
      <c r="J59" s="106">
        <f t="shared" si="5"/>
        <v>2.0000000000000018E-2</v>
      </c>
      <c r="K59" s="106">
        <f t="shared" si="6"/>
        <v>2.045611243701928E-2</v>
      </c>
      <c r="L59" s="107">
        <f t="shared" si="7"/>
        <v>2.0113378424163608E-2</v>
      </c>
      <c r="M59" s="81"/>
      <c r="N59" s="102"/>
      <c r="O59" s="108"/>
      <c r="P59" s="103"/>
      <c r="Q59" s="81"/>
      <c r="R59" s="81"/>
    </row>
    <row r="60" spans="1:18">
      <c r="A60" s="98"/>
      <c r="B60" s="94"/>
      <c r="C60" s="38"/>
      <c r="D60" s="98">
        <f t="shared" si="8"/>
        <v>45199</v>
      </c>
      <c r="E60" s="111">
        <f t="shared" si="10"/>
        <v>1.9999999999999998</v>
      </c>
      <c r="F60" s="99">
        <f t="shared" si="9"/>
        <v>1378.8605330501782</v>
      </c>
      <c r="G60" s="38"/>
      <c r="H60" s="98">
        <v>44926</v>
      </c>
      <c r="I60" s="100">
        <f t="shared" si="3"/>
        <v>1356.0717316706541</v>
      </c>
      <c r="J60" s="106">
        <f t="shared" si="5"/>
        <v>2.0000000000000018E-2</v>
      </c>
      <c r="K60" s="106"/>
      <c r="L60" s="107"/>
      <c r="M60" s="81"/>
      <c r="N60" s="102"/>
      <c r="O60" s="108"/>
      <c r="P60" s="103"/>
      <c r="Q60" s="81"/>
      <c r="R60" s="81"/>
    </row>
    <row r="61" spans="1:18">
      <c r="A61" s="98"/>
      <c r="B61" s="94"/>
      <c r="C61" s="38"/>
      <c r="D61" s="98">
        <f t="shared" si="8"/>
        <v>45291</v>
      </c>
      <c r="E61" s="111">
        <f t="shared" si="10"/>
        <v>1.9999999999999998</v>
      </c>
      <c r="F61" s="99">
        <f t="shared" si="9"/>
        <v>1383.1931663040673</v>
      </c>
      <c r="G61" s="38"/>
      <c r="H61" s="98">
        <v>45016</v>
      </c>
      <c r="I61" s="100">
        <f t="shared" si="3"/>
        <v>1362.4432511616674</v>
      </c>
      <c r="J61" s="106">
        <f t="shared" si="5"/>
        <v>2.0000000000000018E-2</v>
      </c>
      <c r="K61" s="106"/>
      <c r="L61" s="107"/>
      <c r="M61" s="81"/>
      <c r="N61" s="102"/>
      <c r="O61" s="108"/>
      <c r="P61" s="103"/>
      <c r="Q61" s="81"/>
      <c r="R61" s="81"/>
    </row>
    <row r="62" spans="1:18">
      <c r="A62" s="98"/>
      <c r="B62" s="94"/>
      <c r="C62" s="38"/>
      <c r="D62" s="98">
        <f t="shared" si="8"/>
        <v>45382</v>
      </c>
      <c r="E62" s="111">
        <f t="shared" si="10"/>
        <v>1.9999999999999998</v>
      </c>
      <c r="F62" s="99">
        <f t="shared" si="9"/>
        <v>1389.6921161849007</v>
      </c>
      <c r="G62" s="38"/>
      <c r="H62" s="98">
        <v>45107</v>
      </c>
      <c r="I62" s="100">
        <f t="shared" si="3"/>
        <v>1370.1952665424005</v>
      </c>
      <c r="J62" s="106">
        <f t="shared" si="5"/>
        <v>2.0000000000000018E-2</v>
      </c>
      <c r="K62" s="106"/>
      <c r="L62" s="107"/>
      <c r="M62" s="81"/>
      <c r="N62" s="102"/>
      <c r="O62" s="108"/>
      <c r="P62" s="103"/>
      <c r="Q62" s="81"/>
      <c r="R62" s="81"/>
    </row>
    <row r="63" spans="1:18">
      <c r="A63" s="98"/>
      <c r="B63" s="94"/>
      <c r="C63" s="38"/>
      <c r="D63" s="98">
        <f t="shared" si="8"/>
        <v>45473</v>
      </c>
      <c r="E63" s="111">
        <f t="shared" si="10"/>
        <v>1.9999999999999998</v>
      </c>
      <c r="F63" s="99">
        <f t="shared" si="9"/>
        <v>1397.5991718732487</v>
      </c>
      <c r="G63" s="38"/>
      <c r="H63" s="98">
        <v>45199</v>
      </c>
      <c r="I63" s="100">
        <f t="shared" si="3"/>
        <v>1378.8605330501782</v>
      </c>
      <c r="J63" s="106">
        <f t="shared" si="5"/>
        <v>2.0000000000000018E-2</v>
      </c>
      <c r="K63" s="106">
        <f t="shared" si="6"/>
        <v>2.0228056218509982E-2</v>
      </c>
      <c r="L63" s="107">
        <f t="shared" si="7"/>
        <v>2.0000000000000018E-2</v>
      </c>
      <c r="M63" s="81"/>
      <c r="N63" s="102"/>
      <c r="O63" s="108"/>
      <c r="P63" s="103"/>
      <c r="Q63" s="81"/>
      <c r="R63" s="81"/>
    </row>
    <row r="64" spans="1:18">
      <c r="A64" s="98"/>
      <c r="B64" s="94"/>
      <c r="C64" s="38"/>
      <c r="D64" s="98">
        <f t="shared" si="8"/>
        <v>45565</v>
      </c>
      <c r="E64" s="111">
        <f t="shared" si="10"/>
        <v>1.9999999999999998</v>
      </c>
      <c r="F64" s="99">
        <f t="shared" si="9"/>
        <v>1406.4377437111818</v>
      </c>
      <c r="G64" s="38"/>
      <c r="H64" s="98">
        <v>45291</v>
      </c>
      <c r="I64" s="100">
        <f t="shared" si="3"/>
        <v>1383.1931663040673</v>
      </c>
      <c r="J64" s="106">
        <f t="shared" ref="J64" si="11">I64/I60-1</f>
        <v>2.0000000000000018E-2</v>
      </c>
      <c r="K64" s="106"/>
      <c r="L64" s="107"/>
      <c r="M64" s="81"/>
      <c r="N64" s="102"/>
      <c r="O64" s="108"/>
      <c r="P64" s="103"/>
      <c r="Q64" s="81"/>
      <c r="R64" s="81"/>
    </row>
    <row r="65" spans="1:18">
      <c r="A65" s="98"/>
      <c r="B65" s="94"/>
      <c r="C65" s="38"/>
      <c r="D65" s="98">
        <f t="shared" si="8"/>
        <v>45657</v>
      </c>
      <c r="E65" s="111">
        <f t="shared" si="10"/>
        <v>1.9999999999999998</v>
      </c>
      <c r="F65" s="99">
        <f t="shared" si="9"/>
        <v>1410.8570296301486</v>
      </c>
      <c r="G65" s="38"/>
      <c r="H65" s="98">
        <v>45382</v>
      </c>
      <c r="I65" s="100">
        <f t="shared" si="3"/>
        <v>1389.6921161849007</v>
      </c>
      <c r="J65" s="106">
        <f t="shared" ref="J65:J67" si="12">I65/I61-1</f>
        <v>2.0000000000000018E-2</v>
      </c>
      <c r="K65" s="106"/>
      <c r="L65" s="107"/>
      <c r="M65" s="81"/>
      <c r="N65" s="102"/>
      <c r="O65" s="108"/>
      <c r="P65" s="102"/>
      <c r="Q65" s="81"/>
      <c r="R65" s="81"/>
    </row>
    <row r="66" spans="1:18">
      <c r="A66" s="98"/>
      <c r="B66" s="94"/>
      <c r="C66" s="38"/>
      <c r="D66" s="98">
        <f t="shared" si="8"/>
        <v>45747</v>
      </c>
      <c r="E66" s="111">
        <f t="shared" si="10"/>
        <v>1.9999999999999998</v>
      </c>
      <c r="F66" s="99">
        <f t="shared" si="9"/>
        <v>1417.4859585085987</v>
      </c>
      <c r="G66" s="38"/>
      <c r="H66" s="98">
        <v>45473</v>
      </c>
      <c r="I66" s="100">
        <f t="shared" si="3"/>
        <v>1397.5991718732487</v>
      </c>
      <c r="J66" s="106">
        <f t="shared" si="12"/>
        <v>2.0000000000000018E-2</v>
      </c>
      <c r="K66" s="106"/>
      <c r="L66" s="107"/>
      <c r="M66" s="81"/>
      <c r="N66" s="102"/>
      <c r="O66" s="108"/>
      <c r="P66" s="102"/>
      <c r="Q66" s="81"/>
      <c r="R66" s="81"/>
    </row>
    <row r="67" spans="1:18">
      <c r="A67" s="98"/>
      <c r="B67" s="94"/>
      <c r="C67" s="38"/>
      <c r="D67" s="98">
        <f t="shared" si="8"/>
        <v>45838</v>
      </c>
      <c r="E67" s="111">
        <f t="shared" si="10"/>
        <v>1.9999999999999998</v>
      </c>
      <c r="F67" s="99">
        <f t="shared" si="9"/>
        <v>1425.5511553107137</v>
      </c>
      <c r="G67" s="38"/>
      <c r="H67" s="98">
        <v>45565</v>
      </c>
      <c r="I67" s="100">
        <f t="shared" si="3"/>
        <v>1406.4377437111818</v>
      </c>
      <c r="J67" s="106">
        <f t="shared" si="12"/>
        <v>2.0000000000000018E-2</v>
      </c>
      <c r="K67" s="106">
        <f>SUM(I58:I61)/SUM(I54:I57)-1</f>
        <v>2.0000000000000018E-2</v>
      </c>
      <c r="L67" s="107">
        <f t="shared" si="7"/>
        <v>2.0000000000000018E-2</v>
      </c>
      <c r="M67" s="81"/>
      <c r="N67" s="81"/>
      <c r="O67" s="108"/>
      <c r="P67" s="81"/>
      <c r="Q67" s="81"/>
      <c r="R67" s="81"/>
    </row>
    <row r="68" spans="1:18" ht="15.75" thickBot="1">
      <c r="A68" s="112"/>
      <c r="B68" s="113"/>
      <c r="C68" s="38"/>
      <c r="D68" s="112">
        <f t="shared" si="8"/>
        <v>45930</v>
      </c>
      <c r="E68" s="114">
        <f t="shared" si="10"/>
        <v>1.9999999999999998</v>
      </c>
      <c r="F68" s="115">
        <f t="shared" si="9"/>
        <v>1434.5664985854055</v>
      </c>
      <c r="G68" s="38"/>
      <c r="H68" s="112"/>
      <c r="I68" s="116"/>
      <c r="J68" s="117"/>
      <c r="K68" s="117"/>
      <c r="L68" s="118"/>
      <c r="M68" s="81"/>
      <c r="N68" s="81"/>
      <c r="O68" s="81"/>
      <c r="P68" s="81"/>
      <c r="Q68" s="81"/>
      <c r="R68" s="81"/>
    </row>
    <row r="69" spans="1:18">
      <c r="A69" s="119"/>
      <c r="B69" s="93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81"/>
      <c r="N69" s="81"/>
      <c r="O69" s="81"/>
      <c r="P69" s="81"/>
      <c r="Q69" s="81"/>
      <c r="R69" s="81"/>
    </row>
    <row r="70" spans="1:18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81"/>
      <c r="N70" s="81"/>
      <c r="O70" s="81"/>
      <c r="P70" s="81"/>
      <c r="Q70" s="81"/>
      <c r="R70" s="81"/>
    </row>
    <row r="71" spans="1:18" ht="18.75">
      <c r="A71" s="29" t="s">
        <v>34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81"/>
      <c r="Q71" s="38"/>
      <c r="R71" s="81"/>
    </row>
    <row r="72" spans="1:18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>
      <c r="A73" s="24"/>
      <c r="B73" s="38"/>
      <c r="C73" s="38"/>
      <c r="D73" s="38"/>
      <c r="E73" s="38"/>
      <c r="F73" s="23" t="s">
        <v>52</v>
      </c>
      <c r="G73" s="24"/>
      <c r="H73" s="21">
        <v>2014</v>
      </c>
      <c r="I73" s="21">
        <v>2015</v>
      </c>
      <c r="J73" s="21">
        <v>2016</v>
      </c>
      <c r="K73" s="21">
        <v>2017</v>
      </c>
      <c r="L73" s="21">
        <v>2018</v>
      </c>
      <c r="M73" s="21">
        <v>2019</v>
      </c>
      <c r="N73" s="21">
        <v>2020</v>
      </c>
      <c r="O73" s="21">
        <v>2021</v>
      </c>
      <c r="P73" s="21">
        <v>2022</v>
      </c>
      <c r="Q73" s="21">
        <v>2023</v>
      </c>
      <c r="R73" s="81"/>
    </row>
    <row r="74" spans="1:18">
      <c r="A74" s="24"/>
      <c r="B74" s="38"/>
      <c r="C74" s="38"/>
      <c r="D74" s="38"/>
      <c r="E74" s="38"/>
      <c r="F74" s="120" t="s">
        <v>35</v>
      </c>
      <c r="G74" s="121"/>
      <c r="H74" s="32"/>
      <c r="I74" s="32"/>
      <c r="J74" s="32">
        <f>J33</f>
        <v>4.1841004184099972E-3</v>
      </c>
      <c r="K74" s="32">
        <f>J37</f>
        <v>1.4999999999999902E-2</v>
      </c>
      <c r="L74" s="32">
        <f>J41</f>
        <v>1.3136288998357948E-2</v>
      </c>
      <c r="M74" s="32">
        <f>J45</f>
        <v>1.8638573743922304E-2</v>
      </c>
      <c r="N74" s="32">
        <f>J49</f>
        <v>2.0684168655529023E-2</v>
      </c>
      <c r="O74" s="32">
        <f>J53</f>
        <v>2.045611243701928E-2</v>
      </c>
      <c r="P74" s="32">
        <f>J57</f>
        <v>2.022805621850976E-2</v>
      </c>
      <c r="Q74" s="32">
        <f>J61</f>
        <v>2.0000000000000018E-2</v>
      </c>
      <c r="R74" s="81"/>
    </row>
    <row r="75" spans="1:18">
      <c r="A75" s="24"/>
      <c r="B75" s="38"/>
      <c r="C75" s="38"/>
      <c r="D75" s="38"/>
      <c r="E75" s="38"/>
      <c r="F75" s="120" t="s">
        <v>36</v>
      </c>
      <c r="G75" s="121"/>
      <c r="H75" s="32">
        <f>J26</f>
        <v>1.6156462585034115E-2</v>
      </c>
      <c r="I75" s="32">
        <f>J30</f>
        <v>4.1841004184099972E-3</v>
      </c>
      <c r="J75" s="32">
        <f>J34</f>
        <v>4.1666666666666519E-3</v>
      </c>
      <c r="K75" s="32">
        <f>J38</f>
        <v>1.4937759336099532E-2</v>
      </c>
      <c r="L75" s="32">
        <f>J42</f>
        <v>1.3900245298446468E-2</v>
      </c>
      <c r="M75" s="32">
        <f>J46</f>
        <v>2.0161290322580738E-2</v>
      </c>
      <c r="N75" s="32">
        <f>J50</f>
        <v>2.045611243701928E-2</v>
      </c>
      <c r="O75" s="32">
        <f>J54</f>
        <v>2.022805621850976E-2</v>
      </c>
      <c r="P75" s="32">
        <f>J58</f>
        <v>2.0000000000000018E-2</v>
      </c>
      <c r="Q75" s="32">
        <f>J62</f>
        <v>2.0000000000000018E-2</v>
      </c>
      <c r="R75" s="81"/>
    </row>
    <row r="76" spans="1:18">
      <c r="A76" s="45"/>
      <c r="B76" s="38"/>
      <c r="C76" s="38"/>
      <c r="D76" s="38"/>
      <c r="E76" s="38"/>
      <c r="F76" s="120" t="s">
        <v>37</v>
      </c>
      <c r="G76" s="121"/>
      <c r="H76" s="32">
        <f>J27</f>
        <v>1.0109519797809607E-2</v>
      </c>
      <c r="I76" s="32">
        <f>-J31</f>
        <v>-4.17014178482078E-3</v>
      </c>
      <c r="J76" s="32">
        <f>J35</f>
        <v>4.1528239202657247E-3</v>
      </c>
      <c r="K76" s="32">
        <f>J39</f>
        <v>1.6542597187758412E-2</v>
      </c>
      <c r="L76" s="32">
        <f>J43</f>
        <v>1.5459723352319044E-2</v>
      </c>
      <c r="M76" s="32">
        <f>J47</f>
        <v>2.0032051282051322E-2</v>
      </c>
      <c r="N76" s="32">
        <f>J51</f>
        <v>2.045611243701928E-2</v>
      </c>
      <c r="O76" s="32">
        <f>J55</f>
        <v>2.022805621850976E-2</v>
      </c>
      <c r="P76" s="32">
        <f>J59</f>
        <v>2.0000000000000018E-2</v>
      </c>
      <c r="Q76" s="32">
        <f>J63</f>
        <v>2.0000000000000018E-2</v>
      </c>
      <c r="R76" s="81"/>
    </row>
    <row r="77" spans="1:18">
      <c r="A77" s="45"/>
      <c r="B77" s="38"/>
      <c r="C77" s="38"/>
      <c r="D77" s="38"/>
      <c r="E77" s="38"/>
      <c r="F77" s="120" t="s">
        <v>38</v>
      </c>
      <c r="G77" s="121"/>
      <c r="H77" s="32">
        <f>J28</f>
        <v>7.575757575757569E-3</v>
      </c>
      <c r="I77" s="32">
        <f>J32</f>
        <v>8.3542188805352247E-4</v>
      </c>
      <c r="J77" s="32">
        <f>J36</f>
        <v>1.3355592654423987E-2</v>
      </c>
      <c r="K77" s="32">
        <f>J40</f>
        <v>1.3179571663920919E-2</v>
      </c>
      <c r="L77" s="32">
        <f>J44</f>
        <v>1.7073170731707332E-2</v>
      </c>
      <c r="M77" s="32">
        <f>J48</f>
        <v>2.0783373301358932E-2</v>
      </c>
      <c r="N77" s="32">
        <f>J52</f>
        <v>2.045611243701928E-2</v>
      </c>
      <c r="O77" s="32">
        <f>J56</f>
        <v>2.022805621850976E-2</v>
      </c>
      <c r="P77" s="33">
        <f>J60</f>
        <v>2.0000000000000018E-2</v>
      </c>
      <c r="Q77" s="35">
        <f>J64</f>
        <v>2.0000000000000018E-2</v>
      </c>
      <c r="R77" s="81"/>
    </row>
    <row r="78" spans="1:18">
      <c r="A78" s="45"/>
      <c r="B78" s="38"/>
      <c r="C78" s="38"/>
      <c r="D78" s="38"/>
      <c r="E78" s="38"/>
      <c r="F78" s="120" t="s">
        <v>48</v>
      </c>
      <c r="G78" s="121"/>
      <c r="H78" s="32"/>
      <c r="I78" s="32"/>
      <c r="J78" s="32">
        <f>K35</f>
        <v>9.0659919881930229E-3</v>
      </c>
      <c r="K78" s="32">
        <f>K39</f>
        <v>3.3430839949852853E-3</v>
      </c>
      <c r="L78" s="32">
        <f>K43</f>
        <v>9.1628488129946728E-3</v>
      </c>
      <c r="M78" s="32">
        <f>K47</f>
        <v>1.4444903012793997E-2</v>
      </c>
      <c r="N78" s="32">
        <f>K51</f>
        <v>1.6273393002441017E-2</v>
      </c>
      <c r="O78" s="32">
        <f>K55</f>
        <v>2.0416333066453074E-2</v>
      </c>
      <c r="P78" s="32">
        <f>K59</f>
        <v>2.045611243701928E-2</v>
      </c>
      <c r="Q78" s="32">
        <f>K63</f>
        <v>2.0228056218509982E-2</v>
      </c>
      <c r="R78" s="81"/>
    </row>
    <row r="79" spans="1:18">
      <c r="A79" s="45"/>
      <c r="B79" s="38"/>
      <c r="C79" s="38"/>
      <c r="D79" s="38"/>
      <c r="E79" s="38"/>
      <c r="F79" s="120" t="s">
        <v>49</v>
      </c>
      <c r="G79" s="121"/>
      <c r="H79" s="32"/>
      <c r="I79" s="32"/>
      <c r="J79" s="32">
        <f>L35</f>
        <v>3.3361134278564464E-3</v>
      </c>
      <c r="K79" s="32">
        <f>L39</f>
        <v>1.4962593516209433E-2</v>
      </c>
      <c r="L79" s="32">
        <f>L43</f>
        <v>1.3923013923013983E-2</v>
      </c>
      <c r="M79" s="32">
        <f>L47</f>
        <v>1.8982229402261686E-2</v>
      </c>
      <c r="N79" s="32">
        <f>L51</f>
        <v>2.0594057345452832E-2</v>
      </c>
      <c r="O79" s="32">
        <f>L55</f>
        <v>2.0341421899908063E-2</v>
      </c>
      <c r="P79" s="32">
        <f>L59</f>
        <v>2.0113378424163608E-2</v>
      </c>
      <c r="Q79" s="32">
        <f>L63</f>
        <v>2.0000000000000018E-2</v>
      </c>
      <c r="R79" s="81"/>
    </row>
    <row r="80" spans="1:18">
      <c r="A80" s="45"/>
      <c r="B80" s="38"/>
      <c r="C80" s="38"/>
      <c r="D80" s="38"/>
      <c r="E80" s="38"/>
      <c r="F80" s="84"/>
      <c r="G80" s="38"/>
      <c r="H80" s="15"/>
      <c r="I80" s="15"/>
      <c r="J80" s="22"/>
      <c r="K80" s="22"/>
      <c r="L80" s="22"/>
      <c r="M80" s="15"/>
      <c r="N80" s="15"/>
      <c r="O80" s="15"/>
      <c r="P80" s="15"/>
      <c r="Q80" s="15"/>
      <c r="R80" s="81"/>
    </row>
    <row r="81" spans="1:18">
      <c r="A81" s="45"/>
      <c r="B81" s="38"/>
      <c r="C81" s="38"/>
      <c r="D81" s="38"/>
      <c r="E81" s="38"/>
      <c r="F81" s="84"/>
      <c r="G81" s="38"/>
      <c r="H81" s="15"/>
      <c r="I81" s="15"/>
      <c r="J81" s="22"/>
      <c r="K81" s="22"/>
      <c r="L81" s="22"/>
      <c r="M81" s="15"/>
      <c r="N81" s="15"/>
      <c r="O81" s="15"/>
      <c r="P81" s="15"/>
      <c r="Q81" s="15"/>
      <c r="R81" s="81"/>
    </row>
    <row r="82" spans="1:18">
      <c r="A82" s="45"/>
      <c r="B82" s="38"/>
      <c r="C82" s="38"/>
      <c r="D82" s="38"/>
      <c r="E82" s="38"/>
      <c r="F82" s="84"/>
      <c r="G82" s="38"/>
      <c r="H82" s="15"/>
      <c r="I82" s="15"/>
      <c r="J82" s="22"/>
      <c r="K82" s="22"/>
      <c r="L82" s="22"/>
      <c r="M82" s="15"/>
      <c r="N82" s="15"/>
      <c r="O82" s="15"/>
      <c r="P82" s="15"/>
      <c r="Q82" s="15"/>
      <c r="R82" s="81"/>
    </row>
    <row r="83" spans="1:18">
      <c r="A83" s="45"/>
      <c r="B83" s="38"/>
      <c r="C83" s="38"/>
      <c r="D83" s="38"/>
      <c r="E83" s="38"/>
      <c r="F83" s="84"/>
      <c r="G83" s="38"/>
      <c r="H83" s="15"/>
      <c r="I83" s="15"/>
      <c r="J83" s="22"/>
      <c r="K83" s="22"/>
      <c r="L83" s="22"/>
      <c r="M83" s="15"/>
      <c r="N83" s="15"/>
      <c r="O83" s="15"/>
      <c r="P83" s="15"/>
      <c r="Q83" s="15"/>
      <c r="R83" s="81"/>
    </row>
    <row r="84" spans="1:18">
      <c r="A84" s="24"/>
      <c r="B84" s="38"/>
      <c r="C84" s="38"/>
      <c r="D84" s="38"/>
      <c r="E84" s="38"/>
      <c r="F84" s="10" t="s">
        <v>53</v>
      </c>
      <c r="G84" s="38"/>
      <c r="H84" s="21">
        <v>2013</v>
      </c>
      <c r="I84" s="21">
        <v>2014</v>
      </c>
      <c r="J84" s="21">
        <v>2015</v>
      </c>
      <c r="K84" s="21">
        <v>2016</v>
      </c>
      <c r="L84" s="21">
        <v>2017</v>
      </c>
      <c r="M84" s="21">
        <v>2018</v>
      </c>
      <c r="N84" s="21">
        <v>2019</v>
      </c>
      <c r="O84" s="21">
        <v>2020</v>
      </c>
      <c r="P84" s="21">
        <v>2021</v>
      </c>
      <c r="Q84" s="21">
        <v>2022</v>
      </c>
      <c r="R84" s="81"/>
    </row>
    <row r="85" spans="1:18">
      <c r="A85" s="24"/>
      <c r="B85" s="38"/>
      <c r="C85" s="38"/>
      <c r="D85" s="38"/>
      <c r="E85" s="38"/>
      <c r="F85" s="120" t="s">
        <v>35</v>
      </c>
      <c r="G85" s="121"/>
      <c r="H85" s="32"/>
      <c r="I85" s="32"/>
      <c r="J85" s="32">
        <f>J74</f>
        <v>4.1841004184099972E-3</v>
      </c>
      <c r="K85" s="32">
        <f t="shared" ref="K85:Q85" si="13">K74</f>
        <v>1.4999999999999902E-2</v>
      </c>
      <c r="L85" s="32">
        <f t="shared" si="13"/>
        <v>1.3136288998357948E-2</v>
      </c>
      <c r="M85" s="32">
        <f t="shared" si="13"/>
        <v>1.8638573743922304E-2</v>
      </c>
      <c r="N85" s="32">
        <f t="shared" si="13"/>
        <v>2.0684168655529023E-2</v>
      </c>
      <c r="O85" s="32">
        <f t="shared" si="13"/>
        <v>2.045611243701928E-2</v>
      </c>
      <c r="P85" s="32">
        <f t="shared" si="13"/>
        <v>2.022805621850976E-2</v>
      </c>
      <c r="Q85" s="32">
        <f t="shared" si="13"/>
        <v>2.0000000000000018E-2</v>
      </c>
      <c r="R85" s="81"/>
    </row>
    <row r="86" spans="1:18">
      <c r="A86" s="24"/>
      <c r="B86" s="38"/>
      <c r="C86" s="38"/>
      <c r="D86" s="38"/>
      <c r="E86" s="38"/>
      <c r="F86" s="120" t="s">
        <v>36</v>
      </c>
      <c r="G86" s="121"/>
      <c r="H86" s="32">
        <f>J26</f>
        <v>1.6156462585034115E-2</v>
      </c>
      <c r="I86" s="32">
        <f>J30</f>
        <v>4.1841004184099972E-3</v>
      </c>
      <c r="J86" s="32">
        <f t="shared" ref="J86:Q86" si="14">J75</f>
        <v>4.1666666666666519E-3</v>
      </c>
      <c r="K86" s="32">
        <f t="shared" si="14"/>
        <v>1.4937759336099532E-2</v>
      </c>
      <c r="L86" s="32">
        <f t="shared" si="14"/>
        <v>1.3900245298446468E-2</v>
      </c>
      <c r="M86" s="32">
        <f t="shared" si="14"/>
        <v>2.0161290322580738E-2</v>
      </c>
      <c r="N86" s="32">
        <f t="shared" si="14"/>
        <v>2.045611243701928E-2</v>
      </c>
      <c r="O86" s="32">
        <f t="shared" si="14"/>
        <v>2.022805621850976E-2</v>
      </c>
      <c r="P86" s="32">
        <f t="shared" si="14"/>
        <v>2.0000000000000018E-2</v>
      </c>
      <c r="Q86" s="32">
        <f t="shared" si="14"/>
        <v>2.0000000000000018E-2</v>
      </c>
      <c r="R86" s="81"/>
    </row>
    <row r="87" spans="1:18">
      <c r="A87" s="45"/>
      <c r="B87" s="38"/>
      <c r="C87" s="38"/>
      <c r="D87" s="38"/>
      <c r="E87" s="38"/>
      <c r="F87" s="120" t="s">
        <v>37</v>
      </c>
      <c r="G87" s="121"/>
      <c r="H87" s="32">
        <f>J27</f>
        <v>1.0109519797809607E-2</v>
      </c>
      <c r="I87" s="32">
        <f>-J31</f>
        <v>-4.17014178482078E-3</v>
      </c>
      <c r="J87" s="32">
        <f t="shared" ref="J87:Q87" si="15">J76</f>
        <v>4.1528239202657247E-3</v>
      </c>
      <c r="K87" s="32">
        <f t="shared" si="15"/>
        <v>1.6542597187758412E-2</v>
      </c>
      <c r="L87" s="32">
        <f t="shared" si="15"/>
        <v>1.5459723352319044E-2</v>
      </c>
      <c r="M87" s="32">
        <f t="shared" si="15"/>
        <v>2.0032051282051322E-2</v>
      </c>
      <c r="N87" s="32">
        <f t="shared" si="15"/>
        <v>2.045611243701928E-2</v>
      </c>
      <c r="O87" s="32">
        <f t="shared" si="15"/>
        <v>2.022805621850976E-2</v>
      </c>
      <c r="P87" s="32">
        <f t="shared" si="15"/>
        <v>2.0000000000000018E-2</v>
      </c>
      <c r="Q87" s="32">
        <f t="shared" si="15"/>
        <v>2.0000000000000018E-2</v>
      </c>
      <c r="R87" s="38"/>
    </row>
    <row r="88" spans="1:18">
      <c r="A88" s="45"/>
      <c r="B88" s="38"/>
      <c r="C88" s="38"/>
      <c r="D88" s="38"/>
      <c r="E88" s="38"/>
      <c r="F88" s="120" t="s">
        <v>38</v>
      </c>
      <c r="G88" s="121"/>
      <c r="H88" s="32"/>
      <c r="I88" s="32">
        <f>H77</f>
        <v>7.575757575757569E-3</v>
      </c>
      <c r="J88" s="32">
        <f>I77</f>
        <v>8.3542188805352247E-4</v>
      </c>
      <c r="K88" s="32">
        <f>J77</f>
        <v>1.3355592654423987E-2</v>
      </c>
      <c r="L88" s="32">
        <f t="shared" ref="L88:Q88" si="16">K77</f>
        <v>1.3179571663920919E-2</v>
      </c>
      <c r="M88" s="32">
        <f t="shared" si="16"/>
        <v>1.7073170731707332E-2</v>
      </c>
      <c r="N88" s="32">
        <f t="shared" si="16"/>
        <v>2.0783373301358932E-2</v>
      </c>
      <c r="O88" s="32">
        <f t="shared" si="16"/>
        <v>2.045611243701928E-2</v>
      </c>
      <c r="P88" s="32">
        <f t="shared" si="16"/>
        <v>2.022805621850976E-2</v>
      </c>
      <c r="Q88" s="32">
        <f t="shared" si="16"/>
        <v>2.0000000000000018E-2</v>
      </c>
      <c r="R88" s="25" t="s">
        <v>54</v>
      </c>
    </row>
    <row r="89" spans="1:18">
      <c r="A89" s="45"/>
      <c r="B89" s="38"/>
      <c r="C89" s="38"/>
      <c r="D89" s="38"/>
      <c r="E89" s="38"/>
      <c r="F89" s="120" t="s">
        <v>48</v>
      </c>
      <c r="G89" s="121"/>
      <c r="H89" s="32"/>
      <c r="I89" s="32"/>
      <c r="J89" s="32">
        <f t="shared" ref="J89:Q90" si="17">J78</f>
        <v>9.0659919881930229E-3</v>
      </c>
      <c r="K89" s="32">
        <f t="shared" si="17"/>
        <v>3.3430839949852853E-3</v>
      </c>
      <c r="L89" s="32">
        <f t="shared" si="17"/>
        <v>9.1628488129946728E-3</v>
      </c>
      <c r="M89" s="32">
        <f t="shared" si="17"/>
        <v>1.4444903012793997E-2</v>
      </c>
      <c r="N89" s="32">
        <f t="shared" si="17"/>
        <v>1.6273393002441017E-2</v>
      </c>
      <c r="O89" s="32">
        <f t="shared" si="17"/>
        <v>2.0416333066453074E-2</v>
      </c>
      <c r="P89" s="32">
        <f t="shared" si="17"/>
        <v>2.045611243701928E-2</v>
      </c>
      <c r="Q89" s="32">
        <f t="shared" si="17"/>
        <v>2.0228056218509982E-2</v>
      </c>
      <c r="R89" s="38"/>
    </row>
    <row r="90" spans="1:18">
      <c r="A90" s="45"/>
      <c r="B90" s="38"/>
      <c r="C90" s="38"/>
      <c r="D90" s="38"/>
      <c r="E90" s="38"/>
      <c r="F90" s="120" t="s">
        <v>49</v>
      </c>
      <c r="G90" s="121"/>
      <c r="H90" s="32"/>
      <c r="I90" s="32"/>
      <c r="J90" s="32">
        <f t="shared" si="17"/>
        <v>3.3361134278564464E-3</v>
      </c>
      <c r="K90" s="32">
        <f t="shared" si="17"/>
        <v>1.4962593516209433E-2</v>
      </c>
      <c r="L90" s="32">
        <f t="shared" si="17"/>
        <v>1.3923013923013983E-2</v>
      </c>
      <c r="M90" s="32">
        <f t="shared" ref="M90:Q90" si="18">M79</f>
        <v>1.8982229402261686E-2</v>
      </c>
      <c r="N90" s="32">
        <f t="shared" si="18"/>
        <v>2.0594057345452832E-2</v>
      </c>
      <c r="O90" s="32">
        <f t="shared" si="18"/>
        <v>2.0341421899908063E-2</v>
      </c>
      <c r="P90" s="32">
        <f t="shared" si="18"/>
        <v>2.0113378424163608E-2</v>
      </c>
      <c r="Q90" s="32">
        <f t="shared" si="18"/>
        <v>2.0000000000000018E-2</v>
      </c>
      <c r="R90" s="38"/>
    </row>
    <row r="91" spans="1:18">
      <c r="A91" s="45"/>
      <c r="B91" s="38"/>
      <c r="C91" s="38"/>
      <c r="D91" s="38"/>
      <c r="E91" s="38"/>
      <c r="F91" s="84"/>
      <c r="G91" s="38"/>
      <c r="H91" s="15"/>
      <c r="I91" s="15"/>
      <c r="J91" s="22"/>
      <c r="K91" s="22"/>
      <c r="L91" s="22"/>
      <c r="M91" s="15"/>
      <c r="N91" s="15"/>
      <c r="O91" s="15"/>
      <c r="P91" s="15"/>
      <c r="Q91" s="22"/>
      <c r="R91" s="38"/>
    </row>
    <row r="92" spans="1:18">
      <c r="A92" s="45"/>
      <c r="B92" s="38"/>
      <c r="C92" s="38"/>
      <c r="D92" s="38"/>
      <c r="E92" s="38"/>
      <c r="F92" s="84"/>
      <c r="G92" s="38"/>
      <c r="H92" s="15"/>
      <c r="I92" s="15"/>
      <c r="J92" s="22"/>
      <c r="K92" s="22"/>
      <c r="L92" s="22"/>
      <c r="M92" s="15"/>
      <c r="N92" s="15"/>
      <c r="O92" s="15"/>
      <c r="P92" s="15"/>
      <c r="Q92" s="22"/>
      <c r="R92" s="38"/>
    </row>
  </sheetData>
  <conditionalFormatting sqref="F22:F68">
    <cfRule type="expression" dxfId="1" priority="3">
      <formula>D22&lt;=$H$6</formula>
    </cfRule>
  </conditionalFormatting>
  <conditionalFormatting sqref="I6:I7">
    <cfRule type="expression" dxfId="0" priority="1">
      <formula>LEFT(I6,5)="ERROR"</formula>
    </cfRule>
  </conditionalFormatting>
  <pageMargins left="0.25" right="0.25" top="0.75" bottom="0.75" header="0.3" footer="0.3"/>
  <pageSetup paperSize="9" scale="59" fitToHeight="0" orientation="portrait" r:id="rId1"/>
  <headerFooter>
    <oddFooter>&amp;L&amp;F&amp;C&amp;A&amp;R&amp;P</oddFooter>
  </headerFooter>
  <rowBreaks count="1" manualBreakCount="1">
    <brk id="70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18"/>
  <sheetViews>
    <sheetView showGridLines="0" view="pageBreakPreview" zoomScaleNormal="100" zoomScaleSheetLayoutView="100" workbookViewId="0"/>
  </sheetViews>
  <sheetFormatPr defaultRowHeight="15"/>
  <cols>
    <col min="1" max="1" width="52.85546875" customWidth="1"/>
    <col min="13" max="13" width="2.7109375" customWidth="1"/>
  </cols>
  <sheetData>
    <row r="1" spans="1:12" ht="26.25">
      <c r="A1" s="1" t="s">
        <v>55</v>
      </c>
    </row>
    <row r="2" spans="1:12">
      <c r="A2" s="26" t="s">
        <v>56</v>
      </c>
    </row>
    <row r="4" spans="1:12">
      <c r="A4" s="10" t="str">
        <f>Calculations!F84</f>
        <v>BBAR year or pricing year commencing in calendar year:</v>
      </c>
      <c r="B4" s="12">
        <f>Calculations!J84</f>
        <v>2015</v>
      </c>
      <c r="C4" s="12">
        <f>Calculations!K84</f>
        <v>2016</v>
      </c>
      <c r="D4" s="12">
        <f>Calculations!L84</f>
        <v>2017</v>
      </c>
      <c r="E4" s="12">
        <f>Calculations!M84</f>
        <v>2018</v>
      </c>
      <c r="F4" s="12">
        <f>Calculations!N84</f>
        <v>2019</v>
      </c>
      <c r="G4" s="12">
        <f>Calculations!O84</f>
        <v>2020</v>
      </c>
      <c r="H4" s="12">
        <f>Calculations!P84</f>
        <v>2021</v>
      </c>
      <c r="I4" s="12">
        <f>Calculations!Q84</f>
        <v>2022</v>
      </c>
    </row>
    <row r="5" spans="1:12">
      <c r="A5" s="31" t="str">
        <f>Calculations!F85</f>
        <v>Revaluation rate, 2 index, March year-end</v>
      </c>
      <c r="B5" s="34">
        <f>Calculations!J85</f>
        <v>4.1841004184099972E-3</v>
      </c>
      <c r="C5" s="34">
        <f>Calculations!K85</f>
        <v>1.4999999999999902E-2</v>
      </c>
      <c r="D5" s="34">
        <f>Calculations!L85</f>
        <v>1.3136288998357948E-2</v>
      </c>
      <c r="E5" s="34">
        <f>Calculations!M85</f>
        <v>1.8638573743922304E-2</v>
      </c>
      <c r="F5" s="34">
        <f>Calculations!N85</f>
        <v>2.0684168655529023E-2</v>
      </c>
      <c r="G5" s="34">
        <f>Calculations!O85</f>
        <v>2.045611243701928E-2</v>
      </c>
      <c r="H5" s="34">
        <f>Calculations!P85</f>
        <v>2.022805621850976E-2</v>
      </c>
      <c r="I5" s="34">
        <f>Calculations!Q85</f>
        <v>2.0000000000000018E-2</v>
      </c>
    </row>
    <row r="6" spans="1:12">
      <c r="A6" s="31" t="str">
        <f>Calculations!F86</f>
        <v>Revaluation rate, 2 index, June year-end</v>
      </c>
      <c r="B6" s="34">
        <f>Calculations!J86</f>
        <v>4.1666666666666519E-3</v>
      </c>
      <c r="C6" s="34">
        <f>Calculations!K86</f>
        <v>1.4937759336099532E-2</v>
      </c>
      <c r="D6" s="34">
        <f>Calculations!L86</f>
        <v>1.3900245298446468E-2</v>
      </c>
      <c r="E6" s="34">
        <f>Calculations!M86</f>
        <v>2.0161290322580738E-2</v>
      </c>
      <c r="F6" s="34">
        <f>Calculations!N86</f>
        <v>2.045611243701928E-2</v>
      </c>
      <c r="G6" s="34">
        <f>Calculations!O86</f>
        <v>2.022805621850976E-2</v>
      </c>
      <c r="H6" s="34">
        <f>Calculations!P86</f>
        <v>2.0000000000000018E-2</v>
      </c>
      <c r="I6" s="34">
        <f>Calculations!Q86</f>
        <v>2.0000000000000018E-2</v>
      </c>
    </row>
    <row r="7" spans="1:12">
      <c r="A7" s="31" t="str">
        <f>Calculations!F87</f>
        <v>Revaluation rate, 2 index, September year-end</v>
      </c>
      <c r="B7" s="34">
        <f>Calculations!J87</f>
        <v>4.1528239202657247E-3</v>
      </c>
      <c r="C7" s="34">
        <f>Calculations!K87</f>
        <v>1.6542597187758412E-2</v>
      </c>
      <c r="D7" s="34">
        <f>Calculations!L87</f>
        <v>1.5459723352319044E-2</v>
      </c>
      <c r="E7" s="34">
        <f>Calculations!M87</f>
        <v>2.0032051282051322E-2</v>
      </c>
      <c r="F7" s="34">
        <f>Calculations!N87</f>
        <v>2.045611243701928E-2</v>
      </c>
      <c r="G7" s="34">
        <f>Calculations!O87</f>
        <v>2.022805621850976E-2</v>
      </c>
      <c r="H7" s="34">
        <f>Calculations!P87</f>
        <v>2.0000000000000018E-2</v>
      </c>
      <c r="I7" s="34">
        <f>Calculations!Q87</f>
        <v>2.0000000000000018E-2</v>
      </c>
    </row>
    <row r="8" spans="1:12">
      <c r="A8" s="31" t="str">
        <f>Calculations!F88</f>
        <v>Revaluation rate, 2 index, December year-end</v>
      </c>
      <c r="B8" s="34">
        <f>Calculations!J88</f>
        <v>8.3542188805352247E-4</v>
      </c>
      <c r="C8" s="34">
        <f>Calculations!K88</f>
        <v>1.3355592654423987E-2</v>
      </c>
      <c r="D8" s="34">
        <f>Calculations!L88</f>
        <v>1.3179571663920919E-2</v>
      </c>
      <c r="E8" s="34">
        <f>Calculations!M88</f>
        <v>1.7073170731707332E-2</v>
      </c>
      <c r="F8" s="34">
        <f>Calculations!N88</f>
        <v>2.0783373301358932E-2</v>
      </c>
      <c r="G8" s="34">
        <f>Calculations!O88</f>
        <v>2.045611243701928E-2</v>
      </c>
      <c r="H8" s="34">
        <f>Calculations!P88</f>
        <v>2.022805621850976E-2</v>
      </c>
      <c r="I8" s="34">
        <f>Calculations!Q88</f>
        <v>2.0000000000000018E-2</v>
      </c>
    </row>
    <row r="9" spans="1:12">
      <c r="A9" s="31" t="str">
        <f>Calculations!F89</f>
        <v>Inflation rate, lagged, 8 index, September year-end</v>
      </c>
      <c r="B9" s="34">
        <f>Calculations!J89</f>
        <v>9.0659919881930229E-3</v>
      </c>
      <c r="C9" s="34">
        <f>Calculations!K89</f>
        <v>3.3430839949852853E-3</v>
      </c>
      <c r="D9" s="34">
        <f>Calculations!L89</f>
        <v>9.1628488129946728E-3</v>
      </c>
      <c r="E9" s="34">
        <f>Calculations!M89</f>
        <v>1.4444903012793997E-2</v>
      </c>
      <c r="F9" s="34">
        <f>Calculations!N89</f>
        <v>1.6273393002441017E-2</v>
      </c>
      <c r="G9" s="34">
        <f>Calculations!O89</f>
        <v>2.0416333066453074E-2</v>
      </c>
      <c r="H9" s="34">
        <f>Calculations!P89</f>
        <v>2.045611243701928E-2</v>
      </c>
      <c r="I9" s="34">
        <f>Calculations!Q89</f>
        <v>2.0228056218509982E-2</v>
      </c>
    </row>
    <row r="10" spans="1:12">
      <c r="A10" s="31" t="str">
        <f>Calculations!F90</f>
        <v>Inflation rate, no lag, 8 index, September year-end</v>
      </c>
      <c r="B10" s="34">
        <f>Calculations!J90</f>
        <v>3.3361134278564464E-3</v>
      </c>
      <c r="C10" s="34">
        <f>Calculations!K90</f>
        <v>1.4962593516209433E-2</v>
      </c>
      <c r="D10" s="34">
        <f>Calculations!L90</f>
        <v>1.3923013923013983E-2</v>
      </c>
      <c r="E10" s="34">
        <f>Calculations!M90</f>
        <v>1.8982229402261686E-2</v>
      </c>
      <c r="F10" s="34">
        <f>Calculations!N90</f>
        <v>2.0594057345452832E-2</v>
      </c>
      <c r="G10" s="34">
        <f>Calculations!O90</f>
        <v>2.0341421899908063E-2</v>
      </c>
      <c r="H10" s="34">
        <f>Calculations!P90</f>
        <v>2.0113378424163608E-2</v>
      </c>
      <c r="I10" s="34">
        <f>Calculations!Q90</f>
        <v>2.0000000000000018E-2</v>
      </c>
    </row>
    <row r="12" spans="1:12">
      <c r="A12" s="10" t="str">
        <f>Calculations!F73</f>
        <v>Pricing year ending in calendar year:</v>
      </c>
      <c r="C12" s="12">
        <f>Calculations!H73</f>
        <v>2014</v>
      </c>
      <c r="D12" s="12">
        <f>Calculations!I73</f>
        <v>2015</v>
      </c>
      <c r="E12" s="12">
        <f>Calculations!J73</f>
        <v>2016</v>
      </c>
      <c r="F12" s="12">
        <f>Calculations!K73</f>
        <v>2017</v>
      </c>
      <c r="G12" s="12">
        <f>Calculations!L73</f>
        <v>2018</v>
      </c>
      <c r="H12" s="12">
        <f>Calculations!M73</f>
        <v>2019</v>
      </c>
      <c r="I12" s="12">
        <f>Calculations!N73</f>
        <v>2020</v>
      </c>
      <c r="J12" s="12">
        <f>Calculations!O73</f>
        <v>2021</v>
      </c>
      <c r="K12" s="12">
        <f>Calculations!P73</f>
        <v>2022</v>
      </c>
      <c r="L12" s="12">
        <f>Calculations!Q73</f>
        <v>2023</v>
      </c>
    </row>
    <row r="13" spans="1:12">
      <c r="A13" s="31" t="str">
        <f>Calculations!F74</f>
        <v>Revaluation rate, 2 index, March year-end</v>
      </c>
      <c r="B13" s="31"/>
      <c r="C13" s="34"/>
      <c r="D13" s="34"/>
      <c r="E13" s="34">
        <f>Calculations!J74</f>
        <v>4.1841004184099972E-3</v>
      </c>
      <c r="F13" s="34">
        <f>Calculations!K74</f>
        <v>1.4999999999999902E-2</v>
      </c>
      <c r="G13" s="34">
        <f>Calculations!L74</f>
        <v>1.3136288998357948E-2</v>
      </c>
      <c r="H13" s="34">
        <f>Calculations!M74</f>
        <v>1.8638573743922304E-2</v>
      </c>
      <c r="I13" s="34">
        <f>Calculations!N74</f>
        <v>2.0684168655529023E-2</v>
      </c>
      <c r="J13" s="34">
        <f>Calculations!O74</f>
        <v>2.045611243701928E-2</v>
      </c>
      <c r="K13" s="34">
        <f>Calculations!P74</f>
        <v>2.022805621850976E-2</v>
      </c>
      <c r="L13" s="34">
        <f>Calculations!Q74</f>
        <v>2.0000000000000018E-2</v>
      </c>
    </row>
    <row r="14" spans="1:12">
      <c r="A14" s="31" t="str">
        <f>Calculations!F75</f>
        <v>Revaluation rate, 2 index, June year-end</v>
      </c>
      <c r="B14" s="31"/>
      <c r="C14" s="34">
        <f>Calculations!H75</f>
        <v>1.6156462585034115E-2</v>
      </c>
      <c r="D14" s="34">
        <f>Calculations!I75</f>
        <v>4.1841004184099972E-3</v>
      </c>
      <c r="E14" s="34">
        <f>Calculations!J75</f>
        <v>4.1666666666666519E-3</v>
      </c>
      <c r="F14" s="34">
        <f>Calculations!K75</f>
        <v>1.4937759336099532E-2</v>
      </c>
      <c r="G14" s="34">
        <f>Calculations!L75</f>
        <v>1.3900245298446468E-2</v>
      </c>
      <c r="H14" s="34">
        <f>Calculations!M75</f>
        <v>2.0161290322580738E-2</v>
      </c>
      <c r="I14" s="34">
        <f>Calculations!N75</f>
        <v>2.045611243701928E-2</v>
      </c>
      <c r="J14" s="34">
        <f>Calculations!O75</f>
        <v>2.022805621850976E-2</v>
      </c>
      <c r="K14" s="34">
        <f>Calculations!P75</f>
        <v>2.0000000000000018E-2</v>
      </c>
      <c r="L14" s="34">
        <f>Calculations!Q75</f>
        <v>2.0000000000000018E-2</v>
      </c>
    </row>
    <row r="15" spans="1:12">
      <c r="A15" s="31" t="str">
        <f>Calculations!F76</f>
        <v>Revaluation rate, 2 index, September year-end</v>
      </c>
      <c r="B15" s="31"/>
      <c r="C15" s="34">
        <f>Calculations!H76</f>
        <v>1.0109519797809607E-2</v>
      </c>
      <c r="D15" s="34">
        <f>Calculations!I76</f>
        <v>-4.17014178482078E-3</v>
      </c>
      <c r="E15" s="34">
        <f>Calculations!J76</f>
        <v>4.1528239202657247E-3</v>
      </c>
      <c r="F15" s="34">
        <f>Calculations!K76</f>
        <v>1.6542597187758412E-2</v>
      </c>
      <c r="G15" s="34">
        <f>Calculations!L76</f>
        <v>1.5459723352319044E-2</v>
      </c>
      <c r="H15" s="34">
        <f>Calculations!M76</f>
        <v>2.0032051282051322E-2</v>
      </c>
      <c r="I15" s="34">
        <f>Calculations!N76</f>
        <v>2.045611243701928E-2</v>
      </c>
      <c r="J15" s="34">
        <f>Calculations!O76</f>
        <v>2.022805621850976E-2</v>
      </c>
      <c r="K15" s="34">
        <f>Calculations!P76</f>
        <v>2.0000000000000018E-2</v>
      </c>
      <c r="L15" s="34">
        <f>Calculations!Q76</f>
        <v>2.0000000000000018E-2</v>
      </c>
    </row>
    <row r="16" spans="1:12">
      <c r="A16" s="31" t="str">
        <f>Calculations!F77</f>
        <v>Revaluation rate, 2 index, December year-end</v>
      </c>
      <c r="B16" s="31"/>
      <c r="C16" s="34">
        <f>Calculations!H77</f>
        <v>7.575757575757569E-3</v>
      </c>
      <c r="D16" s="34">
        <f>Calculations!I77</f>
        <v>8.3542188805352247E-4</v>
      </c>
      <c r="E16" s="34">
        <f>Calculations!J77</f>
        <v>1.3355592654423987E-2</v>
      </c>
      <c r="F16" s="34">
        <f>Calculations!K77</f>
        <v>1.3179571663920919E-2</v>
      </c>
      <c r="G16" s="34">
        <f>Calculations!L77</f>
        <v>1.7073170731707332E-2</v>
      </c>
      <c r="H16" s="34">
        <f>Calculations!M77</f>
        <v>2.0783373301358932E-2</v>
      </c>
      <c r="I16" s="34">
        <f>Calculations!N77</f>
        <v>2.045611243701928E-2</v>
      </c>
      <c r="J16" s="34">
        <f>Calculations!O77</f>
        <v>2.022805621850976E-2</v>
      </c>
      <c r="K16" s="34">
        <f>Calculations!P77</f>
        <v>2.0000000000000018E-2</v>
      </c>
      <c r="L16" s="34">
        <f>Calculations!Q77</f>
        <v>2.0000000000000018E-2</v>
      </c>
    </row>
    <row r="17" spans="1:12">
      <c r="A17" s="31" t="str">
        <f>Calculations!F78</f>
        <v>Inflation rate, lagged, 8 index, September year-end</v>
      </c>
      <c r="B17" s="31"/>
      <c r="C17" s="34"/>
      <c r="D17" s="34"/>
      <c r="E17" s="34">
        <f>Calculations!J78</f>
        <v>9.0659919881930229E-3</v>
      </c>
      <c r="F17" s="34">
        <f>Calculations!K78</f>
        <v>3.3430839949852853E-3</v>
      </c>
      <c r="G17" s="34">
        <f>Calculations!L78</f>
        <v>9.1628488129946728E-3</v>
      </c>
      <c r="H17" s="34">
        <f>Calculations!M78</f>
        <v>1.4444903012793997E-2</v>
      </c>
      <c r="I17" s="34">
        <f>Calculations!N78</f>
        <v>1.6273393002441017E-2</v>
      </c>
      <c r="J17" s="34">
        <f>Calculations!O78</f>
        <v>2.0416333066453074E-2</v>
      </c>
      <c r="K17" s="34">
        <f>Calculations!P78</f>
        <v>2.045611243701928E-2</v>
      </c>
      <c r="L17" s="34">
        <f>Calculations!Q78</f>
        <v>2.0228056218509982E-2</v>
      </c>
    </row>
    <row r="18" spans="1:12">
      <c r="A18" s="31" t="str">
        <f>Calculations!F79</f>
        <v>Inflation rate, no lag, 8 index, September year-end</v>
      </c>
      <c r="B18" s="31"/>
      <c r="C18" s="34"/>
      <c r="D18" s="34"/>
      <c r="E18" s="34">
        <f>Calculations!J79</f>
        <v>3.3361134278564464E-3</v>
      </c>
      <c r="F18" s="34">
        <f>Calculations!K79</f>
        <v>1.4962593516209433E-2</v>
      </c>
      <c r="G18" s="34">
        <f>Calculations!L79</f>
        <v>1.3923013923013983E-2</v>
      </c>
      <c r="H18" s="34">
        <f>Calculations!M79</f>
        <v>1.8982229402261686E-2</v>
      </c>
      <c r="I18" s="34">
        <f>Calculations!N79</f>
        <v>2.0594057345452832E-2</v>
      </c>
      <c r="J18" s="34">
        <f>Calculations!O79</f>
        <v>2.0341421899908063E-2</v>
      </c>
      <c r="K18" s="34">
        <f>Calculations!P79</f>
        <v>2.0113378424163608E-2</v>
      </c>
      <c r="L18" s="34">
        <f>Calculations!Q79</f>
        <v>2.0000000000000018E-2</v>
      </c>
    </row>
  </sheetData>
  <pageMargins left="0.7" right="0.7" top="0.75" bottom="0.75" header="0.3" footer="0.3"/>
  <pageSetup paperSize="9" scale="55" fitToHeight="0" orientation="portrait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CoverSheet</vt:lpstr>
      <vt:lpstr>Description</vt:lpstr>
      <vt:lpstr>Inputs</vt:lpstr>
      <vt:lpstr>Calculations</vt:lpstr>
      <vt:lpstr>Output</vt:lpstr>
      <vt:lpstr>Calculations!Print_Area</vt:lpstr>
      <vt:lpstr>CoverSheet!Print_Area</vt:lpstr>
      <vt:lpstr>Description!Print_Area</vt:lpstr>
      <vt:lpstr>Inputs!Print_Area</vt:lpstr>
      <vt:lpstr>Output!Print_Area</vt:lpstr>
      <vt:lpstr>ThreeYears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2017-05-29T05:14:42Z</dcterms:created>
  <dcterms:modified xsi:type="dcterms:W3CDTF">2017-05-29T22:50:07Z</dcterms:modified>
</cp:coreProperties>
</file>