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9465" windowHeight="3630" activeTab="0"/>
  </bookViews>
  <sheets>
    <sheet name="September 2012" sheetId="1" r:id="rId1"/>
  </sheets>
  <externalReferences>
    <externalReference r:id="rId4"/>
  </externalReferences>
  <definedNames>
    <definedName name="_xlnm.Print_Area" localSheetId="0">'September 2012'!$A$1:$AM$188</definedName>
  </definedNames>
  <calcPr fullCalcOnLoad="1"/>
</workbook>
</file>

<file path=xl/sharedStrings.xml><?xml version="1.0" encoding="utf-8"?>
<sst xmlns="http://schemas.openxmlformats.org/spreadsheetml/2006/main" count="265" uniqueCount="72">
  <si>
    <t>NZGS</t>
  </si>
  <si>
    <t>AIA</t>
  </si>
  <si>
    <t>Genesis</t>
  </si>
  <si>
    <t>MRP</t>
  </si>
  <si>
    <t>Vector</t>
  </si>
  <si>
    <t>WIAL</t>
  </si>
  <si>
    <t>Contact</t>
  </si>
  <si>
    <t>Powerco</t>
  </si>
  <si>
    <t>Transpower</t>
  </si>
  <si>
    <t>Telecom</t>
  </si>
  <si>
    <t>Telstra</t>
  </si>
  <si>
    <t>Debt Premium</t>
  </si>
  <si>
    <t>Average</t>
  </si>
  <si>
    <t>Issuer</t>
  </si>
  <si>
    <t>Credit Rating</t>
  </si>
  <si>
    <t>Term to Maturity</t>
  </si>
  <si>
    <t xml:space="preserve">  Issuers bond(s) analysed</t>
  </si>
  <si>
    <t>AA-</t>
  </si>
  <si>
    <t>A</t>
  </si>
  <si>
    <t>AIAL</t>
  </si>
  <si>
    <t>A-</t>
  </si>
  <si>
    <t>Genesis Energy</t>
  </si>
  <si>
    <t>BBB+</t>
  </si>
  <si>
    <t>7.8% maturing 15/10/2014.</t>
  </si>
  <si>
    <t>BBB</t>
  </si>
  <si>
    <t>7.185% maturing 15/09/2016; 8.3% maturing 23/06/2020.</t>
  </si>
  <si>
    <t>7.04% maturing 22/03/2016.</t>
  </si>
  <si>
    <t>Fonterra</t>
  </si>
  <si>
    <t>Meridian</t>
  </si>
  <si>
    <t>A+</t>
  </si>
  <si>
    <t>7.515% maturing 11/07/2017.</t>
  </si>
  <si>
    <t>8% maturing 15/11/2016; 5.47% maturing 17/10/2017.</t>
  </si>
  <si>
    <t>6.53% maturing 29/06/2015; 6.74% maturing 28/09/2017.</t>
  </si>
  <si>
    <t>7.55% maturing 16/03/2017.</t>
  </si>
  <si>
    <t>5 years</t>
  </si>
  <si>
    <t>4 years</t>
  </si>
  <si>
    <t>3 years</t>
  </si>
  <si>
    <t>7.855% maturing 13/04/2017.</t>
  </si>
  <si>
    <t>No data available.</t>
  </si>
  <si>
    <t>Source data is contained in filesite document #1,403,872</t>
  </si>
  <si>
    <t>Annualised bid yield to maturity for each business day</t>
  </si>
  <si>
    <t>Annualisation reflects six monthly payment of interest</t>
  </si>
  <si>
    <t>Raw data from Bloomberg on bid yield to maturity for vanialla NZ$ denominated corporate bonds</t>
  </si>
  <si>
    <t>Raw data from Bloomberg on bid yield to maturity for New Zealand government bonds</t>
  </si>
  <si>
    <t>Un-weighted arithmetic average of the daily annualised bid yields to maturity</t>
  </si>
  <si>
    <t>Calculation of the interpolated risk-free rate</t>
  </si>
  <si>
    <t>Calculation of the interpolated bid to bid spread between corporate bonds and New Zealand government bonds</t>
  </si>
  <si>
    <t>Calculation of the risk-free rate</t>
  </si>
  <si>
    <t>Calculation of the debt premium</t>
  </si>
  <si>
    <t>Un-weighted arithmetic average of the daily spreads</t>
  </si>
  <si>
    <t>Summary of data used to estimate 5 year debt premium</t>
  </si>
  <si>
    <t>Interpolated debt premium (5 years)</t>
  </si>
  <si>
    <t>Interpolated debt premium (4 years)</t>
  </si>
  <si>
    <t>Interpolated debt premium (3 years)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</si>
  <si>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Cells are left blank where there is insufficient data to linearly interpolate the debt premium.</t>
    </r>
  </si>
  <si>
    <t>In this case, the yield on the bond with the closest match to the required term to maturity is used when estimating the debt premium.</t>
  </si>
  <si>
    <t>The risk-free rate is:</t>
  </si>
  <si>
    <t>WACCs are estimated as at</t>
  </si>
  <si>
    <t>Calculation of risk-free rate and debt premiums for the September 2012 WACC determination</t>
  </si>
  <si>
    <t>Source data is contained in filesite document #1,440,559</t>
  </si>
  <si>
    <t>7.19% maturing 12/11/2019.</t>
  </si>
  <si>
    <t>8.21% maturing 11/02/2020.</t>
  </si>
  <si>
    <t>Summary of data used to estimate 4 year debt premium</t>
  </si>
  <si>
    <t>7.25% maturing 07/11/2015; 8% maturing 15/11/2016.</t>
  </si>
  <si>
    <t>7.65% maturing 15/03/2016; 7.185% maturing 15/09/2016.</t>
  </si>
  <si>
    <t>8% maturing 15/05/2014; 7.855% maturing 13/04/2017.</t>
  </si>
  <si>
    <t>7.15% maturing 16/03/2015; 7.55% maturing 16/03/2017.</t>
  </si>
  <si>
    <t>Summary of data used to estimate 3 year debt premium</t>
  </si>
  <si>
    <t>7.25% maturing 07/11/2015.</t>
  </si>
  <si>
    <t>7.25% maturing 15/03/2014; 7.65% maturing 15/03/2016.</t>
  </si>
  <si>
    <t>7.75% maturing 10/03/2015; 6.83% maturing 04/03/2016.</t>
  </si>
  <si>
    <t>6.83% maturing 04/03/2016.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</si>
</sst>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mmm\-yyyy"/>
    <numFmt numFmtId="171" formatCode="[$-1409]dddd\,\ d\ mmmm\ yyyy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2" fontId="0" fillId="0" borderId="10" xfId="65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65" applyNumberFormat="1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/>
    </xf>
    <xf numFmtId="166" fontId="42" fillId="0" borderId="0" xfId="0" applyNumberFormat="1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0" fillId="0" borderId="0" xfId="0" applyFont="1" applyAlignment="1">
      <alignment horizontal="right"/>
    </xf>
    <xf numFmtId="0" fontId="40" fillId="0" borderId="16" xfId="0" applyFont="1" applyBorder="1" applyAlignment="1">
      <alignment horizontal="left" vertical="center"/>
    </xf>
    <xf numFmtId="164" fontId="0" fillId="0" borderId="0" xfId="43" applyFont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166" fontId="0" fillId="0" borderId="10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indent="1"/>
    </xf>
    <xf numFmtId="166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42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center"/>
    </xf>
    <xf numFmtId="2" fontId="0" fillId="0" borderId="0" xfId="65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left"/>
    </xf>
    <xf numFmtId="166" fontId="0" fillId="0" borderId="0" xfId="0" applyNumberFormat="1" applyBorder="1" applyAlignment="1">
      <alignment horizontal="left"/>
    </xf>
    <xf numFmtId="2" fontId="42" fillId="0" borderId="0" xfId="0" applyNumberFormat="1" applyFont="1" applyFill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14" xfId="0" applyFont="1" applyBorder="1" applyAlignment="1">
      <alignment/>
    </xf>
    <xf numFmtId="166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left"/>
    </xf>
    <xf numFmtId="2" fontId="0" fillId="33" borderId="16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2" fontId="43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19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165" fontId="0" fillId="34" borderId="15" xfId="0" applyNumberFormat="1" applyFill="1" applyBorder="1" applyAlignment="1">
      <alignment/>
    </xf>
    <xf numFmtId="165" fontId="0" fillId="34" borderId="20" xfId="0" applyNumberFormat="1" applyFill="1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165" fontId="0" fillId="34" borderId="19" xfId="0" applyNumberFormat="1" applyFill="1" applyBorder="1" applyAlignment="1">
      <alignment/>
    </xf>
    <xf numFmtId="165" fontId="0" fillId="34" borderId="22" xfId="0" applyNumberFormat="1" applyFill="1" applyBorder="1" applyAlignment="1">
      <alignment/>
    </xf>
    <xf numFmtId="0" fontId="0" fillId="0" borderId="23" xfId="0" applyFill="1" applyBorder="1" applyAlignment="1">
      <alignment horizontal="right"/>
    </xf>
    <xf numFmtId="14" fontId="0" fillId="0" borderId="24" xfId="0" applyNumberFormat="1" applyBorder="1" applyAlignment="1">
      <alignment/>
    </xf>
    <xf numFmtId="165" fontId="0" fillId="34" borderId="24" xfId="0" applyNumberFormat="1" applyFill="1" applyBorder="1" applyAlignment="1">
      <alignment/>
    </xf>
    <xf numFmtId="165" fontId="0" fillId="34" borderId="17" xfId="0" applyNumberFormat="1" applyFill="1" applyBorder="1" applyAlignment="1">
      <alignment/>
    </xf>
    <xf numFmtId="14" fontId="0" fillId="0" borderId="22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20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14" xfId="0" applyNumberFormat="1" applyBorder="1" applyAlignment="1">
      <alignment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14" fontId="0" fillId="0" borderId="13" xfId="0" applyNumberFormat="1" applyFill="1" applyBorder="1" applyAlignment="1">
      <alignment horizontal="right"/>
    </xf>
    <xf numFmtId="14" fontId="0" fillId="0" borderId="15" xfId="0" applyNumberFormat="1" applyBorder="1" applyAlignment="1">
      <alignment/>
    </xf>
    <xf numFmtId="14" fontId="0" fillId="0" borderId="15" xfId="0" applyNumberFormat="1" applyFill="1" applyBorder="1" applyAlignment="1">
      <alignment/>
    </xf>
    <xf numFmtId="14" fontId="0" fillId="0" borderId="20" xfId="0" applyNumberFormat="1" applyBorder="1" applyAlignment="1">
      <alignment/>
    </xf>
    <xf numFmtId="0" fontId="0" fillId="34" borderId="24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24" xfId="0" applyBorder="1" applyAlignment="1">
      <alignment/>
    </xf>
    <xf numFmtId="165" fontId="0" fillId="0" borderId="21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7" xfId="0" applyNumberFormat="1" applyBorder="1" applyAlignment="1">
      <alignment/>
    </xf>
    <xf numFmtId="2" fontId="42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wrapText="1"/>
    </xf>
    <xf numFmtId="165" fontId="0" fillId="0" borderId="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40" fillId="35" borderId="13" xfId="0" applyNumberFormat="1" applyFont="1" applyFill="1" applyBorder="1" applyAlignment="1">
      <alignment/>
    </xf>
    <xf numFmtId="165" fontId="40" fillId="0" borderId="13" xfId="0" applyNumberFormat="1" applyFont="1" applyBorder="1" applyAlignment="1">
      <alignment/>
    </xf>
    <xf numFmtId="165" fontId="40" fillId="0" borderId="18" xfId="0" applyNumberFormat="1" applyFont="1" applyBorder="1" applyAlignment="1">
      <alignment/>
    </xf>
    <xf numFmtId="2" fontId="40" fillId="35" borderId="0" xfId="0" applyNumberFormat="1" applyFont="1" applyFill="1" applyBorder="1" applyAlignment="1">
      <alignment/>
    </xf>
    <xf numFmtId="165" fontId="40" fillId="0" borderId="0" xfId="0" applyNumberFormat="1" applyFont="1" applyBorder="1" applyAlignment="1">
      <alignment/>
    </xf>
    <xf numFmtId="165" fontId="40" fillId="0" borderId="14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40" fillId="35" borderId="15" xfId="0" applyNumberFormat="1" applyFont="1" applyFill="1" applyBorder="1" applyAlignment="1">
      <alignment/>
    </xf>
    <xf numFmtId="14" fontId="0" fillId="0" borderId="0" xfId="0" applyNumberFormat="1" applyAlignment="1">
      <alignment horizontal="right" wrapText="1"/>
    </xf>
    <xf numFmtId="0" fontId="0" fillId="0" borderId="21" xfId="0" applyBorder="1" applyAlignment="1">
      <alignment horizontal="right"/>
    </xf>
    <xf numFmtId="0" fontId="0" fillId="0" borderId="13" xfId="0" applyBorder="1" applyAlignment="1">
      <alignment horizontal="right"/>
    </xf>
    <xf numFmtId="165" fontId="0" fillId="14" borderId="19" xfId="0" applyNumberFormat="1" applyFill="1" applyBorder="1" applyAlignment="1">
      <alignment/>
    </xf>
    <xf numFmtId="165" fontId="0" fillId="14" borderId="0" xfId="0" applyNumberFormat="1" applyFill="1" applyBorder="1" applyAlignment="1">
      <alignment/>
    </xf>
    <xf numFmtId="165" fontId="0" fillId="14" borderId="14" xfId="0" applyNumberFormat="1" applyFill="1" applyBorder="1" applyAlignment="1">
      <alignment/>
    </xf>
    <xf numFmtId="165" fontId="0" fillId="14" borderId="22" xfId="0" applyNumberFormat="1" applyFill="1" applyBorder="1" applyAlignment="1">
      <alignment/>
    </xf>
    <xf numFmtId="165" fontId="0" fillId="14" borderId="15" xfId="0" applyNumberFormat="1" applyFill="1" applyBorder="1" applyAlignment="1">
      <alignment/>
    </xf>
    <xf numFmtId="165" fontId="0" fillId="14" borderId="20" xfId="0" applyNumberFormat="1" applyFill="1" applyBorder="1" applyAlignment="1">
      <alignment/>
    </xf>
    <xf numFmtId="0" fontId="0" fillId="0" borderId="23" xfId="0" applyBorder="1" applyAlignment="1">
      <alignment horizontal="right"/>
    </xf>
    <xf numFmtId="165" fontId="0" fillId="14" borderId="24" xfId="0" applyNumberFormat="1" applyFill="1" applyBorder="1" applyAlignment="1">
      <alignment/>
    </xf>
    <xf numFmtId="165" fontId="0" fillId="14" borderId="17" xfId="0" applyNumberFormat="1" applyFill="1" applyBorder="1" applyAlignment="1">
      <alignment/>
    </xf>
    <xf numFmtId="14" fontId="0" fillId="0" borderId="23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4" fontId="40" fillId="0" borderId="0" xfId="0" applyNumberFormat="1" applyFont="1" applyBorder="1" applyAlignment="1">
      <alignment horizontal="center" wrapText="1"/>
    </xf>
    <xf numFmtId="165" fontId="40" fillId="0" borderId="0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40" fillId="35" borderId="21" xfId="0" applyNumberFormat="1" applyFont="1" applyFill="1" applyBorder="1" applyAlignment="1">
      <alignment/>
    </xf>
    <xf numFmtId="165" fontId="40" fillId="35" borderId="13" xfId="0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165" fontId="40" fillId="0" borderId="13" xfId="0" applyNumberFormat="1" applyFont="1" applyFill="1" applyBorder="1" applyAlignment="1">
      <alignment/>
    </xf>
    <xf numFmtId="165" fontId="40" fillId="35" borderId="19" xfId="0" applyNumberFormat="1" applyFont="1" applyFill="1" applyBorder="1" applyAlignment="1">
      <alignment/>
    </xf>
    <xf numFmtId="165" fontId="40" fillId="35" borderId="0" xfId="0" applyNumberFormat="1" applyFont="1" applyFill="1" applyBorder="1" applyAlignment="1">
      <alignment/>
    </xf>
    <xf numFmtId="165" fontId="40" fillId="0" borderId="0" xfId="0" applyNumberFormat="1" applyFont="1" applyFill="1" applyBorder="1" applyAlignment="1">
      <alignment/>
    </xf>
    <xf numFmtId="165" fontId="40" fillId="35" borderId="22" xfId="0" applyNumberFormat="1" applyFont="1" applyFill="1" applyBorder="1" applyAlignment="1">
      <alignment/>
    </xf>
    <xf numFmtId="0" fontId="40" fillId="0" borderId="15" xfId="0" applyFont="1" applyBorder="1" applyAlignment="1">
      <alignment/>
    </xf>
    <xf numFmtId="165" fontId="40" fillId="35" borderId="15" xfId="0" applyNumberFormat="1" applyFont="1" applyFill="1" applyBorder="1" applyAlignment="1">
      <alignment/>
    </xf>
    <xf numFmtId="165" fontId="40" fillId="0" borderId="15" xfId="0" applyNumberFormat="1" applyFont="1" applyFill="1" applyBorder="1" applyAlignment="1">
      <alignment/>
    </xf>
    <xf numFmtId="0" fontId="40" fillId="0" borderId="20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40" fillId="0" borderId="23" xfId="0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17" xfId="0" applyFont="1" applyBorder="1" applyAlignment="1">
      <alignment/>
    </xf>
    <xf numFmtId="165" fontId="40" fillId="33" borderId="18" xfId="0" applyNumberFormat="1" applyFont="1" applyFill="1" applyBorder="1" applyAlignment="1">
      <alignment/>
    </xf>
    <xf numFmtId="165" fontId="0" fillId="0" borderId="12" xfId="0" applyNumberFormat="1" applyBorder="1" applyAlignment="1">
      <alignment horizontal="right"/>
    </xf>
    <xf numFmtId="165" fontId="40" fillId="0" borderId="21" xfId="0" applyNumberFormat="1" applyFont="1" applyFill="1" applyBorder="1" applyAlignment="1">
      <alignment/>
    </xf>
    <xf numFmtId="165" fontId="40" fillId="0" borderId="19" xfId="0" applyNumberFormat="1" applyFont="1" applyFill="1" applyBorder="1" applyAlignment="1">
      <alignment/>
    </xf>
    <xf numFmtId="165" fontId="40" fillId="0" borderId="2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44" fillId="0" borderId="0" xfId="0" applyFont="1" applyAlignment="1">
      <alignment/>
    </xf>
    <xf numFmtId="0" fontId="0" fillId="0" borderId="14" xfId="0" applyFill="1" applyBorder="1" applyAlignment="1">
      <alignment/>
    </xf>
    <xf numFmtId="14" fontId="23" fillId="0" borderId="0" xfId="62" applyNumberFormat="1" applyFont="1">
      <alignment/>
      <protection/>
    </xf>
    <xf numFmtId="1" fontId="0" fillId="34" borderId="0" xfId="0" applyNumberFormat="1" applyFill="1" applyBorder="1" applyAlignment="1">
      <alignment/>
    </xf>
    <xf numFmtId="1" fontId="0" fillId="34" borderId="24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0" fontId="4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43" fillId="0" borderId="0" xfId="0" applyFont="1" applyBorder="1" applyAlignment="1">
      <alignment/>
    </xf>
    <xf numFmtId="0" fontId="43" fillId="33" borderId="0" xfId="0" applyFont="1" applyFill="1" applyBorder="1" applyAlignment="1">
      <alignment/>
    </xf>
    <xf numFmtId="14" fontId="43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2" fontId="42" fillId="0" borderId="22" xfId="0" applyNumberFormat="1" applyFont="1" applyBorder="1" applyAlignment="1">
      <alignment horizontal="center"/>
    </xf>
    <xf numFmtId="2" fontId="42" fillId="0" borderId="15" xfId="0" applyNumberFormat="1" applyFont="1" applyBorder="1" applyAlignment="1">
      <alignment horizontal="center"/>
    </xf>
    <xf numFmtId="2" fontId="42" fillId="0" borderId="20" xfId="0" applyNumberFormat="1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14" fontId="40" fillId="0" borderId="11" xfId="0" applyNumberFormat="1" applyFont="1" applyBorder="1" applyAlignment="1">
      <alignment horizontal="center" wrapText="1"/>
    </xf>
    <xf numFmtId="14" fontId="40" fillId="0" borderId="16" xfId="0" applyNumberFormat="1" applyFont="1" applyBorder="1" applyAlignment="1">
      <alignment horizontal="center" wrapText="1"/>
    </xf>
    <xf numFmtId="14" fontId="40" fillId="0" borderId="12" xfId="0" applyNumberFormat="1" applyFont="1" applyBorder="1" applyAlignment="1">
      <alignment horizontal="center" wrapText="1"/>
    </xf>
    <xf numFmtId="165" fontId="40" fillId="0" borderId="11" xfId="0" applyNumberFormat="1" applyFont="1" applyBorder="1" applyAlignment="1">
      <alignment horizontal="center"/>
    </xf>
    <xf numFmtId="165" fontId="40" fillId="0" borderId="16" xfId="0" applyNumberFormat="1" applyFont="1" applyBorder="1" applyAlignment="1">
      <alignment horizontal="center"/>
    </xf>
    <xf numFmtId="165" fontId="40" fillId="0" borderId="12" xfId="0" applyNumberFormat="1" applyFont="1" applyBorder="1" applyAlignment="1">
      <alignment horizontal="center"/>
    </xf>
    <xf numFmtId="2" fontId="40" fillId="0" borderId="21" xfId="0" applyNumberFormat="1" applyFont="1" applyBorder="1" applyAlignment="1">
      <alignment horizontal="center"/>
    </xf>
    <xf numFmtId="2" fontId="40" fillId="0" borderId="13" xfId="0" applyNumberFormat="1" applyFont="1" applyBorder="1" applyAlignment="1">
      <alignment horizontal="center"/>
    </xf>
    <xf numFmtId="2" fontId="40" fillId="0" borderId="18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10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40" fillId="0" borderId="10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left"/>
    </xf>
    <xf numFmtId="165" fontId="0" fillId="0" borderId="0" xfId="0" applyNumberFormat="1" applyFill="1" applyAlignment="1">
      <alignment/>
    </xf>
  </cellXfs>
  <cellStyles count="57">
    <cellStyle name="Normal" xfId="0"/>
    <cellStyle name="&#10;bidires=100&#13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 - Style1" xfId="44"/>
    <cellStyle name="Comma [0]" xfId="45"/>
    <cellStyle name="Curren - Style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- Style3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selli\Local%20Settings\Temporary%20Internet%20Files\Content.Outlook\I1C15WQ0\1440559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-free yields"/>
      <sheetName val="Bond yiel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5"/>
  <sheetViews>
    <sheetView showGridLines="0" tabSelected="1" zoomScalePageLayoutView="0" workbookViewId="0" topLeftCell="A79">
      <selection activeCell="AI16" sqref="AI16"/>
    </sheetView>
  </sheetViews>
  <sheetFormatPr defaultColWidth="9.140625" defaultRowHeight="15"/>
  <cols>
    <col min="1" max="1" width="15.140625" style="0" customWidth="1"/>
    <col min="2" max="2" width="10.7109375" style="0" customWidth="1"/>
    <col min="3" max="3" width="11.00390625" style="0" customWidth="1"/>
    <col min="4" max="4" width="11.421875" style="0" customWidth="1"/>
    <col min="5" max="5" width="11.00390625" style="0" customWidth="1"/>
    <col min="6" max="6" width="11.421875" style="0" customWidth="1"/>
    <col min="7" max="7" width="11.8515625" style="0" customWidth="1"/>
    <col min="8" max="8" width="11.140625" style="0" customWidth="1"/>
    <col min="9" max="9" width="5.140625" style="0" customWidth="1"/>
    <col min="10" max="10" width="13.28125" style="0" customWidth="1"/>
    <col min="11" max="11" width="9.7109375" style="0" bestFit="1" customWidth="1"/>
    <col min="12" max="12" width="10.7109375" style="0" bestFit="1" customWidth="1"/>
    <col min="13" max="13" width="10.7109375" style="0" customWidth="1"/>
    <col min="14" max="15" width="10.7109375" style="0" bestFit="1" customWidth="1"/>
    <col min="16" max="17" width="10.7109375" style="0" customWidth="1"/>
    <col min="18" max="19" width="10.7109375" style="0" bestFit="1" customWidth="1"/>
    <col min="20" max="20" width="10.7109375" style="0" customWidth="1"/>
    <col min="21" max="21" width="12.8515625" style="0" customWidth="1"/>
    <col min="22" max="22" width="13.28125" style="0" customWidth="1"/>
    <col min="23" max="23" width="12.28125" style="0" customWidth="1"/>
    <col min="24" max="24" width="11.140625" style="0" customWidth="1"/>
    <col min="25" max="25" width="12.00390625" style="0" customWidth="1"/>
    <col min="26" max="26" width="12.7109375" style="0" customWidth="1"/>
    <col min="27" max="28" width="16.00390625" style="0" customWidth="1"/>
    <col min="29" max="29" width="12.140625" style="0" customWidth="1"/>
    <col min="30" max="30" width="14.7109375" style="0" customWidth="1"/>
    <col min="31" max="31" width="13.57421875" style="0" customWidth="1"/>
    <col min="32" max="33" width="10.7109375" style="0" bestFit="1" customWidth="1"/>
    <col min="34" max="34" width="10.7109375" style="0" customWidth="1"/>
    <col min="35" max="37" width="11.8515625" style="0" customWidth="1"/>
    <col min="38" max="38" width="11.57421875" style="0" customWidth="1"/>
    <col min="39" max="39" width="11.8515625" style="0" customWidth="1"/>
  </cols>
  <sheetData>
    <row r="1" ht="18.75">
      <c r="A1" s="185" t="s">
        <v>58</v>
      </c>
    </row>
    <row r="2" ht="7.5" customHeight="1"/>
    <row r="3" spans="1:3" ht="15">
      <c r="A3" t="s">
        <v>57</v>
      </c>
      <c r="C3" s="182">
        <v>41153</v>
      </c>
    </row>
    <row r="4" ht="6" customHeight="1"/>
    <row r="5" spans="2:39" ht="18.75">
      <c r="B5" s="217" t="s">
        <v>47</v>
      </c>
      <c r="C5" s="218"/>
      <c r="D5" s="218"/>
      <c r="E5" s="218"/>
      <c r="F5" s="218"/>
      <c r="G5" s="218"/>
      <c r="H5" s="219"/>
      <c r="K5" s="217" t="s">
        <v>48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9"/>
    </row>
    <row r="6" ht="7.5" customHeight="1"/>
    <row r="7" spans="1:39" ht="15">
      <c r="A7" s="104"/>
      <c r="B7" s="203" t="s">
        <v>43</v>
      </c>
      <c r="C7" s="203"/>
      <c r="D7" s="203"/>
      <c r="E7" s="203"/>
      <c r="F7" s="203"/>
      <c r="G7" s="203"/>
      <c r="H7" s="204"/>
      <c r="I7" s="146"/>
      <c r="K7" s="202" t="s">
        <v>42</v>
      </c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4"/>
    </row>
    <row r="8" spans="1:39" ht="15">
      <c r="A8" s="104"/>
      <c r="B8" s="206" t="s">
        <v>59</v>
      </c>
      <c r="C8" s="206"/>
      <c r="D8" s="206"/>
      <c r="E8" s="206"/>
      <c r="F8" s="206"/>
      <c r="G8" s="206"/>
      <c r="H8" s="207"/>
      <c r="I8" s="147"/>
      <c r="K8" s="205" t="s">
        <v>39</v>
      </c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7"/>
    </row>
    <row r="9" spans="1:39" s="35" customFormat="1" ht="15">
      <c r="A9" s="186"/>
      <c r="B9" s="83" t="s">
        <v>0</v>
      </c>
      <c r="C9" s="87" t="s">
        <v>0</v>
      </c>
      <c r="D9" s="82" t="s">
        <v>0</v>
      </c>
      <c r="E9" s="87" t="s">
        <v>0</v>
      </c>
      <c r="F9" s="84" t="s">
        <v>0</v>
      </c>
      <c r="G9" s="84" t="s">
        <v>0</v>
      </c>
      <c r="H9" s="84" t="s">
        <v>0</v>
      </c>
      <c r="I9" s="75"/>
      <c r="K9" s="82" t="s">
        <v>1</v>
      </c>
      <c r="L9" s="87" t="s">
        <v>1</v>
      </c>
      <c r="M9" s="83" t="s">
        <v>1</v>
      </c>
      <c r="N9" s="87" t="s">
        <v>2</v>
      </c>
      <c r="O9" s="83" t="s">
        <v>2</v>
      </c>
      <c r="P9" s="87" t="s">
        <v>2</v>
      </c>
      <c r="Q9" s="83" t="s">
        <v>2</v>
      </c>
      <c r="R9" s="87" t="s">
        <v>3</v>
      </c>
      <c r="S9" s="83" t="s">
        <v>3</v>
      </c>
      <c r="T9" s="87" t="s">
        <v>3</v>
      </c>
      <c r="U9" s="83" t="s">
        <v>4</v>
      </c>
      <c r="V9" s="87" t="s">
        <v>5</v>
      </c>
      <c r="W9" s="83" t="s">
        <v>6</v>
      </c>
      <c r="X9" s="87" t="s">
        <v>6</v>
      </c>
      <c r="Y9" s="83" t="s">
        <v>7</v>
      </c>
      <c r="Z9" s="87" t="s">
        <v>7</v>
      </c>
      <c r="AA9" s="83" t="s">
        <v>7</v>
      </c>
      <c r="AB9" s="87" t="s">
        <v>8</v>
      </c>
      <c r="AC9" s="83" t="s">
        <v>8</v>
      </c>
      <c r="AD9" s="87" t="s">
        <v>8</v>
      </c>
      <c r="AE9" s="83" t="s">
        <v>9</v>
      </c>
      <c r="AF9" s="87" t="s">
        <v>9</v>
      </c>
      <c r="AG9" s="83" t="s">
        <v>10</v>
      </c>
      <c r="AH9" s="87" t="s">
        <v>10</v>
      </c>
      <c r="AI9" s="98" t="s">
        <v>27</v>
      </c>
      <c r="AJ9" s="87" t="s">
        <v>27</v>
      </c>
      <c r="AK9" s="83" t="s">
        <v>27</v>
      </c>
      <c r="AL9" s="87" t="s">
        <v>28</v>
      </c>
      <c r="AM9" s="84" t="s">
        <v>28</v>
      </c>
    </row>
    <row r="10" spans="1:39" ht="15">
      <c r="A10" s="88"/>
      <c r="B10" s="99">
        <v>40862</v>
      </c>
      <c r="C10" s="92">
        <v>41379</v>
      </c>
      <c r="D10" s="91">
        <v>42109</v>
      </c>
      <c r="E10" s="92">
        <v>43084</v>
      </c>
      <c r="F10" s="93">
        <v>43539</v>
      </c>
      <c r="G10" s="93">
        <v>44331</v>
      </c>
      <c r="H10" s="93">
        <v>45031</v>
      </c>
      <c r="I10" s="94"/>
      <c r="K10" s="91">
        <v>42315</v>
      </c>
      <c r="L10" s="92">
        <v>42689</v>
      </c>
      <c r="M10" s="99">
        <v>43025</v>
      </c>
      <c r="N10" s="92">
        <v>41713</v>
      </c>
      <c r="O10" s="99">
        <v>42444</v>
      </c>
      <c r="P10" s="92">
        <v>42628</v>
      </c>
      <c r="Q10" s="99">
        <v>44005</v>
      </c>
      <c r="R10" s="92">
        <v>41409</v>
      </c>
      <c r="S10" s="99">
        <v>42655</v>
      </c>
      <c r="T10" s="92">
        <v>43872</v>
      </c>
      <c r="U10" s="99">
        <v>41927</v>
      </c>
      <c r="V10" s="92">
        <v>41593</v>
      </c>
      <c r="W10" s="99">
        <v>41774</v>
      </c>
      <c r="X10" s="92">
        <v>42838</v>
      </c>
      <c r="Y10" s="99">
        <v>41362</v>
      </c>
      <c r="Z10" s="92">
        <v>42184</v>
      </c>
      <c r="AA10" s="99">
        <v>43006</v>
      </c>
      <c r="AB10" s="92">
        <v>42781</v>
      </c>
      <c r="AC10" s="99">
        <v>43781</v>
      </c>
      <c r="AD10" s="92">
        <v>43992</v>
      </c>
      <c r="AE10" s="99">
        <v>41355</v>
      </c>
      <c r="AF10" s="92">
        <v>42451</v>
      </c>
      <c r="AG10" s="99">
        <v>41967</v>
      </c>
      <c r="AH10" s="92">
        <v>42927</v>
      </c>
      <c r="AI10" s="100">
        <v>41750</v>
      </c>
      <c r="AJ10" s="92">
        <v>42073</v>
      </c>
      <c r="AK10" s="99">
        <v>42433</v>
      </c>
      <c r="AL10" s="92">
        <v>42079</v>
      </c>
      <c r="AM10" s="101">
        <v>42810</v>
      </c>
    </row>
    <row r="11" spans="1:39" ht="15">
      <c r="A11" s="77">
        <v>41122</v>
      </c>
      <c r="B11" s="85"/>
      <c r="C11" s="89">
        <v>2.507</v>
      </c>
      <c r="D11" s="85">
        <v>2.607</v>
      </c>
      <c r="E11" s="89">
        <v>2.97</v>
      </c>
      <c r="F11" s="79">
        <v>3.162</v>
      </c>
      <c r="G11" s="79">
        <v>3.356</v>
      </c>
      <c r="H11" s="79">
        <v>3.521</v>
      </c>
      <c r="I11" s="153"/>
      <c r="J11" s="152">
        <f>A11</f>
        <v>41122</v>
      </c>
      <c r="K11" s="96">
        <v>4.518</v>
      </c>
      <c r="L11" s="89">
        <v>4.8469999999999995</v>
      </c>
      <c r="M11" s="78">
        <v>5.046</v>
      </c>
      <c r="N11" s="89">
        <v>4.143</v>
      </c>
      <c r="O11" s="78">
        <v>4.672</v>
      </c>
      <c r="P11" s="89">
        <v>4.79</v>
      </c>
      <c r="Q11" s="78">
        <v>5.127</v>
      </c>
      <c r="R11" s="102"/>
      <c r="S11" s="188"/>
      <c r="T11" s="89">
        <v>5.681</v>
      </c>
      <c r="U11" s="78">
        <v>4.906</v>
      </c>
      <c r="V11" s="102"/>
      <c r="W11" s="78">
        <v>4.614</v>
      </c>
      <c r="X11" s="102">
        <v>5.465</v>
      </c>
      <c r="Y11" s="78">
        <v>4.503</v>
      </c>
      <c r="Z11" s="89">
        <v>4.994</v>
      </c>
      <c r="AA11" s="78">
        <v>5.619</v>
      </c>
      <c r="AB11" s="189"/>
      <c r="AC11" s="78">
        <v>4.987</v>
      </c>
      <c r="AD11" s="89">
        <v>5.006</v>
      </c>
      <c r="AE11" s="78">
        <v>4.339</v>
      </c>
      <c r="AF11" s="89">
        <v>4.905</v>
      </c>
      <c r="AG11" s="78"/>
      <c r="AH11" s="89">
        <v>5.028</v>
      </c>
      <c r="AI11" s="78">
        <v>3.898</v>
      </c>
      <c r="AJ11" s="89">
        <v>4.147</v>
      </c>
      <c r="AK11" s="78">
        <v>4.383</v>
      </c>
      <c r="AL11" s="89">
        <v>4.448</v>
      </c>
      <c r="AM11" s="79">
        <v>5.076</v>
      </c>
    </row>
    <row r="12" spans="1:39" ht="15">
      <c r="A12" s="187">
        <v>41123</v>
      </c>
      <c r="B12" s="85"/>
      <c r="C12" s="89">
        <v>2.532</v>
      </c>
      <c r="D12" s="85">
        <v>2.651</v>
      </c>
      <c r="E12" s="89">
        <v>3.017</v>
      </c>
      <c r="F12" s="79">
        <v>3.219</v>
      </c>
      <c r="G12" s="79">
        <v>3.449</v>
      </c>
      <c r="H12" s="79">
        <v>3.6029999999999998</v>
      </c>
      <c r="I12" s="153"/>
      <c r="J12" s="152">
        <f aca="true" t="shared" si="0" ref="J12:J33">A12</f>
        <v>41123</v>
      </c>
      <c r="K12" s="96">
        <v>4.5440000000000005</v>
      </c>
      <c r="L12" s="89">
        <v>4.943</v>
      </c>
      <c r="M12" s="78">
        <v>5.07</v>
      </c>
      <c r="N12" s="89">
        <v>4.1370000000000005</v>
      </c>
      <c r="O12" s="78">
        <v>4.7059999999999995</v>
      </c>
      <c r="P12" s="89">
        <v>4.83</v>
      </c>
      <c r="Q12" s="78">
        <v>5.187</v>
      </c>
      <c r="R12" s="102"/>
      <c r="S12" s="188"/>
      <c r="T12" s="89">
        <v>5.704</v>
      </c>
      <c r="U12" s="78">
        <v>4.948</v>
      </c>
      <c r="V12" s="102"/>
      <c r="W12" s="78">
        <v>4.627</v>
      </c>
      <c r="X12" s="102">
        <v>5.507</v>
      </c>
      <c r="Y12" s="78">
        <v>4.489</v>
      </c>
      <c r="Z12" s="89">
        <v>5.027</v>
      </c>
      <c r="AA12" s="78">
        <v>5.661</v>
      </c>
      <c r="AB12" s="189"/>
      <c r="AC12" s="78">
        <v>5.005</v>
      </c>
      <c r="AD12" s="89"/>
      <c r="AE12" s="78">
        <v>4.358</v>
      </c>
      <c r="AF12" s="89">
        <v>4.933</v>
      </c>
      <c r="AG12" s="78"/>
      <c r="AH12" s="89">
        <v>5.069</v>
      </c>
      <c r="AI12" s="78"/>
      <c r="AJ12" s="89">
        <v>4.182</v>
      </c>
      <c r="AK12" s="78">
        <v>4.42</v>
      </c>
      <c r="AL12" s="89">
        <v>4.486</v>
      </c>
      <c r="AM12" s="79">
        <v>5.11</v>
      </c>
    </row>
    <row r="13" spans="1:39" ht="15">
      <c r="A13" s="187">
        <v>41124</v>
      </c>
      <c r="B13" s="85"/>
      <c r="C13" s="89">
        <v>2.528</v>
      </c>
      <c r="D13" s="85">
        <v>2.638</v>
      </c>
      <c r="E13" s="89">
        <v>3.001</v>
      </c>
      <c r="F13" s="79">
        <v>3.19</v>
      </c>
      <c r="G13" s="79">
        <v>3.398</v>
      </c>
      <c r="H13" s="79">
        <v>3.567</v>
      </c>
      <c r="I13" s="153"/>
      <c r="J13" s="152">
        <f t="shared" si="0"/>
        <v>41124</v>
      </c>
      <c r="K13" s="96">
        <v>4.518</v>
      </c>
      <c r="L13" s="89">
        <v>4.781</v>
      </c>
      <c r="M13" s="78">
        <v>4.89</v>
      </c>
      <c r="N13" s="89">
        <v>4.107</v>
      </c>
      <c r="O13" s="78">
        <v>4.68</v>
      </c>
      <c r="P13" s="89">
        <v>4.809</v>
      </c>
      <c r="Q13" s="78">
        <v>5.161</v>
      </c>
      <c r="R13" s="102"/>
      <c r="S13" s="188"/>
      <c r="T13" s="89">
        <v>5.682</v>
      </c>
      <c r="U13" s="78">
        <v>4.917</v>
      </c>
      <c r="V13" s="102"/>
      <c r="W13" s="78">
        <v>4.609</v>
      </c>
      <c r="X13" s="102">
        <v>5.484</v>
      </c>
      <c r="Y13" s="78">
        <v>4.484</v>
      </c>
      <c r="Z13" s="89">
        <v>5.001</v>
      </c>
      <c r="AA13" s="78">
        <v>5.634</v>
      </c>
      <c r="AB13" s="189"/>
      <c r="AC13" s="78">
        <v>4.984</v>
      </c>
      <c r="AD13" s="89"/>
      <c r="AE13" s="78">
        <v>4.349</v>
      </c>
      <c r="AF13" s="89">
        <v>4.908</v>
      </c>
      <c r="AG13" s="78"/>
      <c r="AH13" s="89">
        <v>5.039</v>
      </c>
      <c r="AI13" s="78">
        <v>3.878</v>
      </c>
      <c r="AJ13" s="89">
        <v>4.154</v>
      </c>
      <c r="AK13" s="78">
        <v>4.396</v>
      </c>
      <c r="AL13" s="89">
        <v>4.458</v>
      </c>
      <c r="AM13" s="79">
        <v>5.087</v>
      </c>
    </row>
    <row r="14" spans="1:39" ht="15">
      <c r="A14" s="187">
        <v>41127</v>
      </c>
      <c r="B14" s="85"/>
      <c r="C14" s="89">
        <v>2.544</v>
      </c>
      <c r="D14" s="85">
        <v>2.691</v>
      </c>
      <c r="E14" s="89">
        <v>3.065</v>
      </c>
      <c r="F14" s="79">
        <v>3.253</v>
      </c>
      <c r="G14" s="79">
        <v>3.458</v>
      </c>
      <c r="H14" s="79">
        <v>3.624</v>
      </c>
      <c r="I14" s="153"/>
      <c r="J14" s="152">
        <f t="shared" si="0"/>
        <v>41127</v>
      </c>
      <c r="K14" s="96">
        <v>4.572</v>
      </c>
      <c r="L14" s="89">
        <v>4.836</v>
      </c>
      <c r="M14" s="78">
        <v>4.941</v>
      </c>
      <c r="N14" s="89">
        <v>4.168</v>
      </c>
      <c r="O14" s="78">
        <v>4.736</v>
      </c>
      <c r="P14" s="89">
        <v>4.858</v>
      </c>
      <c r="Q14" s="78">
        <v>5.22</v>
      </c>
      <c r="R14" s="102"/>
      <c r="S14" s="188"/>
      <c r="T14" s="89">
        <v>5.75</v>
      </c>
      <c r="U14" s="78">
        <v>4.99</v>
      </c>
      <c r="V14" s="102"/>
      <c r="W14" s="78">
        <v>4.65</v>
      </c>
      <c r="X14" s="102">
        <v>5.536</v>
      </c>
      <c r="Y14" s="78">
        <v>4.515</v>
      </c>
      <c r="Z14" s="89">
        <v>5.055</v>
      </c>
      <c r="AA14" s="78">
        <v>5.695</v>
      </c>
      <c r="AB14" s="189"/>
      <c r="AC14" s="78">
        <v>5.053</v>
      </c>
      <c r="AD14" s="89">
        <v>5.042</v>
      </c>
      <c r="AE14" s="78">
        <v>4.38</v>
      </c>
      <c r="AF14" s="89">
        <v>4.958</v>
      </c>
      <c r="AG14" s="78"/>
      <c r="AH14" s="89">
        <v>5.15</v>
      </c>
      <c r="AI14" s="78">
        <v>3.927</v>
      </c>
      <c r="AJ14" s="89">
        <v>4.206</v>
      </c>
      <c r="AK14" s="78">
        <v>4.45</v>
      </c>
      <c r="AL14" s="89">
        <v>4.509</v>
      </c>
      <c r="AM14" s="79">
        <v>5.143</v>
      </c>
    </row>
    <row r="15" spans="1:39" ht="15">
      <c r="A15" s="187">
        <v>41128</v>
      </c>
      <c r="B15" s="85"/>
      <c r="C15" s="89">
        <v>2.543</v>
      </c>
      <c r="D15" s="85">
        <v>2.686</v>
      </c>
      <c r="E15" s="89">
        <v>3.066</v>
      </c>
      <c r="F15" s="79">
        <v>3.253</v>
      </c>
      <c r="G15" s="79">
        <v>3.46</v>
      </c>
      <c r="H15" s="79">
        <v>3.6189999999999998</v>
      </c>
      <c r="I15" s="153"/>
      <c r="J15" s="152">
        <f t="shared" si="0"/>
        <v>41128</v>
      </c>
      <c r="K15" s="96">
        <v>4.595</v>
      </c>
      <c r="L15" s="89">
        <v>4.859</v>
      </c>
      <c r="M15" s="78">
        <v>5.049</v>
      </c>
      <c r="N15" s="89">
        <v>4.154</v>
      </c>
      <c r="O15" s="78">
        <v>4.76</v>
      </c>
      <c r="P15" s="89">
        <v>4.882</v>
      </c>
      <c r="Q15" s="78">
        <v>5.267</v>
      </c>
      <c r="R15" s="102"/>
      <c r="S15" s="188"/>
      <c r="T15" s="89">
        <v>5.773</v>
      </c>
      <c r="U15" s="78">
        <v>5</v>
      </c>
      <c r="V15" s="102"/>
      <c r="W15" s="78">
        <v>4.666</v>
      </c>
      <c r="X15" s="102">
        <v>5.561</v>
      </c>
      <c r="Y15" s="78">
        <v>4.519</v>
      </c>
      <c r="Z15" s="89">
        <v>5.078</v>
      </c>
      <c r="AA15" s="78">
        <v>5.723</v>
      </c>
      <c r="AB15" s="189"/>
      <c r="AC15" s="78">
        <v>5.074</v>
      </c>
      <c r="AD15" s="89"/>
      <c r="AE15" s="78">
        <v>4.376</v>
      </c>
      <c r="AF15" s="89">
        <v>4.979</v>
      </c>
      <c r="AG15" s="78"/>
      <c r="AH15" s="89">
        <v>5.163</v>
      </c>
      <c r="AI15" s="78">
        <v>3.936</v>
      </c>
      <c r="AJ15" s="89">
        <v>4.228</v>
      </c>
      <c r="AK15" s="78">
        <v>4.478</v>
      </c>
      <c r="AL15" s="89">
        <v>4.53</v>
      </c>
      <c r="AM15" s="79">
        <v>5.17</v>
      </c>
    </row>
    <row r="16" spans="1:39" ht="15">
      <c r="A16" s="187">
        <v>41129</v>
      </c>
      <c r="B16" s="85"/>
      <c r="C16" s="89">
        <v>2.543</v>
      </c>
      <c r="D16" s="85">
        <v>2.734</v>
      </c>
      <c r="E16" s="89">
        <v>3.114</v>
      </c>
      <c r="F16" s="79">
        <v>3.299</v>
      </c>
      <c r="G16" s="79">
        <v>3.526</v>
      </c>
      <c r="H16" s="79">
        <v>3.68</v>
      </c>
      <c r="I16" s="153"/>
      <c r="J16" s="152">
        <f t="shared" si="0"/>
        <v>41129</v>
      </c>
      <c r="K16" s="96">
        <v>4.571</v>
      </c>
      <c r="L16" s="89">
        <v>4.854</v>
      </c>
      <c r="M16" s="78">
        <v>5.134</v>
      </c>
      <c r="N16" s="89">
        <v>4.1370000000000005</v>
      </c>
      <c r="O16" s="78">
        <v>4.739</v>
      </c>
      <c r="P16" s="89">
        <v>4.86</v>
      </c>
      <c r="Q16" s="78">
        <v>5.251</v>
      </c>
      <c r="R16" s="102"/>
      <c r="S16" s="188"/>
      <c r="T16" s="89">
        <v>5.781</v>
      </c>
      <c r="U16" s="78">
        <v>4.983</v>
      </c>
      <c r="V16" s="102"/>
      <c r="W16" s="78">
        <v>4.638</v>
      </c>
      <c r="X16" s="102">
        <v>5.545</v>
      </c>
      <c r="Y16" s="78">
        <v>4.504</v>
      </c>
      <c r="Z16" s="89">
        <v>5.05</v>
      </c>
      <c r="AA16" s="78">
        <v>5.712</v>
      </c>
      <c r="AB16" s="189"/>
      <c r="AC16" s="78">
        <v>5.081</v>
      </c>
      <c r="AD16" s="89"/>
      <c r="AE16" s="78">
        <v>4.3629999999999995</v>
      </c>
      <c r="AF16" s="89">
        <v>4.957</v>
      </c>
      <c r="AG16" s="78"/>
      <c r="AH16" s="89">
        <v>5.122</v>
      </c>
      <c r="AI16" s="78"/>
      <c r="AJ16" s="89">
        <v>4.199</v>
      </c>
      <c r="AK16" s="78">
        <v>4.454</v>
      </c>
      <c r="AL16" s="89">
        <v>4.5</v>
      </c>
      <c r="AM16" s="79">
        <v>5.154</v>
      </c>
    </row>
    <row r="17" spans="1:39" ht="15">
      <c r="A17" s="187">
        <v>41130</v>
      </c>
      <c r="B17" s="85"/>
      <c r="C17" s="89">
        <v>2.523</v>
      </c>
      <c r="D17" s="85">
        <v>2.7039999999999997</v>
      </c>
      <c r="E17" s="89">
        <v>3.115</v>
      </c>
      <c r="F17" s="79">
        <v>3.32</v>
      </c>
      <c r="G17" s="79">
        <v>3.558</v>
      </c>
      <c r="H17" s="79">
        <v>3.723</v>
      </c>
      <c r="I17" s="153"/>
      <c r="J17" s="152">
        <f t="shared" si="0"/>
        <v>41130</v>
      </c>
      <c r="K17" s="96">
        <v>4.513</v>
      </c>
      <c r="L17" s="89">
        <v>4.795</v>
      </c>
      <c r="M17" s="78">
        <v>5.088</v>
      </c>
      <c r="N17" s="89">
        <v>4.067</v>
      </c>
      <c r="O17" s="78">
        <v>4.683</v>
      </c>
      <c r="P17" s="89">
        <v>4.809</v>
      </c>
      <c r="Q17" s="78">
        <v>5.25</v>
      </c>
      <c r="R17" s="102"/>
      <c r="S17" s="188"/>
      <c r="T17" s="89">
        <v>5.748</v>
      </c>
      <c r="U17" s="78">
        <v>4.905</v>
      </c>
      <c r="V17" s="102"/>
      <c r="W17" s="78">
        <v>4.569</v>
      </c>
      <c r="X17" s="102">
        <v>5.498</v>
      </c>
      <c r="Y17" s="78">
        <v>4.465</v>
      </c>
      <c r="Z17" s="89">
        <v>4.992</v>
      </c>
      <c r="AA17" s="78">
        <v>5.671</v>
      </c>
      <c r="AB17" s="189"/>
      <c r="AC17" s="78">
        <v>5.052</v>
      </c>
      <c r="AD17" s="89"/>
      <c r="AE17" s="78">
        <v>4.322</v>
      </c>
      <c r="AF17" s="89">
        <v>4.893</v>
      </c>
      <c r="AG17" s="78"/>
      <c r="AH17" s="89">
        <v>5.081</v>
      </c>
      <c r="AI17" s="78"/>
      <c r="AJ17" s="89">
        <v>4.1370000000000005</v>
      </c>
      <c r="AK17" s="78">
        <v>4.397</v>
      </c>
      <c r="AL17" s="89">
        <v>4.436</v>
      </c>
      <c r="AM17" s="79">
        <v>5.107</v>
      </c>
    </row>
    <row r="18" spans="1:39" ht="15">
      <c r="A18" s="187">
        <v>41131</v>
      </c>
      <c r="B18" s="85"/>
      <c r="C18" s="89">
        <v>2.527</v>
      </c>
      <c r="D18" s="85">
        <v>2.636</v>
      </c>
      <c r="E18" s="89">
        <v>3.054</v>
      </c>
      <c r="F18" s="79">
        <v>3.266</v>
      </c>
      <c r="G18" s="79">
        <v>3.516</v>
      </c>
      <c r="H18" s="79">
        <v>3.686</v>
      </c>
      <c r="I18" s="153"/>
      <c r="J18" s="152">
        <f t="shared" si="0"/>
        <v>41131</v>
      </c>
      <c r="K18" s="96">
        <v>4.421</v>
      </c>
      <c r="L18" s="89">
        <v>4.705</v>
      </c>
      <c r="M18" s="78">
        <v>5.009</v>
      </c>
      <c r="N18" s="89">
        <v>4.009</v>
      </c>
      <c r="O18" s="78">
        <v>4.591</v>
      </c>
      <c r="P18" s="89">
        <v>4.7219999999999995</v>
      </c>
      <c r="Q18" s="78">
        <v>5.18</v>
      </c>
      <c r="R18" s="102"/>
      <c r="S18" s="188"/>
      <c r="T18" s="89">
        <v>5.678</v>
      </c>
      <c r="U18" s="78">
        <v>4.808</v>
      </c>
      <c r="V18" s="102"/>
      <c r="W18" s="78">
        <v>4.503</v>
      </c>
      <c r="X18" s="102">
        <v>5.41</v>
      </c>
      <c r="Y18" s="78">
        <v>4.44</v>
      </c>
      <c r="Z18" s="89">
        <v>4.902</v>
      </c>
      <c r="AA18" s="78">
        <v>5.59</v>
      </c>
      <c r="AB18" s="189"/>
      <c r="AC18" s="78">
        <v>4.984</v>
      </c>
      <c r="AD18" s="89"/>
      <c r="AE18" s="78">
        <v>4.287</v>
      </c>
      <c r="AF18" s="89">
        <v>4.779</v>
      </c>
      <c r="AG18" s="78"/>
      <c r="AH18" s="89">
        <v>4.9719999999999995</v>
      </c>
      <c r="AI18" s="78"/>
      <c r="AJ18" s="89">
        <v>4.045</v>
      </c>
      <c r="AK18" s="78">
        <v>4.301</v>
      </c>
      <c r="AL18" s="89">
        <v>4.348</v>
      </c>
      <c r="AM18" s="79">
        <v>5.019</v>
      </c>
    </row>
    <row r="19" spans="1:39" ht="15">
      <c r="A19" s="187">
        <v>41134</v>
      </c>
      <c r="B19" s="85"/>
      <c r="C19" s="89">
        <v>2.529</v>
      </c>
      <c r="D19" s="85">
        <v>2.638</v>
      </c>
      <c r="E19" s="89">
        <v>3.057</v>
      </c>
      <c r="F19" s="79">
        <v>3.268</v>
      </c>
      <c r="G19" s="79">
        <v>3.507</v>
      </c>
      <c r="H19" s="79">
        <v>3.66</v>
      </c>
      <c r="I19" s="153"/>
      <c r="J19" s="152">
        <f t="shared" si="0"/>
        <v>41134</v>
      </c>
      <c r="K19" s="96">
        <v>4.421</v>
      </c>
      <c r="L19" s="89">
        <v>4.708</v>
      </c>
      <c r="M19" s="78">
        <v>5.012</v>
      </c>
      <c r="N19" s="89">
        <v>4.014</v>
      </c>
      <c r="O19" s="78">
        <v>4.594</v>
      </c>
      <c r="P19" s="89">
        <v>4.72</v>
      </c>
      <c r="Q19" s="78">
        <v>5.177</v>
      </c>
      <c r="R19" s="102"/>
      <c r="S19" s="188"/>
      <c r="T19" s="89">
        <v>5.673</v>
      </c>
      <c r="U19" s="78">
        <v>4.802</v>
      </c>
      <c r="V19" s="102"/>
      <c r="W19" s="78">
        <v>4.502</v>
      </c>
      <c r="X19" s="102">
        <v>5.406</v>
      </c>
      <c r="Y19" s="78">
        <v>4.448</v>
      </c>
      <c r="Z19" s="89">
        <v>4.901</v>
      </c>
      <c r="AA19" s="78">
        <v>5.592</v>
      </c>
      <c r="AB19" s="189"/>
      <c r="AC19" s="78">
        <v>4.986</v>
      </c>
      <c r="AD19" s="89"/>
      <c r="AE19" s="78">
        <v>4.29</v>
      </c>
      <c r="AF19" s="89">
        <v>4.787</v>
      </c>
      <c r="AG19" s="78"/>
      <c r="AH19" s="89">
        <v>4.987</v>
      </c>
      <c r="AI19" s="78"/>
      <c r="AJ19" s="89">
        <v>4.046</v>
      </c>
      <c r="AK19" s="78">
        <v>4.301</v>
      </c>
      <c r="AL19" s="89">
        <v>4.349</v>
      </c>
      <c r="AM19" s="79">
        <v>5.02</v>
      </c>
    </row>
    <row r="20" spans="1:39" ht="15">
      <c r="A20" s="187">
        <v>41135</v>
      </c>
      <c r="B20" s="85"/>
      <c r="C20" s="89">
        <v>2.5220000000000002</v>
      </c>
      <c r="D20" s="85">
        <v>2.6390000000000002</v>
      </c>
      <c r="E20" s="89">
        <v>3.061</v>
      </c>
      <c r="F20" s="79">
        <v>3.2720000000000002</v>
      </c>
      <c r="G20" s="79">
        <v>3.518</v>
      </c>
      <c r="H20" s="79">
        <v>3.669</v>
      </c>
      <c r="I20" s="153"/>
      <c r="J20" s="152">
        <f t="shared" si="0"/>
        <v>41135</v>
      </c>
      <c r="K20" s="96">
        <v>4.449</v>
      </c>
      <c r="L20" s="89">
        <v>4.737</v>
      </c>
      <c r="M20" s="78">
        <v>5.044</v>
      </c>
      <c r="N20" s="89">
        <v>4.027</v>
      </c>
      <c r="O20" s="78">
        <v>4.619</v>
      </c>
      <c r="P20" s="89">
        <v>4.747</v>
      </c>
      <c r="Q20" s="78">
        <v>5.211</v>
      </c>
      <c r="R20" s="102"/>
      <c r="S20" s="188"/>
      <c r="T20" s="89">
        <v>5.705</v>
      </c>
      <c r="U20" s="78">
        <v>4.818</v>
      </c>
      <c r="V20" s="102"/>
      <c r="W20" s="78">
        <v>4.521</v>
      </c>
      <c r="X20" s="102">
        <v>5.435</v>
      </c>
      <c r="Y20" s="78">
        <v>4.454</v>
      </c>
      <c r="Z20" s="89">
        <v>4.926</v>
      </c>
      <c r="AA20" s="78">
        <v>5.621</v>
      </c>
      <c r="AB20" s="189"/>
      <c r="AC20" s="78">
        <v>5.016</v>
      </c>
      <c r="AD20" s="89"/>
      <c r="AE20" s="78">
        <v>4.294</v>
      </c>
      <c r="AF20" s="89">
        <v>4.818</v>
      </c>
      <c r="AG20" s="78"/>
      <c r="AH20" s="89">
        <v>5.011</v>
      </c>
      <c r="AI20" s="78"/>
      <c r="AJ20" s="89">
        <v>4.073</v>
      </c>
      <c r="AK20" s="78">
        <v>4.329</v>
      </c>
      <c r="AL20" s="89">
        <v>4.376</v>
      </c>
      <c r="AM20" s="79">
        <v>5.049</v>
      </c>
    </row>
    <row r="21" spans="1:39" ht="15">
      <c r="A21" s="187">
        <v>41136</v>
      </c>
      <c r="B21" s="85"/>
      <c r="C21" s="89">
        <v>2.531</v>
      </c>
      <c r="D21" s="85">
        <v>2.6470000000000002</v>
      </c>
      <c r="E21" s="89">
        <v>3.069</v>
      </c>
      <c r="F21" s="79">
        <v>3.28</v>
      </c>
      <c r="G21" s="79">
        <v>3.527</v>
      </c>
      <c r="H21" s="79">
        <v>3.675</v>
      </c>
      <c r="I21" s="153"/>
      <c r="J21" s="152">
        <f t="shared" si="0"/>
        <v>41136</v>
      </c>
      <c r="K21" s="96">
        <v>4.489</v>
      </c>
      <c r="L21" s="89">
        <v>4.745</v>
      </c>
      <c r="M21" s="78">
        <v>5.004</v>
      </c>
      <c r="N21" s="89">
        <v>4.035</v>
      </c>
      <c r="O21" s="78">
        <v>4.631</v>
      </c>
      <c r="P21" s="89">
        <v>4.788</v>
      </c>
      <c r="Q21" s="78">
        <v>5.247</v>
      </c>
      <c r="R21" s="102"/>
      <c r="S21" s="188"/>
      <c r="T21" s="89">
        <v>5.705</v>
      </c>
      <c r="U21" s="78">
        <v>4.822</v>
      </c>
      <c r="V21" s="102"/>
      <c r="W21" s="78">
        <v>4.536</v>
      </c>
      <c r="X21" s="102">
        <v>5.466</v>
      </c>
      <c r="Y21" s="78">
        <v>4.469</v>
      </c>
      <c r="Z21" s="89">
        <v>4.946</v>
      </c>
      <c r="AA21" s="78">
        <v>5.632</v>
      </c>
      <c r="AB21" s="189"/>
      <c r="AC21" s="78">
        <v>5.042</v>
      </c>
      <c r="AD21" s="89"/>
      <c r="AE21" s="78">
        <v>4.325</v>
      </c>
      <c r="AF21" s="89">
        <v>4.845</v>
      </c>
      <c r="AG21" s="78"/>
      <c r="AH21" s="89">
        <v>5.02</v>
      </c>
      <c r="AI21" s="78">
        <v>3.796</v>
      </c>
      <c r="AJ21" s="89">
        <v>4.121</v>
      </c>
      <c r="AK21" s="78">
        <v>4.37</v>
      </c>
      <c r="AL21" s="89">
        <v>4.399</v>
      </c>
      <c r="AM21" s="79">
        <v>5.089</v>
      </c>
    </row>
    <row r="22" spans="1:39" ht="15">
      <c r="A22" s="187">
        <v>41137</v>
      </c>
      <c r="B22" s="85"/>
      <c r="C22" s="89">
        <v>2.529</v>
      </c>
      <c r="D22" s="85">
        <v>2.72</v>
      </c>
      <c r="E22" s="89">
        <v>3.164</v>
      </c>
      <c r="F22" s="79">
        <v>3.3970000000000002</v>
      </c>
      <c r="G22" s="79">
        <v>3.661</v>
      </c>
      <c r="H22" s="79">
        <v>3.859</v>
      </c>
      <c r="I22" s="153"/>
      <c r="J22" s="152">
        <f t="shared" si="0"/>
        <v>41137</v>
      </c>
      <c r="K22" s="96">
        <v>4.563</v>
      </c>
      <c r="L22" s="89">
        <v>4.834</v>
      </c>
      <c r="M22" s="78">
        <v>5.169</v>
      </c>
      <c r="N22" s="89">
        <v>4.068</v>
      </c>
      <c r="O22" s="78">
        <v>4.713</v>
      </c>
      <c r="P22" s="89">
        <v>4.874</v>
      </c>
      <c r="Q22" s="78">
        <v>5.368</v>
      </c>
      <c r="R22" s="102"/>
      <c r="S22" s="188"/>
      <c r="T22" s="89">
        <v>5.821</v>
      </c>
      <c r="U22" s="78">
        <v>4.895</v>
      </c>
      <c r="V22" s="102"/>
      <c r="W22" s="78">
        <v>4.5809999999999995</v>
      </c>
      <c r="X22" s="102">
        <v>5.559</v>
      </c>
      <c r="Y22" s="78">
        <v>4.4719999999999995</v>
      </c>
      <c r="Z22" s="89">
        <v>5.017</v>
      </c>
      <c r="AA22" s="78">
        <v>5.732</v>
      </c>
      <c r="AB22" s="189"/>
      <c r="AC22" s="78">
        <v>5.151</v>
      </c>
      <c r="AD22" s="89">
        <v>5.217</v>
      </c>
      <c r="AE22" s="78">
        <v>4.332</v>
      </c>
      <c r="AF22" s="89">
        <v>4.927</v>
      </c>
      <c r="AG22" s="78"/>
      <c r="AH22" s="89">
        <v>5.118</v>
      </c>
      <c r="AI22" s="78">
        <v>3.866</v>
      </c>
      <c r="AJ22" s="89">
        <v>4.179</v>
      </c>
      <c r="AK22" s="78">
        <v>4.452</v>
      </c>
      <c r="AL22" s="89">
        <v>4.463</v>
      </c>
      <c r="AM22" s="79">
        <v>5.181</v>
      </c>
    </row>
    <row r="23" spans="1:39" ht="15">
      <c r="A23" s="187">
        <v>41138</v>
      </c>
      <c r="B23" s="85"/>
      <c r="C23" s="89">
        <v>2.527</v>
      </c>
      <c r="D23" s="85">
        <v>2.694</v>
      </c>
      <c r="E23" s="89">
        <v>3.143</v>
      </c>
      <c r="F23" s="79">
        <v>3.371</v>
      </c>
      <c r="G23" s="79">
        <v>3.6470000000000002</v>
      </c>
      <c r="H23" s="79">
        <v>3.814</v>
      </c>
      <c r="I23" s="153"/>
      <c r="J23" s="152">
        <f t="shared" si="0"/>
        <v>41138</v>
      </c>
      <c r="K23" s="96">
        <v>4.553</v>
      </c>
      <c r="L23" s="89">
        <v>4.822</v>
      </c>
      <c r="M23" s="78">
        <v>5.152</v>
      </c>
      <c r="N23" s="89">
        <v>4.077</v>
      </c>
      <c r="O23" s="78">
        <v>4.701</v>
      </c>
      <c r="P23" s="89">
        <v>4.861</v>
      </c>
      <c r="Q23" s="78">
        <v>5.361</v>
      </c>
      <c r="R23" s="102"/>
      <c r="S23" s="188"/>
      <c r="T23" s="89">
        <v>5.809</v>
      </c>
      <c r="U23" s="78">
        <v>4.886</v>
      </c>
      <c r="V23" s="102"/>
      <c r="W23" s="78">
        <v>4.584</v>
      </c>
      <c r="X23" s="102">
        <v>5.5440000000000005</v>
      </c>
      <c r="Y23" s="78">
        <v>4.477</v>
      </c>
      <c r="Z23" s="89">
        <v>5.005</v>
      </c>
      <c r="AA23" s="78">
        <v>5.716</v>
      </c>
      <c r="AB23" s="189"/>
      <c r="AC23" s="78">
        <v>5.135</v>
      </c>
      <c r="AD23" s="89"/>
      <c r="AE23" s="78">
        <v>4.337</v>
      </c>
      <c r="AF23" s="89">
        <v>4.915</v>
      </c>
      <c r="AG23" s="78"/>
      <c r="AH23" s="89">
        <v>5.104</v>
      </c>
      <c r="AI23" s="78">
        <v>3.837</v>
      </c>
      <c r="AJ23" s="89">
        <v>4.17</v>
      </c>
      <c r="AK23" s="78">
        <v>4.44</v>
      </c>
      <c r="AL23" s="89">
        <v>4.453</v>
      </c>
      <c r="AM23" s="79">
        <v>5.165</v>
      </c>
    </row>
    <row r="24" spans="1:39" ht="15">
      <c r="A24" s="187">
        <v>41141</v>
      </c>
      <c r="B24" s="85"/>
      <c r="C24" s="89">
        <v>2.628</v>
      </c>
      <c r="D24" s="85">
        <v>2.681</v>
      </c>
      <c r="E24" s="89">
        <v>3.133</v>
      </c>
      <c r="F24" s="79">
        <v>3.366</v>
      </c>
      <c r="G24" s="79">
        <v>3.636</v>
      </c>
      <c r="H24" s="79">
        <v>3.801</v>
      </c>
      <c r="I24" s="153"/>
      <c r="J24" s="152">
        <f t="shared" si="0"/>
        <v>41141</v>
      </c>
      <c r="K24" s="96">
        <v>4.541</v>
      </c>
      <c r="L24" s="89">
        <v>4.811</v>
      </c>
      <c r="M24" s="78">
        <v>5.143</v>
      </c>
      <c r="N24" s="89">
        <v>4.069</v>
      </c>
      <c r="O24" s="78">
        <v>4.692</v>
      </c>
      <c r="P24" s="89">
        <v>4.853</v>
      </c>
      <c r="Q24" s="78">
        <v>5.362</v>
      </c>
      <c r="R24" s="102"/>
      <c r="S24" s="188"/>
      <c r="T24" s="89">
        <v>5.801</v>
      </c>
      <c r="U24" s="78">
        <v>4.869</v>
      </c>
      <c r="V24" s="102"/>
      <c r="W24" s="78">
        <v>4.572</v>
      </c>
      <c r="X24" s="102">
        <v>5.532</v>
      </c>
      <c r="Y24" s="78">
        <v>4.475</v>
      </c>
      <c r="Z24" s="89">
        <v>4.995</v>
      </c>
      <c r="AA24" s="78">
        <v>5.705</v>
      </c>
      <c r="AB24" s="189"/>
      <c r="AC24" s="78">
        <v>5.127</v>
      </c>
      <c r="AD24" s="89"/>
      <c r="AE24" s="78">
        <v>4.337</v>
      </c>
      <c r="AF24" s="89">
        <v>4.901</v>
      </c>
      <c r="AG24" s="78"/>
      <c r="AH24" s="89">
        <v>5.087</v>
      </c>
      <c r="AI24" s="78">
        <v>3.847</v>
      </c>
      <c r="AJ24" s="89">
        <v>4.16</v>
      </c>
      <c r="AK24" s="78">
        <v>4.426</v>
      </c>
      <c r="AL24" s="89">
        <v>4.442</v>
      </c>
      <c r="AM24" s="79">
        <v>5.155</v>
      </c>
    </row>
    <row r="25" spans="1:39" ht="15">
      <c r="A25" s="187">
        <v>41142</v>
      </c>
      <c r="B25" s="85"/>
      <c r="C25" s="89">
        <v>2.523</v>
      </c>
      <c r="D25" s="85">
        <v>2.675</v>
      </c>
      <c r="E25" s="89">
        <v>3.129</v>
      </c>
      <c r="F25" s="79">
        <v>3.359</v>
      </c>
      <c r="G25" s="79">
        <v>3.633</v>
      </c>
      <c r="H25" s="79">
        <v>3.801</v>
      </c>
      <c r="I25" s="153"/>
      <c r="J25" s="152">
        <f t="shared" si="0"/>
        <v>41142</v>
      </c>
      <c r="K25" s="96">
        <v>4.529</v>
      </c>
      <c r="L25" s="89">
        <v>4.802</v>
      </c>
      <c r="M25" s="78">
        <v>5.133</v>
      </c>
      <c r="N25" s="89">
        <v>4.074</v>
      </c>
      <c r="O25" s="78">
        <v>4.681</v>
      </c>
      <c r="P25" s="89">
        <v>4.841</v>
      </c>
      <c r="Q25" s="78">
        <v>5.343</v>
      </c>
      <c r="R25" s="102"/>
      <c r="S25" s="188"/>
      <c r="T25" s="89">
        <v>5.785</v>
      </c>
      <c r="U25" s="78">
        <v>4.849</v>
      </c>
      <c r="V25" s="102"/>
      <c r="W25" s="78">
        <v>4.526</v>
      </c>
      <c r="X25" s="102">
        <v>5.519</v>
      </c>
      <c r="Y25" s="78">
        <v>4.473</v>
      </c>
      <c r="Z25" s="89">
        <v>4.984</v>
      </c>
      <c r="AA25" s="78">
        <v>5.694</v>
      </c>
      <c r="AB25" s="189"/>
      <c r="AC25" s="78">
        <v>5.111</v>
      </c>
      <c r="AD25" s="89"/>
      <c r="AE25" s="78">
        <v>4.334</v>
      </c>
      <c r="AF25" s="89">
        <v>4.8870000000000005</v>
      </c>
      <c r="AG25" s="78"/>
      <c r="AH25" s="89">
        <v>5.077</v>
      </c>
      <c r="AI25" s="78">
        <v>3.839</v>
      </c>
      <c r="AJ25" s="89">
        <v>4.147</v>
      </c>
      <c r="AK25" s="78">
        <v>4.415</v>
      </c>
      <c r="AL25" s="89">
        <v>4.429</v>
      </c>
      <c r="AM25" s="79">
        <v>5.143</v>
      </c>
    </row>
    <row r="26" spans="1:39" ht="15">
      <c r="A26" s="187">
        <v>41143</v>
      </c>
      <c r="B26" s="85"/>
      <c r="C26" s="89">
        <v>2.523</v>
      </c>
      <c r="D26" s="85">
        <v>2.662</v>
      </c>
      <c r="E26" s="89">
        <v>3.116</v>
      </c>
      <c r="F26" s="79">
        <v>3.343</v>
      </c>
      <c r="G26" s="79">
        <v>3.61</v>
      </c>
      <c r="H26" s="79">
        <v>3.787</v>
      </c>
      <c r="I26" s="153"/>
      <c r="J26" s="152">
        <f t="shared" si="0"/>
        <v>41143</v>
      </c>
      <c r="K26" s="96">
        <v>4.503</v>
      </c>
      <c r="L26" s="89">
        <v>4.776</v>
      </c>
      <c r="M26" s="78">
        <v>5.002</v>
      </c>
      <c r="N26" s="89">
        <v>4.057</v>
      </c>
      <c r="O26" s="78">
        <v>4.654</v>
      </c>
      <c r="P26" s="89">
        <v>4.807</v>
      </c>
      <c r="Q26" s="78">
        <v>5.3</v>
      </c>
      <c r="R26" s="102"/>
      <c r="S26" s="188"/>
      <c r="T26" s="89">
        <v>5.75</v>
      </c>
      <c r="U26" s="78">
        <v>4.822</v>
      </c>
      <c r="V26" s="102"/>
      <c r="W26" s="78">
        <v>4.532</v>
      </c>
      <c r="X26" s="102">
        <v>5.485</v>
      </c>
      <c r="Y26" s="78">
        <v>4.465</v>
      </c>
      <c r="Z26" s="89">
        <v>4.958</v>
      </c>
      <c r="AA26" s="78">
        <v>5.659</v>
      </c>
      <c r="AB26" s="189"/>
      <c r="AC26" s="78">
        <v>5.078</v>
      </c>
      <c r="AD26" s="89"/>
      <c r="AE26" s="78">
        <v>4.322</v>
      </c>
      <c r="AF26" s="89">
        <v>4.859</v>
      </c>
      <c r="AG26" s="78"/>
      <c r="AH26" s="89">
        <v>5.041</v>
      </c>
      <c r="AI26" s="78">
        <v>3.83</v>
      </c>
      <c r="AJ26" s="89">
        <v>4.12</v>
      </c>
      <c r="AK26" s="78">
        <v>4.385</v>
      </c>
      <c r="AL26" s="89">
        <v>4.404</v>
      </c>
      <c r="AM26" s="79">
        <v>5.11</v>
      </c>
    </row>
    <row r="27" spans="1:39" ht="15">
      <c r="A27" s="187">
        <v>41144</v>
      </c>
      <c r="B27" s="85"/>
      <c r="C27" s="89">
        <v>2.5220000000000002</v>
      </c>
      <c r="D27" s="85">
        <v>2.659</v>
      </c>
      <c r="E27" s="89">
        <v>3.105</v>
      </c>
      <c r="F27" s="79">
        <v>3.327</v>
      </c>
      <c r="G27" s="79">
        <v>3.5789999999999997</v>
      </c>
      <c r="H27" s="79">
        <v>3.76</v>
      </c>
      <c r="I27" s="153"/>
      <c r="J27" s="152">
        <f t="shared" si="0"/>
        <v>41144</v>
      </c>
      <c r="K27" s="96">
        <v>4.486</v>
      </c>
      <c r="L27" s="89">
        <v>4.743</v>
      </c>
      <c r="M27" s="78">
        <v>4.983</v>
      </c>
      <c r="N27" s="89">
        <v>4.05</v>
      </c>
      <c r="O27" s="78">
        <v>4.639</v>
      </c>
      <c r="P27" s="89">
        <v>4.793</v>
      </c>
      <c r="Q27" s="78">
        <v>5.261</v>
      </c>
      <c r="R27" s="102"/>
      <c r="S27" s="188"/>
      <c r="T27" s="89">
        <v>5.702</v>
      </c>
      <c r="U27" s="78">
        <v>4.813</v>
      </c>
      <c r="V27" s="102"/>
      <c r="W27" s="78">
        <v>4.545</v>
      </c>
      <c r="X27" s="102">
        <v>5.465</v>
      </c>
      <c r="Y27" s="78">
        <v>4.454</v>
      </c>
      <c r="Z27" s="89">
        <v>4.944</v>
      </c>
      <c r="AA27" s="78">
        <v>5.64</v>
      </c>
      <c r="AB27" s="189"/>
      <c r="AC27" s="78">
        <v>5.058</v>
      </c>
      <c r="AD27" s="89"/>
      <c r="AE27" s="78">
        <v>4.309</v>
      </c>
      <c r="AF27" s="89">
        <v>4.845</v>
      </c>
      <c r="AG27" s="78"/>
      <c r="AH27" s="89">
        <v>5.022</v>
      </c>
      <c r="AI27" s="78"/>
      <c r="AJ27" s="89">
        <v>4.103</v>
      </c>
      <c r="AK27" s="78">
        <v>4.369</v>
      </c>
      <c r="AL27" s="89">
        <v>4.389</v>
      </c>
      <c r="AM27" s="79">
        <v>5.09</v>
      </c>
    </row>
    <row r="28" spans="1:39" ht="15">
      <c r="A28" s="187">
        <v>41145</v>
      </c>
      <c r="B28" s="85"/>
      <c r="C28" s="89">
        <v>2.541</v>
      </c>
      <c r="D28" s="85">
        <v>2.655</v>
      </c>
      <c r="E28" s="89">
        <v>3.085</v>
      </c>
      <c r="F28" s="79">
        <v>3.302</v>
      </c>
      <c r="G28" s="79">
        <v>3.544</v>
      </c>
      <c r="H28" s="79">
        <v>3.709</v>
      </c>
      <c r="I28" s="153"/>
      <c r="J28" s="152">
        <f t="shared" si="0"/>
        <v>41145</v>
      </c>
      <c r="K28" s="96">
        <v>4.466</v>
      </c>
      <c r="L28" s="89">
        <v>4.727</v>
      </c>
      <c r="M28" s="78">
        <v>4.9719999999999995</v>
      </c>
      <c r="N28" s="89">
        <v>4.03</v>
      </c>
      <c r="O28" s="78">
        <v>4.621</v>
      </c>
      <c r="P28" s="89">
        <v>4.774</v>
      </c>
      <c r="Q28" s="78">
        <v>5.224</v>
      </c>
      <c r="R28" s="102"/>
      <c r="S28" s="188"/>
      <c r="T28" s="89">
        <v>5.688</v>
      </c>
      <c r="U28" s="78">
        <v>4.816</v>
      </c>
      <c r="V28" s="102"/>
      <c r="W28" s="78">
        <v>4.535</v>
      </c>
      <c r="X28" s="102">
        <v>5.447</v>
      </c>
      <c r="Y28" s="78">
        <v>4.448</v>
      </c>
      <c r="Z28" s="89">
        <v>4.923</v>
      </c>
      <c r="AA28" s="78">
        <v>5.625</v>
      </c>
      <c r="AB28" s="189"/>
      <c r="AC28" s="78">
        <v>5.042</v>
      </c>
      <c r="AD28" s="89"/>
      <c r="AE28" s="78">
        <v>4.3</v>
      </c>
      <c r="AF28" s="89">
        <v>4.83</v>
      </c>
      <c r="AG28" s="78"/>
      <c r="AH28" s="89">
        <v>5.018</v>
      </c>
      <c r="AI28" s="78"/>
      <c r="AJ28" s="89">
        <v>4.079</v>
      </c>
      <c r="AK28" s="78">
        <v>4.351</v>
      </c>
      <c r="AL28" s="89">
        <v>4.365</v>
      </c>
      <c r="AM28" s="79">
        <v>5.071</v>
      </c>
    </row>
    <row r="29" spans="1:39" ht="15">
      <c r="A29" s="187">
        <v>41148</v>
      </c>
      <c r="B29" s="85"/>
      <c r="C29" s="89">
        <v>2.547</v>
      </c>
      <c r="D29" s="85">
        <v>2.6470000000000002</v>
      </c>
      <c r="E29" s="89">
        <v>3.079</v>
      </c>
      <c r="F29" s="79">
        <v>3.296</v>
      </c>
      <c r="G29" s="79">
        <v>3.5140000000000002</v>
      </c>
      <c r="H29" s="79">
        <v>3.691</v>
      </c>
      <c r="I29" s="153"/>
      <c r="J29" s="152">
        <f t="shared" si="0"/>
        <v>41148</v>
      </c>
      <c r="K29" s="96">
        <v>4.455</v>
      </c>
      <c r="L29" s="89">
        <v>4.712</v>
      </c>
      <c r="M29" s="78">
        <v>4.953</v>
      </c>
      <c r="N29" s="89">
        <v>4.027</v>
      </c>
      <c r="O29" s="78">
        <v>4.614</v>
      </c>
      <c r="P29" s="89">
        <v>4.764</v>
      </c>
      <c r="Q29" s="78">
        <v>5.211</v>
      </c>
      <c r="R29" s="102"/>
      <c r="S29" s="188"/>
      <c r="T29" s="89">
        <v>5.665</v>
      </c>
      <c r="U29" s="78">
        <v>4.792</v>
      </c>
      <c r="V29" s="102"/>
      <c r="W29" s="78">
        <v>4.53</v>
      </c>
      <c r="X29" s="102">
        <v>5.434</v>
      </c>
      <c r="Y29" s="78">
        <v>4.444</v>
      </c>
      <c r="Z29" s="89">
        <v>4.918</v>
      </c>
      <c r="AA29" s="78">
        <v>5.617</v>
      </c>
      <c r="AB29" s="189"/>
      <c r="AC29" s="78">
        <v>5.032</v>
      </c>
      <c r="AD29" s="89"/>
      <c r="AE29" s="78">
        <v>4.288</v>
      </c>
      <c r="AF29" s="89">
        <v>4.816</v>
      </c>
      <c r="AG29" s="78"/>
      <c r="AH29" s="89">
        <v>4.998</v>
      </c>
      <c r="AI29" s="78"/>
      <c r="AJ29" s="89">
        <v>4.072</v>
      </c>
      <c r="AK29" s="78">
        <v>4.338</v>
      </c>
      <c r="AL29" s="89">
        <v>4.361</v>
      </c>
      <c r="AM29" s="79">
        <v>5.061</v>
      </c>
    </row>
    <row r="30" spans="1:39" ht="15">
      <c r="A30" s="187">
        <v>41149</v>
      </c>
      <c r="B30" s="85"/>
      <c r="C30" s="89">
        <v>2.54</v>
      </c>
      <c r="D30" s="85">
        <v>2.625</v>
      </c>
      <c r="E30" s="89">
        <v>3.054</v>
      </c>
      <c r="F30" s="79">
        <v>3.265</v>
      </c>
      <c r="G30" s="79">
        <v>3.479</v>
      </c>
      <c r="H30" s="79">
        <v>3.65</v>
      </c>
      <c r="I30" s="153"/>
      <c r="J30" s="152">
        <f t="shared" si="0"/>
        <v>41149</v>
      </c>
      <c r="K30" s="96">
        <v>4.438</v>
      </c>
      <c r="L30" s="89">
        <v>4.689</v>
      </c>
      <c r="M30" s="78">
        <v>4.916</v>
      </c>
      <c r="N30" s="89">
        <v>4.012</v>
      </c>
      <c r="O30" s="78">
        <v>4.559</v>
      </c>
      <c r="P30" s="89">
        <v>4.726</v>
      </c>
      <c r="Q30" s="78">
        <v>5.166</v>
      </c>
      <c r="R30" s="102"/>
      <c r="S30" s="188"/>
      <c r="T30" s="89">
        <v>5.624</v>
      </c>
      <c r="U30" s="78">
        <v>4.772</v>
      </c>
      <c r="V30" s="102"/>
      <c r="W30" s="78">
        <v>4.505</v>
      </c>
      <c r="X30" s="102">
        <v>5.4030000000000005</v>
      </c>
      <c r="Y30" s="78">
        <v>4.435</v>
      </c>
      <c r="Z30" s="89">
        <v>4.904</v>
      </c>
      <c r="AA30" s="78">
        <v>5.583</v>
      </c>
      <c r="AB30" s="189"/>
      <c r="AC30" s="78">
        <v>4.994</v>
      </c>
      <c r="AD30" s="89"/>
      <c r="AE30" s="78">
        <v>4.28</v>
      </c>
      <c r="AF30" s="89">
        <v>4.786</v>
      </c>
      <c r="AG30" s="78"/>
      <c r="AH30" s="89">
        <v>4.976</v>
      </c>
      <c r="AI30" s="78"/>
      <c r="AJ30" s="89">
        <v>4.063</v>
      </c>
      <c r="AK30" s="78">
        <v>4.318</v>
      </c>
      <c r="AL30" s="89">
        <v>4.315</v>
      </c>
      <c r="AM30" s="79">
        <v>5.018</v>
      </c>
    </row>
    <row r="31" spans="1:39" ht="15">
      <c r="A31" s="187">
        <v>41150</v>
      </c>
      <c r="B31" s="85"/>
      <c r="C31" s="89">
        <v>2.549</v>
      </c>
      <c r="D31" s="85">
        <v>2.626</v>
      </c>
      <c r="E31" s="89">
        <v>3.05</v>
      </c>
      <c r="F31" s="79">
        <v>3.233</v>
      </c>
      <c r="G31" s="79">
        <v>3.46</v>
      </c>
      <c r="H31" s="79">
        <v>3.64</v>
      </c>
      <c r="I31" s="153"/>
      <c r="J31" s="152">
        <f t="shared" si="0"/>
        <v>41150</v>
      </c>
      <c r="K31" s="96">
        <v>4.401</v>
      </c>
      <c r="L31" s="89">
        <v>4.632</v>
      </c>
      <c r="M31" s="78">
        <v>4.819</v>
      </c>
      <c r="N31" s="89">
        <v>3.956</v>
      </c>
      <c r="O31" s="78">
        <v>4.484</v>
      </c>
      <c r="P31" s="89">
        <v>4.682</v>
      </c>
      <c r="Q31" s="78">
        <v>5.099</v>
      </c>
      <c r="R31" s="102"/>
      <c r="S31" s="188"/>
      <c r="T31" s="89">
        <v>5.559</v>
      </c>
      <c r="U31" s="78">
        <v>4.201</v>
      </c>
      <c r="V31" s="102"/>
      <c r="W31" s="78">
        <v>4.206</v>
      </c>
      <c r="X31" s="102">
        <v>5.346</v>
      </c>
      <c r="Y31" s="78">
        <v>4.409</v>
      </c>
      <c r="Z31" s="89">
        <v>4.844</v>
      </c>
      <c r="AA31" s="78">
        <v>5.51</v>
      </c>
      <c r="AB31" s="189"/>
      <c r="AC31" s="78">
        <v>4.932</v>
      </c>
      <c r="AD31" s="89"/>
      <c r="AE31" s="78">
        <v>4.263</v>
      </c>
      <c r="AF31" s="89">
        <v>4.731</v>
      </c>
      <c r="AG31" s="78"/>
      <c r="AH31" s="89">
        <v>4.97</v>
      </c>
      <c r="AI31" s="78">
        <v>3.741</v>
      </c>
      <c r="AJ31" s="89">
        <v>4.02</v>
      </c>
      <c r="AK31" s="78">
        <v>4.274</v>
      </c>
      <c r="AL31" s="89">
        <v>4.234</v>
      </c>
      <c r="AM31" s="79">
        <v>5.007</v>
      </c>
    </row>
    <row r="32" spans="1:39" ht="15">
      <c r="A32" s="187">
        <v>41151</v>
      </c>
      <c r="B32" s="85"/>
      <c r="C32" s="89">
        <v>2.55</v>
      </c>
      <c r="D32" s="85">
        <v>2.569</v>
      </c>
      <c r="E32" s="89">
        <v>2.98</v>
      </c>
      <c r="F32" s="79">
        <v>3.182</v>
      </c>
      <c r="G32" s="79">
        <v>3.427</v>
      </c>
      <c r="H32" s="79">
        <v>3.609</v>
      </c>
      <c r="I32" s="150"/>
      <c r="J32" s="152">
        <f t="shared" si="0"/>
        <v>41151</v>
      </c>
      <c r="K32" s="85">
        <v>4.36</v>
      </c>
      <c r="L32" s="89">
        <v>4.587</v>
      </c>
      <c r="M32" s="78">
        <v>4.7620000000000005</v>
      </c>
      <c r="N32" s="89">
        <v>3.925</v>
      </c>
      <c r="O32" s="78">
        <v>4.446</v>
      </c>
      <c r="P32" s="89">
        <v>4.642</v>
      </c>
      <c r="Q32" s="78">
        <v>5.054</v>
      </c>
      <c r="R32" s="102"/>
      <c r="S32" s="188"/>
      <c r="T32" s="89">
        <v>5.516</v>
      </c>
      <c r="U32" s="78">
        <v>4.174</v>
      </c>
      <c r="V32" s="102"/>
      <c r="W32" s="78">
        <v>4.163</v>
      </c>
      <c r="X32" s="102">
        <v>5.305</v>
      </c>
      <c r="Y32" s="78">
        <v>4.381</v>
      </c>
      <c r="Z32" s="89">
        <v>4.81</v>
      </c>
      <c r="AA32" s="78">
        <v>5.471</v>
      </c>
      <c r="AB32" s="189"/>
      <c r="AC32" s="78">
        <v>4.886</v>
      </c>
      <c r="AD32" s="89"/>
      <c r="AE32" s="78">
        <v>4.235</v>
      </c>
      <c r="AF32" s="89">
        <v>4.692</v>
      </c>
      <c r="AG32" s="78"/>
      <c r="AH32" s="89">
        <v>4.908</v>
      </c>
      <c r="AI32" s="78">
        <v>3.694</v>
      </c>
      <c r="AJ32" s="89">
        <v>3.985</v>
      </c>
      <c r="AK32" s="78">
        <v>4.229</v>
      </c>
      <c r="AL32" s="89">
        <v>4.2</v>
      </c>
      <c r="AM32" s="79">
        <v>4.9719999999999995</v>
      </c>
    </row>
    <row r="33" spans="1:39" ht="15">
      <c r="A33" s="187">
        <v>41152</v>
      </c>
      <c r="B33" s="86"/>
      <c r="C33" s="90">
        <v>2.543</v>
      </c>
      <c r="D33" s="86">
        <v>2.519</v>
      </c>
      <c r="E33" s="90">
        <v>2.905</v>
      </c>
      <c r="F33" s="81">
        <v>3.098</v>
      </c>
      <c r="G33" s="81">
        <v>3.349</v>
      </c>
      <c r="H33" s="81">
        <v>3.5</v>
      </c>
      <c r="I33" s="150"/>
      <c r="J33" s="152">
        <f t="shared" si="0"/>
        <v>41152</v>
      </c>
      <c r="K33" s="86">
        <v>4.38</v>
      </c>
      <c r="L33" s="90">
        <v>4.609</v>
      </c>
      <c r="M33" s="80">
        <v>4.719</v>
      </c>
      <c r="N33" s="90">
        <v>3.922</v>
      </c>
      <c r="O33" s="80">
        <v>4.465</v>
      </c>
      <c r="P33" s="90">
        <v>4.659</v>
      </c>
      <c r="Q33" s="80">
        <v>5.079</v>
      </c>
      <c r="R33" s="103"/>
      <c r="S33" s="190"/>
      <c r="T33" s="90">
        <v>5.536</v>
      </c>
      <c r="U33" s="80">
        <v>4.197</v>
      </c>
      <c r="V33" s="103"/>
      <c r="W33" s="80">
        <v>4.178</v>
      </c>
      <c r="X33" s="103">
        <v>5.322</v>
      </c>
      <c r="Y33" s="80">
        <v>4.385</v>
      </c>
      <c r="Z33" s="90">
        <v>4.83</v>
      </c>
      <c r="AA33" s="80">
        <v>5.49</v>
      </c>
      <c r="AB33" s="191"/>
      <c r="AC33" s="80">
        <v>4.883</v>
      </c>
      <c r="AD33" s="90"/>
      <c r="AE33" s="80">
        <v>4.237</v>
      </c>
      <c r="AF33" s="90">
        <v>4.709</v>
      </c>
      <c r="AG33" s="97"/>
      <c r="AH33" s="90">
        <v>4.904</v>
      </c>
      <c r="AI33" s="90">
        <v>3.665</v>
      </c>
      <c r="AJ33" s="90">
        <v>4.004</v>
      </c>
      <c r="AK33" s="80">
        <v>4.253</v>
      </c>
      <c r="AL33" s="90">
        <v>4.221</v>
      </c>
      <c r="AM33" s="81">
        <v>4.985</v>
      </c>
    </row>
    <row r="34" spans="2:39" ht="15">
      <c r="B34" s="3"/>
      <c r="D34" s="38"/>
      <c r="E34" s="1"/>
      <c r="F34" s="2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235"/>
      <c r="AJ34" s="35"/>
      <c r="AK34" s="35"/>
      <c r="AL34" s="35"/>
      <c r="AM34" s="35"/>
    </row>
    <row r="35" spans="2:39" ht="15">
      <c r="B35" s="214" t="s">
        <v>40</v>
      </c>
      <c r="C35" s="215"/>
      <c r="D35" s="215"/>
      <c r="E35" s="215"/>
      <c r="F35" s="215"/>
      <c r="G35" s="215"/>
      <c r="H35" s="216"/>
      <c r="I35" s="151"/>
      <c r="K35" s="202" t="s">
        <v>40</v>
      </c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4"/>
    </row>
    <row r="36" spans="2:39" ht="15">
      <c r="B36" s="199" t="s">
        <v>41</v>
      </c>
      <c r="C36" s="200"/>
      <c r="D36" s="200"/>
      <c r="E36" s="200"/>
      <c r="F36" s="200"/>
      <c r="G36" s="200"/>
      <c r="H36" s="201"/>
      <c r="I36" s="117"/>
      <c r="K36" s="205" t="s">
        <v>41</v>
      </c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7"/>
    </row>
    <row r="37" spans="1:39" ht="15">
      <c r="A37" s="15"/>
      <c r="B37" s="83" t="s">
        <v>0</v>
      </c>
      <c r="C37" s="87" t="s">
        <v>0</v>
      </c>
      <c r="D37" s="82" t="s">
        <v>0</v>
      </c>
      <c r="E37" s="87" t="s">
        <v>0</v>
      </c>
      <c r="F37" s="84" t="s">
        <v>0</v>
      </c>
      <c r="G37" s="84" t="s">
        <v>0</v>
      </c>
      <c r="H37" s="84" t="s">
        <v>0</v>
      </c>
      <c r="I37" s="75"/>
      <c r="J37" s="35"/>
      <c r="K37" s="82" t="s">
        <v>1</v>
      </c>
      <c r="L37" s="87" t="s">
        <v>1</v>
      </c>
      <c r="M37" s="83" t="s">
        <v>1</v>
      </c>
      <c r="N37" s="87" t="s">
        <v>2</v>
      </c>
      <c r="O37" s="83" t="s">
        <v>2</v>
      </c>
      <c r="P37" s="87" t="s">
        <v>2</v>
      </c>
      <c r="Q37" s="83" t="s">
        <v>2</v>
      </c>
      <c r="R37" s="87" t="s">
        <v>3</v>
      </c>
      <c r="S37" s="83" t="s">
        <v>3</v>
      </c>
      <c r="T37" s="87" t="s">
        <v>3</v>
      </c>
      <c r="U37" s="83" t="s">
        <v>4</v>
      </c>
      <c r="V37" s="87" t="s">
        <v>5</v>
      </c>
      <c r="W37" s="83" t="s">
        <v>6</v>
      </c>
      <c r="X37" s="87" t="s">
        <v>6</v>
      </c>
      <c r="Y37" s="83" t="s">
        <v>7</v>
      </c>
      <c r="Z37" s="87" t="s">
        <v>7</v>
      </c>
      <c r="AA37" s="83" t="s">
        <v>7</v>
      </c>
      <c r="AB37" s="87" t="s">
        <v>8</v>
      </c>
      <c r="AC37" s="83" t="s">
        <v>8</v>
      </c>
      <c r="AD37" s="87" t="s">
        <v>8</v>
      </c>
      <c r="AE37" s="83" t="s">
        <v>9</v>
      </c>
      <c r="AF37" s="87" t="s">
        <v>9</v>
      </c>
      <c r="AG37" s="83" t="s">
        <v>10</v>
      </c>
      <c r="AH37" s="87" t="s">
        <v>10</v>
      </c>
      <c r="AI37" s="98" t="s">
        <v>27</v>
      </c>
      <c r="AJ37" s="87" t="s">
        <v>27</v>
      </c>
      <c r="AK37" s="83" t="s">
        <v>27</v>
      </c>
      <c r="AL37" s="87" t="s">
        <v>28</v>
      </c>
      <c r="AM37" s="84" t="s">
        <v>28</v>
      </c>
    </row>
    <row r="38" spans="1:39" ht="15">
      <c r="A38" s="15"/>
      <c r="B38" s="99">
        <v>40862</v>
      </c>
      <c r="C38" s="92">
        <v>41379</v>
      </c>
      <c r="D38" s="91">
        <v>42109</v>
      </c>
      <c r="E38" s="92">
        <v>43084</v>
      </c>
      <c r="F38" s="93">
        <v>43539</v>
      </c>
      <c r="G38" s="93">
        <v>44331</v>
      </c>
      <c r="H38" s="93">
        <v>45031</v>
      </c>
      <c r="I38" s="76"/>
      <c r="K38" s="91">
        <v>42315</v>
      </c>
      <c r="L38" s="92">
        <v>42689</v>
      </c>
      <c r="M38" s="99">
        <v>43025</v>
      </c>
      <c r="N38" s="92">
        <v>41713</v>
      </c>
      <c r="O38" s="99">
        <v>42444</v>
      </c>
      <c r="P38" s="92">
        <v>42628</v>
      </c>
      <c r="Q38" s="99">
        <v>44005</v>
      </c>
      <c r="R38" s="92">
        <v>41409</v>
      </c>
      <c r="S38" s="99">
        <v>42655</v>
      </c>
      <c r="T38" s="92">
        <v>43872</v>
      </c>
      <c r="U38" s="99">
        <v>41927</v>
      </c>
      <c r="V38" s="92">
        <v>41593</v>
      </c>
      <c r="W38" s="99">
        <v>41774</v>
      </c>
      <c r="X38" s="92">
        <v>42838</v>
      </c>
      <c r="Y38" s="99">
        <v>41362</v>
      </c>
      <c r="Z38" s="92">
        <v>42184</v>
      </c>
      <c r="AA38" s="99">
        <v>43006</v>
      </c>
      <c r="AB38" s="92">
        <v>42781</v>
      </c>
      <c r="AC38" s="99">
        <v>43781</v>
      </c>
      <c r="AD38" s="92">
        <v>43992</v>
      </c>
      <c r="AE38" s="99">
        <v>41355</v>
      </c>
      <c r="AF38" s="92">
        <v>42451</v>
      </c>
      <c r="AG38" s="99">
        <v>41967</v>
      </c>
      <c r="AH38" s="92">
        <v>42927</v>
      </c>
      <c r="AI38" s="100">
        <v>41750</v>
      </c>
      <c r="AJ38" s="92">
        <v>42073</v>
      </c>
      <c r="AK38" s="99">
        <v>42433</v>
      </c>
      <c r="AL38" s="92">
        <v>42079</v>
      </c>
      <c r="AM38" s="101">
        <v>42810</v>
      </c>
    </row>
    <row r="39" spans="1:39" ht="15">
      <c r="A39" s="95">
        <f aca="true" t="shared" si="1" ref="A39:A61">A11</f>
        <v>41122</v>
      </c>
      <c r="B39" s="106">
        <f aca="true" t="shared" si="2" ref="B39:H39">IF(B11&gt;0,((1+B11/200)^2-1)*100,"")</f>
      </c>
      <c r="C39" s="105">
        <f t="shared" si="2"/>
        <v>2.5227126224999896</v>
      </c>
      <c r="D39" s="105">
        <f>IF(D11&gt;0,((1+D11/200)^2-1)*100,"")</f>
        <v>2.62399112249998</v>
      </c>
      <c r="E39" s="114">
        <f t="shared" si="2"/>
        <v>2.99205225000001</v>
      </c>
      <c r="F39" s="107">
        <f t="shared" si="2"/>
        <v>3.1869956100000207</v>
      </c>
      <c r="G39" s="107">
        <f t="shared" si="2"/>
        <v>3.3841568399999966</v>
      </c>
      <c r="H39" s="107">
        <f t="shared" si="2"/>
        <v>3.5519936025000254</v>
      </c>
      <c r="I39" s="108"/>
      <c r="J39" s="152">
        <f>A11</f>
        <v>41122</v>
      </c>
      <c r="K39" s="105">
        <f>IF(K11&gt;0,((1+K11/200)^2-1)*100,"")</f>
        <v>4.569030810000019</v>
      </c>
      <c r="L39" s="114">
        <f aca="true" t="shared" si="3" ref="L39:AC39">IF(L11&gt;0,((1+L11/200)^2-1)*100,"")</f>
        <v>4.905733522500011</v>
      </c>
      <c r="M39" s="106">
        <f t="shared" si="3"/>
        <v>5.109655290000026</v>
      </c>
      <c r="N39" s="114">
        <f t="shared" si="3"/>
        <v>4.185911122500019</v>
      </c>
      <c r="O39" s="106">
        <f t="shared" si="3"/>
        <v>4.7265689600000105</v>
      </c>
      <c r="P39" s="114">
        <f aca="true" t="shared" si="4" ref="P39:Q61">IF(P11&gt;0,((1+P11/200)^2-1)*100,"")</f>
        <v>4.847360249999988</v>
      </c>
      <c r="Q39" s="106">
        <f t="shared" si="4"/>
        <v>5.192715322500008</v>
      </c>
      <c r="R39" s="114">
        <f t="shared" si="3"/>
      </c>
      <c r="S39" s="106">
        <f t="shared" si="3"/>
      </c>
      <c r="T39" s="114">
        <f aca="true" t="shared" si="5" ref="T39:T61">IF(T11&gt;0,((1+T11/200)^2-1)*100,"")</f>
        <v>5.7616844025</v>
      </c>
      <c r="U39" s="106">
        <f t="shared" si="3"/>
        <v>4.966172089999987</v>
      </c>
      <c r="V39" s="114">
        <f t="shared" si="3"/>
      </c>
      <c r="W39" s="106">
        <f t="shared" si="3"/>
        <v>4.667222489999978</v>
      </c>
      <c r="X39" s="114">
        <f t="shared" si="3"/>
        <v>5.539665562500007</v>
      </c>
      <c r="Y39" s="106">
        <f t="shared" si="3"/>
        <v>4.553692522500019</v>
      </c>
      <c r="Z39" s="114">
        <f t="shared" si="3"/>
        <v>5.056350089999984</v>
      </c>
      <c r="AA39" s="106">
        <f t="shared" si="3"/>
        <v>5.6979329025000025</v>
      </c>
      <c r="AB39" s="114">
        <f t="shared" si="3"/>
      </c>
      <c r="AC39" s="106">
        <f t="shared" si="3"/>
        <v>5.049175422499985</v>
      </c>
      <c r="AD39" s="114">
        <f aca="true" t="shared" si="6" ref="AD39:AM39">IF(AD11&gt;0,((1+AD11/200)^2-1)*100,"")</f>
        <v>5.068650090000015</v>
      </c>
      <c r="AE39" s="106">
        <f t="shared" si="6"/>
        <v>4.386067302499996</v>
      </c>
      <c r="AF39" s="114">
        <f t="shared" si="6"/>
        <v>4.965147562499972</v>
      </c>
      <c r="AG39" s="106">
        <f t="shared" si="6"/>
      </c>
      <c r="AH39" s="114">
        <f t="shared" si="6"/>
        <v>5.091201959999991</v>
      </c>
      <c r="AI39" s="106">
        <f t="shared" si="6"/>
        <v>3.9359860100000033</v>
      </c>
      <c r="AJ39" s="114">
        <f t="shared" si="6"/>
        <v>4.189994022499999</v>
      </c>
      <c r="AK39" s="106">
        <f t="shared" si="6"/>
        <v>4.4310267224999755</v>
      </c>
      <c r="AL39" s="114">
        <f t="shared" si="6"/>
        <v>4.49746176000001</v>
      </c>
      <c r="AM39" s="107">
        <f t="shared" si="6"/>
        <v>5.140414439999996</v>
      </c>
    </row>
    <row r="40" spans="1:39" ht="15">
      <c r="A40" s="1">
        <f t="shared" si="1"/>
        <v>41123</v>
      </c>
      <c r="B40" s="108">
        <f aca="true" t="shared" si="7" ref="B40:H49">IF(B12&gt;0,((1+B12/200)^2-1)*100,"")</f>
      </c>
      <c r="C40" s="108">
        <f t="shared" si="7"/>
        <v>2.548027559999988</v>
      </c>
      <c r="D40" s="108">
        <f>IF(D12&gt;0,((1+D12/200)^2-1)*100,"")</f>
        <v>2.6685695025000067</v>
      </c>
      <c r="E40" s="115">
        <f t="shared" si="7"/>
        <v>3.0397557224999927</v>
      </c>
      <c r="F40" s="110">
        <f t="shared" si="7"/>
        <v>3.244904902500001</v>
      </c>
      <c r="G40" s="110">
        <f t="shared" si="7"/>
        <v>3.4787390024999976</v>
      </c>
      <c r="H40" s="110">
        <f t="shared" si="7"/>
        <v>3.6354540224999843</v>
      </c>
      <c r="I40" s="108"/>
      <c r="J40" s="152">
        <f aca="true" t="shared" si="8" ref="J40:J61">A12</f>
        <v>41123</v>
      </c>
      <c r="K40" s="108">
        <f aca="true" t="shared" si="9" ref="K40:AD40">IF(K12&gt;0,((1+K12/200)^2-1)*100,"")</f>
        <v>4.595619840000009</v>
      </c>
      <c r="L40" s="115">
        <f t="shared" si="9"/>
        <v>5.004083122500003</v>
      </c>
      <c r="M40" s="109">
        <f t="shared" si="9"/>
        <v>5.134262249999999</v>
      </c>
      <c r="N40" s="115">
        <f t="shared" si="9"/>
        <v>4.179786922500006</v>
      </c>
      <c r="O40" s="109">
        <f t="shared" si="9"/>
        <v>4.761366090000019</v>
      </c>
      <c r="P40" s="115">
        <f t="shared" si="4"/>
        <v>4.888322249999977</v>
      </c>
      <c r="Q40" s="109">
        <f t="shared" si="4"/>
        <v>5.2542624225</v>
      </c>
      <c r="R40" s="115">
        <f t="shared" si="9"/>
      </c>
      <c r="S40" s="109">
        <f t="shared" si="9"/>
      </c>
      <c r="T40" s="115">
        <f t="shared" si="5"/>
        <v>5.785339040000026</v>
      </c>
      <c r="U40" s="109">
        <f t="shared" si="9"/>
        <v>5.009206760000007</v>
      </c>
      <c r="V40" s="115">
        <f t="shared" si="9"/>
      </c>
      <c r="W40" s="109">
        <f t="shared" si="9"/>
        <v>4.680522822499977</v>
      </c>
      <c r="X40" s="115">
        <f t="shared" si="9"/>
        <v>5.582817622500014</v>
      </c>
      <c r="Y40" s="109">
        <f t="shared" si="9"/>
        <v>4.5393778025</v>
      </c>
      <c r="Z40" s="115">
        <f t="shared" si="9"/>
        <v>5.09017682249997</v>
      </c>
      <c r="AA40" s="109">
        <f t="shared" si="9"/>
        <v>5.741117302499998</v>
      </c>
      <c r="AB40" s="115">
        <f t="shared" si="9"/>
      </c>
      <c r="AC40" s="109">
        <f t="shared" si="9"/>
        <v>5.067625062500025</v>
      </c>
      <c r="AD40" s="115">
        <f t="shared" si="9"/>
      </c>
      <c r="AE40" s="109">
        <f aca="true" t="shared" si="10" ref="AE40:AH48">IF(AE12&gt;0,((1+AE12/200)^2-1)*100,"")</f>
        <v>4.405480409999996</v>
      </c>
      <c r="AF40" s="115">
        <f t="shared" si="10"/>
        <v>4.993836222499981</v>
      </c>
      <c r="AG40" s="109">
        <f t="shared" si="10"/>
      </c>
      <c r="AH40" s="115">
        <f t="shared" si="10"/>
        <v>5.133236902499982</v>
      </c>
      <c r="AI40" s="109">
        <f aca="true" t="shared" si="11" ref="AI40:AM48">IF(AI12&gt;0,((1+AI12/200)^2-1)*100,"")</f>
      </c>
      <c r="AJ40" s="115">
        <f t="shared" si="11"/>
        <v>4.225722809999999</v>
      </c>
      <c r="AK40" s="109">
        <f t="shared" si="11"/>
        <v>4.468841000000001</v>
      </c>
      <c r="AL40" s="115">
        <f t="shared" si="11"/>
        <v>4.536310489999984</v>
      </c>
      <c r="AM40" s="110">
        <f t="shared" si="11"/>
        <v>5.175280250000003</v>
      </c>
    </row>
    <row r="41" spans="1:39" ht="15">
      <c r="A41" s="1">
        <f t="shared" si="1"/>
        <v>41124</v>
      </c>
      <c r="B41" s="108">
        <f t="shared" si="7"/>
      </c>
      <c r="C41" s="108">
        <f t="shared" si="7"/>
        <v>2.543976959999994</v>
      </c>
      <c r="D41" s="108">
        <f t="shared" si="7"/>
        <v>2.6553976099999987</v>
      </c>
      <c r="E41" s="115">
        <f t="shared" si="7"/>
        <v>3.023515002499977</v>
      </c>
      <c r="F41" s="110">
        <f t="shared" si="7"/>
        <v>3.215440249999979</v>
      </c>
      <c r="G41" s="110">
        <f t="shared" si="7"/>
        <v>3.426866010000018</v>
      </c>
      <c r="H41" s="110">
        <f t="shared" si="7"/>
        <v>3.598808722500002</v>
      </c>
      <c r="I41" s="108"/>
      <c r="J41" s="152">
        <f t="shared" si="8"/>
        <v>41124</v>
      </c>
      <c r="K41" s="108">
        <f aca="true" t="shared" si="12" ref="K41:AD41">IF(K13&gt;0,((1+K13/200)^2-1)*100,"")</f>
        <v>4.569030810000019</v>
      </c>
      <c r="L41" s="115">
        <f t="shared" si="12"/>
        <v>4.838144902500008</v>
      </c>
      <c r="M41" s="109">
        <f t="shared" si="12"/>
        <v>4.949780250000013</v>
      </c>
      <c r="N41" s="115">
        <f t="shared" si="12"/>
        <v>4.149168622499988</v>
      </c>
      <c r="O41" s="109">
        <f t="shared" si="12"/>
        <v>4.734756000000018</v>
      </c>
      <c r="P41" s="115">
        <f t="shared" si="4"/>
        <v>4.866816202500024</v>
      </c>
      <c r="Q41" s="109">
        <f t="shared" si="4"/>
        <v>5.227589802500021</v>
      </c>
      <c r="R41" s="115">
        <f t="shared" si="12"/>
      </c>
      <c r="S41" s="109">
        <f t="shared" si="12"/>
      </c>
      <c r="T41" s="115">
        <f t="shared" si="5"/>
        <v>5.762712810000004</v>
      </c>
      <c r="U41" s="109">
        <f t="shared" si="12"/>
        <v>4.977442222500006</v>
      </c>
      <c r="V41" s="115">
        <f t="shared" si="12"/>
      </c>
      <c r="W41" s="109">
        <f t="shared" si="12"/>
        <v>4.662107202499999</v>
      </c>
      <c r="X41" s="115">
        <f t="shared" si="12"/>
        <v>5.559185639999997</v>
      </c>
      <c r="Y41" s="109">
        <f t="shared" si="12"/>
        <v>4.5342656400000125</v>
      </c>
      <c r="Z41" s="115">
        <f t="shared" si="12"/>
        <v>5.06352500249998</v>
      </c>
      <c r="AA41" s="109">
        <f t="shared" si="12"/>
        <v>5.71335489</v>
      </c>
      <c r="AB41" s="115">
        <f t="shared" si="12"/>
      </c>
      <c r="AC41" s="109">
        <f t="shared" si="12"/>
        <v>5.0461006400000175</v>
      </c>
      <c r="AD41" s="115">
        <f t="shared" si="12"/>
      </c>
      <c r="AE41" s="109">
        <f t="shared" si="10"/>
        <v>4.396284502499981</v>
      </c>
      <c r="AF41" s="115">
        <f t="shared" si="10"/>
        <v>4.968221159999997</v>
      </c>
      <c r="AG41" s="109">
        <f t="shared" si="10"/>
      </c>
      <c r="AH41" s="115">
        <f t="shared" si="10"/>
        <v>5.10247880250001</v>
      </c>
      <c r="AI41" s="109">
        <f t="shared" si="11"/>
        <v>3.9155972100000103</v>
      </c>
      <c r="AJ41" s="115">
        <f t="shared" si="11"/>
        <v>4.197139289999985</v>
      </c>
      <c r="AK41" s="109">
        <f t="shared" si="11"/>
        <v>4.44431204000002</v>
      </c>
      <c r="AL41" s="115">
        <f t="shared" si="11"/>
        <v>4.507684409999979</v>
      </c>
      <c r="AM41" s="110">
        <f t="shared" si="11"/>
        <v>5.151693922500011</v>
      </c>
    </row>
    <row r="42" spans="1:39" ht="15">
      <c r="A42" s="1">
        <f t="shared" si="1"/>
        <v>41127</v>
      </c>
      <c r="B42" s="108">
        <f t="shared" si="7"/>
      </c>
      <c r="C42" s="108">
        <f t="shared" si="7"/>
        <v>2.5601798400000098</v>
      </c>
      <c r="D42" s="108">
        <f t="shared" si="7"/>
        <v>2.709103702499993</v>
      </c>
      <c r="E42" s="115">
        <f t="shared" si="7"/>
        <v>3.0884855625000096</v>
      </c>
      <c r="F42" s="110">
        <f t="shared" si="7"/>
        <v>3.2794550224999997</v>
      </c>
      <c r="G42" s="110">
        <f t="shared" si="7"/>
        <v>3.487894410000014</v>
      </c>
      <c r="H42" s="110">
        <f t="shared" si="7"/>
        <v>3.6568334399999847</v>
      </c>
      <c r="I42" s="108"/>
      <c r="J42" s="152">
        <f t="shared" si="8"/>
        <v>41127</v>
      </c>
      <c r="K42" s="108">
        <f aca="true" t="shared" si="13" ref="K42:AD42">IF(K14&gt;0,((1+K14/200)^2-1)*100,"")</f>
        <v>4.624257960000011</v>
      </c>
      <c r="L42" s="115">
        <f t="shared" si="13"/>
        <v>4.894467240000022</v>
      </c>
      <c r="M42" s="109">
        <f t="shared" si="13"/>
        <v>5.002033702499986</v>
      </c>
      <c r="N42" s="115">
        <f t="shared" si="13"/>
        <v>4.211430559999996</v>
      </c>
      <c r="O42" s="109">
        <f t="shared" si="13"/>
        <v>4.792074239999988</v>
      </c>
      <c r="P42" s="115">
        <f t="shared" si="4"/>
        <v>4.917000409999983</v>
      </c>
      <c r="Q42" s="109">
        <f t="shared" si="4"/>
        <v>5.288121000000001</v>
      </c>
      <c r="R42" s="115">
        <f t="shared" si="13"/>
      </c>
      <c r="S42" s="109">
        <f t="shared" si="13"/>
      </c>
      <c r="T42" s="115">
        <f t="shared" si="5"/>
        <v>5.832656250000001</v>
      </c>
      <c r="U42" s="109">
        <f t="shared" si="13"/>
        <v>5.052250250000001</v>
      </c>
      <c r="V42" s="115">
        <f t="shared" si="13"/>
      </c>
      <c r="W42" s="109">
        <f t="shared" si="13"/>
        <v>4.704056249999988</v>
      </c>
      <c r="X42" s="115">
        <f t="shared" si="13"/>
        <v>5.612618239999989</v>
      </c>
      <c r="Y42" s="109">
        <f t="shared" si="13"/>
        <v>4.565963062500011</v>
      </c>
      <c r="Z42" s="115">
        <f t="shared" si="13"/>
        <v>5.118882562499993</v>
      </c>
      <c r="AA42" s="109">
        <f t="shared" si="13"/>
        <v>5.776082562499996</v>
      </c>
      <c r="AB42" s="115">
        <f t="shared" si="13"/>
      </c>
      <c r="AC42" s="109">
        <f t="shared" si="13"/>
        <v>5.1168320225000175</v>
      </c>
      <c r="AD42" s="115">
        <f t="shared" si="13"/>
        <v>5.105554410000002</v>
      </c>
      <c r="AE42" s="109">
        <f t="shared" si="10"/>
        <v>4.4279610000000025</v>
      </c>
      <c r="AF42" s="115">
        <f t="shared" si="10"/>
        <v>5.019454410000024</v>
      </c>
      <c r="AG42" s="109">
        <f t="shared" si="10"/>
      </c>
      <c r="AH42" s="115">
        <f t="shared" si="10"/>
        <v>5.21630624999998</v>
      </c>
      <c r="AI42" s="109">
        <f t="shared" si="11"/>
        <v>3.965553322500015</v>
      </c>
      <c r="AJ42" s="115">
        <f t="shared" si="11"/>
        <v>4.250226090000031</v>
      </c>
      <c r="AK42" s="109">
        <f t="shared" si="11"/>
        <v>4.499506250000018</v>
      </c>
      <c r="AL42" s="115">
        <f t="shared" si="11"/>
        <v>4.559827702500008</v>
      </c>
      <c r="AM42" s="110">
        <f t="shared" si="11"/>
        <v>5.209126122499996</v>
      </c>
    </row>
    <row r="43" spans="1:39" ht="15">
      <c r="A43" s="1">
        <f t="shared" si="1"/>
        <v>41128</v>
      </c>
      <c r="B43" s="108">
        <f t="shared" si="7"/>
      </c>
      <c r="C43" s="108">
        <f t="shared" si="7"/>
        <v>2.5591671225000168</v>
      </c>
      <c r="D43" s="108">
        <f t="shared" si="7"/>
        <v>2.704036490000017</v>
      </c>
      <c r="E43" s="115">
        <f t="shared" si="7"/>
        <v>3.0895008900000187</v>
      </c>
      <c r="F43" s="110">
        <f t="shared" si="7"/>
        <v>3.2794550224999997</v>
      </c>
      <c r="G43" s="110">
        <f t="shared" si="7"/>
        <v>3.489929000000025</v>
      </c>
      <c r="H43" s="110">
        <f t="shared" si="7"/>
        <v>3.651742902499988</v>
      </c>
      <c r="I43" s="108"/>
      <c r="J43" s="152">
        <f t="shared" si="8"/>
        <v>41128</v>
      </c>
      <c r="K43" s="108">
        <f aca="true" t="shared" si="14" ref="K43:AD43">IF(K15&gt;0,((1+K15/200)^2-1)*100,"")</f>
        <v>4.647785062499987</v>
      </c>
      <c r="L43" s="115">
        <f t="shared" si="14"/>
        <v>4.918024702500001</v>
      </c>
      <c r="M43" s="109">
        <f t="shared" si="14"/>
        <v>5.112731002499982</v>
      </c>
      <c r="N43" s="115">
        <f t="shared" si="14"/>
        <v>4.197139289999985</v>
      </c>
      <c r="O43" s="109">
        <f t="shared" si="14"/>
        <v>4.816644000000014</v>
      </c>
      <c r="P43" s="115">
        <f t="shared" si="4"/>
        <v>4.941584809999999</v>
      </c>
      <c r="Q43" s="109">
        <f t="shared" si="4"/>
        <v>5.33635322249999</v>
      </c>
      <c r="R43" s="115">
        <f t="shared" si="14"/>
      </c>
      <c r="S43" s="109">
        <f t="shared" si="14"/>
      </c>
      <c r="T43" s="115">
        <f t="shared" si="5"/>
        <v>5.856318822499973</v>
      </c>
      <c r="U43" s="109">
        <f t="shared" si="14"/>
        <v>5.062499999999992</v>
      </c>
      <c r="V43" s="115">
        <f t="shared" si="14"/>
      </c>
      <c r="W43" s="109">
        <f t="shared" si="14"/>
        <v>4.720428890000017</v>
      </c>
      <c r="X43" s="115">
        <f t="shared" si="14"/>
        <v>5.638311802500007</v>
      </c>
      <c r="Y43" s="109">
        <f t="shared" si="14"/>
        <v>4.570053402499985</v>
      </c>
      <c r="Z43" s="115">
        <f t="shared" si="14"/>
        <v>5.142465210000013</v>
      </c>
      <c r="AA43" s="109">
        <f t="shared" si="14"/>
        <v>5.804881822500008</v>
      </c>
      <c r="AB43" s="115">
        <f t="shared" si="14"/>
      </c>
      <c r="AC43" s="109">
        <f t="shared" si="14"/>
        <v>5.138363689999981</v>
      </c>
      <c r="AD43" s="115">
        <f t="shared" si="14"/>
      </c>
      <c r="AE43" s="109">
        <f t="shared" si="10"/>
        <v>4.42387343999997</v>
      </c>
      <c r="AF43" s="115">
        <f t="shared" si="10"/>
        <v>5.040976102499983</v>
      </c>
      <c r="AG43" s="109">
        <f t="shared" si="10"/>
      </c>
      <c r="AH43" s="115">
        <f t="shared" si="10"/>
        <v>5.229641422499975</v>
      </c>
      <c r="AI43" s="109">
        <f t="shared" si="11"/>
        <v>3.9747302399999906</v>
      </c>
      <c r="AJ43" s="115">
        <f t="shared" si="11"/>
        <v>4.272689959999987</v>
      </c>
      <c r="AK43" s="109">
        <f t="shared" si="11"/>
        <v>4.528131209999975</v>
      </c>
      <c r="AL43" s="115">
        <f t="shared" si="11"/>
        <v>4.581302250000019</v>
      </c>
      <c r="AM43" s="110">
        <f t="shared" si="11"/>
        <v>5.236822249999995</v>
      </c>
    </row>
    <row r="44" spans="1:39" ht="15">
      <c r="A44" s="1">
        <f t="shared" si="1"/>
        <v>41129</v>
      </c>
      <c r="B44" s="108">
        <f t="shared" si="7"/>
      </c>
      <c r="C44" s="108">
        <f t="shared" si="7"/>
        <v>2.5591671225000168</v>
      </c>
      <c r="D44" s="108">
        <f t="shared" si="7"/>
        <v>2.752686890000011</v>
      </c>
      <c r="E44" s="115">
        <f t="shared" si="7"/>
        <v>3.1382424900000094</v>
      </c>
      <c r="F44" s="110">
        <f t="shared" si="7"/>
        <v>3.3262085024999832</v>
      </c>
      <c r="G44" s="110">
        <f t="shared" si="7"/>
        <v>3.557081689999997</v>
      </c>
      <c r="H44" s="110">
        <f t="shared" si="7"/>
        <v>3.7138560000000043</v>
      </c>
      <c r="I44" s="108"/>
      <c r="J44" s="152">
        <f t="shared" si="8"/>
        <v>41129</v>
      </c>
      <c r="K44" s="108">
        <f aca="true" t="shared" si="15" ref="K44:AD44">IF(K16&gt;0,((1+K16/200)^2-1)*100,"")</f>
        <v>4.623235102500023</v>
      </c>
      <c r="L44" s="115">
        <f t="shared" si="15"/>
        <v>4.912903290000004</v>
      </c>
      <c r="M44" s="109">
        <f t="shared" si="15"/>
        <v>5.199894890000012</v>
      </c>
      <c r="N44" s="115">
        <f t="shared" si="15"/>
        <v>4.179786922500006</v>
      </c>
      <c r="O44" s="109">
        <f t="shared" si="15"/>
        <v>4.7951453025000035</v>
      </c>
      <c r="P44" s="115">
        <f t="shared" si="4"/>
        <v>4.919048999999998</v>
      </c>
      <c r="Q44" s="109">
        <f t="shared" si="4"/>
        <v>5.31993250249998</v>
      </c>
      <c r="R44" s="115">
        <f t="shared" si="15"/>
      </c>
      <c r="S44" s="109">
        <f t="shared" si="15"/>
      </c>
      <c r="T44" s="115">
        <f t="shared" si="5"/>
        <v>5.8645499024999825</v>
      </c>
      <c r="U44" s="109">
        <f t="shared" si="15"/>
        <v>5.045075722500014</v>
      </c>
      <c r="V44" s="115">
        <f t="shared" si="15"/>
      </c>
      <c r="W44" s="109">
        <f t="shared" si="15"/>
        <v>4.691777610000014</v>
      </c>
      <c r="X44" s="115">
        <f t="shared" si="15"/>
        <v>5.621867562500005</v>
      </c>
      <c r="Y44" s="109">
        <f t="shared" si="15"/>
        <v>4.554715040000024</v>
      </c>
      <c r="Z44" s="115">
        <f t="shared" si="15"/>
        <v>5.11375624999999</v>
      </c>
      <c r="AA44" s="109">
        <f t="shared" si="15"/>
        <v>5.793567359999985</v>
      </c>
      <c r="AB44" s="115">
        <f t="shared" si="15"/>
      </c>
      <c r="AC44" s="109">
        <f t="shared" si="15"/>
        <v>5.145541402499987</v>
      </c>
      <c r="AD44" s="115">
        <f t="shared" si="15"/>
      </c>
      <c r="AE44" s="109">
        <f t="shared" si="10"/>
        <v>4.410589422499989</v>
      </c>
      <c r="AF44" s="115">
        <f t="shared" si="10"/>
        <v>5.018429622500009</v>
      </c>
      <c r="AG44" s="109">
        <f t="shared" si="10"/>
      </c>
      <c r="AH44" s="115">
        <f t="shared" si="10"/>
        <v>5.187587209999989</v>
      </c>
      <c r="AI44" s="109">
        <f t="shared" si="11"/>
      </c>
      <c r="AJ44" s="115">
        <f t="shared" si="11"/>
        <v>4.243079002500028</v>
      </c>
      <c r="AK44" s="109">
        <f t="shared" si="11"/>
        <v>4.503595289999995</v>
      </c>
      <c r="AL44" s="115">
        <f t="shared" si="11"/>
        <v>4.550624999999986</v>
      </c>
      <c r="AM44" s="110">
        <f t="shared" si="11"/>
        <v>5.220409290000005</v>
      </c>
    </row>
    <row r="45" spans="1:39" ht="15">
      <c r="A45" s="1">
        <f t="shared" si="1"/>
        <v>41130</v>
      </c>
      <c r="B45" s="108">
        <f t="shared" si="7"/>
      </c>
      <c r="C45" s="108">
        <f t="shared" si="7"/>
        <v>2.5389138224999996</v>
      </c>
      <c r="D45" s="108">
        <f t="shared" si="7"/>
        <v>2.7222790399999974</v>
      </c>
      <c r="E45" s="115">
        <f t="shared" si="7"/>
        <v>3.139258062499972</v>
      </c>
      <c r="F45" s="110">
        <f t="shared" si="7"/>
        <v>3.347555999999985</v>
      </c>
      <c r="G45" s="110">
        <f t="shared" si="7"/>
        <v>3.5896484100000015</v>
      </c>
      <c r="H45" s="110">
        <f t="shared" si="7"/>
        <v>3.7576518225000077</v>
      </c>
      <c r="I45" s="108"/>
      <c r="J45" s="152">
        <f t="shared" si="8"/>
        <v>41130</v>
      </c>
      <c r="K45" s="108">
        <f aca="true" t="shared" si="16" ref="K45:AD45">IF(K17&gt;0,((1+K17/200)^2-1)*100,"")</f>
        <v>4.563917922499994</v>
      </c>
      <c r="L45" s="115">
        <f t="shared" si="16"/>
        <v>4.852480062500009</v>
      </c>
      <c r="M45" s="109">
        <f t="shared" si="16"/>
        <v>5.152719359999991</v>
      </c>
      <c r="N45" s="115">
        <f t="shared" si="16"/>
        <v>4.108351222499995</v>
      </c>
      <c r="O45" s="109">
        <f t="shared" si="16"/>
        <v>4.737826222499986</v>
      </c>
      <c r="P45" s="115">
        <f t="shared" si="4"/>
        <v>4.866816202500024</v>
      </c>
      <c r="Q45" s="109">
        <f t="shared" si="4"/>
        <v>5.318906250000022</v>
      </c>
      <c r="R45" s="115">
        <f t="shared" si="16"/>
      </c>
      <c r="S45" s="109">
        <f t="shared" si="16"/>
      </c>
      <c r="T45" s="115">
        <f t="shared" si="5"/>
        <v>5.830598760000005</v>
      </c>
      <c r="U45" s="109">
        <f t="shared" si="16"/>
        <v>4.965147562499972</v>
      </c>
      <c r="V45" s="115">
        <f t="shared" si="16"/>
      </c>
      <c r="W45" s="109">
        <f t="shared" si="16"/>
        <v>4.621189402500003</v>
      </c>
      <c r="X45" s="115">
        <f t="shared" si="16"/>
        <v>5.573570010000006</v>
      </c>
      <c r="Y45" s="109">
        <f t="shared" si="16"/>
        <v>4.514840562499978</v>
      </c>
      <c r="Z45" s="115">
        <f t="shared" si="16"/>
        <v>5.054300160000014</v>
      </c>
      <c r="AA45" s="109">
        <f t="shared" si="16"/>
        <v>5.75140060249999</v>
      </c>
      <c r="AB45" s="115">
        <f t="shared" si="16"/>
      </c>
      <c r="AC45" s="109">
        <f t="shared" si="16"/>
        <v>5.115806760000008</v>
      </c>
      <c r="AD45" s="115">
        <f t="shared" si="16"/>
      </c>
      <c r="AE45" s="109">
        <f t="shared" si="10"/>
        <v>4.368699209999982</v>
      </c>
      <c r="AF45" s="115">
        <f t="shared" si="10"/>
        <v>4.9528536224999975</v>
      </c>
      <c r="AG45" s="109">
        <f t="shared" si="10"/>
      </c>
      <c r="AH45" s="115">
        <f t="shared" si="10"/>
        <v>5.145541402499987</v>
      </c>
      <c r="AI45" s="109">
        <f t="shared" si="11"/>
      </c>
      <c r="AJ45" s="115">
        <f t="shared" si="11"/>
        <v>4.179786922500006</v>
      </c>
      <c r="AK45" s="109">
        <f t="shared" si="11"/>
        <v>4.44533402249998</v>
      </c>
      <c r="AL45" s="115">
        <f t="shared" si="11"/>
        <v>4.485195240000017</v>
      </c>
      <c r="AM45" s="110">
        <f t="shared" si="11"/>
        <v>5.172203622500016</v>
      </c>
    </row>
    <row r="46" spans="1:39" ht="15">
      <c r="A46" s="1">
        <f t="shared" si="1"/>
        <v>41131</v>
      </c>
      <c r="B46" s="108">
        <f t="shared" si="7"/>
      </c>
      <c r="C46" s="108">
        <f t="shared" si="7"/>
        <v>2.5429643224999854</v>
      </c>
      <c r="D46" s="108">
        <f t="shared" si="7"/>
        <v>2.653371240000002</v>
      </c>
      <c r="E46" s="115">
        <f t="shared" si="7"/>
        <v>3.077317289999981</v>
      </c>
      <c r="F46" s="110">
        <f t="shared" si="7"/>
        <v>3.2926668899999845</v>
      </c>
      <c r="G46" s="110">
        <f t="shared" si="7"/>
        <v>3.5469056399999754</v>
      </c>
      <c r="H46" s="110">
        <f t="shared" si="7"/>
        <v>3.719966489999993</v>
      </c>
      <c r="I46" s="108"/>
      <c r="J46" s="152">
        <f t="shared" si="8"/>
        <v>41131</v>
      </c>
      <c r="K46" s="108">
        <f aca="true" t="shared" si="17" ref="K46:AD46">IF(K18&gt;0,((1+K18/200)^2-1)*100,"")</f>
        <v>4.469863102500016</v>
      </c>
      <c r="L46" s="115">
        <f t="shared" si="17"/>
        <v>4.760342562499997</v>
      </c>
      <c r="M46" s="109">
        <f t="shared" si="17"/>
        <v>5.071725202499988</v>
      </c>
      <c r="N46" s="115">
        <f t="shared" si="17"/>
        <v>4.0491802025000245</v>
      </c>
      <c r="O46" s="109">
        <f t="shared" si="17"/>
        <v>4.643693202500021</v>
      </c>
      <c r="P46" s="115">
        <f t="shared" si="4"/>
        <v>4.777743209999974</v>
      </c>
      <c r="Q46" s="109">
        <f t="shared" si="4"/>
        <v>5.247080999999998</v>
      </c>
      <c r="R46" s="115">
        <f t="shared" si="17"/>
      </c>
      <c r="S46" s="109">
        <f t="shared" si="17"/>
      </c>
      <c r="T46" s="115">
        <f t="shared" si="5"/>
        <v>5.758599209999993</v>
      </c>
      <c r="U46" s="109">
        <f t="shared" si="17"/>
        <v>4.865792160000004</v>
      </c>
      <c r="V46" s="115">
        <f t="shared" si="17"/>
      </c>
      <c r="W46" s="109">
        <f t="shared" si="17"/>
        <v>4.553692522500019</v>
      </c>
      <c r="X46" s="115">
        <f t="shared" si="17"/>
        <v>5.483170250000002</v>
      </c>
      <c r="Y46" s="109">
        <f t="shared" si="17"/>
        <v>4.489283999999993</v>
      </c>
      <c r="Z46" s="115">
        <f t="shared" si="17"/>
        <v>4.962074010000017</v>
      </c>
      <c r="AA46" s="109">
        <f t="shared" si="17"/>
        <v>5.668120249999986</v>
      </c>
      <c r="AB46" s="115">
        <f t="shared" si="17"/>
      </c>
      <c r="AC46" s="109">
        <f t="shared" si="17"/>
        <v>5.0461006400000175</v>
      </c>
      <c r="AD46" s="115">
        <f t="shared" si="17"/>
      </c>
      <c r="AE46" s="109">
        <f t="shared" si="10"/>
        <v>4.33294592250002</v>
      </c>
      <c r="AF46" s="115">
        <f t="shared" si="10"/>
        <v>4.836097102499992</v>
      </c>
      <c r="AG46" s="109">
        <f t="shared" si="10"/>
      </c>
      <c r="AH46" s="115">
        <f t="shared" si="10"/>
        <v>5.033801960000028</v>
      </c>
      <c r="AI46" s="109">
        <f t="shared" si="11"/>
      </c>
      <c r="AJ46" s="115">
        <f t="shared" si="11"/>
        <v>4.085905062499995</v>
      </c>
      <c r="AK46" s="109">
        <f t="shared" si="11"/>
        <v>4.347246502500024</v>
      </c>
      <c r="AL46" s="115">
        <f t="shared" si="11"/>
        <v>4.395262760000018</v>
      </c>
      <c r="AM46" s="110">
        <f t="shared" si="11"/>
        <v>5.081975902500013</v>
      </c>
    </row>
    <row r="47" spans="1:39" ht="15">
      <c r="A47" s="1">
        <f t="shared" si="1"/>
        <v>41134</v>
      </c>
      <c r="B47" s="108">
        <f t="shared" si="7"/>
      </c>
      <c r="C47" s="108">
        <f t="shared" si="7"/>
        <v>2.544989602500003</v>
      </c>
      <c r="D47" s="108">
        <f t="shared" si="7"/>
        <v>2.6553976099999987</v>
      </c>
      <c r="E47" s="115">
        <f t="shared" si="7"/>
        <v>3.080363122499996</v>
      </c>
      <c r="F47" s="110">
        <f t="shared" si="7"/>
        <v>3.294699560000014</v>
      </c>
      <c r="G47" s="110">
        <f t="shared" si="7"/>
        <v>3.5377476225000093</v>
      </c>
      <c r="H47" s="110">
        <f t="shared" si="7"/>
        <v>3.6934889999999942</v>
      </c>
      <c r="I47" s="108"/>
      <c r="J47" s="152">
        <f t="shared" si="8"/>
        <v>41134</v>
      </c>
      <c r="K47" s="108">
        <f aca="true" t="shared" si="18" ref="K47:AD47">IF(K19&gt;0,((1+K19/200)^2-1)*100,"")</f>
        <v>4.469863102500016</v>
      </c>
      <c r="L47" s="115">
        <f t="shared" si="18"/>
        <v>4.763413159999974</v>
      </c>
      <c r="M47" s="109">
        <f t="shared" si="18"/>
        <v>5.074800360000009</v>
      </c>
      <c r="N47" s="115">
        <f t="shared" si="18"/>
        <v>4.054280490000006</v>
      </c>
      <c r="O47" s="109">
        <f t="shared" si="18"/>
        <v>4.6467620899999895</v>
      </c>
      <c r="P47" s="115">
        <f t="shared" si="4"/>
        <v>4.775696000000007</v>
      </c>
      <c r="Q47" s="109">
        <f t="shared" si="4"/>
        <v>5.2440033224999905</v>
      </c>
      <c r="R47" s="115">
        <f t="shared" si="18"/>
      </c>
      <c r="S47" s="109">
        <f t="shared" si="18"/>
      </c>
      <c r="T47" s="115">
        <f t="shared" si="5"/>
        <v>5.7534573224999885</v>
      </c>
      <c r="U47" s="109">
        <f t="shared" si="18"/>
        <v>4.859648010000028</v>
      </c>
      <c r="V47" s="115">
        <f t="shared" si="18"/>
      </c>
      <c r="W47" s="109">
        <f t="shared" si="18"/>
        <v>4.552670010000015</v>
      </c>
      <c r="X47" s="115">
        <f t="shared" si="18"/>
        <v>5.479062089999975</v>
      </c>
      <c r="Y47" s="109">
        <f t="shared" si="18"/>
        <v>4.49746176000001</v>
      </c>
      <c r="Z47" s="115">
        <f t="shared" si="18"/>
        <v>4.961049502500003</v>
      </c>
      <c r="AA47" s="109">
        <f t="shared" si="18"/>
        <v>5.670176160000007</v>
      </c>
      <c r="AB47" s="115">
        <f t="shared" si="18"/>
      </c>
      <c r="AC47" s="109">
        <f t="shared" si="18"/>
        <v>5.048150489999981</v>
      </c>
      <c r="AD47" s="115">
        <f t="shared" si="18"/>
      </c>
      <c r="AE47" s="109">
        <f t="shared" si="10"/>
        <v>4.336010249999989</v>
      </c>
      <c r="AF47" s="115">
        <f t="shared" si="10"/>
        <v>4.844288422499998</v>
      </c>
      <c r="AG47" s="109">
        <f t="shared" si="10"/>
      </c>
      <c r="AH47" s="115">
        <f t="shared" si="10"/>
        <v>5.049175422499985</v>
      </c>
      <c r="AI47" s="109">
        <f t="shared" si="11"/>
      </c>
      <c r="AJ47" s="115">
        <f t="shared" si="11"/>
        <v>4.0869252899999875</v>
      </c>
      <c r="AK47" s="109">
        <f t="shared" si="11"/>
        <v>4.347246502500024</v>
      </c>
      <c r="AL47" s="115">
        <f t="shared" si="11"/>
        <v>4.396284502499981</v>
      </c>
      <c r="AM47" s="110">
        <f t="shared" si="11"/>
        <v>5.083000999999987</v>
      </c>
    </row>
    <row r="48" spans="1:39" ht="15">
      <c r="A48" s="1">
        <f t="shared" si="1"/>
        <v>41135</v>
      </c>
      <c r="B48" s="108">
        <f t="shared" si="7"/>
      </c>
      <c r="C48" s="108">
        <f t="shared" si="7"/>
        <v>2.537901209999993</v>
      </c>
      <c r="D48" s="108">
        <f t="shared" si="7"/>
        <v>2.656410802500009</v>
      </c>
      <c r="E48" s="115">
        <f t="shared" si="7"/>
        <v>3.0844243024999773</v>
      </c>
      <c r="F48" s="110">
        <f t="shared" si="7"/>
        <v>3.298764959999989</v>
      </c>
      <c r="G48" s="110">
        <f t="shared" si="7"/>
        <v>3.5489408099999897</v>
      </c>
      <c r="H48" s="110">
        <f t="shared" si="7"/>
        <v>3.7026539025000194</v>
      </c>
      <c r="I48" s="108"/>
      <c r="J48" s="152">
        <f t="shared" si="8"/>
        <v>41135</v>
      </c>
      <c r="K48" s="108">
        <f aca="true" t="shared" si="19" ref="K48:AD48">IF(K20&gt;0,((1+K20/200)^2-1)*100,"")</f>
        <v>4.498484002500014</v>
      </c>
      <c r="L48" s="115">
        <f t="shared" si="19"/>
        <v>4.7930979225</v>
      </c>
      <c r="M48" s="109">
        <f t="shared" si="19"/>
        <v>5.107604840000013</v>
      </c>
      <c r="N48" s="115">
        <f t="shared" si="19"/>
        <v>4.067541822499998</v>
      </c>
      <c r="O48" s="109">
        <f t="shared" si="19"/>
        <v>4.672337902500012</v>
      </c>
      <c r="P48" s="115">
        <f t="shared" si="4"/>
        <v>4.80333502250001</v>
      </c>
      <c r="Q48" s="109">
        <f t="shared" si="4"/>
        <v>5.278886302499997</v>
      </c>
      <c r="R48" s="115">
        <f t="shared" si="19"/>
      </c>
      <c r="S48" s="109">
        <f t="shared" si="19"/>
      </c>
      <c r="T48" s="115">
        <f t="shared" si="5"/>
        <v>5.786367562499972</v>
      </c>
      <c r="U48" s="109">
        <f t="shared" si="19"/>
        <v>4.876032809999997</v>
      </c>
      <c r="V48" s="115">
        <f t="shared" si="19"/>
      </c>
      <c r="W48" s="109">
        <f t="shared" si="19"/>
        <v>4.572098602500008</v>
      </c>
      <c r="X48" s="115">
        <f t="shared" si="19"/>
        <v>5.5088480624999825</v>
      </c>
      <c r="Y48" s="109">
        <f t="shared" si="19"/>
        <v>4.503595289999995</v>
      </c>
      <c r="Z48" s="115">
        <f t="shared" si="19"/>
        <v>4.986663689999982</v>
      </c>
      <c r="AA48" s="109">
        <f t="shared" si="19"/>
        <v>5.699989102500003</v>
      </c>
      <c r="AB48" s="115">
        <f t="shared" si="19"/>
      </c>
      <c r="AC48" s="109">
        <f t="shared" si="19"/>
        <v>5.078900640000006</v>
      </c>
      <c r="AD48" s="115">
        <f t="shared" si="19"/>
      </c>
      <c r="AE48" s="109">
        <f t="shared" si="10"/>
        <v>4.340096090000012</v>
      </c>
      <c r="AF48" s="115">
        <f t="shared" si="10"/>
        <v>4.876032809999997</v>
      </c>
      <c r="AG48" s="109">
        <f t="shared" si="10"/>
      </c>
      <c r="AH48" s="115">
        <f t="shared" si="10"/>
        <v>5.0737753025000165</v>
      </c>
      <c r="AI48" s="109">
        <f t="shared" si="11"/>
      </c>
      <c r="AJ48" s="115">
        <f t="shared" si="11"/>
        <v>4.11447332249999</v>
      </c>
      <c r="AK48" s="109">
        <f t="shared" si="11"/>
        <v>4.375850602499987</v>
      </c>
      <c r="AL48" s="115">
        <f t="shared" si="11"/>
        <v>4.42387343999997</v>
      </c>
      <c r="AM48" s="110">
        <f t="shared" si="11"/>
        <v>5.112731002499982</v>
      </c>
    </row>
    <row r="49" spans="1:39" ht="15">
      <c r="A49" s="1">
        <f t="shared" si="1"/>
        <v>41136</v>
      </c>
      <c r="B49" s="108">
        <f t="shared" si="7"/>
      </c>
      <c r="C49" s="108">
        <f t="shared" si="7"/>
        <v>2.547014902500022</v>
      </c>
      <c r="D49" s="108">
        <f t="shared" si="7"/>
        <v>2.6645165225000156</v>
      </c>
      <c r="E49" s="115">
        <f t="shared" si="7"/>
        <v>3.092546902499982</v>
      </c>
      <c r="F49" s="110">
        <f t="shared" si="7"/>
        <v>3.3068960000000036</v>
      </c>
      <c r="G49" s="110">
        <f t="shared" si="7"/>
        <v>3.558099322500019</v>
      </c>
      <c r="H49" s="110">
        <f t="shared" si="7"/>
        <v>3.708764062500003</v>
      </c>
      <c r="I49" s="108"/>
      <c r="J49" s="152">
        <f t="shared" si="8"/>
        <v>41136</v>
      </c>
      <c r="K49" s="108">
        <f aca="true" t="shared" si="20" ref="K49:AD49">IF(K21&gt;0,((1+K21/200)^2-1)*100,"")</f>
        <v>4.5393778025</v>
      </c>
      <c r="L49" s="115">
        <f t="shared" si="20"/>
        <v>4.801287562500001</v>
      </c>
      <c r="M49" s="109">
        <f t="shared" si="20"/>
        <v>5.066600040000013</v>
      </c>
      <c r="N49" s="115">
        <f t="shared" si="20"/>
        <v>4.075703062500002</v>
      </c>
      <c r="O49" s="109">
        <f t="shared" si="20"/>
        <v>4.684615402500003</v>
      </c>
      <c r="P49" s="115">
        <f t="shared" si="4"/>
        <v>4.845312360000009</v>
      </c>
      <c r="Q49" s="109">
        <f t="shared" si="4"/>
        <v>5.315827522499994</v>
      </c>
      <c r="R49" s="115">
        <f t="shared" si="20"/>
      </c>
      <c r="S49" s="109">
        <f t="shared" si="20"/>
      </c>
      <c r="T49" s="115">
        <f t="shared" si="5"/>
        <v>5.786367562499972</v>
      </c>
      <c r="U49" s="109">
        <f t="shared" si="20"/>
        <v>4.880129210000006</v>
      </c>
      <c r="V49" s="115">
        <f t="shared" si="20"/>
      </c>
      <c r="W49" s="109">
        <f t="shared" si="20"/>
        <v>4.587438240000008</v>
      </c>
      <c r="X49" s="115">
        <f t="shared" si="20"/>
        <v>5.54069289000001</v>
      </c>
      <c r="Y49" s="109">
        <f t="shared" si="20"/>
        <v>4.518929902500002</v>
      </c>
      <c r="Z49" s="115">
        <f t="shared" si="20"/>
        <v>5.007157289999986</v>
      </c>
      <c r="AA49" s="109">
        <f t="shared" si="20"/>
        <v>5.711298559999989</v>
      </c>
      <c r="AB49" s="115">
        <f t="shared" si="20"/>
      </c>
      <c r="AC49" s="109">
        <f t="shared" si="20"/>
        <v>5.105554410000002</v>
      </c>
      <c r="AD49" s="115">
        <f t="shared" si="20"/>
      </c>
      <c r="AE49" s="109">
        <f aca="true" t="shared" si="21" ref="AE49:AM58">IF(AE21&gt;0,((1+AE21/200)^2-1)*100,"")</f>
        <v>4.371764062499994</v>
      </c>
      <c r="AF49" s="115">
        <f t="shared" si="21"/>
        <v>4.903685062499985</v>
      </c>
      <c r="AG49" s="109">
        <f t="shared" si="21"/>
      </c>
      <c r="AH49" s="115">
        <f t="shared" si="21"/>
        <v>5.083000999999987</v>
      </c>
      <c r="AI49" s="109">
        <f t="shared" si="21"/>
        <v>3.832024040000004</v>
      </c>
      <c r="AJ49" s="115">
        <f t="shared" si="21"/>
        <v>4.163456602499993</v>
      </c>
      <c r="AK49" s="109">
        <f t="shared" si="21"/>
        <v>4.4177422499999786</v>
      </c>
      <c r="AL49" s="115">
        <f t="shared" si="21"/>
        <v>4.447378002499991</v>
      </c>
      <c r="AM49" s="110">
        <f t="shared" si="21"/>
        <v>5.153744802499993</v>
      </c>
    </row>
    <row r="50" spans="1:39" ht="15">
      <c r="A50" s="1">
        <f t="shared" si="1"/>
        <v>41137</v>
      </c>
      <c r="B50" s="108">
        <f aca="true" t="shared" si="22" ref="B50:H59">IF(B22&gt;0,((1+B22/200)^2-1)*100,"")</f>
      </c>
      <c r="C50" s="108">
        <f t="shared" si="22"/>
        <v>2.544989602500003</v>
      </c>
      <c r="D50" s="108">
        <f t="shared" si="22"/>
        <v>2.7384960000000014</v>
      </c>
      <c r="E50" s="115">
        <f t="shared" si="22"/>
        <v>3.1890272399999864</v>
      </c>
      <c r="F50" s="110">
        <f t="shared" si="22"/>
        <v>3.425849022500005</v>
      </c>
      <c r="G50" s="110">
        <f t="shared" si="22"/>
        <v>3.6945073025000053</v>
      </c>
      <c r="H50" s="110">
        <f t="shared" si="22"/>
        <v>3.896229702500009</v>
      </c>
      <c r="I50" s="108"/>
      <c r="J50" s="152">
        <f t="shared" si="8"/>
        <v>41137</v>
      </c>
      <c r="K50" s="108">
        <f aca="true" t="shared" si="23" ref="K50:AD50">IF(K22&gt;0,((1+K22/200)^2-1)*100,"")</f>
        <v>4.615052422499999</v>
      </c>
      <c r="L50" s="115">
        <f t="shared" si="23"/>
        <v>4.892418890000005</v>
      </c>
      <c r="M50" s="109">
        <f t="shared" si="23"/>
        <v>5.2357964024999815</v>
      </c>
      <c r="N50" s="115">
        <f t="shared" si="23"/>
        <v>4.109371559999997</v>
      </c>
      <c r="O50" s="109">
        <f t="shared" si="23"/>
        <v>4.768530922500003</v>
      </c>
      <c r="P50" s="115">
        <f t="shared" si="4"/>
        <v>4.93338968999999</v>
      </c>
      <c r="Q50" s="109">
        <f t="shared" si="4"/>
        <v>5.440038559999993</v>
      </c>
      <c r="R50" s="115">
        <f t="shared" si="23"/>
      </c>
      <c r="S50" s="109">
        <f t="shared" si="23"/>
      </c>
      <c r="T50" s="115">
        <f t="shared" si="5"/>
        <v>5.905710102499984</v>
      </c>
      <c r="U50" s="109">
        <f t="shared" si="23"/>
        <v>4.9549025624999965</v>
      </c>
      <c r="V50" s="115">
        <f t="shared" si="23"/>
      </c>
      <c r="W50" s="109">
        <f t="shared" si="23"/>
        <v>4.63346390249999</v>
      </c>
      <c r="X50" s="115">
        <f t="shared" si="23"/>
        <v>5.636256202500012</v>
      </c>
      <c r="Y50" s="109">
        <f t="shared" si="23"/>
        <v>4.5219969599999965</v>
      </c>
      <c r="Z50" s="115">
        <f t="shared" si="23"/>
        <v>5.0799257225000005</v>
      </c>
      <c r="AA50" s="109">
        <f t="shared" si="23"/>
        <v>5.814139559999987</v>
      </c>
      <c r="AB50" s="115">
        <f t="shared" si="23"/>
      </c>
      <c r="AC50" s="109">
        <f t="shared" si="23"/>
        <v>5.217332002499986</v>
      </c>
      <c r="AD50" s="115">
        <f t="shared" si="23"/>
        <v>5.2850427224999885</v>
      </c>
      <c r="AE50" s="109">
        <f t="shared" si="21"/>
        <v>4.378915560000007</v>
      </c>
      <c r="AF50" s="115">
        <f t="shared" si="21"/>
        <v>4.9876883224999835</v>
      </c>
      <c r="AG50" s="109">
        <f t="shared" si="21"/>
      </c>
      <c r="AH50" s="115">
        <f t="shared" si="21"/>
        <v>5.183484809999994</v>
      </c>
      <c r="AI50" s="109">
        <f t="shared" si="21"/>
        <v>3.903364890000005</v>
      </c>
      <c r="AJ50" s="115">
        <f t="shared" si="21"/>
        <v>4.222660102500031</v>
      </c>
      <c r="AK50" s="109">
        <f t="shared" si="21"/>
        <v>4.501550759999984</v>
      </c>
      <c r="AL50" s="115">
        <f t="shared" si="21"/>
        <v>4.512795922500024</v>
      </c>
      <c r="AM50" s="110">
        <f t="shared" si="21"/>
        <v>5.248106902500016</v>
      </c>
    </row>
    <row r="51" spans="1:39" ht="15">
      <c r="A51" s="1">
        <f t="shared" si="1"/>
        <v>41138</v>
      </c>
      <c r="B51" s="108">
        <f t="shared" si="22"/>
      </c>
      <c r="C51" s="108">
        <f t="shared" si="22"/>
        <v>2.5429643224999854</v>
      </c>
      <c r="D51" s="108">
        <f t="shared" si="22"/>
        <v>2.7121440900000238</v>
      </c>
      <c r="E51" s="115">
        <f t="shared" si="22"/>
        <v>3.1676961224999856</v>
      </c>
      <c r="F51" s="110">
        <f t="shared" si="22"/>
        <v>3.399409102500006</v>
      </c>
      <c r="G51" s="110">
        <f t="shared" si="22"/>
        <v>3.6802515225</v>
      </c>
      <c r="H51" s="110">
        <f t="shared" si="22"/>
        <v>3.85036648999999</v>
      </c>
      <c r="I51" s="108"/>
      <c r="J51" s="152">
        <f t="shared" si="8"/>
        <v>41138</v>
      </c>
      <c r="K51" s="108">
        <f aca="true" t="shared" si="24" ref="K51:AD51">IF(K23&gt;0,((1+K23/200)^2-1)*100,"")</f>
        <v>4.604824522499995</v>
      </c>
      <c r="L51" s="115">
        <f t="shared" si="24"/>
        <v>4.880129210000006</v>
      </c>
      <c r="M51" s="109">
        <f t="shared" si="24"/>
        <v>5.218357759999992</v>
      </c>
      <c r="N51" s="115">
        <f t="shared" si="24"/>
        <v>4.118554822500009</v>
      </c>
      <c r="O51" s="109">
        <f t="shared" si="24"/>
        <v>4.756248502500027</v>
      </c>
      <c r="P51" s="115">
        <f t="shared" si="4"/>
        <v>4.920073302499994</v>
      </c>
      <c r="Q51" s="109">
        <f t="shared" si="4"/>
        <v>5.4328508025</v>
      </c>
      <c r="R51" s="115">
        <f t="shared" si="24"/>
      </c>
      <c r="S51" s="109">
        <f t="shared" si="24"/>
      </c>
      <c r="T51" s="115">
        <f t="shared" si="5"/>
        <v>5.8933612024999915</v>
      </c>
      <c r="U51" s="109">
        <f t="shared" si="24"/>
        <v>4.945682489999981</v>
      </c>
      <c r="V51" s="115">
        <f t="shared" si="24"/>
      </c>
      <c r="W51" s="109">
        <f t="shared" si="24"/>
        <v>4.636532640000013</v>
      </c>
      <c r="X51" s="115">
        <f t="shared" si="24"/>
        <v>5.6208398399999915</v>
      </c>
      <c r="Y51" s="109">
        <f t="shared" si="24"/>
        <v>4.5271088225000256</v>
      </c>
      <c r="Z51" s="115">
        <f t="shared" si="24"/>
        <v>5.067625062500025</v>
      </c>
      <c r="AA51" s="109">
        <f t="shared" si="24"/>
        <v>5.7976816400000075</v>
      </c>
      <c r="AB51" s="115">
        <f t="shared" si="24"/>
      </c>
      <c r="AC51" s="109">
        <f t="shared" si="24"/>
        <v>5.200920562499989</v>
      </c>
      <c r="AD51" s="115">
        <f t="shared" si="24"/>
      </c>
      <c r="AE51" s="109">
        <f t="shared" si="21"/>
        <v>4.384023922499991</v>
      </c>
      <c r="AF51" s="115">
        <f t="shared" si="21"/>
        <v>4.975393062500011</v>
      </c>
      <c r="AG51" s="109">
        <f t="shared" si="21"/>
      </c>
      <c r="AH51" s="115">
        <f t="shared" si="21"/>
        <v>5.169127039999988</v>
      </c>
      <c r="AI51" s="109">
        <f t="shared" si="21"/>
        <v>3.8738064224999924</v>
      </c>
      <c r="AJ51" s="115">
        <f t="shared" si="21"/>
        <v>4.213472250000017</v>
      </c>
      <c r="AK51" s="109">
        <f t="shared" si="21"/>
        <v>4.489283999999993</v>
      </c>
      <c r="AL51" s="115">
        <f t="shared" si="21"/>
        <v>4.502573022499989</v>
      </c>
      <c r="AM51" s="110">
        <f t="shared" si="21"/>
        <v>5.231693062499998</v>
      </c>
    </row>
    <row r="52" spans="1:39" ht="15">
      <c r="A52" s="1">
        <f t="shared" si="1"/>
        <v>41141</v>
      </c>
      <c r="B52" s="108">
        <f t="shared" si="22"/>
      </c>
      <c r="C52" s="108">
        <f t="shared" si="22"/>
        <v>2.6452659599999873</v>
      </c>
      <c r="D52" s="108">
        <f t="shared" si="22"/>
        <v>2.698969402500029</v>
      </c>
      <c r="E52" s="115">
        <f t="shared" si="22"/>
        <v>3.1575392225000165</v>
      </c>
      <c r="F52" s="110">
        <f t="shared" si="22"/>
        <v>3.394324889999978</v>
      </c>
      <c r="G52" s="110">
        <f t="shared" si="22"/>
        <v>3.6690512400000097</v>
      </c>
      <c r="H52" s="110">
        <f t="shared" si="22"/>
        <v>3.837119002499989</v>
      </c>
      <c r="I52" s="108"/>
      <c r="J52" s="152">
        <f t="shared" si="8"/>
        <v>41141</v>
      </c>
      <c r="K52" s="108">
        <f aca="true" t="shared" si="25" ref="K52:AD52">IF(K24&gt;0,((1+K24/200)^2-1)*100,"")</f>
        <v>4.592551702499992</v>
      </c>
      <c r="L52" s="115">
        <f t="shared" si="25"/>
        <v>4.868864302499998</v>
      </c>
      <c r="M52" s="109">
        <f t="shared" si="25"/>
        <v>5.209126122499996</v>
      </c>
      <c r="N52" s="115">
        <f t="shared" si="25"/>
        <v>4.110391902500021</v>
      </c>
      <c r="O52" s="109">
        <f t="shared" si="25"/>
        <v>4.7470371600000005</v>
      </c>
      <c r="P52" s="115">
        <f t="shared" si="4"/>
        <v>4.9118790224999875</v>
      </c>
      <c r="Q52" s="109">
        <f t="shared" si="4"/>
        <v>5.433877610000004</v>
      </c>
      <c r="R52" s="115">
        <f t="shared" si="25"/>
      </c>
      <c r="S52" s="109">
        <f t="shared" si="25"/>
      </c>
      <c r="T52" s="115">
        <f t="shared" si="5"/>
        <v>5.8851290025</v>
      </c>
      <c r="U52" s="109">
        <f t="shared" si="25"/>
        <v>4.928267902500005</v>
      </c>
      <c r="V52" s="115">
        <f t="shared" si="25"/>
      </c>
      <c r="W52" s="109">
        <f t="shared" si="25"/>
        <v>4.624257960000011</v>
      </c>
      <c r="X52" s="115">
        <f t="shared" si="25"/>
        <v>5.608507559999998</v>
      </c>
      <c r="Y52" s="109">
        <f t="shared" si="25"/>
        <v>4.525064062500017</v>
      </c>
      <c r="Z52" s="115">
        <f t="shared" si="25"/>
        <v>5.057375062499991</v>
      </c>
      <c r="AA52" s="109">
        <f t="shared" si="25"/>
        <v>5.786367562499972</v>
      </c>
      <c r="AB52" s="115">
        <f t="shared" si="25"/>
      </c>
      <c r="AC52" s="109">
        <f t="shared" si="25"/>
        <v>5.192715322500008</v>
      </c>
      <c r="AD52" s="115">
        <f t="shared" si="25"/>
      </c>
      <c r="AE52" s="109">
        <f t="shared" si="21"/>
        <v>4.384023922499991</v>
      </c>
      <c r="AF52" s="115">
        <f t="shared" si="21"/>
        <v>4.961049502500003</v>
      </c>
      <c r="AG52" s="109">
        <f t="shared" si="21"/>
      </c>
      <c r="AH52" s="115">
        <f t="shared" si="21"/>
        <v>5.151693922500011</v>
      </c>
      <c r="AI52" s="109">
        <f t="shared" si="21"/>
        <v>3.8839985224999873</v>
      </c>
      <c r="AJ52" s="115">
        <f t="shared" si="21"/>
        <v>4.2032639999999954</v>
      </c>
      <c r="AK52" s="109">
        <f t="shared" si="21"/>
        <v>4.474973690000006</v>
      </c>
      <c r="AL52" s="115">
        <f t="shared" si="21"/>
        <v>4.491328410000017</v>
      </c>
      <c r="AM52" s="110">
        <f t="shared" si="21"/>
        <v>5.221435062500013</v>
      </c>
    </row>
    <row r="53" spans="1:39" ht="15">
      <c r="A53" s="1">
        <f t="shared" si="1"/>
        <v>41142</v>
      </c>
      <c r="B53" s="108">
        <f t="shared" si="22"/>
      </c>
      <c r="C53" s="108">
        <f t="shared" si="22"/>
        <v>2.5389138224999996</v>
      </c>
      <c r="D53" s="108">
        <f t="shared" si="22"/>
        <v>2.6928890624999813</v>
      </c>
      <c r="E53" s="115">
        <f t="shared" si="22"/>
        <v>3.1534766024999827</v>
      </c>
      <c r="F53" s="110">
        <f t="shared" si="22"/>
        <v>3.3872072024999866</v>
      </c>
      <c r="G53" s="110">
        <f t="shared" si="22"/>
        <v>3.6659967224999868</v>
      </c>
      <c r="H53" s="110">
        <f t="shared" si="22"/>
        <v>3.837119002499989</v>
      </c>
      <c r="I53" s="108"/>
      <c r="J53" s="152">
        <f t="shared" si="8"/>
        <v>41142</v>
      </c>
      <c r="K53" s="108">
        <f aca="true" t="shared" si="26" ref="K53:AD53">IF(K25&gt;0,((1+K25/200)^2-1)*100,"")</f>
        <v>4.580279602500004</v>
      </c>
      <c r="L53" s="115">
        <f t="shared" si="26"/>
        <v>4.859648010000028</v>
      </c>
      <c r="M53" s="109">
        <f t="shared" si="26"/>
        <v>5.198869222500013</v>
      </c>
      <c r="N53" s="115">
        <f t="shared" si="26"/>
        <v>4.115493689999994</v>
      </c>
      <c r="O53" s="109">
        <f t="shared" si="26"/>
        <v>4.735779402499984</v>
      </c>
      <c r="P53" s="115">
        <f t="shared" si="4"/>
        <v>4.899588202500005</v>
      </c>
      <c r="Q53" s="109">
        <f t="shared" si="4"/>
        <v>5.414369122500018</v>
      </c>
      <c r="R53" s="115">
        <f t="shared" si="26"/>
      </c>
      <c r="S53" s="109">
        <f t="shared" si="26"/>
      </c>
      <c r="T53" s="115">
        <f t="shared" si="5"/>
        <v>5.868665562500008</v>
      </c>
      <c r="U53" s="109">
        <f t="shared" si="26"/>
        <v>4.907782002500016</v>
      </c>
      <c r="V53" s="115">
        <f t="shared" si="26"/>
      </c>
      <c r="W53" s="109">
        <f t="shared" si="26"/>
        <v>4.577211689999983</v>
      </c>
      <c r="X53" s="115">
        <f t="shared" si="26"/>
        <v>5.595148402500016</v>
      </c>
      <c r="Y53" s="109">
        <f t="shared" si="26"/>
        <v>4.523019322499988</v>
      </c>
      <c r="Z53" s="115">
        <f t="shared" si="26"/>
        <v>5.0461006400000175</v>
      </c>
      <c r="AA53" s="109">
        <f t="shared" si="26"/>
        <v>5.775054090000009</v>
      </c>
      <c r="AB53" s="115">
        <f t="shared" si="26"/>
      </c>
      <c r="AC53" s="109">
        <f t="shared" si="26"/>
        <v>5.176305802499992</v>
      </c>
      <c r="AD53" s="115">
        <f t="shared" si="26"/>
      </c>
      <c r="AE53" s="109">
        <f t="shared" si="21"/>
        <v>4.3809588900000085</v>
      </c>
      <c r="AF53" s="115">
        <f t="shared" si="21"/>
        <v>4.946706922499988</v>
      </c>
      <c r="AG53" s="109">
        <f t="shared" si="21"/>
      </c>
      <c r="AH53" s="115">
        <f t="shared" si="21"/>
        <v>5.1414398224999935</v>
      </c>
      <c r="AI53" s="109">
        <f t="shared" si="21"/>
        <v>3.875844802500006</v>
      </c>
      <c r="AJ53" s="115">
        <f t="shared" si="21"/>
        <v>4.189994022499999</v>
      </c>
      <c r="AK53" s="109">
        <f t="shared" si="21"/>
        <v>4.463730562500023</v>
      </c>
      <c r="AL53" s="115">
        <f t="shared" si="21"/>
        <v>4.478040102500014</v>
      </c>
      <c r="AM53" s="110">
        <f t="shared" si="21"/>
        <v>5.209126122499996</v>
      </c>
    </row>
    <row r="54" spans="1:39" ht="15">
      <c r="A54" s="1">
        <f t="shared" si="1"/>
        <v>41143</v>
      </c>
      <c r="B54" s="108">
        <f t="shared" si="22"/>
      </c>
      <c r="C54" s="108">
        <f t="shared" si="22"/>
        <v>2.5389138224999996</v>
      </c>
      <c r="D54" s="108">
        <f t="shared" si="22"/>
        <v>2.6797156099999775</v>
      </c>
      <c r="E54" s="115">
        <f t="shared" si="22"/>
        <v>3.1402736399999798</v>
      </c>
      <c r="F54" s="110">
        <f t="shared" si="22"/>
        <v>3.3709391225000163</v>
      </c>
      <c r="G54" s="110">
        <f t="shared" si="22"/>
        <v>3.6425802499999715</v>
      </c>
      <c r="H54" s="110">
        <f t="shared" si="22"/>
        <v>3.8228534224999944</v>
      </c>
      <c r="I54" s="108"/>
      <c r="J54" s="152">
        <f t="shared" si="8"/>
        <v>41143</v>
      </c>
      <c r="K54" s="108">
        <f aca="true" t="shared" si="27" ref="K54:AD54">IF(K26&gt;0,((1+K26/200)^2-1)*100,"")</f>
        <v>4.553692522500019</v>
      </c>
      <c r="L54" s="115">
        <f t="shared" si="27"/>
        <v>4.833025439999972</v>
      </c>
      <c r="M54" s="109">
        <f t="shared" si="27"/>
        <v>5.064550009999991</v>
      </c>
      <c r="N54" s="115">
        <f>IF(N26&gt;0,((1+N26/200)^2-1)*100,"")</f>
        <v>4.098148122500023</v>
      </c>
      <c r="O54" s="109">
        <f t="shared" si="27"/>
        <v>4.7081492899999855</v>
      </c>
      <c r="P54" s="115">
        <f t="shared" si="4"/>
        <v>4.864768122500007</v>
      </c>
      <c r="Q54" s="109">
        <f t="shared" si="4"/>
        <v>5.370224999999995</v>
      </c>
      <c r="R54" s="115">
        <f t="shared" si="27"/>
      </c>
      <c r="S54" s="109">
        <f t="shared" si="27"/>
      </c>
      <c r="T54" s="115">
        <f t="shared" si="5"/>
        <v>5.832656250000001</v>
      </c>
      <c r="U54" s="109">
        <f t="shared" si="27"/>
        <v>4.880129210000006</v>
      </c>
      <c r="V54" s="115">
        <f t="shared" si="27"/>
      </c>
      <c r="W54" s="109">
        <f t="shared" si="27"/>
        <v>4.583347559999984</v>
      </c>
      <c r="X54" s="115">
        <f t="shared" si="27"/>
        <v>5.560213062500008</v>
      </c>
      <c r="Y54" s="109">
        <f t="shared" si="27"/>
        <v>4.514840562499978</v>
      </c>
      <c r="Z54" s="115">
        <f t="shared" si="27"/>
        <v>5.019454410000024</v>
      </c>
      <c r="AA54" s="109">
        <f t="shared" si="27"/>
        <v>5.739060702499987</v>
      </c>
      <c r="AB54" s="115">
        <f t="shared" si="27"/>
      </c>
      <c r="AC54" s="109">
        <f t="shared" si="27"/>
        <v>5.142465210000013</v>
      </c>
      <c r="AD54" s="115">
        <f t="shared" si="27"/>
      </c>
      <c r="AE54" s="109">
        <f t="shared" si="21"/>
        <v>4.368699209999982</v>
      </c>
      <c r="AF54" s="115">
        <f t="shared" si="21"/>
        <v>4.918024702500001</v>
      </c>
      <c r="AG54" s="109">
        <f t="shared" si="21"/>
      </c>
      <c r="AH54" s="115">
        <f t="shared" si="21"/>
        <v>5.104529202499974</v>
      </c>
      <c r="AI54" s="109">
        <f t="shared" si="21"/>
        <v>3.8666722499999917</v>
      </c>
      <c r="AJ54" s="115">
        <f t="shared" si="21"/>
        <v>4.162435999999992</v>
      </c>
      <c r="AK54" s="109">
        <f t="shared" si="21"/>
        <v>4.433070562499997</v>
      </c>
      <c r="AL54" s="115">
        <f t="shared" si="21"/>
        <v>4.45248803999998</v>
      </c>
      <c r="AM54" s="110">
        <f t="shared" si="21"/>
        <v>5.175280250000003</v>
      </c>
    </row>
    <row r="55" spans="1:39" ht="15">
      <c r="A55" s="1">
        <f t="shared" si="1"/>
        <v>41144</v>
      </c>
      <c r="B55" s="108">
        <f t="shared" si="22"/>
      </c>
      <c r="C55" s="108">
        <f t="shared" si="22"/>
        <v>2.537901209999993</v>
      </c>
      <c r="D55" s="108">
        <f t="shared" si="22"/>
        <v>2.6766757025000087</v>
      </c>
      <c r="E55" s="115">
        <f t="shared" si="22"/>
        <v>3.129102562500008</v>
      </c>
      <c r="F55" s="110">
        <f t="shared" si="22"/>
        <v>3.3546723224999964</v>
      </c>
      <c r="G55" s="110">
        <f t="shared" si="22"/>
        <v>3.6110231024999884</v>
      </c>
      <c r="H55" s="110">
        <f t="shared" si="22"/>
        <v>3.7953439999999894</v>
      </c>
      <c r="I55" s="108"/>
      <c r="J55" s="152">
        <f t="shared" si="8"/>
        <v>41144</v>
      </c>
      <c r="K55" s="108">
        <f aca="true" t="shared" si="28" ref="K55:AD55">IF(K27&gt;0,((1+K27/200)^2-1)*100,"")</f>
        <v>4.536310489999984</v>
      </c>
      <c r="L55" s="115">
        <f t="shared" si="28"/>
        <v>4.7992401224999925</v>
      </c>
      <c r="M55" s="109">
        <f t="shared" si="28"/>
        <v>5.045075722500014</v>
      </c>
      <c r="N55" s="115">
        <f>IF(N27&gt;0,((1+N27/200)^2-1)*100,"")</f>
        <v>4.091006250000029</v>
      </c>
      <c r="O55" s="109">
        <f t="shared" si="28"/>
        <v>4.692800802500008</v>
      </c>
      <c r="P55" s="115">
        <f t="shared" si="4"/>
        <v>4.8504321225000036</v>
      </c>
      <c r="Q55" s="109">
        <f t="shared" si="4"/>
        <v>5.330195302500007</v>
      </c>
      <c r="R55" s="115">
        <f t="shared" si="28"/>
      </c>
      <c r="S55" s="109">
        <f t="shared" si="28"/>
      </c>
      <c r="T55" s="115">
        <f t="shared" si="5"/>
        <v>5.7832820100000015</v>
      </c>
      <c r="U55" s="109">
        <f t="shared" si="28"/>
        <v>4.870912422499996</v>
      </c>
      <c r="V55" s="115">
        <f t="shared" si="28"/>
      </c>
      <c r="W55" s="109">
        <f t="shared" si="28"/>
        <v>4.596642562500031</v>
      </c>
      <c r="X55" s="115">
        <f t="shared" si="28"/>
        <v>5.539665562500007</v>
      </c>
      <c r="Y55" s="109">
        <f t="shared" si="28"/>
        <v>4.503595289999995</v>
      </c>
      <c r="Z55" s="115">
        <f t="shared" si="28"/>
        <v>5.0051078400000115</v>
      </c>
      <c r="AA55" s="109">
        <f t="shared" si="28"/>
        <v>5.719523999999998</v>
      </c>
      <c r="AB55" s="115">
        <f t="shared" si="28"/>
      </c>
      <c r="AC55" s="109">
        <f t="shared" si="28"/>
        <v>5.121958410000005</v>
      </c>
      <c r="AD55" s="115">
        <f t="shared" si="28"/>
      </c>
      <c r="AE55" s="109">
        <f t="shared" si="21"/>
        <v>4.35541870249998</v>
      </c>
      <c r="AF55" s="115">
        <f t="shared" si="21"/>
        <v>4.903685062499985</v>
      </c>
      <c r="AG55" s="109">
        <f t="shared" si="21"/>
      </c>
      <c r="AH55" s="115">
        <f t="shared" si="21"/>
        <v>5.085051210000002</v>
      </c>
      <c r="AI55" s="109">
        <f t="shared" si="21"/>
      </c>
      <c r="AJ55" s="115">
        <f t="shared" si="21"/>
        <v>4.145086522500008</v>
      </c>
      <c r="AK55" s="109">
        <f t="shared" si="21"/>
        <v>4.416720402499985</v>
      </c>
      <c r="AL55" s="115">
        <f t="shared" si="21"/>
        <v>4.437158302500022</v>
      </c>
      <c r="AM55" s="110">
        <f t="shared" si="21"/>
        <v>5.154770249999996</v>
      </c>
    </row>
    <row r="56" spans="1:39" ht="15">
      <c r="A56" s="1">
        <f t="shared" si="1"/>
        <v>41145</v>
      </c>
      <c r="B56" s="108">
        <f t="shared" si="22"/>
      </c>
      <c r="C56" s="108">
        <f t="shared" si="22"/>
        <v>2.5571417024999876</v>
      </c>
      <c r="D56" s="108">
        <f t="shared" si="22"/>
        <v>2.672622562499982</v>
      </c>
      <c r="E56" s="115">
        <f t="shared" si="22"/>
        <v>3.1087930625000038</v>
      </c>
      <c r="F56" s="110">
        <f t="shared" si="22"/>
        <v>3.3292580100000135</v>
      </c>
      <c r="G56" s="110">
        <f t="shared" si="22"/>
        <v>3.575399839999993</v>
      </c>
      <c r="H56" s="110">
        <f t="shared" si="22"/>
        <v>3.7433917024999985</v>
      </c>
      <c r="I56" s="108"/>
      <c r="J56" s="152">
        <f t="shared" si="8"/>
        <v>41145</v>
      </c>
      <c r="K56" s="108">
        <f aca="true" t="shared" si="29" ref="K56:AD56">IF(K28&gt;0,((1+K28/200)^2-1)*100,"")</f>
        <v>4.515862889999989</v>
      </c>
      <c r="L56" s="115">
        <f t="shared" si="29"/>
        <v>4.782861322500009</v>
      </c>
      <c r="M56" s="109">
        <f t="shared" si="29"/>
        <v>5.033801960000028</v>
      </c>
      <c r="N56" s="115">
        <f t="shared" si="29"/>
        <v>4.070602250000022</v>
      </c>
      <c r="O56" s="109">
        <f t="shared" si="29"/>
        <v>4.674384102499984</v>
      </c>
      <c r="P56" s="115">
        <f t="shared" si="4"/>
        <v>4.8309776900000045</v>
      </c>
      <c r="Q56" s="109">
        <f t="shared" si="4"/>
        <v>5.292225439999987</v>
      </c>
      <c r="R56" s="115">
        <f t="shared" si="29"/>
      </c>
      <c r="S56" s="109">
        <f t="shared" si="29"/>
      </c>
      <c r="T56" s="115">
        <f t="shared" si="5"/>
        <v>5.76888336000001</v>
      </c>
      <c r="U56" s="109">
        <f t="shared" si="29"/>
        <v>4.8739846400000175</v>
      </c>
      <c r="V56" s="115">
        <f t="shared" si="29"/>
      </c>
      <c r="W56" s="109">
        <f t="shared" si="29"/>
        <v>4.58641556249999</v>
      </c>
      <c r="X56" s="115">
        <f t="shared" si="29"/>
        <v>5.521174522499983</v>
      </c>
      <c r="Y56" s="109">
        <f t="shared" si="29"/>
        <v>4.49746176000001</v>
      </c>
      <c r="Z56" s="115">
        <f t="shared" si="29"/>
        <v>4.983589822500001</v>
      </c>
      <c r="AA56" s="109">
        <f t="shared" si="29"/>
        <v>5.704101562499986</v>
      </c>
      <c r="AB56" s="115">
        <f t="shared" si="29"/>
      </c>
      <c r="AC56" s="109">
        <f t="shared" si="29"/>
        <v>5.105554410000002</v>
      </c>
      <c r="AD56" s="115">
        <f t="shared" si="29"/>
      </c>
      <c r="AE56" s="109">
        <f t="shared" si="21"/>
        <v>4.346225000000015</v>
      </c>
      <c r="AF56" s="115">
        <f t="shared" si="21"/>
        <v>4.888322249999977</v>
      </c>
      <c r="AG56" s="109">
        <f t="shared" si="21"/>
      </c>
      <c r="AH56" s="115">
        <f t="shared" si="21"/>
        <v>5.080950810000018</v>
      </c>
      <c r="AI56" s="109">
        <f t="shared" si="21"/>
      </c>
      <c r="AJ56" s="115">
        <f t="shared" si="21"/>
        <v>4.120595602499999</v>
      </c>
      <c r="AK56" s="109">
        <f t="shared" si="21"/>
        <v>4.398328002499996</v>
      </c>
      <c r="AL56" s="115">
        <f t="shared" si="21"/>
        <v>4.412633062499993</v>
      </c>
      <c r="AM56" s="110">
        <f t="shared" si="21"/>
        <v>5.135287602499994</v>
      </c>
    </row>
    <row r="57" spans="1:39" ht="15">
      <c r="A57" s="1">
        <f t="shared" si="1"/>
        <v>41148</v>
      </c>
      <c r="B57" s="108">
        <f t="shared" si="22"/>
      </c>
      <c r="C57" s="108">
        <f t="shared" si="22"/>
        <v>2.563218022499991</v>
      </c>
      <c r="D57" s="108">
        <f t="shared" si="22"/>
        <v>2.6645165225000156</v>
      </c>
      <c r="E57" s="115">
        <f t="shared" si="22"/>
        <v>3.1027006025000192</v>
      </c>
      <c r="F57" s="110">
        <f t="shared" si="22"/>
        <v>3.323159040000001</v>
      </c>
      <c r="G57" s="110">
        <f t="shared" si="22"/>
        <v>3.544870490000007</v>
      </c>
      <c r="H57" s="110">
        <f t="shared" si="22"/>
        <v>3.7250587024999726</v>
      </c>
      <c r="I57" s="108"/>
      <c r="J57" s="152">
        <f t="shared" si="8"/>
        <v>41148</v>
      </c>
      <c r="K57" s="108">
        <f aca="true" t="shared" si="30" ref="K57:AD57">IF(K29&gt;0,((1+K29/200)^2-1)*100,"")</f>
        <v>4.504617562500002</v>
      </c>
      <c r="L57" s="115">
        <f t="shared" si="30"/>
        <v>4.767507360000001</v>
      </c>
      <c r="M57" s="109">
        <f t="shared" si="30"/>
        <v>5.014330522499977</v>
      </c>
      <c r="N57" s="115">
        <f t="shared" si="30"/>
        <v>4.067541822499998</v>
      </c>
      <c r="O57" s="109">
        <f t="shared" si="30"/>
        <v>4.667222489999978</v>
      </c>
      <c r="P57" s="115">
        <f t="shared" si="4"/>
        <v>4.820739239999994</v>
      </c>
      <c r="Q57" s="109">
        <f t="shared" si="4"/>
        <v>5.278886302499997</v>
      </c>
      <c r="R57" s="115">
        <f t="shared" si="30"/>
      </c>
      <c r="S57" s="109">
        <f t="shared" si="30"/>
      </c>
      <c r="T57" s="115">
        <f t="shared" si="5"/>
        <v>5.745230562499981</v>
      </c>
      <c r="U57" s="109">
        <f t="shared" si="30"/>
        <v>4.8494081599999905</v>
      </c>
      <c r="V57" s="115">
        <f t="shared" si="30"/>
      </c>
      <c r="W57" s="109">
        <f t="shared" si="30"/>
        <v>4.581302250000019</v>
      </c>
      <c r="X57" s="115">
        <f t="shared" si="30"/>
        <v>5.5078208899999925</v>
      </c>
      <c r="Y57" s="109">
        <f t="shared" si="30"/>
        <v>4.493372839999976</v>
      </c>
      <c r="Z57" s="115">
        <f t="shared" si="30"/>
        <v>4.978466809999982</v>
      </c>
      <c r="AA57" s="109">
        <f t="shared" si="30"/>
        <v>5.695876722499982</v>
      </c>
      <c r="AB57" s="115">
        <f t="shared" si="30"/>
      </c>
      <c r="AC57" s="109">
        <f t="shared" si="30"/>
        <v>5.095302560000015</v>
      </c>
      <c r="AD57" s="115">
        <f t="shared" si="30"/>
      </c>
      <c r="AE57" s="109">
        <f t="shared" si="21"/>
        <v>4.3339673599999795</v>
      </c>
      <c r="AF57" s="115">
        <f t="shared" si="21"/>
        <v>4.8739846400000175</v>
      </c>
      <c r="AG57" s="109">
        <f t="shared" si="21"/>
      </c>
      <c r="AH57" s="115">
        <f t="shared" si="21"/>
        <v>5.060450010000017</v>
      </c>
      <c r="AI57" s="109">
        <f t="shared" si="21"/>
      </c>
      <c r="AJ57" s="115">
        <f t="shared" si="21"/>
        <v>4.113452959999986</v>
      </c>
      <c r="AK57" s="109">
        <f t="shared" si="21"/>
        <v>4.3850456099999935</v>
      </c>
      <c r="AL57" s="115">
        <f t="shared" si="21"/>
        <v>4.408545802500008</v>
      </c>
      <c r="AM57" s="110">
        <f t="shared" si="21"/>
        <v>5.125034302499976</v>
      </c>
    </row>
    <row r="58" spans="1:39" ht="15">
      <c r="A58" s="1">
        <f t="shared" si="1"/>
        <v>41149</v>
      </c>
      <c r="B58" s="108">
        <f t="shared" si="22"/>
      </c>
      <c r="C58" s="108">
        <f t="shared" si="22"/>
        <v>2.556128999999996</v>
      </c>
      <c r="D58" s="108">
        <f t="shared" si="22"/>
        <v>2.6422265625000163</v>
      </c>
      <c r="E58" s="115">
        <f t="shared" si="22"/>
        <v>3.077317289999981</v>
      </c>
      <c r="F58" s="110">
        <f t="shared" si="22"/>
        <v>3.2916505624999814</v>
      </c>
      <c r="G58" s="110">
        <f t="shared" si="22"/>
        <v>3.5092586025000205</v>
      </c>
      <c r="H58" s="110">
        <f t="shared" si="22"/>
        <v>3.683306250000018</v>
      </c>
      <c r="I58" s="108"/>
      <c r="J58" s="152">
        <f t="shared" si="8"/>
        <v>41149</v>
      </c>
      <c r="K58" s="108">
        <f aca="true" t="shared" si="31" ref="K58:AD58">IF(K30&gt;0,((1+K30/200)^2-1)*100,"")</f>
        <v>4.487239609999993</v>
      </c>
      <c r="L58" s="115">
        <f t="shared" si="31"/>
        <v>4.743966802499977</v>
      </c>
      <c r="M58" s="109">
        <f t="shared" si="31"/>
        <v>4.976417640000008</v>
      </c>
      <c r="N58" s="115">
        <f t="shared" si="31"/>
        <v>4.052240360000003</v>
      </c>
      <c r="O58" s="109">
        <f t="shared" si="31"/>
        <v>4.610961202499975</v>
      </c>
      <c r="P58" s="115">
        <f t="shared" si="4"/>
        <v>4.7818376900000015</v>
      </c>
      <c r="Q58" s="109">
        <f t="shared" si="4"/>
        <v>5.23271889000001</v>
      </c>
      <c r="R58" s="115">
        <f t="shared" si="31"/>
      </c>
      <c r="S58" s="109">
        <f t="shared" si="31"/>
      </c>
      <c r="T58" s="115">
        <f t="shared" si="5"/>
        <v>5.703073439999984</v>
      </c>
      <c r="U58" s="109">
        <f t="shared" si="31"/>
        <v>4.828929959999995</v>
      </c>
      <c r="V58" s="115">
        <f t="shared" si="31"/>
      </c>
      <c r="W58" s="109">
        <f t="shared" si="31"/>
        <v>4.555737562499984</v>
      </c>
      <c r="X58" s="115">
        <f t="shared" si="31"/>
        <v>5.475981022499998</v>
      </c>
      <c r="Y58" s="109">
        <f t="shared" si="31"/>
        <v>4.484173062500019</v>
      </c>
      <c r="Z58" s="115">
        <f t="shared" si="31"/>
        <v>4.964123040000024</v>
      </c>
      <c r="AA58" s="109">
        <f t="shared" si="31"/>
        <v>5.6609247224999715</v>
      </c>
      <c r="AB58" s="115">
        <f t="shared" si="31"/>
      </c>
      <c r="AC58" s="109">
        <f t="shared" si="31"/>
        <v>5.056350089999984</v>
      </c>
      <c r="AD58" s="115">
        <f t="shared" si="31"/>
      </c>
      <c r="AE58" s="109">
        <f t="shared" si="21"/>
        <v>4.325796000000026</v>
      </c>
      <c r="AF58" s="115">
        <f t="shared" si="21"/>
        <v>4.84326449000001</v>
      </c>
      <c r="AG58" s="109">
        <f t="shared" si="21"/>
      </c>
      <c r="AH58" s="115">
        <f t="shared" si="21"/>
        <v>5.037901440000003</v>
      </c>
      <c r="AI58" s="109">
        <f t="shared" si="21"/>
      </c>
      <c r="AJ58" s="115">
        <f t="shared" si="21"/>
        <v>4.1042699225000145</v>
      </c>
      <c r="AK58" s="109">
        <f t="shared" si="21"/>
        <v>4.3646128100000015</v>
      </c>
      <c r="AL58" s="115">
        <f t="shared" si="21"/>
        <v>4.361548062499976</v>
      </c>
      <c r="AM58" s="110">
        <f t="shared" si="21"/>
        <v>5.080950810000018</v>
      </c>
    </row>
    <row r="59" spans="1:39" ht="15">
      <c r="A59" s="1">
        <f t="shared" si="1"/>
        <v>41150</v>
      </c>
      <c r="B59" s="108">
        <f t="shared" si="22"/>
      </c>
      <c r="C59" s="108">
        <f t="shared" si="22"/>
        <v>2.565243502500003</v>
      </c>
      <c r="D59" s="108">
        <f t="shared" si="22"/>
        <v>2.643239690000021</v>
      </c>
      <c r="E59" s="115">
        <f t="shared" si="22"/>
        <v>3.0732562499999894</v>
      </c>
      <c r="F59" s="110">
        <f t="shared" si="22"/>
        <v>3.259130722499992</v>
      </c>
      <c r="G59" s="110">
        <f t="shared" si="22"/>
        <v>3.489929000000025</v>
      </c>
      <c r="H59" s="110">
        <f t="shared" si="22"/>
        <v>3.6731239999999943</v>
      </c>
      <c r="I59" s="108"/>
      <c r="J59" s="152">
        <f t="shared" si="8"/>
        <v>41150</v>
      </c>
      <c r="K59" s="108">
        <f aca="true" t="shared" si="32" ref="K59:AD59">IF(K31&gt;0,((1+K31/200)^2-1)*100,"")</f>
        <v>4.449422002500003</v>
      </c>
      <c r="L59" s="115">
        <f t="shared" si="32"/>
        <v>4.685638560000016</v>
      </c>
      <c r="M59" s="109">
        <f t="shared" si="32"/>
        <v>4.877056902499999</v>
      </c>
      <c r="N59" s="115">
        <f t="shared" si="32"/>
        <v>3.995124839999975</v>
      </c>
      <c r="O59" s="109">
        <f t="shared" si="32"/>
        <v>4.5342656400000125</v>
      </c>
      <c r="P59" s="115">
        <f t="shared" si="4"/>
        <v>4.736802809999996</v>
      </c>
      <c r="Q59" s="109">
        <f t="shared" si="4"/>
        <v>5.163999502500016</v>
      </c>
      <c r="R59" s="115">
        <f t="shared" si="32"/>
      </c>
      <c r="S59" s="109">
        <f t="shared" si="32"/>
      </c>
      <c r="T59" s="115">
        <f t="shared" si="5"/>
        <v>5.636256202500012</v>
      </c>
      <c r="U59" s="109">
        <f t="shared" si="32"/>
        <v>4.245121002499985</v>
      </c>
      <c r="V59" s="115">
        <f t="shared" si="32"/>
      </c>
      <c r="W59" s="109">
        <f t="shared" si="32"/>
        <v>4.250226090000031</v>
      </c>
      <c r="X59" s="115">
        <f t="shared" si="32"/>
        <v>5.417449289999987</v>
      </c>
      <c r="Y59" s="109">
        <f t="shared" si="32"/>
        <v>4.457598202500024</v>
      </c>
      <c r="Z59" s="115">
        <f t="shared" si="32"/>
        <v>4.902660839999973</v>
      </c>
      <c r="AA59" s="109">
        <f t="shared" si="32"/>
        <v>5.585900249999987</v>
      </c>
      <c r="AB59" s="115">
        <f t="shared" si="32"/>
      </c>
      <c r="AC59" s="109">
        <f t="shared" si="32"/>
        <v>4.992811559999977</v>
      </c>
      <c r="AD59" s="115">
        <f t="shared" si="32"/>
      </c>
      <c r="AE59" s="109">
        <f aca="true" t="shared" si="33" ref="AD59:AM61">IF(AE31&gt;0,((1+AE31/200)^2-1)*100,"")</f>
        <v>4.308432922500005</v>
      </c>
      <c r="AF59" s="115">
        <f t="shared" si="33"/>
        <v>4.786955902500001</v>
      </c>
      <c r="AG59" s="109">
        <f t="shared" si="33"/>
      </c>
      <c r="AH59" s="115">
        <f t="shared" si="33"/>
        <v>5.03175225000001</v>
      </c>
      <c r="AI59" s="109">
        <f t="shared" si="33"/>
        <v>3.7759877024999833</v>
      </c>
      <c r="AJ59" s="115">
        <f t="shared" si="33"/>
        <v>4.060401000000002</v>
      </c>
      <c r="AK59" s="109">
        <f t="shared" si="33"/>
        <v>4.319667690000029</v>
      </c>
      <c r="AL59" s="115">
        <f t="shared" si="33"/>
        <v>4.278816889999981</v>
      </c>
      <c r="AM59" s="110">
        <f t="shared" si="33"/>
        <v>5.069675122499984</v>
      </c>
    </row>
    <row r="60" spans="1:39" ht="15">
      <c r="A60" s="1">
        <f t="shared" si="1"/>
        <v>41151</v>
      </c>
      <c r="B60" s="108">
        <f aca="true" t="shared" si="34" ref="B60:H61">IF(B32&gt;0,((1+B32/200)^2-1)*100,"")</f>
      </c>
      <c r="C60" s="108">
        <f t="shared" si="34"/>
        <v>2.5662562499999986</v>
      </c>
      <c r="D60" s="108">
        <f t="shared" si="34"/>
        <v>2.585499402499991</v>
      </c>
      <c r="E60" s="115">
        <f t="shared" si="34"/>
        <v>3.0022009999999932</v>
      </c>
      <c r="F60" s="110">
        <f t="shared" si="34"/>
        <v>3.207312810000018</v>
      </c>
      <c r="G60" s="110">
        <f t="shared" si="34"/>
        <v>3.456360822499982</v>
      </c>
      <c r="H60" s="110">
        <f t="shared" si="34"/>
        <v>3.641562202500026</v>
      </c>
      <c r="I60" s="108"/>
      <c r="J60" s="152">
        <f t="shared" si="8"/>
        <v>41151</v>
      </c>
      <c r="K60" s="108">
        <f aca="true" t="shared" si="35" ref="K60:AD61">IF(K32&gt;0,((1+K32/200)^2-1)*100,"")</f>
        <v>4.407524000000018</v>
      </c>
      <c r="L60" s="115">
        <f t="shared" si="35"/>
        <v>4.639601422499995</v>
      </c>
      <c r="M60" s="109">
        <f t="shared" si="35"/>
        <v>4.818691610000014</v>
      </c>
      <c r="N60" s="115">
        <f t="shared" si="35"/>
        <v>3.9635140624999954</v>
      </c>
      <c r="O60" s="109">
        <f t="shared" si="35"/>
        <v>4.495417290000003</v>
      </c>
      <c r="P60" s="115">
        <f t="shared" si="4"/>
        <v>4.6958704099999915</v>
      </c>
      <c r="Q60" s="109">
        <f t="shared" si="4"/>
        <v>5.117857289999983</v>
      </c>
      <c r="R60" s="115">
        <f t="shared" si="35"/>
      </c>
      <c r="S60" s="109">
        <f t="shared" si="35"/>
      </c>
      <c r="T60" s="115">
        <f t="shared" si="5"/>
        <v>5.592065639999988</v>
      </c>
      <c r="U60" s="109">
        <f t="shared" si="35"/>
        <v>4.217555689999997</v>
      </c>
      <c r="V60" s="115">
        <f t="shared" si="35"/>
      </c>
      <c r="W60" s="109">
        <f t="shared" si="35"/>
        <v>4.206326422500006</v>
      </c>
      <c r="X60" s="115">
        <f t="shared" si="35"/>
        <v>5.375357562499983</v>
      </c>
      <c r="Y60" s="109">
        <f t="shared" si="35"/>
        <v>4.428982902500023</v>
      </c>
      <c r="Z60" s="115">
        <f t="shared" si="35"/>
        <v>4.867840249999977</v>
      </c>
      <c r="AA60" s="109">
        <f t="shared" si="35"/>
        <v>5.545829602500008</v>
      </c>
      <c r="AB60" s="115">
        <f t="shared" si="35"/>
      </c>
      <c r="AC60" s="109">
        <f t="shared" si="35"/>
        <v>4.945682489999981</v>
      </c>
      <c r="AD60" s="115">
        <f t="shared" si="35"/>
      </c>
      <c r="AE60" s="109">
        <f t="shared" si="33"/>
        <v>4.279838062499985</v>
      </c>
      <c r="AF60" s="115">
        <f t="shared" si="33"/>
        <v>4.7470371600000005</v>
      </c>
      <c r="AG60" s="109">
        <f t="shared" si="33"/>
      </c>
      <c r="AH60" s="115">
        <f t="shared" si="33"/>
        <v>4.968221159999997</v>
      </c>
      <c r="AI60" s="109">
        <f t="shared" si="33"/>
        <v>3.728114090000001</v>
      </c>
      <c r="AJ60" s="115">
        <f t="shared" si="33"/>
        <v>4.024700562499994</v>
      </c>
      <c r="AK60" s="109">
        <f t="shared" si="33"/>
        <v>4.2737111024999885</v>
      </c>
      <c r="AL60" s="115">
        <f t="shared" si="33"/>
        <v>4.244099999999973</v>
      </c>
      <c r="AM60" s="110">
        <f>IF(AM32&gt;0,((1+AM32/200)^2-1)*100,"")</f>
        <v>5.033801960000028</v>
      </c>
    </row>
    <row r="61" spans="1:39" ht="15">
      <c r="A61" s="1">
        <f t="shared" si="1"/>
        <v>41152</v>
      </c>
      <c r="B61" s="111">
        <f aca="true" t="shared" si="36" ref="B61:G61">IF(B33&gt;0,((1+B33/200)^2-1)*100,"")</f>
      </c>
      <c r="C61" s="111">
        <f t="shared" si="36"/>
        <v>2.5591671225000168</v>
      </c>
      <c r="D61" s="111">
        <f t="shared" si="36"/>
        <v>2.534863402499976</v>
      </c>
      <c r="E61" s="116">
        <f t="shared" si="36"/>
        <v>2.926097562499974</v>
      </c>
      <c r="F61" s="113">
        <f t="shared" si="36"/>
        <v>3.1219940099999954</v>
      </c>
      <c r="G61" s="113">
        <f t="shared" si="36"/>
        <v>3.377039502500012</v>
      </c>
      <c r="H61" s="116">
        <f t="shared" si="34"/>
        <v>3.5306250000000095</v>
      </c>
      <c r="I61" s="109"/>
      <c r="J61" s="152">
        <f t="shared" si="8"/>
        <v>41152</v>
      </c>
      <c r="K61" s="111">
        <f>IF(K33&gt;0,((1+K33/200)^2-1)*100,"")</f>
        <v>4.4279610000000025</v>
      </c>
      <c r="L61" s="116">
        <f>IF(L33&gt;0,((1+L33/200)^2-1)*100,"")</f>
        <v>4.662107202499999</v>
      </c>
      <c r="M61" s="116">
        <f t="shared" si="35"/>
        <v>4.774672402500002</v>
      </c>
      <c r="N61" s="116">
        <f>IF(N33&gt;0,((1+N33/200)^2-1)*100,"")</f>
        <v>3.9604552099999912</v>
      </c>
      <c r="O61" s="112">
        <f>IF(O33&gt;0,((1+O33/200)^2-1)*100,"")</f>
        <v>4.514840562499978</v>
      </c>
      <c r="P61" s="116">
        <f t="shared" si="4"/>
        <v>4.7132657025000135</v>
      </c>
      <c r="Q61" s="112">
        <f t="shared" si="4"/>
        <v>5.1434906025000116</v>
      </c>
      <c r="R61" s="116">
        <f>IF(R33&gt;0,((1+R33/200)^2-1)*100,"")</f>
      </c>
      <c r="S61" s="112">
        <f>IF(S33&gt;0,((1+S33/200)^2-1)*100,"")</f>
      </c>
      <c r="T61" s="116">
        <f t="shared" si="5"/>
        <v>5.612618239999989</v>
      </c>
      <c r="U61" s="112">
        <f aca="true" t="shared" si="37" ref="U61:AA61">IF(U33&gt;0,((1+U33/200)^2-1)*100,"")</f>
        <v>4.241037022500005</v>
      </c>
      <c r="V61" s="116">
        <f t="shared" si="37"/>
      </c>
      <c r="W61" s="112">
        <f t="shared" si="37"/>
        <v>4.2216392100000055</v>
      </c>
      <c r="X61" s="116">
        <f t="shared" si="37"/>
        <v>5.392809210000005</v>
      </c>
      <c r="Y61" s="116">
        <f t="shared" si="35"/>
        <v>4.433070562499997</v>
      </c>
      <c r="Z61" s="116">
        <f t="shared" si="37"/>
        <v>4.888322249999977</v>
      </c>
      <c r="AA61" s="112">
        <f t="shared" si="37"/>
        <v>5.565350250000001</v>
      </c>
      <c r="AB61" s="116">
        <f t="shared" si="35"/>
      </c>
      <c r="AC61" s="116">
        <f t="shared" si="35"/>
        <v>4.942609222500005</v>
      </c>
      <c r="AD61" s="116">
        <f t="shared" si="33"/>
      </c>
      <c r="AE61" s="112">
        <f t="shared" si="33"/>
        <v>4.281880422499995</v>
      </c>
      <c r="AF61" s="116">
        <f t="shared" si="33"/>
        <v>4.7644367024999745</v>
      </c>
      <c r="AG61" s="112">
        <f t="shared" si="33"/>
      </c>
      <c r="AH61" s="116">
        <f t="shared" si="33"/>
        <v>4.964123040000024</v>
      </c>
      <c r="AI61" s="112">
        <f t="shared" si="33"/>
        <v>3.698580562499987</v>
      </c>
      <c r="AJ61" s="116">
        <f t="shared" si="33"/>
        <v>4.0440800399999866</v>
      </c>
      <c r="AK61" s="116">
        <f t="shared" si="33"/>
        <v>4.298220022500021</v>
      </c>
      <c r="AL61" s="116">
        <f t="shared" si="33"/>
        <v>4.265542102499986</v>
      </c>
      <c r="AM61" s="116">
        <f>IF(AM33&gt;0,((1+AM33/200)^2-1)*100,"")</f>
        <v>5.047125562500021</v>
      </c>
    </row>
    <row r="62" spans="1:39" ht="8.25" customHeight="1">
      <c r="A62" s="1"/>
      <c r="B62" s="109"/>
      <c r="C62" s="109"/>
      <c r="D62" s="109"/>
      <c r="E62" s="109"/>
      <c r="F62" s="109"/>
      <c r="G62" s="109"/>
      <c r="H62" s="109"/>
      <c r="I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4"/>
      <c r="AK62" s="14"/>
      <c r="AL62" s="14"/>
      <c r="AM62" s="14"/>
    </row>
    <row r="63" spans="1:39" ht="17.25" customHeight="1">
      <c r="A63" s="1"/>
      <c r="B63" s="208" t="s">
        <v>44</v>
      </c>
      <c r="C63" s="209"/>
      <c r="D63" s="209"/>
      <c r="E63" s="209"/>
      <c r="F63" s="209"/>
      <c r="G63" s="209"/>
      <c r="H63" s="210"/>
      <c r="I63" s="148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4"/>
      <c r="AK63" s="14"/>
      <c r="AL63" s="14"/>
      <c r="AM63" s="14"/>
    </row>
    <row r="64" spans="1:34" ht="17.25" customHeight="1">
      <c r="A64" s="132" t="s">
        <v>12</v>
      </c>
      <c r="B64" s="120"/>
      <c r="C64" s="121">
        <f aca="true" t="shared" si="38" ref="C64:H64">AVERAGE(C39:C61)</f>
        <v>2.5530921490217384</v>
      </c>
      <c r="D64" s="121">
        <f t="shared" si="38"/>
        <v>2.6698964583695672</v>
      </c>
      <c r="E64" s="121">
        <f t="shared" si="38"/>
        <v>3.09012794586956</v>
      </c>
      <c r="F64" s="121">
        <f t="shared" si="38"/>
        <v>3.301649979891302</v>
      </c>
      <c r="G64" s="121">
        <f t="shared" si="38"/>
        <v>3.544446832826089</v>
      </c>
      <c r="H64" s="122">
        <f t="shared" si="38"/>
        <v>3.714231019347826</v>
      </c>
      <c r="I64" s="119"/>
      <c r="K64" s="2"/>
      <c r="L64" s="2"/>
      <c r="M64" s="2"/>
      <c r="AA64" s="2"/>
      <c r="AB64" s="2"/>
      <c r="AC64" s="2"/>
      <c r="AD64" s="2"/>
      <c r="AE64" s="2"/>
      <c r="AF64" s="2"/>
      <c r="AG64" s="2"/>
      <c r="AH64" s="2"/>
    </row>
    <row r="65" spans="1:34" ht="17.25" customHeight="1">
      <c r="A65" s="118"/>
      <c r="B65" s="109"/>
      <c r="C65" s="119"/>
      <c r="D65" s="119"/>
      <c r="E65" s="119"/>
      <c r="F65" s="119"/>
      <c r="G65" s="119"/>
      <c r="H65" s="119"/>
      <c r="I65" s="119"/>
      <c r="K65" s="2"/>
      <c r="L65" s="2"/>
      <c r="M65" s="2"/>
      <c r="AA65" s="2"/>
      <c r="AB65" s="2"/>
      <c r="AC65" s="2"/>
      <c r="AD65" s="2"/>
      <c r="AE65" s="2"/>
      <c r="AF65" s="2"/>
      <c r="AG65" s="2"/>
      <c r="AH65" s="2"/>
    </row>
    <row r="66" spans="1:34" ht="17.25" customHeight="1">
      <c r="A66" s="118"/>
      <c r="B66" s="211" t="s">
        <v>45</v>
      </c>
      <c r="C66" s="212"/>
      <c r="D66" s="212"/>
      <c r="E66" s="212"/>
      <c r="F66" s="212"/>
      <c r="G66" s="212"/>
      <c r="H66" s="213"/>
      <c r="I66" s="149"/>
      <c r="K66" s="2"/>
      <c r="L66" s="2"/>
      <c r="M66" s="2"/>
      <c r="AA66" s="2"/>
      <c r="AB66" s="2"/>
      <c r="AC66" s="2"/>
      <c r="AD66" s="2"/>
      <c r="AE66" s="2"/>
      <c r="AF66" s="2"/>
      <c r="AG66" s="2"/>
      <c r="AH66" s="2"/>
    </row>
    <row r="67" spans="1:34" ht="17.25" customHeight="1">
      <c r="A67" s="118"/>
      <c r="B67" s="105"/>
      <c r="C67" s="123"/>
      <c r="D67" s="134" t="s">
        <v>56</v>
      </c>
      <c r="E67" s="124">
        <f>D64+(E64-D64)/(E10-D10)*($C$3+1826-D10)</f>
        <v>3.0448722472157144</v>
      </c>
      <c r="F67" s="106" t="s">
        <v>34</v>
      </c>
      <c r="G67" s="125"/>
      <c r="H67" s="126"/>
      <c r="I67" s="128"/>
      <c r="K67" s="2"/>
      <c r="L67" s="2"/>
      <c r="M67" s="2"/>
      <c r="AA67" s="2"/>
      <c r="AB67" s="2"/>
      <c r="AC67" s="2"/>
      <c r="AD67" s="2"/>
      <c r="AE67" s="2"/>
      <c r="AF67" s="2"/>
      <c r="AG67" s="2"/>
      <c r="AH67" s="2"/>
    </row>
    <row r="68" spans="1:34" ht="17.25" customHeight="1">
      <c r="A68" s="118"/>
      <c r="B68" s="108"/>
      <c r="C68" s="14"/>
      <c r="D68" s="14"/>
      <c r="E68" s="127">
        <f>D64+(E64-D64)/(E10-D10)*($C$3+(365*4+1)-D10)</f>
        <v>2.887554818561871</v>
      </c>
      <c r="F68" s="109" t="s">
        <v>35</v>
      </c>
      <c r="G68" s="128"/>
      <c r="H68" s="129"/>
      <c r="I68" s="128"/>
      <c r="K68" s="2"/>
      <c r="L68" s="2"/>
      <c r="M68" s="2"/>
      <c r="AA68" s="2"/>
      <c r="AB68" s="2"/>
      <c r="AC68" s="2"/>
      <c r="AD68" s="2"/>
      <c r="AE68" s="2"/>
      <c r="AF68" s="2"/>
      <c r="AG68" s="2"/>
      <c r="AH68" s="2"/>
    </row>
    <row r="69" spans="1:34" ht="17.25" customHeight="1">
      <c r="A69" s="118"/>
      <c r="B69" s="130"/>
      <c r="C69" s="112"/>
      <c r="D69" s="24"/>
      <c r="E69" s="131">
        <f>D64+(E64-D64)/(E10-D10)*($C$3+(365*3+1)-D10)</f>
        <v>2.730237389908028</v>
      </c>
      <c r="F69" s="24" t="s">
        <v>36</v>
      </c>
      <c r="G69" s="112"/>
      <c r="H69" s="113"/>
      <c r="I69" s="109"/>
      <c r="K69" s="2"/>
      <c r="L69" s="2"/>
      <c r="M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>
      <c r="A70" s="118"/>
      <c r="K70" s="2"/>
      <c r="L70" s="2"/>
      <c r="M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>
      <c r="A71" s="118"/>
      <c r="L71" s="2"/>
      <c r="M71" s="2"/>
      <c r="AA71" s="2"/>
      <c r="AB71" s="2"/>
      <c r="AC71" s="2"/>
      <c r="AD71" s="2"/>
      <c r="AE71" s="2"/>
      <c r="AF71" s="2"/>
      <c r="AG71" s="2"/>
      <c r="AH71" s="2"/>
    </row>
    <row r="72" spans="1:39" ht="15" customHeight="1">
      <c r="A72" s="118"/>
      <c r="K72" s="211" t="s">
        <v>46</v>
      </c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3"/>
    </row>
    <row r="73" spans="11:39" ht="15">
      <c r="K73" s="133" t="s">
        <v>1</v>
      </c>
      <c r="L73" s="141" t="s">
        <v>1</v>
      </c>
      <c r="M73" s="83" t="s">
        <v>1</v>
      </c>
      <c r="N73" s="141" t="s">
        <v>2</v>
      </c>
      <c r="O73" s="133" t="s">
        <v>2</v>
      </c>
      <c r="P73" s="87" t="s">
        <v>2</v>
      </c>
      <c r="Q73" s="84" t="s">
        <v>2</v>
      </c>
      <c r="R73" s="134" t="s">
        <v>3</v>
      </c>
      <c r="S73" s="141" t="s">
        <v>3</v>
      </c>
      <c r="T73" s="134" t="s">
        <v>3</v>
      </c>
      <c r="U73" s="141" t="s">
        <v>4</v>
      </c>
      <c r="V73" s="134" t="s">
        <v>5</v>
      </c>
      <c r="W73" s="141" t="s">
        <v>6</v>
      </c>
      <c r="X73" s="134" t="s">
        <v>6</v>
      </c>
      <c r="Y73" s="141" t="s">
        <v>7</v>
      </c>
      <c r="Z73" s="134" t="s">
        <v>7</v>
      </c>
      <c r="AA73" s="141" t="s">
        <v>7</v>
      </c>
      <c r="AB73" s="83" t="s">
        <v>8</v>
      </c>
      <c r="AC73" s="87" t="s">
        <v>8</v>
      </c>
      <c r="AD73" s="83" t="s">
        <v>8</v>
      </c>
      <c r="AE73" s="141" t="s">
        <v>9</v>
      </c>
      <c r="AF73" s="134" t="s">
        <v>9</v>
      </c>
      <c r="AG73" s="141" t="s">
        <v>10</v>
      </c>
      <c r="AH73" s="83" t="s">
        <v>10</v>
      </c>
      <c r="AI73" s="144" t="s">
        <v>27</v>
      </c>
      <c r="AJ73" s="83" t="s">
        <v>27</v>
      </c>
      <c r="AK73" s="87" t="s">
        <v>27</v>
      </c>
      <c r="AL73" s="87" t="s">
        <v>28</v>
      </c>
      <c r="AM73" s="84" t="s">
        <v>28</v>
      </c>
    </row>
    <row r="74" spans="2:39" ht="15">
      <c r="B74" s="3"/>
      <c r="G74" s="2"/>
      <c r="H74" s="2"/>
      <c r="I74" s="2"/>
      <c r="K74" s="91">
        <v>42315</v>
      </c>
      <c r="L74" s="92">
        <v>42689</v>
      </c>
      <c r="M74" s="99">
        <v>43025</v>
      </c>
      <c r="N74" s="92">
        <v>41713</v>
      </c>
      <c r="O74" s="91">
        <v>42444</v>
      </c>
      <c r="P74" s="92">
        <v>42628</v>
      </c>
      <c r="Q74" s="101">
        <v>44005</v>
      </c>
      <c r="R74" s="99">
        <v>41409</v>
      </c>
      <c r="S74" s="92">
        <v>42655</v>
      </c>
      <c r="T74" s="99">
        <v>43872</v>
      </c>
      <c r="U74" s="92">
        <v>41927</v>
      </c>
      <c r="V74" s="99">
        <v>41593</v>
      </c>
      <c r="W74" s="92">
        <v>41774</v>
      </c>
      <c r="X74" s="99">
        <v>42838</v>
      </c>
      <c r="Y74" s="92">
        <v>41362</v>
      </c>
      <c r="Z74" s="99">
        <v>42184</v>
      </c>
      <c r="AA74" s="92">
        <v>43006</v>
      </c>
      <c r="AB74" s="99">
        <v>42781</v>
      </c>
      <c r="AC74" s="92">
        <v>43781</v>
      </c>
      <c r="AD74" s="99">
        <v>43992</v>
      </c>
      <c r="AE74" s="92">
        <v>41355</v>
      </c>
      <c r="AF74" s="99">
        <v>42451</v>
      </c>
      <c r="AG74" s="92">
        <v>41967</v>
      </c>
      <c r="AH74" s="99">
        <v>42927</v>
      </c>
      <c r="AI74" s="145">
        <v>41750</v>
      </c>
      <c r="AJ74" s="99">
        <v>42073</v>
      </c>
      <c r="AK74" s="92">
        <v>42433</v>
      </c>
      <c r="AL74" s="92">
        <v>42079</v>
      </c>
      <c r="AM74" s="101">
        <v>42810</v>
      </c>
    </row>
    <row r="75" spans="2:39" ht="15">
      <c r="B75" s="3"/>
      <c r="J75" s="1">
        <f aca="true" t="shared" si="39" ref="J75:J97">A11</f>
        <v>41122</v>
      </c>
      <c r="K75" s="135">
        <f>IF(K39="","",K39-(D39+(E39-D39)/($E$10-$D$10)*($K$10-$D$10)))</f>
        <v>1.8672749774846475</v>
      </c>
      <c r="L75" s="142">
        <f>IF(L39="","",L39-(D39+(E39-D39)/($E$10-$D$10)*($L$10-$D$10)))</f>
        <v>2.0627932164615514</v>
      </c>
      <c r="M75" s="136">
        <f>IF(M39="","",M39-(D39+(E39-D39)/($E$10-$D$10)*($M$10-$D$10)))</f>
        <v>2.1398754569461715</v>
      </c>
      <c r="N75" s="142">
        <f>IF(N39="","",N39-(C39+(D39-C39)/($D$10-$C$10)*($N$10-$C$10)))</f>
        <v>1.616860117808253</v>
      </c>
      <c r="O75" s="135">
        <f>IF(O39="","",O39-(D39+(E39-D39)/($E$10-$D$10)*($O$10-$D$10)))</f>
        <v>1.9761158090769433</v>
      </c>
      <c r="P75" s="142">
        <f>IF(P39="","",P39-(D39+(E39-D39)/($E$10-$D$10)*($P$10-$D$10)))</f>
        <v>2.0274473580922994</v>
      </c>
      <c r="Q75" s="137">
        <f>IF(Q39="","",Q39-(F39+(G39-F39)/($G$10-$F$10)*($Q$10-$F$10)))</f>
        <v>1.8897132312121223</v>
      </c>
      <c r="R75" s="136">
        <f>IF(R39="","",R39-(C39+(D39-C39)/($D$10-$C$10)*($R$10-$C$10)))</f>
      </c>
      <c r="S75" s="142">
        <f>IF(S39="","",S39-(D39+(E39-D39)/($E$10-$D$10)*($S$10-$D$10)))</f>
      </c>
      <c r="T75" s="136">
        <f>IF(T39="","",T39-(F39+(G39-F39)/($G$10-$F$10)*($T$10-$F$10)))</f>
        <v>2.4917914571590805</v>
      </c>
      <c r="U75" s="142">
        <f>IF(U39="","",U39-(C39+(D39-C39)/($D$10-$C$10)*($U$10-$C$10)))</f>
        <v>2.367431223664388</v>
      </c>
      <c r="V75" s="136">
        <f>IF(V39="","",V39-(C39+(D39-C39)/($D$10-$C$10)*($V$10-$C$10)))</f>
      </c>
      <c r="W75" s="142">
        <f>IF(W39="","",W39-(C39+(D39-C39)/($D$10-$C$10)*($W$10-$C$10)))</f>
        <v>2.089708487363007</v>
      </c>
      <c r="X75" s="136">
        <f>IF(X39="","",X39-(D39+(E39-D39)/($E$10-$D$10)*($X$10-$D$10)))</f>
        <v>2.6404779662076967</v>
      </c>
      <c r="Y75" s="142"/>
      <c r="Z75" s="136">
        <f>IF(Z39="","",Z39-(D39+(E39-D39)/($E$10-$D$10)*($Z$10-$D$10)))</f>
        <v>2.4040465730769243</v>
      </c>
      <c r="AA75" s="142">
        <f aca="true" t="shared" si="40" ref="AA75:AA95">IF(AA39="","",AA39-(D39+(E39-D39)/($E$10-$D$10)*($AA$10-$D$10)))</f>
        <v>2.7353255426999947</v>
      </c>
      <c r="AB75" s="136">
        <f>IF(AB39="","",AB39-(D39+(E39-D39)/($E$10-$D$10)*($AB$10-$D$10)))</f>
      </c>
      <c r="AC75" s="142">
        <f aca="true" t="shared" si="41" ref="AC75:AC95">IF(AC39="","",AC39-(F39+(G39-F39)/($G$10-$F$10)*($AC$10-$F$10)))</f>
        <v>1.801936103333305</v>
      </c>
      <c r="AD75" s="136">
        <f aca="true" t="shared" si="42" ref="AD75:AD95">IF(AD39="","",AD39-(F39+(G39-F39)/($G$10-$F$10)*($AD$10-$F$10)))</f>
        <v>1.7688842310227355</v>
      </c>
      <c r="AE75" s="142"/>
      <c r="AF75" s="136">
        <f>IF(AF39="","",AF39-(D39+(E39-D39)/($E$10-$D$10)*($AF$10-$D$10)))</f>
        <v>2.2120519214307506</v>
      </c>
      <c r="AG75" s="142">
        <f>IF(AG39="","",AG39-(C39+(D39-C39)/($D$10-$C$10)*($AG$10-$C$10)))</f>
      </c>
      <c r="AH75" s="136">
        <f aca="true" t="shared" si="43" ref="AH75:AH95">IF(AH39="","",AH39-(D39+(E39-D39)/($E$10-$D$10)*($AH$10-$D$10)))</f>
        <v>2.1584169889922937</v>
      </c>
      <c r="AI75" s="142">
        <f>IF(AI39="","",AI39-(C39+(D39-C39)/($D$10-$C$10)*($AI$10-$C$10)))</f>
        <v>1.361801711472621</v>
      </c>
      <c r="AJ75" s="136">
        <f>IF(AJ39="","",AJ39-(C39+(D39-C39)/($D$10-$C$10)*($AJ$10-$C$10)))</f>
        <v>1.5709974561644016</v>
      </c>
      <c r="AK75" s="142">
        <f>IF(AK39="","",AK39-(D39+(E39-D39)/($E$10-$D$10)*($AK$10-$D$10)))</f>
        <v>1.684726056092293</v>
      </c>
      <c r="AL75" s="142">
        <f>IF(AL39="","",AL39-(C39+(D39-C39)/($D$10-$C$10)*($AL$10-$C$10)))</f>
        <v>1.877632767637016</v>
      </c>
      <c r="AM75" s="137">
        <f>IF(AM39="","",AM39-(D39+(E39-D39)/($E$10-$D$10)*($AM$10-$D$10)))</f>
        <v>2.2517968042923022</v>
      </c>
    </row>
    <row r="76" spans="2:39" ht="15">
      <c r="B76" s="3"/>
      <c r="J76" s="1">
        <f t="shared" si="39"/>
        <v>41123</v>
      </c>
      <c r="K76" s="135">
        <f>IF(K40="","",K40-(D40+(E40-D40)/($E$10-$D$10)*($K$10-$D$10)))</f>
        <v>1.848625351530775</v>
      </c>
      <c r="L76" s="142">
        <f>IF(L40="","",L40-(D40+(E40-D40)/($E$10-$D$10)*($L$10-$D$10)))</f>
        <v>2.1147054070769276</v>
      </c>
      <c r="M76" s="136">
        <f>IF(M40="","",M40-(D40+(E40-D40)/($E$10-$D$10)*($M$10-$D$10)))</f>
        <v>2.1169680526076977</v>
      </c>
      <c r="N76" s="142">
        <f>IF(N40="","",N40-(C40+(D40-C40)/($D$10-$C$10)*($N$10-$C$10)))</f>
        <v>1.5766072956575439</v>
      </c>
      <c r="O76" s="135">
        <f>IF(O40="","",O40-(D40+(E40-D40)/($E$10-$D$10)*($O$10-$D$10)))</f>
        <v>1.9652608093461708</v>
      </c>
      <c r="P76" s="142">
        <f>IF(P40="","",P40-(D40+(E40-D40)/($E$10-$D$10)*($P$10-$D$10)))</f>
        <v>2.022167467315362</v>
      </c>
      <c r="Q76" s="137">
        <f aca="true" t="shared" si="44" ref="Q76:Q95">IF(Q40="","",Q40-(F40+(G40-F40)/($G$10-$F$10)*($Q$10-$F$10)))</f>
        <v>1.8717733146969708</v>
      </c>
      <c r="R76" s="136">
        <f aca="true" t="shared" si="45" ref="R76:R96">IF(R40="","",R40-(C40+(D40-C40)/($D$10-$C$10)*($R$10-$C$10)))</f>
      </c>
      <c r="S76" s="142">
        <f aca="true" t="shared" si="46" ref="S76:S96">IF(S40="","",S40-(D40+(E40-D40)/($E$10-$D$10)*($S$10-$D$10)))</f>
      </c>
      <c r="T76" s="136">
        <f aca="true" t="shared" si="47" ref="T76:T95">IF(T40="","",T40-(F40+(G40-F40)/($G$10-$F$10)*($T$10-$F$10)))</f>
        <v>2.4421175272727536</v>
      </c>
      <c r="U76" s="142">
        <f aca="true" t="shared" si="48" ref="U76:U95">IF(U40="","",U40-(C40+(D40-C40)/($D$10-$C$10)*($U$10-$C$10)))</f>
        <v>2.3706901801506897</v>
      </c>
      <c r="V76" s="136">
        <f aca="true" t="shared" si="49" ref="V76:V97">IF(V40="","",V40-(C40+(D40-C40)/($D$10-$C$10)*($V$10-$C$10)))</f>
      </c>
      <c r="W76" s="142">
        <f aca="true" t="shared" si="50" ref="W76:W95">IF(W40="","",W40-(C40+(D40-C40)/($D$10-$C$10)*($W$10-$C$10)))</f>
        <v>2.067270512791075</v>
      </c>
      <c r="X76" s="136">
        <f>IF(X40="","",X40-(D40+(E40-D40)/($E$10-$D$10)*($X$10-$D$10)))</f>
        <v>2.636715038584633</v>
      </c>
      <c r="Y76" s="142"/>
      <c r="Z76" s="136">
        <f>IF(Z40="","",Z40-(D40+(E40-D40)/($E$10-$D$10)*($Z$10-$D$10)))</f>
        <v>2.393054533846118</v>
      </c>
      <c r="AA76" s="142">
        <f t="shared" si="40"/>
        <v>2.7310564776000046</v>
      </c>
      <c r="AB76" s="136">
        <f aca="true" t="shared" si="51" ref="AB76:AB97">IF(AB40="","",AB40-(D40+(E40-D40)/($E$10-$D$10)*($AB$10-$D$10)))</f>
      </c>
      <c r="AC76" s="142">
        <f t="shared" si="41"/>
        <v>1.7512708516666917</v>
      </c>
      <c r="AD76" s="136">
        <f t="shared" si="42"/>
      </c>
      <c r="AE76" s="142"/>
      <c r="AF76" s="136">
        <f aca="true" t="shared" si="52" ref="AF76:AF95">IF(AF40="","",AF40-(D40+(E40-D40)/($E$10-$D$10)*($AF$10-$D$10)))</f>
        <v>2.195066015138441</v>
      </c>
      <c r="AG76" s="142">
        <f aca="true" t="shared" si="53" ref="AG76:AG97">IF(AG40="","",AG40-(C40+(D40-C40)/($D$10-$C$10)*($AG$10-$C$10)))</f>
      </c>
      <c r="AH76" s="136">
        <f t="shared" si="43"/>
        <v>2.153251679015372</v>
      </c>
      <c r="AI76" s="142">
        <f>IF(AI40="","",AI40-(C40+(D40-C40)/($D$10-$C$10)*($AI$10-$C$10)))</f>
      </c>
      <c r="AJ76" s="136">
        <f>IF(AJ40="","",AJ40-(C40+(D40-C40)/($D$10-$C$10)*($AJ$10-$C$10)))</f>
        <v>1.563097841650678</v>
      </c>
      <c r="AK76" s="142">
        <f>IF(AK40="","",AK40-(D40+(E40-D40)/($E$10-$D$10)*($AK$10-$D$10)))</f>
        <v>1.6769234613153836</v>
      </c>
      <c r="AL76" s="142">
        <f>IF(AL40="","",AL40-(C40+(D40-C40)/($D$10-$C$10)*($AL$10-$C$10)))</f>
        <v>1.8726947659588822</v>
      </c>
      <c r="AM76" s="137">
        <f>IF(AM40="","",AM40-(D40+(E40-D40)/($E$10-$D$10)*($AM$10-$D$10)))</f>
        <v>2.2398373729153906</v>
      </c>
    </row>
    <row r="77" spans="2:39" ht="15">
      <c r="B77" s="3"/>
      <c r="J77" s="1">
        <f t="shared" si="39"/>
        <v>41124</v>
      </c>
      <c r="K77" s="135">
        <f aca="true" t="shared" si="54" ref="K77:K95">IF(K41="","",K41-(D41+(E41-D41)/($E$10-$D$10)*($K$10-$D$10)))</f>
        <v>1.8358566022000247</v>
      </c>
      <c r="L77" s="142">
        <f aca="true" t="shared" si="55" ref="L77:L95">IF(L41="","",L41-(D41+(E41-D41)/($E$10-$D$10)*($L$10-$D$10)))</f>
        <v>1.963764638500022</v>
      </c>
      <c r="M77" s="136">
        <f aca="true" t="shared" si="56" ref="M77:M95">IF(M41="","",M41-(D41+(E41-D41)/($E$10-$D$10)*($M$10-$D$10)))</f>
        <v>1.9485410692000351</v>
      </c>
      <c r="N77" s="142">
        <f aca="true" t="shared" si="57" ref="N77:N95">IF(N41="","",N41-(C41+(D41-C41)/($D$10-$C$10)*($N$10-$C$10)))</f>
        <v>1.5542128993493067</v>
      </c>
      <c r="O77" s="135">
        <f aca="true" t="shared" si="58" ref="O77:O95">IF(O41="","",O41-(D41+(E41-D41)/($E$10-$D$10)*($O$10-$D$10)))</f>
        <v>1.9528770295000264</v>
      </c>
      <c r="P77" s="142">
        <f aca="true" t="shared" si="59" ref="P77:P95">IF(P41="","",P41-(D41+(E41-D41)/($E$10-$D$10)*($P$10-$D$10)))</f>
        <v>2.0154668728000367</v>
      </c>
      <c r="Q77" s="137">
        <f t="shared" si="44"/>
        <v>1.8877500522979989</v>
      </c>
      <c r="R77" s="136">
        <f t="shared" si="45"/>
      </c>
      <c r="S77" s="142">
        <f t="shared" si="46"/>
      </c>
      <c r="T77" s="136">
        <f t="shared" si="47"/>
        <v>2.458377638181826</v>
      </c>
      <c r="U77" s="142">
        <f t="shared" si="48"/>
        <v>2.3498234594863097</v>
      </c>
      <c r="V77" s="136">
        <f t="shared" si="49"/>
      </c>
      <c r="W77" s="142">
        <f t="shared" si="50"/>
        <v>2.0578409866780842</v>
      </c>
      <c r="X77" s="136">
        <f aca="true" t="shared" si="60" ref="X77:X95">IF(X41="","",X41-(D41+(E41-D41)/($E$10-$D$10)*($X$10-$D$10)))</f>
        <v>2.628549487300015</v>
      </c>
      <c r="Y77" s="142"/>
      <c r="Z77" s="136">
        <f aca="true" t="shared" si="61" ref="Z77:Z95">IF(Z41="","",Z41-(D41+(E41-D41)/($E$10-$D$10)*($Z$10-$D$10)))</f>
        <v>2.379810669999983</v>
      </c>
      <c r="AA77" s="142">
        <f t="shared" si="40"/>
        <v>2.719289278900021</v>
      </c>
      <c r="AB77" s="136">
        <f t="shared" si="51"/>
      </c>
      <c r="AC77" s="142">
        <f t="shared" si="41"/>
        <v>1.7660580744444712</v>
      </c>
      <c r="AD77" s="136">
        <f t="shared" si="42"/>
      </c>
      <c r="AE77" s="142"/>
      <c r="AF77" s="136">
        <f t="shared" si="52"/>
        <v>2.183699295400006</v>
      </c>
      <c r="AG77" s="142">
        <f t="shared" si="53"/>
      </c>
      <c r="AH77" s="136">
        <f t="shared" si="43"/>
        <v>2.13824013910003</v>
      </c>
      <c r="AI77" s="142">
        <f aca="true" t="shared" si="62" ref="AI77:AI95">IF(AI41="","",AI41-(C41+(D41-C41)/($D$10-$C$10)*($AI$10-$C$10)))</f>
        <v>1.31499413883563</v>
      </c>
      <c r="AJ77" s="136">
        <f aca="true" t="shared" si="63" ref="AJ77:AJ95">IF(AJ41="","",AJ41-(C41+(D41-C41)/($D$10-$C$10)*($AJ$10-$C$10)))</f>
        <v>1.5472363969862877</v>
      </c>
      <c r="AK77" s="142">
        <f aca="true" t="shared" si="64" ref="AK77:AK95">IF(AK41="","",AK41-(D41+(E41-D41)/($E$10-$D$10)*($AK$10-$D$10)))</f>
        <v>1.6665861888000286</v>
      </c>
      <c r="AL77" s="142">
        <f aca="true" t="shared" si="65" ref="AL77:AL95">IF(AL41="","",AL41-(C41+(D41-C41)/($D$10-$C$10)*($AL$10-$C$10)))</f>
        <v>1.8568657308218985</v>
      </c>
      <c r="AM77" s="137">
        <f aca="true" t="shared" si="66" ref="AM77:AM97">IF(AM41="","",AM41-(D41+(E41-D41)/($E$10-$D$10)*($AM$10-$D$10)))</f>
        <v>2.2316293462000285</v>
      </c>
    </row>
    <row r="78" spans="2:39" ht="15">
      <c r="B78" s="3"/>
      <c r="J78" s="1">
        <f t="shared" si="39"/>
        <v>41127</v>
      </c>
      <c r="K78" s="135">
        <f t="shared" si="54"/>
        <v>1.8349976799000145</v>
      </c>
      <c r="L78" s="142">
        <f t="shared" si="55"/>
        <v>1.9596799695000193</v>
      </c>
      <c r="M78" s="136">
        <f t="shared" si="56"/>
        <v>1.9365056063999777</v>
      </c>
      <c r="N78" s="142">
        <f t="shared" si="57"/>
        <v>1.5831129527739662</v>
      </c>
      <c r="O78" s="135">
        <f t="shared" si="58"/>
        <v>1.9526188214999896</v>
      </c>
      <c r="P78" s="142">
        <f t="shared" si="59"/>
        <v>2.0059488250999813</v>
      </c>
      <c r="Q78" s="137">
        <f t="shared" si="44"/>
        <v>1.8860236106123667</v>
      </c>
      <c r="R78" s="136">
        <f t="shared" si="45"/>
      </c>
      <c r="S78" s="142">
        <f t="shared" si="46"/>
      </c>
      <c r="T78" s="136">
        <f t="shared" si="47"/>
        <v>2.4655619395738593</v>
      </c>
      <c r="U78" s="142">
        <f t="shared" si="48"/>
        <v>2.3802755104794557</v>
      </c>
      <c r="V78" s="136">
        <f t="shared" si="49"/>
      </c>
      <c r="W78" s="142">
        <f t="shared" si="50"/>
        <v>2.063294320017111</v>
      </c>
      <c r="X78" s="136">
        <f t="shared" si="60"/>
        <v>2.6198536390999836</v>
      </c>
      <c r="Y78" s="142"/>
      <c r="Z78" s="136">
        <f t="shared" si="61"/>
        <v>2.3805956399999992</v>
      </c>
      <c r="AA78" s="142">
        <f t="shared" si="40"/>
        <v>2.7179475487999873</v>
      </c>
      <c r="AB78" s="136">
        <f t="shared" si="51"/>
      </c>
      <c r="AC78" s="142">
        <f t="shared" si="41"/>
        <v>1.7736871871527913</v>
      </c>
      <c r="AD78" s="136">
        <f t="shared" si="42"/>
        <v>1.7068783741950693</v>
      </c>
      <c r="AE78" s="142"/>
      <c r="AF78" s="136">
        <f t="shared" si="52"/>
        <v>2.177275224300025</v>
      </c>
      <c r="AG78" s="142">
        <f t="shared" si="53"/>
      </c>
      <c r="AH78" s="136">
        <f t="shared" si="43"/>
        <v>2.188910894699973</v>
      </c>
      <c r="AI78" s="142">
        <f t="shared" si="62"/>
        <v>1.3296875195034383</v>
      </c>
      <c r="AJ78" s="136">
        <f t="shared" si="63"/>
        <v>1.548466577979489</v>
      </c>
      <c r="AK78" s="142">
        <f t="shared" si="64"/>
        <v>1.6643310371000197</v>
      </c>
      <c r="AL78" s="142">
        <f t="shared" si="65"/>
        <v>1.8568441587328905</v>
      </c>
      <c r="AM78" s="137">
        <f t="shared" si="66"/>
        <v>2.2272565903999912</v>
      </c>
    </row>
    <row r="79" spans="2:39" ht="15">
      <c r="B79" s="3"/>
      <c r="J79" s="1">
        <f t="shared" si="39"/>
        <v>41128</v>
      </c>
      <c r="K79" s="135">
        <f t="shared" si="54"/>
        <v>1.862306863371765</v>
      </c>
      <c r="L79" s="142">
        <f t="shared" si="55"/>
        <v>1.9846863130128036</v>
      </c>
      <c r="M79" s="136">
        <f t="shared" si="56"/>
        <v>2.046555650551245</v>
      </c>
      <c r="N79" s="142">
        <f t="shared" si="57"/>
        <v>1.5716894705890092</v>
      </c>
      <c r="O79" s="135">
        <f t="shared" si="58"/>
        <v>1.9801658956410226</v>
      </c>
      <c r="P79" s="142">
        <f t="shared" si="59"/>
        <v>2.032362654769212</v>
      </c>
      <c r="Q79" s="137">
        <f t="shared" si="44"/>
        <v>1.9330587132386117</v>
      </c>
      <c r="R79" s="136">
        <f t="shared" si="45"/>
      </c>
      <c r="S79" s="142">
        <f t="shared" si="46"/>
      </c>
      <c r="T79" s="136">
        <f t="shared" si="47"/>
        <v>2.4883690594601897</v>
      </c>
      <c r="U79" s="142">
        <f t="shared" si="48"/>
        <v>2.394581626280797</v>
      </c>
      <c r="V79" s="136">
        <f t="shared" si="49"/>
      </c>
      <c r="W79" s="142">
        <f t="shared" si="50"/>
        <v>2.082873548099315</v>
      </c>
      <c r="X79" s="136">
        <f t="shared" si="60"/>
        <v>2.6460665457307577</v>
      </c>
      <c r="Y79" s="142"/>
      <c r="Z79" s="136">
        <f t="shared" si="61"/>
        <v>2.4087776123076887</v>
      </c>
      <c r="AA79" s="142">
        <f t="shared" si="40"/>
        <v>2.746218084499989</v>
      </c>
      <c r="AB79" s="136">
        <f t="shared" si="51"/>
      </c>
      <c r="AC79" s="142">
        <f t="shared" si="41"/>
        <v>1.7945971743749736</v>
      </c>
      <c r="AD79" s="136">
        <f t="shared" si="42"/>
      </c>
      <c r="AE79" s="142"/>
      <c r="AF79" s="136">
        <f t="shared" si="52"/>
        <v>2.2017305614230427</v>
      </c>
      <c r="AG79" s="142">
        <f t="shared" si="53"/>
      </c>
      <c r="AH79" s="136">
        <f t="shared" si="43"/>
        <v>2.2022101846025213</v>
      </c>
      <c r="AI79" s="142">
        <f t="shared" si="62"/>
        <v>1.341937726619837</v>
      </c>
      <c r="AJ79" s="136">
        <f t="shared" si="63"/>
        <v>1.5757977127807918</v>
      </c>
      <c r="AK79" s="142">
        <f t="shared" si="64"/>
        <v>1.6960019347691881</v>
      </c>
      <c r="AL79" s="142">
        <f t="shared" si="65"/>
        <v>1.883219295650687</v>
      </c>
      <c r="AM79" s="137">
        <f t="shared" si="66"/>
        <v>2.255646740102541</v>
      </c>
    </row>
    <row r="80" spans="2:39" ht="15">
      <c r="B80" s="3"/>
      <c r="J80" s="1">
        <f t="shared" si="39"/>
        <v>41129</v>
      </c>
      <c r="K80" s="135">
        <f t="shared" si="54"/>
        <v>1.78908723444873</v>
      </c>
      <c r="L80" s="142">
        <f t="shared" si="55"/>
        <v>1.9308602482051218</v>
      </c>
      <c r="M80" s="136">
        <f t="shared" si="56"/>
        <v>2.084983456820515</v>
      </c>
      <c r="N80" s="142">
        <f t="shared" si="57"/>
        <v>1.532077878979444</v>
      </c>
      <c r="O80" s="135">
        <f t="shared" si="58"/>
        <v>1.9099854627564032</v>
      </c>
      <c r="P80" s="142">
        <f t="shared" si="59"/>
        <v>1.9611278983076796</v>
      </c>
      <c r="Q80" s="137">
        <f t="shared" si="44"/>
        <v>1.8578819477588269</v>
      </c>
      <c r="R80" s="136">
        <f t="shared" si="45"/>
      </c>
      <c r="S80" s="142">
        <f t="shared" si="46"/>
      </c>
      <c r="T80" s="136">
        <f t="shared" si="47"/>
        <v>2.441269718892039</v>
      </c>
      <c r="U80" s="142">
        <f t="shared" si="48"/>
        <v>2.3406362265890426</v>
      </c>
      <c r="V80" s="136">
        <f t="shared" si="49"/>
      </c>
      <c r="W80" s="142">
        <f t="shared" si="50"/>
        <v>2.027897736592466</v>
      </c>
      <c r="X80" s="136">
        <f t="shared" si="60"/>
        <v>2.5809037161923025</v>
      </c>
      <c r="Y80" s="142"/>
      <c r="Z80" s="136">
        <f t="shared" si="61"/>
        <v>2.331411236923056</v>
      </c>
      <c r="AA80" s="142">
        <f t="shared" si="40"/>
        <v>2.6861693179999753</v>
      </c>
      <c r="AB80" s="136">
        <f t="shared" si="51"/>
      </c>
      <c r="AC80" s="142">
        <f t="shared" si="41"/>
        <v>1.7487883149305548</v>
      </c>
      <c r="AD80" s="136">
        <f t="shared" si="42"/>
      </c>
      <c r="AE80" s="142"/>
      <c r="AF80" s="136">
        <f t="shared" si="52"/>
        <v>2.130501691269229</v>
      </c>
      <c r="AG80" s="142">
        <f t="shared" si="53"/>
      </c>
      <c r="AH80" s="136">
        <f t="shared" si="43"/>
        <v>2.1114290576410046</v>
      </c>
      <c r="AI80" s="142">
        <f t="shared" si="62"/>
      </c>
      <c r="AJ80" s="136">
        <f t="shared" si="63"/>
        <v>1.499935553089057</v>
      </c>
      <c r="AK80" s="142">
        <f t="shared" si="64"/>
        <v>1.622785308307677</v>
      </c>
      <c r="AL80" s="142">
        <f t="shared" si="65"/>
        <v>1.805890977157509</v>
      </c>
      <c r="AM80" s="137">
        <f t="shared" si="66"/>
        <v>2.190517809641021</v>
      </c>
    </row>
    <row r="81" spans="2:39" ht="15">
      <c r="B81" s="3"/>
      <c r="J81" s="1">
        <f t="shared" si="39"/>
        <v>41130</v>
      </c>
      <c r="K81" s="135">
        <f t="shared" si="54"/>
        <v>1.7535386992846171</v>
      </c>
      <c r="L81" s="142">
        <f t="shared" si="55"/>
        <v>1.8821519629615646</v>
      </c>
      <c r="M81" s="136">
        <f t="shared" si="56"/>
        <v>2.038693874246171</v>
      </c>
      <c r="N81" s="142">
        <f t="shared" si="57"/>
        <v>1.4855415333630102</v>
      </c>
      <c r="O81" s="135">
        <f t="shared" si="58"/>
        <v>1.8722774670769198</v>
      </c>
      <c r="P81" s="142">
        <f t="shared" si="59"/>
        <v>1.9225760212923477</v>
      </c>
      <c r="Q81" s="137">
        <f t="shared" si="44"/>
        <v>1.8289069885606333</v>
      </c>
      <c r="R81" s="136">
        <f t="shared" si="45"/>
      </c>
      <c r="S81" s="142">
        <f t="shared" si="46"/>
      </c>
      <c r="T81" s="136">
        <f t="shared" si="47"/>
        <v>2.381253905795468</v>
      </c>
      <c r="U81" s="142">
        <f t="shared" si="48"/>
        <v>2.288584234260248</v>
      </c>
      <c r="V81" s="136">
        <f t="shared" si="49"/>
      </c>
      <c r="W81" s="142">
        <f t="shared" si="50"/>
        <v>1.983057414366443</v>
      </c>
      <c r="X81" s="136">
        <f t="shared" si="60"/>
        <v>2.53951896240772</v>
      </c>
      <c r="Y81" s="142"/>
      <c r="Z81" s="136">
        <f t="shared" si="61"/>
        <v>2.2999458105769413</v>
      </c>
      <c r="AA81" s="142">
        <f t="shared" si="40"/>
        <v>2.6455008618000155</v>
      </c>
      <c r="AB81" s="136">
        <f t="shared" si="51"/>
      </c>
      <c r="AC81" s="142">
        <f t="shared" si="41"/>
        <v>1.6942780791666845</v>
      </c>
      <c r="AD81" s="136">
        <f t="shared" si="42"/>
      </c>
      <c r="AE81" s="142"/>
      <c r="AF81" s="136">
        <f t="shared" si="52"/>
        <v>2.084311171530778</v>
      </c>
      <c r="AG81" s="142">
        <f t="shared" si="53"/>
      </c>
      <c r="AH81" s="136">
        <f t="shared" si="43"/>
        <v>2.0734276543923182</v>
      </c>
      <c r="AI81" s="142">
        <f t="shared" si="62"/>
      </c>
      <c r="AJ81" s="136">
        <f t="shared" si="63"/>
        <v>1.4665505507602825</v>
      </c>
      <c r="AK81" s="142">
        <f t="shared" si="64"/>
        <v>1.5844896457922992</v>
      </c>
      <c r="AL81" s="142">
        <f t="shared" si="65"/>
        <v>1.7704517568835811</v>
      </c>
      <c r="AM81" s="137">
        <f t="shared" si="66"/>
        <v>2.150127357092344</v>
      </c>
    </row>
    <row r="82" spans="2:39" ht="15">
      <c r="B82" s="3"/>
      <c r="J82" s="1">
        <f t="shared" si="39"/>
        <v>41131</v>
      </c>
      <c r="K82" s="135">
        <f t="shared" si="54"/>
        <v>1.726919671423095</v>
      </c>
      <c r="L82" s="142">
        <f t="shared" si="55"/>
        <v>1.8547777748077001</v>
      </c>
      <c r="M82" s="136">
        <f t="shared" si="56"/>
        <v>2.020062083730775</v>
      </c>
      <c r="N82" s="142">
        <f t="shared" si="57"/>
        <v>1.455700934184963</v>
      </c>
      <c r="O82" s="135">
        <f t="shared" si="58"/>
        <v>1.8446584478846417</v>
      </c>
      <c r="P82" s="142">
        <f t="shared" si="59"/>
        <v>1.8987022264615216</v>
      </c>
      <c r="Q82" s="137">
        <f t="shared" si="44"/>
        <v>1.8048241384091095</v>
      </c>
      <c r="R82" s="136">
        <f t="shared" si="45"/>
      </c>
      <c r="S82" s="142">
        <f t="shared" si="46"/>
      </c>
      <c r="T82" s="136">
        <f t="shared" si="47"/>
        <v>2.35903648193183</v>
      </c>
      <c r="U82" s="142">
        <f t="shared" si="48"/>
        <v>2.2399470281986367</v>
      </c>
      <c r="V82" s="136">
        <f t="shared" si="49"/>
      </c>
      <c r="W82" s="142">
        <f t="shared" si="50"/>
        <v>1.9509874706678327</v>
      </c>
      <c r="X82" s="136">
        <f t="shared" si="60"/>
        <v>2.512817809538477</v>
      </c>
      <c r="Y82" s="142"/>
      <c r="Z82" s="136">
        <f t="shared" si="61"/>
        <v>2.2760915353846323</v>
      </c>
      <c r="AA82" s="142">
        <f t="shared" si="40"/>
        <v>2.624718644000003</v>
      </c>
      <c r="AB82" s="136">
        <f t="shared" si="51"/>
      </c>
      <c r="AC82" s="142">
        <f t="shared" si="41"/>
        <v>1.6757496875000357</v>
      </c>
      <c r="AD82" s="136">
        <f t="shared" si="42"/>
      </c>
      <c r="AE82" s="142"/>
      <c r="AF82" s="136">
        <f t="shared" si="52"/>
        <v>2.0340186326538436</v>
      </c>
      <c r="AG82" s="142">
        <f t="shared" si="53"/>
      </c>
      <c r="AH82" s="136">
        <f t="shared" si="43"/>
        <v>2.0247508544615824</v>
      </c>
      <c r="AI82" s="142">
        <f t="shared" si="62"/>
      </c>
      <c r="AJ82" s="136">
        <f t="shared" si="63"/>
        <v>1.437978547198624</v>
      </c>
      <c r="AK82" s="142">
        <f t="shared" si="64"/>
        <v>1.5529947289615675</v>
      </c>
      <c r="AL82" s="142">
        <f t="shared" si="65"/>
        <v>1.746428790582209</v>
      </c>
      <c r="AM82" s="137">
        <f t="shared" si="66"/>
        <v>2.123798322961565</v>
      </c>
    </row>
    <row r="83" spans="2:39" ht="15">
      <c r="B83" s="3"/>
      <c r="J83" s="1">
        <f t="shared" si="39"/>
        <v>41134</v>
      </c>
      <c r="K83" s="135">
        <f t="shared" si="54"/>
        <v>1.7246779072948892</v>
      </c>
      <c r="L83" s="142">
        <f t="shared" si="55"/>
        <v>1.8552155528204897</v>
      </c>
      <c r="M83" s="136">
        <f t="shared" si="56"/>
        <v>2.020153099282064</v>
      </c>
      <c r="N83" s="142">
        <f t="shared" si="57"/>
        <v>1.458775442972608</v>
      </c>
      <c r="O83" s="135">
        <f t="shared" si="58"/>
        <v>1.8453506885256328</v>
      </c>
      <c r="P83" s="142">
        <f t="shared" si="59"/>
        <v>1.894085978730779</v>
      </c>
      <c r="Q83" s="137">
        <f t="shared" si="44"/>
        <v>1.8062982105744743</v>
      </c>
      <c r="R83" s="136">
        <f t="shared" si="45"/>
      </c>
      <c r="S83" s="142">
        <f t="shared" si="46"/>
      </c>
      <c r="T83" s="136">
        <f t="shared" si="47"/>
        <v>2.356567099857931</v>
      </c>
      <c r="U83" s="142">
        <f t="shared" si="48"/>
        <v>2.2317767799520833</v>
      </c>
      <c r="V83" s="136">
        <f t="shared" si="49"/>
      </c>
      <c r="W83" s="142">
        <f t="shared" si="50"/>
        <v>1.9479390883733019</v>
      </c>
      <c r="X83" s="136">
        <f t="shared" si="60"/>
        <v>2.505921035269209</v>
      </c>
      <c r="Y83" s="142"/>
      <c r="Z83" s="136">
        <f t="shared" si="61"/>
        <v>2.2729622376923126</v>
      </c>
      <c r="AA83" s="142">
        <f t="shared" si="40"/>
        <v>2.6238102785000104</v>
      </c>
      <c r="AB83" s="136">
        <f t="shared" si="51"/>
      </c>
      <c r="AC83" s="142">
        <f t="shared" si="41"/>
        <v>1.6791862442360794</v>
      </c>
      <c r="AD83" s="136">
        <f t="shared" si="42"/>
      </c>
      <c r="AE83" s="142"/>
      <c r="AF83" s="136">
        <f t="shared" si="52"/>
        <v>2.0398259865769237</v>
      </c>
      <c r="AG83" s="142">
        <f t="shared" si="53"/>
      </c>
      <c r="AH83" s="136">
        <f t="shared" si="43"/>
        <v>2.0372426440640914</v>
      </c>
      <c r="AI83" s="142">
        <f t="shared" si="62"/>
      </c>
      <c r="AJ83" s="136">
        <f t="shared" si="63"/>
        <v>1.4369724584520434</v>
      </c>
      <c r="AK83" s="142">
        <f t="shared" si="64"/>
        <v>1.5506295837307955</v>
      </c>
      <c r="AL83" s="142">
        <f t="shared" si="65"/>
        <v>1.7454242078766944</v>
      </c>
      <c r="AM83" s="137">
        <f t="shared" si="66"/>
        <v>2.122064083064093</v>
      </c>
    </row>
    <row r="84" spans="2:39" ht="15">
      <c r="B84" s="3"/>
      <c r="J84" s="1">
        <f t="shared" si="39"/>
        <v>41135</v>
      </c>
      <c r="K84" s="135">
        <f t="shared" si="54"/>
        <v>1.7516416297436015</v>
      </c>
      <c r="L84" s="142">
        <f t="shared" si="55"/>
        <v>1.8820739610256512</v>
      </c>
      <c r="M84" s="136">
        <f t="shared" si="56"/>
        <v>2.049080841602598</v>
      </c>
      <c r="N84" s="142">
        <f t="shared" si="57"/>
        <v>1.4754184153835594</v>
      </c>
      <c r="O84" s="135">
        <f t="shared" si="58"/>
        <v>1.8688660512820654</v>
      </c>
      <c r="P84" s="142">
        <f t="shared" si="59"/>
        <v>1.9190893415384798</v>
      </c>
      <c r="Q84" s="137">
        <f t="shared" si="44"/>
        <v>1.8329219156060677</v>
      </c>
      <c r="R84" s="136">
        <f t="shared" si="45"/>
      </c>
      <c r="S84" s="142">
        <f t="shared" si="46"/>
      </c>
      <c r="T84" s="136">
        <f t="shared" si="47"/>
        <v>2.382415029204528</v>
      </c>
      <c r="U84" s="142">
        <f t="shared" si="48"/>
        <v>2.249168234671225</v>
      </c>
      <c r="V84" s="136">
        <f t="shared" si="49"/>
      </c>
      <c r="W84" s="142">
        <f t="shared" si="50"/>
        <v>1.9700723390239787</v>
      </c>
      <c r="X84" s="136">
        <f t="shared" si="60"/>
        <v>2.532414858461536</v>
      </c>
      <c r="Y84" s="142"/>
      <c r="Z84" s="136">
        <f t="shared" si="61"/>
        <v>2.29732877211536</v>
      </c>
      <c r="AA84" s="142">
        <f t="shared" si="40"/>
        <v>2.649805880000023</v>
      </c>
      <c r="AB84" s="136">
        <f t="shared" si="51"/>
      </c>
      <c r="AC84" s="142">
        <f t="shared" si="41"/>
        <v>1.7036930591666835</v>
      </c>
      <c r="AD84" s="136">
        <f t="shared" si="42"/>
      </c>
      <c r="AE84" s="142"/>
      <c r="AF84" s="136">
        <f t="shared" si="52"/>
        <v>2.0694880413461534</v>
      </c>
      <c r="AG84" s="142">
        <f t="shared" si="53"/>
      </c>
      <c r="AH84" s="136">
        <f t="shared" si="43"/>
        <v>2.0582721482051625</v>
      </c>
      <c r="AI84" s="142">
        <f t="shared" si="62"/>
      </c>
      <c r="AJ84" s="136">
        <f t="shared" si="63"/>
        <v>1.4639068286712145</v>
      </c>
      <c r="AK84" s="142">
        <f t="shared" si="64"/>
        <v>1.5772076215384496</v>
      </c>
      <c r="AL84" s="142">
        <f t="shared" si="65"/>
        <v>1.7723328947259893</v>
      </c>
      <c r="AM84" s="137">
        <f t="shared" si="66"/>
        <v>2.148589468205124</v>
      </c>
    </row>
    <row r="85" spans="2:39" ht="15">
      <c r="B85" s="3"/>
      <c r="J85" s="1">
        <f t="shared" si="39"/>
        <v>41136</v>
      </c>
      <c r="K85" s="135">
        <f t="shared" si="54"/>
        <v>1.7844261433025554</v>
      </c>
      <c r="L85" s="142">
        <f t="shared" si="55"/>
        <v>1.8821478395897486</v>
      </c>
      <c r="M85" s="136">
        <f t="shared" si="56"/>
        <v>1.9999544630590038</v>
      </c>
      <c r="N85" s="142">
        <f t="shared" si="57"/>
        <v>1.4749271448219012</v>
      </c>
      <c r="O85" s="135">
        <f t="shared" si="58"/>
        <v>1.8730320314871785</v>
      </c>
      <c r="P85" s="142">
        <f t="shared" si="59"/>
        <v>1.9529519736846268</v>
      </c>
      <c r="Q85" s="137">
        <f t="shared" si="44"/>
        <v>1.861127547392658</v>
      </c>
      <c r="R85" s="136">
        <f t="shared" si="45"/>
      </c>
      <c r="S85" s="142">
        <f t="shared" si="46"/>
      </c>
      <c r="T85" s="136">
        <f t="shared" si="47"/>
        <v>2.373851983721553</v>
      </c>
      <c r="U85" s="142">
        <f t="shared" si="48"/>
        <v>2.244907611938345</v>
      </c>
      <c r="V85" s="136">
        <f t="shared" si="49"/>
      </c>
      <c r="W85" s="142">
        <f t="shared" si="50"/>
        <v>1.9768436938013592</v>
      </c>
      <c r="X85" s="136">
        <f t="shared" si="60"/>
        <v>2.556141344915404</v>
      </c>
      <c r="Y85" s="142"/>
      <c r="Z85" s="136">
        <f t="shared" si="61"/>
        <v>2.3097153536538193</v>
      </c>
      <c r="AA85" s="142">
        <f t="shared" si="40"/>
        <v>2.6529940879000042</v>
      </c>
      <c r="AB85" s="136">
        <f t="shared" si="51"/>
      </c>
      <c r="AC85" s="142">
        <f t="shared" si="41"/>
        <v>1.7219018392361045</v>
      </c>
      <c r="AD85" s="136">
        <f t="shared" si="42"/>
      </c>
      <c r="AE85" s="142"/>
      <c r="AF85" s="136">
        <f t="shared" si="52"/>
        <v>2.08902865286152</v>
      </c>
      <c r="AG85" s="142">
        <f t="shared" si="53"/>
      </c>
      <c r="AH85" s="136">
        <f t="shared" si="43"/>
        <v>2.0593779638179486</v>
      </c>
      <c r="AI85" s="142">
        <f t="shared" si="62"/>
        <v>1.2252925607602592</v>
      </c>
      <c r="AJ85" s="136">
        <f t="shared" si="63"/>
        <v>1.5047346804383332</v>
      </c>
      <c r="AK85" s="142">
        <f t="shared" si="64"/>
        <v>1.6109879396845894</v>
      </c>
      <c r="AL85" s="142">
        <f t="shared" si="65"/>
        <v>1.7876903136986053</v>
      </c>
      <c r="AM85" s="137">
        <f t="shared" si="66"/>
        <v>2.1814854119179508</v>
      </c>
    </row>
    <row r="86" spans="2:39" ht="15">
      <c r="B86" s="3"/>
      <c r="J86" s="1">
        <f t="shared" si="39"/>
        <v>41137</v>
      </c>
      <c r="K86" s="135">
        <f t="shared" si="54"/>
        <v>1.7813672579461546</v>
      </c>
      <c r="L86" s="142">
        <f t="shared" si="55"/>
        <v>1.8859145626153975</v>
      </c>
      <c r="M86" s="136">
        <f t="shared" si="56"/>
        <v>2.0740320785615327</v>
      </c>
      <c r="N86" s="142">
        <f t="shared" si="57"/>
        <v>1.4758461537123235</v>
      </c>
      <c r="O86" s="135">
        <f t="shared" si="58"/>
        <v>1.8752370092692372</v>
      </c>
      <c r="P86" s="142">
        <f t="shared" si="59"/>
        <v>1.955072445323073</v>
      </c>
      <c r="Q86" s="137">
        <f t="shared" si="44"/>
        <v>1.8561153474999883</v>
      </c>
      <c r="R86" s="136">
        <f t="shared" si="45"/>
      </c>
      <c r="S86" s="142">
        <f t="shared" si="46"/>
      </c>
      <c r="T86" s="136">
        <f t="shared" si="47"/>
        <v>2.3669024849999785</v>
      </c>
      <c r="U86" s="142">
        <f t="shared" si="48"/>
        <v>2.26465062324657</v>
      </c>
      <c r="V86" s="136">
        <f t="shared" si="49"/>
      </c>
      <c r="W86" s="142">
        <f t="shared" si="50"/>
        <v>1.9837687835445088</v>
      </c>
      <c r="X86" s="136">
        <f t="shared" si="60"/>
        <v>2.560901459976945</v>
      </c>
      <c r="Y86" s="142"/>
      <c r="Z86" s="136">
        <f t="shared" si="61"/>
        <v>2.306773473269231</v>
      </c>
      <c r="AA86" s="142">
        <f t="shared" si="40"/>
        <v>2.661154819199999</v>
      </c>
      <c r="AB86" s="136">
        <f t="shared" si="51"/>
      </c>
      <c r="AC86" s="142">
        <f t="shared" si="41"/>
        <v>1.7093929499999807</v>
      </c>
      <c r="AD86" s="136">
        <f t="shared" si="42"/>
        <v>1.7055293049999833</v>
      </c>
      <c r="AE86" s="142"/>
      <c r="AF86" s="136">
        <f t="shared" si="52"/>
        <v>2.09115982600768</v>
      </c>
      <c r="AG86" s="142">
        <f t="shared" si="53"/>
      </c>
      <c r="AH86" s="136">
        <f t="shared" si="43"/>
        <v>2.0670046517230825</v>
      </c>
      <c r="AI86" s="142">
        <f t="shared" si="62"/>
        <v>1.260031625208907</v>
      </c>
      <c r="AJ86" s="136">
        <f t="shared" si="63"/>
        <v>1.4937068837466048</v>
      </c>
      <c r="AK86" s="142">
        <f t="shared" si="64"/>
        <v>1.6133397633230642</v>
      </c>
      <c r="AL86" s="142">
        <f t="shared" si="65"/>
        <v>1.7822522402055014</v>
      </c>
      <c r="AM86" s="137">
        <f t="shared" si="66"/>
        <v>2.1856904930231025</v>
      </c>
    </row>
    <row r="87" spans="2:39" ht="15">
      <c r="B87" s="3"/>
      <c r="J87" s="1">
        <f t="shared" si="39"/>
        <v>41138</v>
      </c>
      <c r="K87" s="135">
        <f t="shared" si="54"/>
        <v>1.7964304646076719</v>
      </c>
      <c r="L87" s="142">
        <f t="shared" si="55"/>
        <v>1.896990064769236</v>
      </c>
      <c r="M87" s="136">
        <f t="shared" si="56"/>
        <v>2.078228375876927</v>
      </c>
      <c r="N87" s="142">
        <f t="shared" si="57"/>
        <v>1.4981849625411021</v>
      </c>
      <c r="O87" s="135">
        <f t="shared" si="58"/>
        <v>1.8875814064615546</v>
      </c>
      <c r="P87" s="142">
        <f t="shared" si="59"/>
        <v>1.965435361353837</v>
      </c>
      <c r="Q87" s="137">
        <f t="shared" si="44"/>
        <v>1.8681985589393912</v>
      </c>
      <c r="R87" s="136">
        <f t="shared" si="45"/>
      </c>
      <c r="S87" s="142">
        <f t="shared" si="46"/>
      </c>
      <c r="T87" s="136">
        <f t="shared" si="47"/>
        <v>2.3758706279545336</v>
      </c>
      <c r="U87" s="142">
        <f t="shared" si="48"/>
        <v>2.2757174653218843</v>
      </c>
      <c r="V87" s="136">
        <f t="shared" si="49"/>
      </c>
      <c r="W87" s="142">
        <f t="shared" si="50"/>
        <v>2.002025840565075</v>
      </c>
      <c r="X87" s="136">
        <f t="shared" si="60"/>
        <v>2.5680829995461503</v>
      </c>
      <c r="Y87" s="142"/>
      <c r="Z87" s="136">
        <f t="shared" si="61"/>
        <v>2.320438508461543</v>
      </c>
      <c r="AA87" s="142">
        <f t="shared" si="40"/>
        <v>2.666429680100019</v>
      </c>
      <c r="AB87" s="136">
        <f t="shared" si="51"/>
      </c>
      <c r="AC87" s="142">
        <f t="shared" si="41"/>
        <v>1.715698498333318</v>
      </c>
      <c r="AD87" s="136">
        <f t="shared" si="42"/>
      </c>
      <c r="AE87" s="142"/>
      <c r="AF87" s="136">
        <f t="shared" si="52"/>
        <v>2.103455336484616</v>
      </c>
      <c r="AG87" s="142">
        <f t="shared" si="53"/>
      </c>
      <c r="AH87" s="136">
        <f t="shared" si="43"/>
        <v>2.074786475553842</v>
      </c>
      <c r="AI87" s="142">
        <f t="shared" si="62"/>
        <v>1.2448616976130014</v>
      </c>
      <c r="AJ87" s="136">
        <f t="shared" si="63"/>
        <v>1.5096712718219125</v>
      </c>
      <c r="AK87" s="142">
        <f t="shared" si="64"/>
        <v>1.6257564653538283</v>
      </c>
      <c r="AL87" s="142">
        <f t="shared" si="65"/>
        <v>1.7973815256848988</v>
      </c>
      <c r="AM87" s="137">
        <f t="shared" si="66"/>
        <v>2.1920187419538477</v>
      </c>
    </row>
    <row r="88" spans="2:39" ht="15">
      <c r="B88" s="3"/>
      <c r="J88" s="1">
        <f t="shared" si="39"/>
        <v>41141</v>
      </c>
      <c r="K88" s="135">
        <f t="shared" si="54"/>
        <v>1.7966947277743244</v>
      </c>
      <c r="L88" s="142">
        <f t="shared" si="55"/>
        <v>1.8971046481025402</v>
      </c>
      <c r="M88" s="136">
        <f t="shared" si="56"/>
        <v>2.0793362532102355</v>
      </c>
      <c r="N88" s="142">
        <f t="shared" si="57"/>
        <v>1.4405547783972752</v>
      </c>
      <c r="O88" s="135">
        <f t="shared" si="58"/>
        <v>1.890507870628181</v>
      </c>
      <c r="P88" s="142">
        <f t="shared" si="59"/>
        <v>1.9688093773538116</v>
      </c>
      <c r="Q88" s="137">
        <f t="shared" si="44"/>
        <v>1.8779081756818257</v>
      </c>
      <c r="R88" s="136">
        <f t="shared" si="45"/>
      </c>
      <c r="S88" s="142">
        <f t="shared" si="46"/>
      </c>
      <c r="T88" s="136">
        <f t="shared" si="47"/>
        <v>2.3752941698863728</v>
      </c>
      <c r="U88" s="142">
        <f t="shared" si="48"/>
        <v>2.242687577445192</v>
      </c>
      <c r="V88" s="136">
        <f t="shared" si="49"/>
      </c>
      <c r="W88" s="142">
        <f t="shared" si="50"/>
        <v>1.9499332879623301</v>
      </c>
      <c r="X88" s="136">
        <f t="shared" si="60"/>
        <v>2.566669030546132</v>
      </c>
      <c r="Y88" s="142"/>
      <c r="Z88" s="136">
        <f t="shared" si="61"/>
        <v>2.323131058461502</v>
      </c>
      <c r="AA88" s="142">
        <f t="shared" si="40"/>
        <v>2.6655139255999547</v>
      </c>
      <c r="AB88" s="136">
        <f t="shared" si="51"/>
      </c>
      <c r="AC88" s="142">
        <f t="shared" si="41"/>
        <v>1.7144462700000203</v>
      </c>
      <c r="AD88" s="136">
        <f t="shared" si="42"/>
      </c>
      <c r="AE88" s="142"/>
      <c r="AF88" s="136">
        <f t="shared" si="52"/>
        <v>2.101227916984594</v>
      </c>
      <c r="AG88" s="142">
        <f t="shared" si="53"/>
      </c>
      <c r="AH88" s="136">
        <f t="shared" si="43"/>
        <v>2.067996199220506</v>
      </c>
      <c r="AI88" s="142">
        <f t="shared" si="62"/>
        <v>1.211439443092445</v>
      </c>
      <c r="AJ88" s="136">
        <f t="shared" si="63"/>
        <v>1.506942986445174</v>
      </c>
      <c r="AK88" s="142">
        <f t="shared" si="64"/>
        <v>1.6236180088538275</v>
      </c>
      <c r="AL88" s="142">
        <f t="shared" si="65"/>
        <v>1.7945659982876614</v>
      </c>
      <c r="AM88" s="137">
        <f t="shared" si="66"/>
        <v>2.1927657176205058</v>
      </c>
    </row>
    <row r="89" spans="2:39" ht="15">
      <c r="B89" s="3"/>
      <c r="J89" s="1">
        <f t="shared" si="39"/>
        <v>41142</v>
      </c>
      <c r="K89" s="135">
        <f t="shared" si="54"/>
        <v>1.7900766597538684</v>
      </c>
      <c r="L89" s="142">
        <f t="shared" si="55"/>
        <v>1.8927684108846616</v>
      </c>
      <c r="M89" s="136">
        <f t="shared" si="56"/>
        <v>2.073264071138492</v>
      </c>
      <c r="N89" s="142">
        <f t="shared" si="57"/>
        <v>1.5061309220753452</v>
      </c>
      <c r="O89" s="135">
        <f t="shared" si="58"/>
        <v>1.8846371852307717</v>
      </c>
      <c r="P89" s="142">
        <f t="shared" si="59"/>
        <v>1.961524849476946</v>
      </c>
      <c r="Q89" s="137">
        <f t="shared" si="44"/>
        <v>1.8631266721212434</v>
      </c>
      <c r="R89" s="136">
        <f t="shared" si="45"/>
      </c>
      <c r="S89" s="142">
        <f t="shared" si="46"/>
      </c>
      <c r="T89" s="136">
        <f t="shared" si="47"/>
        <v>2.3642400390909306</v>
      </c>
      <c r="U89" s="142">
        <f t="shared" si="48"/>
        <v>2.25328128750688</v>
      </c>
      <c r="V89" s="136">
        <f t="shared" si="49"/>
      </c>
      <c r="W89" s="142">
        <f t="shared" si="50"/>
        <v>1.9549824979109518</v>
      </c>
      <c r="X89" s="136">
        <f t="shared" si="60"/>
        <v>2.557881579323111</v>
      </c>
      <c r="Y89" s="142"/>
      <c r="Z89" s="136">
        <f t="shared" si="61"/>
        <v>2.317781766730805</v>
      </c>
      <c r="AA89" s="142">
        <f t="shared" si="40"/>
        <v>2.6584244907000265</v>
      </c>
      <c r="AB89" s="136">
        <f t="shared" si="51"/>
      </c>
      <c r="AC89" s="142">
        <f t="shared" si="41"/>
        <v>1.7039129133333386</v>
      </c>
      <c r="AD89" s="136">
        <f t="shared" si="42"/>
      </c>
      <c r="AE89" s="142"/>
      <c r="AF89" s="136">
        <f t="shared" si="52"/>
        <v>2.092257922892314</v>
      </c>
      <c r="AG89" s="142">
        <f t="shared" si="53"/>
      </c>
      <c r="AH89" s="136">
        <f t="shared" si="43"/>
        <v>2.062129623876934</v>
      </c>
      <c r="AI89" s="142">
        <f t="shared" si="62"/>
        <v>1.2586778100822071</v>
      </c>
      <c r="AJ89" s="136">
        <f t="shared" si="63"/>
        <v>1.504698259506866</v>
      </c>
      <c r="AK89" s="142">
        <f t="shared" si="64"/>
        <v>1.6177847174769648</v>
      </c>
      <c r="AL89" s="142">
        <f t="shared" si="65"/>
        <v>1.791478789589073</v>
      </c>
      <c r="AM89" s="137">
        <f t="shared" si="66"/>
        <v>2.185086428676937</v>
      </c>
    </row>
    <row r="90" spans="2:39" ht="15">
      <c r="B90" s="3"/>
      <c r="J90" s="1">
        <f t="shared" si="39"/>
        <v>41143</v>
      </c>
      <c r="K90" s="135">
        <f t="shared" si="54"/>
        <v>1.7766692671872204</v>
      </c>
      <c r="L90" s="142">
        <f t="shared" si="55"/>
        <v>1.8793368480512749</v>
      </c>
      <c r="M90" s="136">
        <f t="shared" si="56"/>
        <v>1.9521460354051392</v>
      </c>
      <c r="N90" s="142">
        <f t="shared" si="57"/>
        <v>1.4948126602397593</v>
      </c>
      <c r="O90" s="135">
        <f t="shared" si="58"/>
        <v>1.87019066456411</v>
      </c>
      <c r="P90" s="142">
        <f t="shared" si="59"/>
        <v>1.9398939303769516</v>
      </c>
      <c r="Q90" s="137">
        <f t="shared" si="44"/>
        <v>1.8394566282386418</v>
      </c>
      <c r="R90" s="136">
        <f t="shared" si="45"/>
      </c>
      <c r="S90" s="142">
        <f t="shared" si="46"/>
      </c>
      <c r="T90" s="136">
        <f t="shared" si="47"/>
        <v>2.347504380710231</v>
      </c>
      <c r="U90" s="142">
        <f t="shared" si="48"/>
        <v>2.2355176072945433</v>
      </c>
      <c r="V90" s="136">
        <f t="shared" si="49"/>
      </c>
      <c r="W90" s="142">
        <f t="shared" si="50"/>
        <v>1.9682464689212291</v>
      </c>
      <c r="X90" s="136">
        <f t="shared" si="60"/>
        <v>2.5361417562231057</v>
      </c>
      <c r="Y90" s="142"/>
      <c r="Z90" s="136">
        <f t="shared" si="61"/>
        <v>2.3043112592308153</v>
      </c>
      <c r="AA90" s="142">
        <f t="shared" si="40"/>
        <v>2.6356317049000078</v>
      </c>
      <c r="AB90" s="136">
        <f t="shared" si="51"/>
      </c>
      <c r="AC90" s="142">
        <f t="shared" si="41"/>
        <v>1.6885246318750107</v>
      </c>
      <c r="AD90" s="136">
        <f t="shared" si="42"/>
      </c>
      <c r="AE90" s="142"/>
      <c r="AF90" s="136">
        <f t="shared" si="52"/>
        <v>2.0767595065923308</v>
      </c>
      <c r="AG90" s="142">
        <f t="shared" si="53"/>
      </c>
      <c r="AH90" s="136">
        <f t="shared" si="43"/>
        <v>2.0384172145102513</v>
      </c>
      <c r="AI90" s="142">
        <f t="shared" si="62"/>
        <v>1.2562002587842498</v>
      </c>
      <c r="AJ90" s="136">
        <f t="shared" si="63"/>
        <v>1.4896640397945333</v>
      </c>
      <c r="AK90" s="142">
        <f t="shared" si="64"/>
        <v>1.6003079763769414</v>
      </c>
      <c r="AL90" s="142">
        <f t="shared" si="65"/>
        <v>1.7785588048287688</v>
      </c>
      <c r="AM90" s="137">
        <f t="shared" si="66"/>
        <v>2.16443522561028</v>
      </c>
    </row>
    <row r="91" spans="2:39" ht="15">
      <c r="B91" s="3"/>
      <c r="J91" s="1">
        <f t="shared" si="39"/>
        <v>41144</v>
      </c>
      <c r="K91" s="135">
        <f t="shared" si="54"/>
        <v>1.764045112464078</v>
      </c>
      <c r="L91" s="142">
        <f t="shared" si="55"/>
        <v>1.8534284417435742</v>
      </c>
      <c r="M91" s="136">
        <f t="shared" si="56"/>
        <v>1.9433507853743652</v>
      </c>
      <c r="N91" s="142">
        <f t="shared" si="57"/>
        <v>1.4896109571301657</v>
      </c>
      <c r="O91" s="135">
        <f t="shared" si="58"/>
        <v>1.8606758711794864</v>
      </c>
      <c r="P91" s="142">
        <f t="shared" si="59"/>
        <v>1.9329261222153797</v>
      </c>
      <c r="Q91" s="137">
        <f t="shared" si="44"/>
        <v>1.8246903240909247</v>
      </c>
      <c r="R91" s="136">
        <f t="shared" si="45"/>
      </c>
      <c r="S91" s="142">
        <f t="shared" si="46"/>
      </c>
      <c r="T91" s="136">
        <f t="shared" si="47"/>
        <v>2.3208258368181904</v>
      </c>
      <c r="U91" s="142">
        <f t="shared" si="48"/>
        <v>2.2288352921027306</v>
      </c>
      <c r="V91" s="136">
        <f t="shared" si="49"/>
      </c>
      <c r="W91" s="142">
        <f t="shared" si="50"/>
        <v>1.9836510449144127</v>
      </c>
      <c r="X91" s="136">
        <f t="shared" si="60"/>
        <v>2.524713776984614</v>
      </c>
      <c r="Y91" s="142"/>
      <c r="Z91" s="136">
        <f t="shared" si="61"/>
        <v>2.293630071346157</v>
      </c>
      <c r="AA91" s="142">
        <f t="shared" si="40"/>
        <v>2.62661558629999</v>
      </c>
      <c r="AB91" s="136">
        <f t="shared" si="51"/>
      </c>
      <c r="AC91" s="142">
        <f t="shared" si="41"/>
        <v>1.6889566825000109</v>
      </c>
      <c r="AD91" s="136">
        <f t="shared" si="42"/>
      </c>
      <c r="AE91" s="142"/>
      <c r="AF91" s="136">
        <f t="shared" si="52"/>
        <v>2.068311938338438</v>
      </c>
      <c r="AG91" s="142">
        <f t="shared" si="53"/>
      </c>
      <c r="AH91" s="136">
        <f t="shared" si="43"/>
        <v>2.028800972648712</v>
      </c>
      <c r="AI91" s="142">
        <f t="shared" si="62"/>
      </c>
      <c r="AJ91" s="136">
        <f t="shared" si="63"/>
        <v>1.4752544936027396</v>
      </c>
      <c r="AK91" s="142">
        <f t="shared" si="64"/>
        <v>1.5896997742153611</v>
      </c>
      <c r="AL91" s="142">
        <f t="shared" si="65"/>
        <v>1.76618566133563</v>
      </c>
      <c r="AM91" s="137">
        <f t="shared" si="66"/>
        <v>2.1528112358487057</v>
      </c>
    </row>
    <row r="92" spans="2:39" ht="15">
      <c r="B92" s="3"/>
      <c r="J92" s="1">
        <f t="shared" si="39"/>
        <v>41145</v>
      </c>
      <c r="K92" s="135">
        <f t="shared" si="54"/>
        <v>1.7510853295512838</v>
      </c>
      <c r="L92" s="142">
        <f t="shared" si="55"/>
        <v>1.8507732317948862</v>
      </c>
      <c r="M92" s="136">
        <f t="shared" si="56"/>
        <v>1.951402804679513</v>
      </c>
      <c r="N92" s="142">
        <f t="shared" si="57"/>
        <v>1.460624099226064</v>
      </c>
      <c r="O92" s="135">
        <f t="shared" si="58"/>
        <v>1.8518978297435846</v>
      </c>
      <c r="P92" s="142">
        <f t="shared" si="59"/>
        <v>1.9261782151923184</v>
      </c>
      <c r="Q92" s="137">
        <f t="shared" si="44"/>
        <v>1.818141555277763</v>
      </c>
      <c r="R92" s="136">
        <f t="shared" si="45"/>
      </c>
      <c r="S92" s="142">
        <f t="shared" si="46"/>
      </c>
      <c r="T92" s="136">
        <f t="shared" si="47"/>
        <v>2.336133898750005</v>
      </c>
      <c r="U92" s="142">
        <f t="shared" si="48"/>
        <v>2.230153196020582</v>
      </c>
      <c r="V92" s="136">
        <f t="shared" si="49"/>
      </c>
      <c r="W92" s="142">
        <f t="shared" si="50"/>
        <v>1.9667876412328824</v>
      </c>
      <c r="X92" s="136">
        <f t="shared" si="60"/>
        <v>2.5224306323076773</v>
      </c>
      <c r="Y92" s="142"/>
      <c r="Z92" s="136">
        <f t="shared" si="61"/>
        <v>2.27741568307694</v>
      </c>
      <c r="AA92" s="142">
        <f t="shared" si="40"/>
        <v>2.6302021399999838</v>
      </c>
      <c r="AB92" s="136">
        <f t="shared" si="51"/>
      </c>
      <c r="AC92" s="142">
        <f t="shared" si="41"/>
        <v>1.7010863963888831</v>
      </c>
      <c r="AD92" s="136">
        <f t="shared" si="42"/>
      </c>
      <c r="AE92" s="142"/>
      <c r="AF92" s="136">
        <f t="shared" si="52"/>
        <v>2.062704496730756</v>
      </c>
      <c r="AG92" s="142">
        <f t="shared" si="53"/>
      </c>
      <c r="AH92" s="136">
        <f t="shared" si="43"/>
        <v>2.042392381858992</v>
      </c>
      <c r="AI92" s="142">
        <f t="shared" si="62"/>
      </c>
      <c r="AJ92" s="136">
        <f t="shared" si="63"/>
        <v>1.4536679865205646</v>
      </c>
      <c r="AK92" s="142">
        <f t="shared" si="64"/>
        <v>1.5807626276923141</v>
      </c>
      <c r="AL92" s="142">
        <f t="shared" si="65"/>
        <v>1.744756288767134</v>
      </c>
      <c r="AM92" s="137">
        <f t="shared" si="66"/>
        <v>2.1490696343589706</v>
      </c>
    </row>
    <row r="93" spans="2:39" ht="15">
      <c r="B93" s="3"/>
      <c r="J93" s="1">
        <f t="shared" si="39"/>
        <v>41148</v>
      </c>
      <c r="K93" s="135">
        <f t="shared" si="54"/>
        <v>1.747520608738447</v>
      </c>
      <c r="L93" s="142">
        <f t="shared" si="55"/>
        <v>1.8423274873461368</v>
      </c>
      <c r="M93" s="136">
        <f t="shared" si="56"/>
        <v>1.938145674584573</v>
      </c>
      <c r="N93" s="142">
        <f t="shared" si="57"/>
        <v>1.4579762671232834</v>
      </c>
      <c r="O93" s="135">
        <f t="shared" si="58"/>
        <v>1.8521504118076537</v>
      </c>
      <c r="P93" s="142">
        <f t="shared" si="59"/>
        <v>1.9229739610692071</v>
      </c>
      <c r="Q93" s="137">
        <f t="shared" si="44"/>
        <v>1.8252758285353456</v>
      </c>
      <c r="R93" s="136">
        <f t="shared" si="45"/>
      </c>
      <c r="S93" s="142">
        <f t="shared" si="46"/>
      </c>
      <c r="T93" s="136">
        <f t="shared" si="47"/>
        <v>2.328851935568159</v>
      </c>
      <c r="U93" s="142">
        <f t="shared" si="48"/>
        <v>2.2101468799657344</v>
      </c>
      <c r="V93" s="136">
        <f t="shared" si="49"/>
      </c>
      <c r="W93" s="142">
        <f t="shared" si="50"/>
        <v>1.96327202544522</v>
      </c>
      <c r="X93" s="136">
        <f t="shared" si="60"/>
        <v>2.5156775015307433</v>
      </c>
      <c r="Y93" s="142"/>
      <c r="Z93" s="136">
        <f t="shared" si="61"/>
        <v>2.2802438198076582</v>
      </c>
      <c r="AA93" s="142">
        <f t="shared" si="40"/>
        <v>2.628230846399963</v>
      </c>
      <c r="AB93" s="136">
        <f t="shared" si="51"/>
      </c>
      <c r="AC93" s="142">
        <f t="shared" si="41"/>
        <v>1.7043983547222337</v>
      </c>
      <c r="AD93" s="136">
        <f t="shared" si="42"/>
      </c>
      <c r="AE93" s="142"/>
      <c r="AF93" s="136">
        <f t="shared" si="52"/>
        <v>2.0557666248230775</v>
      </c>
      <c r="AG93" s="142">
        <f t="shared" si="53"/>
      </c>
      <c r="AH93" s="136">
        <f t="shared" si="43"/>
        <v>2.028308279869229</v>
      </c>
      <c r="AI93" s="142">
        <f t="shared" si="62"/>
      </c>
      <c r="AJ93" s="136">
        <f t="shared" si="63"/>
        <v>1.4539319799657249</v>
      </c>
      <c r="AK93" s="142">
        <f t="shared" si="64"/>
        <v>1.5749171470692076</v>
      </c>
      <c r="AL93" s="142">
        <f t="shared" si="65"/>
        <v>1.7481922320547878</v>
      </c>
      <c r="AM93" s="137">
        <f t="shared" si="66"/>
        <v>2.145474661969188</v>
      </c>
    </row>
    <row r="94" spans="2:39" ht="15">
      <c r="B94" s="3"/>
      <c r="J94" s="1">
        <f t="shared" si="39"/>
        <v>41149</v>
      </c>
      <c r="K94" s="135">
        <f t="shared" si="54"/>
        <v>1.7530861860999845</v>
      </c>
      <c r="L94" s="142">
        <f t="shared" si="55"/>
        <v>1.8429170379999817</v>
      </c>
      <c r="M94" s="136">
        <f t="shared" si="56"/>
        <v>1.925428917100025</v>
      </c>
      <c r="N94" s="142">
        <f t="shared" si="57"/>
        <v>1.4567187766095873</v>
      </c>
      <c r="O94" s="135">
        <f t="shared" si="58"/>
        <v>1.8192419284999706</v>
      </c>
      <c r="P94" s="142">
        <f t="shared" si="59"/>
        <v>1.908008986400004</v>
      </c>
      <c r="Q94" s="137">
        <f t="shared" si="44"/>
        <v>1.8130312736616214</v>
      </c>
      <c r="R94" s="136">
        <f t="shared" si="45"/>
      </c>
      <c r="S94" s="142">
        <f t="shared" si="46"/>
      </c>
      <c r="T94" s="136">
        <f t="shared" si="47"/>
        <v>2.3199285879545313</v>
      </c>
      <c r="U94" s="142">
        <f t="shared" si="48"/>
        <v>2.208168817191764</v>
      </c>
      <c r="V94" s="136">
        <f t="shared" si="49"/>
      </c>
      <c r="W94" s="142">
        <f t="shared" si="50"/>
        <v>1.9530215252568266</v>
      </c>
      <c r="X94" s="136">
        <f t="shared" si="60"/>
        <v>2.508440469900008</v>
      </c>
      <c r="Y94" s="142"/>
      <c r="Z94" s="136">
        <f t="shared" si="61"/>
        <v>2.28842796000001</v>
      </c>
      <c r="AA94" s="142">
        <f t="shared" si="40"/>
        <v>2.6184146906999874</v>
      </c>
      <c r="AB94" s="136">
        <f t="shared" si="51"/>
      </c>
      <c r="AC94" s="142">
        <f t="shared" si="41"/>
        <v>1.6982081819444348</v>
      </c>
      <c r="AD94" s="136">
        <f t="shared" si="42"/>
      </c>
      <c r="AE94" s="142"/>
      <c r="AF94" s="136">
        <f t="shared" si="52"/>
        <v>2.048421487700006</v>
      </c>
      <c r="AG94" s="142">
        <f t="shared" si="53"/>
      </c>
      <c r="AH94" s="136">
        <f t="shared" si="43"/>
        <v>2.0306449133000166</v>
      </c>
      <c r="AI94" s="142">
        <f t="shared" si="62"/>
      </c>
      <c r="AJ94" s="136">
        <f t="shared" si="63"/>
        <v>1.46628926719178</v>
      </c>
      <c r="AK94" s="142">
        <f t="shared" si="64"/>
        <v>1.577802251899997</v>
      </c>
      <c r="AL94" s="142">
        <f t="shared" si="65"/>
        <v>1.722859755993111</v>
      </c>
      <c r="AM94" s="137">
        <f t="shared" si="66"/>
        <v>2.125905170600027</v>
      </c>
    </row>
    <row r="95" spans="2:39" ht="15">
      <c r="B95" s="3"/>
      <c r="J95" s="1">
        <f t="shared" si="39"/>
        <v>41150</v>
      </c>
      <c r="K95" s="135">
        <f t="shared" si="54"/>
        <v>1.7153275316179375</v>
      </c>
      <c r="L95" s="142">
        <f t="shared" si="55"/>
        <v>1.786594147128219</v>
      </c>
      <c r="M95" s="136">
        <f t="shared" si="56"/>
        <v>1.829822167412828</v>
      </c>
      <c r="N95" s="142">
        <f t="shared" si="57"/>
        <v>1.394195410616402</v>
      </c>
      <c r="O95" s="135">
        <f t="shared" si="58"/>
        <v>1.7432766704102587</v>
      </c>
      <c r="P95" s="142">
        <f t="shared" si="59"/>
        <v>1.8646619972922993</v>
      </c>
      <c r="Q95" s="137">
        <f t="shared" si="44"/>
        <v>1.7690708035921765</v>
      </c>
      <c r="R95" s="136">
        <f t="shared" si="45"/>
      </c>
      <c r="S95" s="142">
        <f t="shared" si="46"/>
      </c>
      <c r="T95" s="136">
        <f t="shared" si="47"/>
        <v>2.2800852951420514</v>
      </c>
      <c r="U95" s="142">
        <f t="shared" si="48"/>
        <v>1.6213269373287358</v>
      </c>
      <c r="V95" s="136">
        <f t="shared" si="49"/>
      </c>
      <c r="W95" s="142">
        <f t="shared" si="50"/>
        <v>1.6427791709760458</v>
      </c>
      <c r="X95" s="136">
        <f t="shared" si="60"/>
        <v>2.452689525907682</v>
      </c>
      <c r="Y95" s="142"/>
      <c r="Z95" s="136">
        <f t="shared" si="61"/>
        <v>2.2263429530768772</v>
      </c>
      <c r="AA95" s="142">
        <f t="shared" si="40"/>
        <v>2.5470453247999947</v>
      </c>
      <c r="AB95" s="136">
        <f t="shared" si="51"/>
      </c>
      <c r="AC95" s="142">
        <f t="shared" si="41"/>
        <v>1.663159141597197</v>
      </c>
      <c r="AD95" s="136">
        <f t="shared" si="42"/>
      </c>
      <c r="AE95" s="142"/>
      <c r="AF95" s="136">
        <f t="shared" si="52"/>
        <v>1.9928796345307602</v>
      </c>
      <c r="AG95" s="142">
        <f t="shared" si="53"/>
      </c>
      <c r="AH95" s="136">
        <f t="shared" si="43"/>
        <v>2.0277396922256568</v>
      </c>
      <c r="AI95" s="142">
        <f t="shared" si="62"/>
        <v>1.1711050416951765</v>
      </c>
      <c r="AJ95" s="136">
        <f t="shared" si="63"/>
        <v>1.4210076973287493</v>
      </c>
      <c r="AK95" s="142">
        <f t="shared" si="64"/>
        <v>1.5335301892923257</v>
      </c>
      <c r="AL95" s="142">
        <f t="shared" si="65"/>
        <v>1.6387825227739334</v>
      </c>
      <c r="AM95" s="137">
        <f t="shared" si="66"/>
        <v>2.1172645519256266</v>
      </c>
    </row>
    <row r="96" spans="2:39" ht="15">
      <c r="B96" s="3"/>
      <c r="J96" s="1">
        <f t="shared" si="39"/>
        <v>41151</v>
      </c>
      <c r="K96" s="135">
        <f>IF(K60="","",K60-(D60+(E60-D60)/($E$10-$D$10)*($K$10-$D$10)))</f>
        <v>1.7339830292077187</v>
      </c>
      <c r="L96" s="142">
        <f>IF(L60="","",L60-(D60+(E60-D60)/($E$10-$D$10)*($L$10-$D$10)))</f>
        <v>1.8062179927692332</v>
      </c>
      <c r="M96" s="136">
        <f>IF(M60="","",M60-(D60+(E60-D60)/($E$10-$D$10)*($M$10-$D$10)))</f>
        <v>1.8417063989769442</v>
      </c>
      <c r="N96" s="142">
        <f>IF(N60="","",N60-(C60+(D60-C60)/($D$10-$C$10)*($N$10-$C$10)))</f>
        <v>1.3884534112191784</v>
      </c>
      <c r="O96" s="135">
        <f>IF(O60="","",O60-(D60+(E60-D60)/($E$10-$D$10)*($O$10-$D$10)))</f>
        <v>1.7667434924615502</v>
      </c>
      <c r="P96" s="142">
        <f>IF(P60="","",P60-(D60+(E60-D60)/($E$10-$D$10)*($P$10-$D$10)))</f>
        <v>1.8885575417538454</v>
      </c>
      <c r="Q96" s="137">
        <f>IF(Q60="","",Q60-(F60+(G60-F60)/($G$10-$F$10)*($Q$10-$F$10)))</f>
        <v>1.7640086544633702</v>
      </c>
      <c r="R96" s="136">
        <f t="shared" si="45"/>
      </c>
      <c r="S96" s="142">
        <f t="shared" si="46"/>
      </c>
      <c r="T96" s="136">
        <f>IF(T60="","",T60-(F60+(G60-F60)/($G$10-$F$10)*($T$10-$F$10)))</f>
        <v>2.2800394611079398</v>
      </c>
      <c r="U96" s="142">
        <f>IF(U60="","",U60-(C60+(D60-C60)/($D$10-$C$10)*($U$10-$C$10)))</f>
        <v>1.6368538953835654</v>
      </c>
      <c r="V96" s="136">
        <f t="shared" si="49"/>
      </c>
      <c r="W96" s="142">
        <f>IF(W60="","",W60-(C60+(D60-C60)/($D$10-$C$10)*($W$10-$C$10)))</f>
        <v>1.6296577817637106</v>
      </c>
      <c r="X96" s="136">
        <f>IF(X60="","",X60-(D60+(E60-D60)/($E$10-$D$10)*($X$10-$D$10)))</f>
        <v>2.478293580946144</v>
      </c>
      <c r="Y96" s="142"/>
      <c r="Z96" s="136">
        <f>IF(Z60="","",Z60-(D60+(E60-D60)/($E$10-$D$10)*($Z$10-$D$10)))</f>
        <v>2.2502868784615244</v>
      </c>
      <c r="AA96" s="142">
        <f>IF(AA60="","",AA60-(D60+(E60-D60)/($E$10-$D$10)*($AA$10-$D$10)))</f>
        <v>2.5769647303000145</v>
      </c>
      <c r="AB96" s="136">
        <f t="shared" si="51"/>
      </c>
      <c r="AC96" s="142">
        <f>IF(AC60="","",AC60-(F60+(G60-F60)/($G$10-$F$10)*($AC$10-$F$10)))</f>
        <v>1.6622716761805294</v>
      </c>
      <c r="AD96" s="136">
        <f>IF(AD60="","",AD60-(F60+(G60-F60)/($G$10-$F$10)*($AD$10-$F$10)))</f>
      </c>
      <c r="AE96" s="142"/>
      <c r="AF96" s="136">
        <f>IF(AF60="","",AF60-(D60+(E60-D60)/($E$10-$D$10)*($AF$10-$D$10)))</f>
        <v>2.015371658684624</v>
      </c>
      <c r="AG96" s="142">
        <f t="shared" si="53"/>
      </c>
      <c r="AH96" s="136">
        <f>IF(AH60="","",AH60-(D60+(E60-D60)/($E$10-$D$10)*($AH$10-$D$10)))</f>
        <v>2.03311980185385</v>
      </c>
      <c r="AI96" s="142">
        <f>IF(AI60="","",AI60-(C60+(D60-C60)/($D$10-$C$10)*($AI$10-$C$10)))</f>
        <v>1.152078100852746</v>
      </c>
      <c r="AJ96" s="136">
        <f>IF(AJ60="","",AJ60-(C60+(D60-C60)/($D$10-$C$10)*($AJ$10-$C$10)))</f>
        <v>1.4401501373835646</v>
      </c>
      <c r="AK96" s="142">
        <f>IF(AK60="","",AK60-(D60+(E60-D60)/($E$10-$D$10)*($AK$10-$D$10)))</f>
        <v>1.5497385537538428</v>
      </c>
      <c r="AL96" s="142">
        <f>IF(AL60="","",AL60-(C60+(D60-C60)/($D$10-$C$10)*($AL$10-$C$10)))</f>
        <v>1.6593914119862827</v>
      </c>
      <c r="AM96" s="137">
        <f t="shared" si="66"/>
        <v>2.1487047935538817</v>
      </c>
    </row>
    <row r="97" spans="2:39" ht="15">
      <c r="B97" s="3"/>
      <c r="J97" s="1">
        <f t="shared" si="39"/>
        <v>41152</v>
      </c>
      <c r="K97" s="138">
        <f>IF(K61="","",K61-(D61+(E61-D61)/($E$10-$D$10)*($K$10-$D$10)))</f>
        <v>1.8104368416436167</v>
      </c>
      <c r="L97" s="143">
        <f>IF(L61="","",L61-(D61+(E61-D61)/($E$10-$D$10)*($L$10-$D$10)))</f>
        <v>1.894509633025665</v>
      </c>
      <c r="M97" s="143">
        <f>IF(M61="","",M61-(D61+(E61-D61)/($E$10-$D$10)*($M$10-$D$10)))</f>
        <v>1.872249522502592</v>
      </c>
      <c r="N97" s="143">
        <f>IF(N61="","",N61-(C61+(D61-C61)/($D$10-$C$10)*($N$10-$C$10)))</f>
        <v>1.412407871719171</v>
      </c>
      <c r="O97" s="138">
        <f>IF(O61="","",O61-(D61+(E61-D61)/($E$10-$D$10)*($O$10-$D$10)))</f>
        <v>1.8455531152820535</v>
      </c>
      <c r="P97" s="143">
        <f>IF(P61="","",P61-(D61+(E61-D61)/($E$10-$D$10)*($P$10-$D$10)))</f>
        <v>1.9701453471385002</v>
      </c>
      <c r="Q97" s="140">
        <f>IF(Q61="","",Q61-(F61+(G61-F61)/($G$10-$F$10)*($Q$10-$F$10)))</f>
        <v>1.8714319466603597</v>
      </c>
      <c r="R97" s="139">
        <f>IF(R61="","",R61-(C61+(D61-C61)/($D$10-$C$10)*($R$10-$C$10)))</f>
      </c>
      <c r="S97" s="143">
        <f>IF(S61="","",S61-(D61+(E61-D61)/($E$10-$D$10)*($S$10-$D$10)))</f>
      </c>
      <c r="T97" s="139">
        <f>IF(T61="","",T61-(F61+(G61-F61)/($G$10-$F$10)*($T$10-$F$10)))</f>
        <v>2.3833891933806686</v>
      </c>
      <c r="U97" s="143">
        <f>IF(U61="","",U61-(C61+(D61-C61)/($D$10-$C$10)*($U$10-$C$10)))</f>
        <v>1.7001143363835802</v>
      </c>
      <c r="V97" s="143">
        <f t="shared" si="49"/>
      </c>
      <c r="W97" s="143">
        <f>IF(W61="","",W61-(C61+(D61-C61)/($D$10-$C$10)*($W$10-$C$10)))</f>
        <v>1.6756227305137092</v>
      </c>
      <c r="X97" s="139">
        <f>IF(X61="","",X61-(D61+(E61-D61)/($E$10-$D$10)*($X$10-$D$10)))</f>
        <v>2.5654230355615684</v>
      </c>
      <c r="Y97" s="143"/>
      <c r="Z97" s="139">
        <f>IF(Z61="","",Z61-(D61+(E61-D61)/($E$10-$D$10)*($Z$10-$D$10)))</f>
        <v>2.3233639121153855</v>
      </c>
      <c r="AA97" s="143">
        <f>IF(AA61="","",AA61-(D61+(E61-D61)/($E$10-$D$10)*($AA$10-$D$10)))</f>
        <v>2.6705514203000265</v>
      </c>
      <c r="AB97" s="143">
        <f t="shared" si="51"/>
      </c>
      <c r="AC97" s="143">
        <f>IF(AC61="","",AC61-(F61+(G61-F61)/($G$10-$F$10)*($AC$10-$F$10)))</f>
        <v>1.742684645347227</v>
      </c>
      <c r="AD97" s="139">
        <f>IF(AD61="","",AD61-(F61+(G61-F61)/($G$10-$F$10)*($AC$10-$F$10)))</f>
      </c>
      <c r="AE97" s="143"/>
      <c r="AF97" s="139">
        <f>IF(AF61="","",AF61-(D61+(E61-D61)/($E$10-$D$10)*($AF$10-$D$10)))</f>
        <v>2.092340394646153</v>
      </c>
      <c r="AG97" s="143">
        <f t="shared" si="53"/>
      </c>
      <c r="AH97" s="139">
        <f>IF(AH61="","",AH61-(D61+(E61-D61)/($E$10-$D$10)*($AH$10-$D$10)))</f>
        <v>2.1010242089051774</v>
      </c>
      <c r="AI97" s="143">
        <f>IF(AI61="","",AI61-(C61+(D61-C61)/($D$10-$C$10)*($AI$10-$C$10)))</f>
        <v>1.1517650566027302</v>
      </c>
      <c r="AJ97" s="143">
        <f>IF(AJ61="","",AJ61-(C61+(D61-C61)/($D$10-$C$10)*($AJ$10-$C$10)))</f>
        <v>1.50801809788357</v>
      </c>
      <c r="AK97" s="143">
        <f>IF(AK61="","",AK61-(D61+(E61-D61)/($E$10-$D$10)*($AK$10-$D$10)))</f>
        <v>1.6333464991385074</v>
      </c>
      <c r="AL97" s="143">
        <f>IF(AL61="","",AL61-(C61+(D61-C61)/($D$10-$C$10)*($AL$10-$C$10)))</f>
        <v>1.72967991698631</v>
      </c>
      <c r="AM97" s="143">
        <f t="shared" si="66"/>
        <v>2.2309748306051747</v>
      </c>
    </row>
    <row r="99" spans="10:39" ht="15">
      <c r="J99" s="34" t="s">
        <v>49</v>
      </c>
      <c r="K99" s="120">
        <f>AVERAGE(K75:K97)</f>
        <v>1.7824380772424793</v>
      </c>
      <c r="L99" s="154">
        <f aca="true" t="shared" si="67" ref="L99:V99">AVERAGE(L75:L97)</f>
        <v>1.9000756256605398</v>
      </c>
      <c r="M99" s="154">
        <f t="shared" si="67"/>
        <v>1.998282032142149</v>
      </c>
      <c r="N99" s="154">
        <f t="shared" si="67"/>
        <v>1.4895843633257921</v>
      </c>
      <c r="O99" s="154">
        <f t="shared" si="67"/>
        <v>1.8777783465050177</v>
      </c>
      <c r="P99" s="154">
        <f t="shared" si="67"/>
        <v>1.950265858827761</v>
      </c>
      <c r="Q99" s="154">
        <f t="shared" si="67"/>
        <v>1.8456841495270648</v>
      </c>
      <c r="R99" s="154" t="e">
        <f t="shared" si="67"/>
        <v>#DIV/0!</v>
      </c>
      <c r="S99" s="154" t="e">
        <f t="shared" si="67"/>
        <v>#DIV/0!</v>
      </c>
      <c r="T99" s="154">
        <f t="shared" si="67"/>
        <v>2.379116424018028</v>
      </c>
      <c r="U99" s="154">
        <f t="shared" si="67"/>
        <v>2.198490262211434</v>
      </c>
      <c r="V99" s="154" t="e">
        <f t="shared" si="67"/>
        <v>#DIV/0!</v>
      </c>
      <c r="W99" s="154">
        <f aca="true" t="shared" si="68" ref="W99:AG99">AVERAGE(W75:W97)</f>
        <v>1.9518058433382992</v>
      </c>
      <c r="X99" s="154">
        <f t="shared" si="68"/>
        <v>2.5546402501070262</v>
      </c>
      <c r="Y99" s="154" t="e">
        <f t="shared" si="68"/>
        <v>#DIV/0!</v>
      </c>
      <c r="Z99" s="154">
        <f t="shared" si="68"/>
        <v>2.315908144331099</v>
      </c>
      <c r="AA99" s="154">
        <f t="shared" si="68"/>
        <v>2.6573050157391305</v>
      </c>
      <c r="AB99" s="154" t="e">
        <f>AVERAGE(AB75:AB97)</f>
        <v>#DIV/0!</v>
      </c>
      <c r="AC99" s="154">
        <f t="shared" si="68"/>
        <v>1.7175603024969812</v>
      </c>
      <c r="AD99" s="154">
        <f t="shared" si="68"/>
        <v>1.7270973034059294</v>
      </c>
      <c r="AE99" s="154" t="e">
        <f t="shared" si="68"/>
        <v>#DIV/0!</v>
      </c>
      <c r="AF99" s="154">
        <f t="shared" si="68"/>
        <v>2.0964197364498287</v>
      </c>
      <c r="AG99" s="154" t="e">
        <f t="shared" si="68"/>
        <v>#DIV/0!</v>
      </c>
      <c r="AH99" s="154">
        <f aca="true" t="shared" si="69" ref="AH99:AM99">AVERAGE(AH75:AH97)</f>
        <v>2.078604114110372</v>
      </c>
      <c r="AI99" s="154">
        <f t="shared" si="69"/>
        <v>1.2522978993171732</v>
      </c>
      <c r="AJ99" s="154">
        <f t="shared" si="69"/>
        <v>1.4929859871896949</v>
      </c>
      <c r="AK99" s="154">
        <f t="shared" si="69"/>
        <v>1.6090551078494988</v>
      </c>
      <c r="AL99" s="154">
        <f t="shared" si="69"/>
        <v>1.7795461220964806</v>
      </c>
      <c r="AM99" s="155">
        <f t="shared" si="69"/>
        <v>2.1788239475016784</v>
      </c>
    </row>
    <row r="100" spans="29:30" ht="15">
      <c r="AC100" s="2"/>
      <c r="AD100" s="2"/>
    </row>
    <row r="101" spans="11:39" ht="15">
      <c r="K101" s="168" t="s">
        <v>1</v>
      </c>
      <c r="L101" s="169"/>
      <c r="M101" s="169"/>
      <c r="N101" s="168" t="s">
        <v>2</v>
      </c>
      <c r="O101" s="169"/>
      <c r="P101" s="169"/>
      <c r="Q101" s="171"/>
      <c r="R101" s="169" t="s">
        <v>3</v>
      </c>
      <c r="S101" s="169"/>
      <c r="T101" s="169"/>
      <c r="U101" s="172" t="s">
        <v>4</v>
      </c>
      <c r="V101" s="171" t="s">
        <v>5</v>
      </c>
      <c r="W101" s="168" t="s">
        <v>6</v>
      </c>
      <c r="X101" s="171"/>
      <c r="Y101" s="168" t="s">
        <v>7</v>
      </c>
      <c r="Z101" s="169"/>
      <c r="AA101" s="171"/>
      <c r="AB101" s="168" t="s">
        <v>8</v>
      </c>
      <c r="AC101" s="170"/>
      <c r="AD101" s="177"/>
      <c r="AE101" s="169" t="s">
        <v>9</v>
      </c>
      <c r="AF101" s="169"/>
      <c r="AG101" s="168" t="s">
        <v>10</v>
      </c>
      <c r="AH101" s="171"/>
      <c r="AI101" s="168" t="s">
        <v>27</v>
      </c>
      <c r="AJ101" s="169"/>
      <c r="AK101" s="171"/>
      <c r="AL101" s="169" t="s">
        <v>28</v>
      </c>
      <c r="AM101" s="31"/>
    </row>
    <row r="102" spans="10:39" s="33" customFormat="1" ht="15">
      <c r="J102" s="36" t="s">
        <v>51</v>
      </c>
      <c r="K102" s="156">
        <f>L99+(M99-L99)/(M10-L10)*($C$3+1826-L10)</f>
        <v>1.984837107445262</v>
      </c>
      <c r="L102" s="12"/>
      <c r="M102" s="12"/>
      <c r="N102" s="156">
        <f>P99+(Q99-P99)/(Q10-P10)*($C$3+1826-P10)</f>
        <v>1.9236077760648385</v>
      </c>
      <c r="O102" s="158"/>
      <c r="P102" s="12"/>
      <c r="Q102" s="65"/>
      <c r="R102" s="157"/>
      <c r="S102" s="12"/>
      <c r="T102" s="12"/>
      <c r="U102" s="173"/>
      <c r="V102" s="65"/>
      <c r="W102" s="156"/>
      <c r="X102" s="65"/>
      <c r="Y102" s="156">
        <f>Z99+(AA99-Z99)/(AA10-Z10)*($C$3+1826-Z10)</f>
        <v>2.6460912498899614</v>
      </c>
      <c r="Z102" s="12"/>
      <c r="AA102" s="176"/>
      <c r="AB102" s="156"/>
      <c r="AC102" s="12"/>
      <c r="AD102" s="65"/>
      <c r="AE102" s="159"/>
      <c r="AF102" s="12"/>
      <c r="AG102" s="178"/>
      <c r="AH102" s="65"/>
      <c r="AI102" s="156"/>
      <c r="AJ102" s="12"/>
      <c r="AK102" s="65"/>
      <c r="AL102" s="157"/>
      <c r="AM102" s="65"/>
    </row>
    <row r="103" spans="10:39" s="33" customFormat="1" ht="15">
      <c r="J103" s="36" t="s">
        <v>52</v>
      </c>
      <c r="K103" s="160">
        <f>K99+(L99-K99)/(L10-K10)*($C$3+(365*4+1)-K10)</f>
        <v>1.876485208197025</v>
      </c>
      <c r="L103" s="13"/>
      <c r="M103" s="13"/>
      <c r="N103" s="160">
        <f>O99+(P99-O99)/(P10-O10)*($C$3+(365*4+1)-O10)</f>
        <v>1.9447505046292914</v>
      </c>
      <c r="O103" s="162"/>
      <c r="P103" s="13"/>
      <c r="Q103" s="66"/>
      <c r="R103" s="161"/>
      <c r="S103" s="13"/>
      <c r="T103" s="13"/>
      <c r="U103" s="174"/>
      <c r="V103" s="66"/>
      <c r="W103" s="160">
        <f>W99+(X99-W99)/(X10-W10)*($C$3+(365*4+1)-W10)</f>
        <v>2.427727743418873</v>
      </c>
      <c r="X103" s="66"/>
      <c r="Y103" s="160">
        <f>Z99+(AA99-Z99)/(AA10-Z10)*($C$3+(365*4+1)-Z10)</f>
        <v>2.494497748595641</v>
      </c>
      <c r="Z103" s="13"/>
      <c r="AA103" s="66"/>
      <c r="AB103" s="160"/>
      <c r="AC103" s="13"/>
      <c r="AD103" s="66"/>
      <c r="AE103" s="162"/>
      <c r="AF103" s="13"/>
      <c r="AG103" s="179"/>
      <c r="AH103" s="66"/>
      <c r="AI103" s="160"/>
      <c r="AJ103" s="13"/>
      <c r="AK103" s="66"/>
      <c r="AL103" s="161">
        <f>AL99+(AM99-AL99)/(AM10-AL10)*($C$3+(365*4+1)-AL10)</f>
        <v>2.0717672391851</v>
      </c>
      <c r="AM103" s="66"/>
    </row>
    <row r="104" spans="10:39" s="33" customFormat="1" ht="15">
      <c r="J104" s="36" t="s">
        <v>53</v>
      </c>
      <c r="K104" s="163"/>
      <c r="L104" s="164"/>
      <c r="M104" s="164"/>
      <c r="N104" s="163">
        <f>N99+(O99-N99)/(O10-N10)*($C$3+(365*3+1)-N10)</f>
        <v>1.7742245479825156</v>
      </c>
      <c r="O104" s="166"/>
      <c r="P104" s="164"/>
      <c r="Q104" s="167"/>
      <c r="R104" s="165"/>
      <c r="S104" s="164"/>
      <c r="T104" s="164"/>
      <c r="U104" s="175"/>
      <c r="V104" s="167"/>
      <c r="W104" s="163">
        <f>W99+(X99-W99)/(X10-W10)*($C$3+(365*3+1)-W10)</f>
        <v>2.2209283463600524</v>
      </c>
      <c r="X104" s="167"/>
      <c r="Y104" s="163">
        <f>Z99+(AA99-Z99)/(AA10-Z10)*($C$3+(365*3+1)-Z10)</f>
        <v>2.34290424730132</v>
      </c>
      <c r="Z104" s="164"/>
      <c r="AA104" s="167"/>
      <c r="AB104" s="163"/>
      <c r="AC104" s="164"/>
      <c r="AD104" s="167"/>
      <c r="AE104" s="166"/>
      <c r="AF104" s="164"/>
      <c r="AG104" s="180"/>
      <c r="AH104" s="167"/>
      <c r="AI104" s="163">
        <f>AJ99+(AK99-AJ99)/(AK10-AJ10)*($C$3+(365*3+1)-AJ10)</f>
        <v>1.5497308906233769</v>
      </c>
      <c r="AJ104" s="164"/>
      <c r="AK104" s="167"/>
      <c r="AL104" s="165">
        <f>AL99+(AM99-AL99)/(AM10-AL10)*($C$3+(365*3+1)-AL10)</f>
        <v>1.8724014303302474</v>
      </c>
      <c r="AM104" s="167"/>
    </row>
    <row r="105" ht="15">
      <c r="K105" s="183" t="s">
        <v>54</v>
      </c>
    </row>
    <row r="106" ht="15">
      <c r="K106" s="183" t="s">
        <v>55</v>
      </c>
    </row>
    <row r="107" ht="15">
      <c r="K107" s="183"/>
    </row>
    <row r="108" spans="10:31" ht="15">
      <c r="J108" s="33" t="s">
        <v>50</v>
      </c>
      <c r="L108" s="14"/>
      <c r="M108" s="14"/>
      <c r="N108" s="47"/>
      <c r="V108" s="13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22:36" ht="6" customHeight="1"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J109" s="14"/>
    </row>
    <row r="110" spans="10:31" ht="15" customHeight="1">
      <c r="J110" s="30" t="s">
        <v>13</v>
      </c>
      <c r="K110" s="4" t="s">
        <v>14</v>
      </c>
      <c r="L110" s="4" t="s">
        <v>15</v>
      </c>
      <c r="M110" s="4" t="s">
        <v>11</v>
      </c>
      <c r="N110" s="5" t="s">
        <v>16</v>
      </c>
      <c r="O110" s="37"/>
      <c r="P110" s="37"/>
      <c r="Q110" s="37"/>
      <c r="R110" s="37"/>
      <c r="S110" s="31"/>
      <c r="U110" s="14"/>
      <c r="V110" s="192"/>
      <c r="W110" s="13"/>
      <c r="X110" s="13"/>
      <c r="Y110" s="13"/>
      <c r="Z110" s="13"/>
      <c r="AA110" s="13"/>
      <c r="AB110" s="13"/>
      <c r="AC110" s="13"/>
      <c r="AD110" s="13"/>
      <c r="AE110" s="14"/>
    </row>
    <row r="111" spans="10:31" ht="15">
      <c r="J111" s="39" t="s">
        <v>8</v>
      </c>
      <c r="K111" s="72" t="s">
        <v>17</v>
      </c>
      <c r="L111" s="41">
        <f>($AC$10-$C$3)/365</f>
        <v>7.2</v>
      </c>
      <c r="M111" s="40">
        <f>$AC$99</f>
        <v>1.7175603024969812</v>
      </c>
      <c r="N111" s="48" t="s">
        <v>60</v>
      </c>
      <c r="O111" s="49"/>
      <c r="P111" s="49"/>
      <c r="Q111" s="49"/>
      <c r="R111" s="49"/>
      <c r="S111" s="6"/>
      <c r="T111" s="47"/>
      <c r="U111" s="47"/>
      <c r="V111" s="192"/>
      <c r="W111" s="13"/>
      <c r="X111" s="13"/>
      <c r="Y111" s="13"/>
      <c r="Z111" s="13"/>
      <c r="AA111" s="13"/>
      <c r="AB111" s="13"/>
      <c r="AC111" s="13"/>
      <c r="AD111" s="13"/>
      <c r="AE111" s="14"/>
    </row>
    <row r="112" spans="10:31" ht="15">
      <c r="J112" s="7" t="s">
        <v>9</v>
      </c>
      <c r="K112" s="73" t="s">
        <v>20</v>
      </c>
      <c r="L112" s="41">
        <f>($AF$10-$C$3)/365</f>
        <v>3.5561643835616437</v>
      </c>
      <c r="M112" s="8">
        <f>$AF$99</f>
        <v>2.0964197364498287</v>
      </c>
      <c r="N112" s="44" t="s">
        <v>26</v>
      </c>
      <c r="O112" s="45"/>
      <c r="P112" s="45"/>
      <c r="Q112" s="45"/>
      <c r="R112" s="45"/>
      <c r="S112" s="6"/>
      <c r="T112" s="47"/>
      <c r="U112" s="47"/>
      <c r="V112" s="32"/>
      <c r="W112" s="32"/>
      <c r="X112" s="17"/>
      <c r="Y112" s="18"/>
      <c r="Z112" s="19"/>
      <c r="AA112" s="19"/>
      <c r="AB112" s="16"/>
      <c r="AC112" s="16"/>
      <c r="AD112" s="16"/>
      <c r="AE112" s="14"/>
    </row>
    <row r="113" spans="10:31" ht="15">
      <c r="J113" s="7" t="s">
        <v>10</v>
      </c>
      <c r="K113" s="73" t="s">
        <v>18</v>
      </c>
      <c r="L113" s="67">
        <f>($AH$10-$C$3)/365</f>
        <v>4.86027397260274</v>
      </c>
      <c r="M113" s="68">
        <f>$AH$99</f>
        <v>2.078604114110372</v>
      </c>
      <c r="N113" s="69" t="s">
        <v>30</v>
      </c>
      <c r="O113" s="70"/>
      <c r="P113" s="70"/>
      <c r="Q113" s="70"/>
      <c r="R113" s="70"/>
      <c r="S113" s="71"/>
      <c r="T113" s="47"/>
      <c r="U113" s="47"/>
      <c r="V113" s="32"/>
      <c r="W113" s="32"/>
      <c r="X113" s="17"/>
      <c r="Y113" s="18"/>
      <c r="Z113" s="19"/>
      <c r="AA113" s="19"/>
      <c r="AB113" s="16"/>
      <c r="AC113" s="16"/>
      <c r="AD113" s="16"/>
      <c r="AE113" s="14"/>
    </row>
    <row r="114" spans="10:31" ht="15">
      <c r="J114" s="10" t="s">
        <v>19</v>
      </c>
      <c r="K114" s="73" t="s">
        <v>20</v>
      </c>
      <c r="L114" s="43">
        <v>5</v>
      </c>
      <c r="M114" s="11">
        <f>$K$102</f>
        <v>1.984837107445262</v>
      </c>
      <c r="N114" s="44" t="s">
        <v>31</v>
      </c>
      <c r="O114" s="45"/>
      <c r="P114" s="45"/>
      <c r="Q114" s="45"/>
      <c r="R114" s="45"/>
      <c r="S114" s="6"/>
      <c r="T114" s="181"/>
      <c r="U114" s="181"/>
      <c r="V114" s="28"/>
      <c r="W114" s="28"/>
      <c r="X114" s="21"/>
      <c r="Y114" s="21"/>
      <c r="Z114" s="29"/>
      <c r="AA114" s="64"/>
      <c r="AB114" s="46"/>
      <c r="AC114" s="46"/>
      <c r="AD114" s="46"/>
      <c r="AE114" s="14"/>
    </row>
    <row r="115" spans="10:31" ht="15">
      <c r="J115" s="7" t="s">
        <v>21</v>
      </c>
      <c r="K115" s="73" t="s">
        <v>22</v>
      </c>
      <c r="L115" s="9">
        <v>5</v>
      </c>
      <c r="M115" s="8">
        <f>$N$102</f>
        <v>1.9236077760648385</v>
      </c>
      <c r="N115" s="44" t="s">
        <v>25</v>
      </c>
      <c r="O115" s="45"/>
      <c r="P115" s="45"/>
      <c r="Q115" s="45"/>
      <c r="R115" s="45"/>
      <c r="S115" s="6"/>
      <c r="T115" s="47"/>
      <c r="U115" s="47"/>
      <c r="V115" s="28"/>
      <c r="W115" s="14"/>
      <c r="X115" s="14"/>
      <c r="Y115" s="14"/>
      <c r="Z115" s="14"/>
      <c r="AA115" s="47"/>
      <c r="AB115" s="46"/>
      <c r="AC115" s="46"/>
      <c r="AD115" s="46"/>
      <c r="AE115" s="14"/>
    </row>
    <row r="116" spans="10:31" ht="15">
      <c r="J116" s="7" t="s">
        <v>3</v>
      </c>
      <c r="K116" s="73" t="s">
        <v>22</v>
      </c>
      <c r="L116" s="67">
        <f>($T$10-$C$3)/365</f>
        <v>7.449315068493151</v>
      </c>
      <c r="M116" s="8">
        <f>$T$99</f>
        <v>2.379116424018028</v>
      </c>
      <c r="N116" s="44" t="s">
        <v>61</v>
      </c>
      <c r="O116" s="45"/>
      <c r="P116" s="45"/>
      <c r="Q116" s="45"/>
      <c r="R116" s="45"/>
      <c r="S116" s="6"/>
      <c r="T116" s="47"/>
      <c r="U116" s="47"/>
      <c r="V116" s="14"/>
      <c r="W116" s="14"/>
      <c r="X116" s="14"/>
      <c r="Y116" s="14"/>
      <c r="Z116" s="14"/>
      <c r="AA116" s="47"/>
      <c r="AB116" s="46"/>
      <c r="AC116" s="46"/>
      <c r="AD116" s="46"/>
      <c r="AE116" s="14"/>
    </row>
    <row r="117" spans="10:31" ht="15">
      <c r="J117" s="7" t="s">
        <v>4</v>
      </c>
      <c r="K117" s="73" t="s">
        <v>22</v>
      </c>
      <c r="L117" s="9">
        <f>($U$10-$C$3)/365</f>
        <v>2.1205479452054794</v>
      </c>
      <c r="M117" s="8">
        <f>$U$99</f>
        <v>2.198490262211434</v>
      </c>
      <c r="N117" s="44" t="s">
        <v>23</v>
      </c>
      <c r="O117" s="45"/>
      <c r="P117" s="45"/>
      <c r="Q117" s="45"/>
      <c r="R117" s="45"/>
      <c r="S117" s="6"/>
      <c r="T117" s="47"/>
      <c r="U117" s="47"/>
      <c r="V117" s="14"/>
      <c r="W117" s="14"/>
      <c r="X117" s="14"/>
      <c r="Y117" s="14"/>
      <c r="Z117" s="14"/>
      <c r="AA117" s="20"/>
      <c r="AB117" s="14"/>
      <c r="AC117" s="14"/>
      <c r="AD117" s="14"/>
      <c r="AE117" s="14"/>
    </row>
    <row r="118" spans="10:31" ht="15">
      <c r="J118" s="7" t="s">
        <v>5</v>
      </c>
      <c r="K118" s="220" t="s">
        <v>22</v>
      </c>
      <c r="L118" s="43">
        <f>($V$10-$C$3)/365</f>
        <v>1.2054794520547945</v>
      </c>
      <c r="M118" s="11" t="e">
        <f>$V$99</f>
        <v>#DIV/0!</v>
      </c>
      <c r="N118" s="44" t="s">
        <v>38</v>
      </c>
      <c r="O118" s="45"/>
      <c r="P118" s="45"/>
      <c r="Q118" s="45"/>
      <c r="R118" s="45"/>
      <c r="S118" s="6"/>
      <c r="T118" s="47"/>
      <c r="U118" s="47"/>
      <c r="V118" s="14"/>
      <c r="W118" s="14"/>
      <c r="X118" s="14"/>
      <c r="Y118" s="14"/>
      <c r="Z118" s="14"/>
      <c r="AA118" s="20"/>
      <c r="AB118" s="14"/>
      <c r="AC118" s="14"/>
      <c r="AD118" s="14"/>
      <c r="AE118" s="14"/>
    </row>
    <row r="119" spans="10:31" ht="15">
      <c r="J119" s="7" t="s">
        <v>6</v>
      </c>
      <c r="K119" s="221" t="s">
        <v>24</v>
      </c>
      <c r="L119" s="43">
        <f>($X$10-$C$3)/365</f>
        <v>4.616438356164384</v>
      </c>
      <c r="M119" s="11">
        <f>$X$99</f>
        <v>2.5546402501070262</v>
      </c>
      <c r="N119" s="44" t="s">
        <v>37</v>
      </c>
      <c r="O119" s="45"/>
      <c r="P119" s="45"/>
      <c r="Q119" s="45"/>
      <c r="R119" s="45"/>
      <c r="S119" s="6"/>
      <c r="T119" s="47"/>
      <c r="U119" s="47"/>
      <c r="V119" s="32"/>
      <c r="W119" s="32"/>
      <c r="X119" s="17"/>
      <c r="Y119" s="18"/>
      <c r="Z119" s="19"/>
      <c r="AA119" s="19"/>
      <c r="AB119" s="16"/>
      <c r="AC119" s="16"/>
      <c r="AD119" s="16"/>
      <c r="AE119" s="14"/>
    </row>
    <row r="120" spans="1:31" ht="15">
      <c r="A120" s="51"/>
      <c r="B120" s="52"/>
      <c r="C120" s="52"/>
      <c r="D120" s="52"/>
      <c r="E120" s="53"/>
      <c r="F120" s="53"/>
      <c r="G120" s="53"/>
      <c r="H120" s="53"/>
      <c r="I120" s="53"/>
      <c r="J120" s="7" t="s">
        <v>7</v>
      </c>
      <c r="K120" s="220" t="s">
        <v>24</v>
      </c>
      <c r="L120" s="222">
        <v>5</v>
      </c>
      <c r="M120" s="11">
        <f>$Y$102</f>
        <v>2.6460912498899614</v>
      </c>
      <c r="N120" s="45" t="s">
        <v>32</v>
      </c>
      <c r="O120" s="45"/>
      <c r="P120" s="45"/>
      <c r="Q120" s="45"/>
      <c r="R120" s="45"/>
      <c r="S120" s="6"/>
      <c r="T120" s="47"/>
      <c r="U120" s="47"/>
      <c r="V120" s="14"/>
      <c r="W120" s="14"/>
      <c r="X120" s="14"/>
      <c r="Y120" s="14"/>
      <c r="Z120" s="14"/>
      <c r="AA120" s="20"/>
      <c r="AB120" s="14"/>
      <c r="AC120" s="14"/>
      <c r="AD120" s="14"/>
      <c r="AE120" s="14"/>
    </row>
    <row r="121" spans="1:31" ht="15">
      <c r="A121" s="54"/>
      <c r="B121" s="55"/>
      <c r="C121" s="56"/>
      <c r="D121" s="57"/>
      <c r="E121" s="58"/>
      <c r="F121" s="53"/>
      <c r="G121" s="53"/>
      <c r="H121" s="53"/>
      <c r="I121" s="53"/>
      <c r="J121" s="10" t="s">
        <v>27</v>
      </c>
      <c r="K121" s="220" t="s">
        <v>29</v>
      </c>
      <c r="L121" s="222">
        <f>($AK$10-$C$3)/365</f>
        <v>3.506849315068493</v>
      </c>
      <c r="M121" s="11">
        <f>$AK$99</f>
        <v>1.6090551078494988</v>
      </c>
      <c r="N121" s="223" t="s">
        <v>71</v>
      </c>
      <c r="O121" s="223"/>
      <c r="P121" s="223"/>
      <c r="Q121" s="223"/>
      <c r="R121" s="223"/>
      <c r="S121" s="6"/>
      <c r="T121" s="47"/>
      <c r="U121" s="47"/>
      <c r="V121" s="27"/>
      <c r="W121" s="14"/>
      <c r="X121" s="25"/>
      <c r="Y121" s="25"/>
      <c r="Z121" s="22"/>
      <c r="AA121" s="26"/>
      <c r="AB121" s="23"/>
      <c r="AC121" s="23"/>
      <c r="AD121" s="23"/>
      <c r="AE121" s="14"/>
    </row>
    <row r="122" spans="1:31" ht="15">
      <c r="A122" s="47"/>
      <c r="B122" s="25"/>
      <c r="C122" s="59"/>
      <c r="D122" s="60"/>
      <c r="E122" s="61"/>
      <c r="F122" s="61"/>
      <c r="G122" s="61"/>
      <c r="H122" s="61"/>
      <c r="I122" s="61"/>
      <c r="J122" s="50" t="s">
        <v>28</v>
      </c>
      <c r="K122" s="224" t="s">
        <v>22</v>
      </c>
      <c r="L122" s="222">
        <f>($AM$10-$C$3)/365</f>
        <v>4.53972602739726</v>
      </c>
      <c r="M122" s="11">
        <f>$AM$99</f>
        <v>2.1788239475016784</v>
      </c>
      <c r="N122" s="225" t="s">
        <v>33</v>
      </c>
      <c r="O122" s="226"/>
      <c r="P122" s="226"/>
      <c r="Q122" s="226"/>
      <c r="R122" s="226"/>
      <c r="S122" s="227"/>
      <c r="T122" s="14"/>
      <c r="U122" s="14"/>
      <c r="V122" s="27"/>
      <c r="W122" s="14"/>
      <c r="X122" s="25"/>
      <c r="Y122" s="27"/>
      <c r="Z122" s="22"/>
      <c r="AA122" s="27"/>
      <c r="AB122" s="23"/>
      <c r="AC122" s="23"/>
      <c r="AD122" s="23"/>
      <c r="AE122" s="14"/>
    </row>
    <row r="123" spans="1:31" ht="15">
      <c r="A123" s="47"/>
      <c r="B123" s="25"/>
      <c r="C123" s="59"/>
      <c r="D123" s="60"/>
      <c r="E123" s="62"/>
      <c r="F123" s="61"/>
      <c r="G123" s="61"/>
      <c r="H123" s="61"/>
      <c r="I123" s="61"/>
      <c r="K123" s="35"/>
      <c r="L123" s="35"/>
      <c r="M123" s="35"/>
      <c r="N123" s="35"/>
      <c r="O123" s="35"/>
      <c r="P123" s="35"/>
      <c r="Q123" s="35"/>
      <c r="R123" s="35"/>
      <c r="S123" s="35"/>
      <c r="T123" s="14"/>
      <c r="U123" s="14"/>
      <c r="V123" s="27"/>
      <c r="W123" s="14"/>
      <c r="X123" s="14"/>
      <c r="Y123" s="14"/>
      <c r="Z123" s="14"/>
      <c r="AA123" s="14"/>
      <c r="AB123" s="23"/>
      <c r="AC123" s="23"/>
      <c r="AD123" s="23"/>
      <c r="AE123" s="14"/>
    </row>
    <row r="124" spans="11:31" ht="15">
      <c r="K124" s="35"/>
      <c r="L124" s="35"/>
      <c r="M124" s="35"/>
      <c r="N124" s="35"/>
      <c r="O124" s="35"/>
      <c r="P124" s="35"/>
      <c r="Q124" s="35"/>
      <c r="R124" s="35"/>
      <c r="S124" s="35"/>
      <c r="V124" s="195"/>
      <c r="W124" s="74"/>
      <c r="X124" s="181"/>
      <c r="Y124" s="181"/>
      <c r="Z124" s="181"/>
      <c r="AA124" s="14"/>
      <c r="AB124" s="14"/>
      <c r="AC124" s="14"/>
      <c r="AD124" s="14"/>
      <c r="AE124" s="14"/>
    </row>
    <row r="125" spans="10:31" ht="15">
      <c r="J125" s="33" t="s">
        <v>62</v>
      </c>
      <c r="K125" s="35"/>
      <c r="L125" s="47"/>
      <c r="M125" s="47"/>
      <c r="N125" s="47"/>
      <c r="O125" s="35"/>
      <c r="P125" s="35"/>
      <c r="Q125" s="35"/>
      <c r="R125" s="35"/>
      <c r="S125" s="35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1:31" ht="15">
      <c r="K126" s="35"/>
      <c r="L126" s="35"/>
      <c r="M126" s="35"/>
      <c r="N126" s="35"/>
      <c r="O126" s="35"/>
      <c r="P126" s="35"/>
      <c r="Q126" s="35"/>
      <c r="R126" s="35"/>
      <c r="S126" s="35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0:31" ht="30">
      <c r="J127" s="30" t="s">
        <v>13</v>
      </c>
      <c r="K127" s="228" t="s">
        <v>14</v>
      </c>
      <c r="L127" s="228" t="s">
        <v>15</v>
      </c>
      <c r="M127" s="228" t="s">
        <v>11</v>
      </c>
      <c r="N127" s="229" t="s">
        <v>16</v>
      </c>
      <c r="O127" s="49"/>
      <c r="P127" s="49"/>
      <c r="Q127" s="49"/>
      <c r="R127" s="49"/>
      <c r="S127" s="6"/>
      <c r="V127" s="192"/>
      <c r="W127" s="13"/>
      <c r="X127" s="13"/>
      <c r="Y127" s="13"/>
      <c r="Z127" s="13"/>
      <c r="AA127" s="13"/>
      <c r="AB127" s="13"/>
      <c r="AC127" s="13"/>
      <c r="AD127" s="13"/>
      <c r="AE127" s="14"/>
    </row>
    <row r="128" spans="10:31" ht="15">
      <c r="J128" s="39" t="s">
        <v>8</v>
      </c>
      <c r="K128" s="230" t="s">
        <v>17</v>
      </c>
      <c r="L128" s="231">
        <f>($AC$10-$C$3)/365</f>
        <v>7.2</v>
      </c>
      <c r="M128" s="232">
        <f>$AC$99</f>
        <v>1.7175603024969812</v>
      </c>
      <c r="N128" s="48" t="s">
        <v>60</v>
      </c>
      <c r="O128" s="49"/>
      <c r="P128" s="49"/>
      <c r="Q128" s="49"/>
      <c r="R128" s="49"/>
      <c r="S128" s="6"/>
      <c r="V128" s="192"/>
      <c r="W128" s="13"/>
      <c r="X128" s="13"/>
      <c r="Y128" s="13"/>
      <c r="Z128" s="13"/>
      <c r="AA128" s="13"/>
      <c r="AB128" s="13"/>
      <c r="AC128" s="13"/>
      <c r="AD128" s="13"/>
      <c r="AE128" s="14"/>
    </row>
    <row r="129" spans="10:31" ht="15">
      <c r="J129" s="7" t="s">
        <v>9</v>
      </c>
      <c r="K129" s="220" t="s">
        <v>20</v>
      </c>
      <c r="L129" s="231">
        <f>($AF$10-$C$3)/365</f>
        <v>3.5561643835616437</v>
      </c>
      <c r="M129" s="11">
        <f>$AF$99</f>
        <v>2.0964197364498287</v>
      </c>
      <c r="N129" s="44" t="s">
        <v>26</v>
      </c>
      <c r="O129" s="45"/>
      <c r="P129" s="45"/>
      <c r="Q129" s="45"/>
      <c r="R129" s="45"/>
      <c r="S129" s="6"/>
      <c r="V129" s="32"/>
      <c r="W129" s="32"/>
      <c r="X129" s="17"/>
      <c r="Y129" s="18"/>
      <c r="Z129" s="19"/>
      <c r="AA129" s="19"/>
      <c r="AB129" s="16"/>
      <c r="AC129" s="16"/>
      <c r="AD129" s="16"/>
      <c r="AE129" s="14"/>
    </row>
    <row r="130" spans="10:31" ht="15">
      <c r="J130" s="7" t="s">
        <v>10</v>
      </c>
      <c r="K130" s="220" t="s">
        <v>18</v>
      </c>
      <c r="L130" s="43">
        <f>($AH$10-$C$3)/365</f>
        <v>4.86027397260274</v>
      </c>
      <c r="M130" s="233">
        <f>$AH$99</f>
        <v>2.078604114110372</v>
      </c>
      <c r="N130" s="234" t="s">
        <v>30</v>
      </c>
      <c r="O130" s="45"/>
      <c r="P130" s="45"/>
      <c r="Q130" s="45"/>
      <c r="R130" s="45"/>
      <c r="S130" s="6"/>
      <c r="V130" s="32"/>
      <c r="W130" s="32"/>
      <c r="X130" s="17"/>
      <c r="Y130" s="18"/>
      <c r="Z130" s="19"/>
      <c r="AA130" s="19"/>
      <c r="AB130" s="16"/>
      <c r="AC130" s="16"/>
      <c r="AD130" s="16"/>
      <c r="AE130" s="14"/>
    </row>
    <row r="131" spans="10:31" ht="15">
      <c r="J131" s="10" t="s">
        <v>19</v>
      </c>
      <c r="K131" s="220" t="s">
        <v>20</v>
      </c>
      <c r="L131" s="43">
        <v>4</v>
      </c>
      <c r="M131" s="11">
        <f>$K$103</f>
        <v>1.876485208197025</v>
      </c>
      <c r="N131" s="44" t="s">
        <v>63</v>
      </c>
      <c r="O131" s="45"/>
      <c r="P131" s="45"/>
      <c r="Q131" s="45"/>
      <c r="R131" s="45"/>
      <c r="S131" s="6"/>
      <c r="V131" s="28"/>
      <c r="W131" s="28"/>
      <c r="X131" s="21"/>
      <c r="Y131" s="21"/>
      <c r="Z131" s="29"/>
      <c r="AA131" s="64"/>
      <c r="AB131" s="46"/>
      <c r="AC131" s="46"/>
      <c r="AD131" s="46"/>
      <c r="AE131" s="14"/>
    </row>
    <row r="132" spans="10:31" ht="15">
      <c r="J132" s="7" t="s">
        <v>21</v>
      </c>
      <c r="K132" s="220" t="s">
        <v>22</v>
      </c>
      <c r="L132" s="43">
        <v>4</v>
      </c>
      <c r="M132" s="11">
        <f>$N$103</f>
        <v>1.9447505046292914</v>
      </c>
      <c r="N132" s="44" t="s">
        <v>64</v>
      </c>
      <c r="O132" s="45"/>
      <c r="P132" s="45"/>
      <c r="Q132" s="45"/>
      <c r="R132" s="45"/>
      <c r="S132" s="6"/>
      <c r="V132" s="28"/>
      <c r="W132" s="14"/>
      <c r="X132" s="14"/>
      <c r="Y132" s="14"/>
      <c r="Z132" s="14"/>
      <c r="AA132" s="47"/>
      <c r="AB132" s="46"/>
      <c r="AC132" s="46"/>
      <c r="AD132" s="46"/>
      <c r="AE132" s="14"/>
    </row>
    <row r="133" spans="10:31" ht="15">
      <c r="J133" s="7" t="s">
        <v>3</v>
      </c>
      <c r="K133" s="220" t="s">
        <v>22</v>
      </c>
      <c r="L133" s="43">
        <f>($T$10-$C$3)/365</f>
        <v>7.449315068493151</v>
      </c>
      <c r="M133" s="11">
        <f>$T$99</f>
        <v>2.379116424018028</v>
      </c>
      <c r="N133" s="44" t="s">
        <v>61</v>
      </c>
      <c r="O133" s="45"/>
      <c r="P133" s="45"/>
      <c r="Q133" s="45"/>
      <c r="R133" s="45"/>
      <c r="S133" s="6"/>
      <c r="V133" s="14"/>
      <c r="W133" s="14"/>
      <c r="X133" s="14"/>
      <c r="Y133" s="14"/>
      <c r="Z133" s="14"/>
      <c r="AA133" s="47"/>
      <c r="AB133" s="46"/>
      <c r="AC133" s="46"/>
      <c r="AD133" s="46"/>
      <c r="AE133" s="14"/>
    </row>
    <row r="134" spans="10:31" ht="15">
      <c r="J134" s="7" t="s">
        <v>4</v>
      </c>
      <c r="K134" s="220" t="s">
        <v>22</v>
      </c>
      <c r="L134" s="43">
        <f>($U$10-$C$3)/365</f>
        <v>2.1205479452054794</v>
      </c>
      <c r="M134" s="11">
        <f>$U$99</f>
        <v>2.198490262211434</v>
      </c>
      <c r="N134" s="44" t="s">
        <v>23</v>
      </c>
      <c r="O134" s="45"/>
      <c r="P134" s="45"/>
      <c r="Q134" s="45"/>
      <c r="R134" s="45"/>
      <c r="S134" s="6"/>
      <c r="V134" s="14"/>
      <c r="W134" s="14"/>
      <c r="X134" s="14"/>
      <c r="Y134" s="14"/>
      <c r="Z134" s="14"/>
      <c r="AA134" s="20"/>
      <c r="AB134" s="14"/>
      <c r="AC134" s="14"/>
      <c r="AD134" s="14"/>
      <c r="AE134" s="14"/>
    </row>
    <row r="135" spans="10:31" ht="15">
      <c r="J135" s="7" t="s">
        <v>5</v>
      </c>
      <c r="K135" s="220" t="s">
        <v>22</v>
      </c>
      <c r="L135" s="43">
        <f>($V$10-$C$3)/365</f>
        <v>1.2054794520547945</v>
      </c>
      <c r="M135" s="11" t="e">
        <f>$V$99</f>
        <v>#DIV/0!</v>
      </c>
      <c r="N135" s="44" t="s">
        <v>38</v>
      </c>
      <c r="O135" s="45"/>
      <c r="P135" s="45"/>
      <c r="Q135" s="45"/>
      <c r="R135" s="45"/>
      <c r="S135" s="6"/>
      <c r="V135" s="14"/>
      <c r="W135" s="14"/>
      <c r="X135" s="14"/>
      <c r="Y135" s="14"/>
      <c r="Z135" s="14"/>
      <c r="AA135" s="20"/>
      <c r="AB135" s="14"/>
      <c r="AC135" s="14"/>
      <c r="AD135" s="14"/>
      <c r="AE135" s="14"/>
    </row>
    <row r="136" spans="10:31" ht="15">
      <c r="J136" s="7" t="s">
        <v>6</v>
      </c>
      <c r="K136" s="221" t="s">
        <v>24</v>
      </c>
      <c r="L136" s="43">
        <v>4</v>
      </c>
      <c r="M136" s="11">
        <f>$W$103</f>
        <v>2.427727743418873</v>
      </c>
      <c r="N136" s="44" t="s">
        <v>65</v>
      </c>
      <c r="O136" s="45"/>
      <c r="P136" s="45"/>
      <c r="Q136" s="45"/>
      <c r="R136" s="45"/>
      <c r="S136" s="6"/>
      <c r="V136" s="32"/>
      <c r="W136" s="32"/>
      <c r="X136" s="17"/>
      <c r="Y136" s="18"/>
      <c r="Z136" s="19"/>
      <c r="AA136" s="19"/>
      <c r="AB136" s="16"/>
      <c r="AC136" s="16"/>
      <c r="AD136" s="16"/>
      <c r="AE136" s="14"/>
    </row>
    <row r="137" spans="10:31" ht="15">
      <c r="J137" s="7" t="s">
        <v>7</v>
      </c>
      <c r="K137" s="220" t="s">
        <v>24</v>
      </c>
      <c r="L137" s="222">
        <v>4</v>
      </c>
      <c r="M137" s="11">
        <f>$Y$103</f>
        <v>2.494497748595641</v>
      </c>
      <c r="N137" s="45" t="s">
        <v>32</v>
      </c>
      <c r="O137" s="45"/>
      <c r="P137" s="45"/>
      <c r="Q137" s="45"/>
      <c r="R137" s="45"/>
      <c r="S137" s="6"/>
      <c r="V137" s="14"/>
      <c r="W137" s="14"/>
      <c r="X137" s="14"/>
      <c r="Y137" s="14"/>
      <c r="Z137" s="14"/>
      <c r="AA137" s="20"/>
      <c r="AB137" s="14"/>
      <c r="AC137" s="14"/>
      <c r="AD137" s="14"/>
      <c r="AE137" s="14"/>
    </row>
    <row r="138" spans="10:31" ht="15">
      <c r="J138" s="10" t="s">
        <v>27</v>
      </c>
      <c r="K138" s="220" t="s">
        <v>29</v>
      </c>
      <c r="L138" s="222">
        <f>($AK$10-$C$3)/365</f>
        <v>3.506849315068493</v>
      </c>
      <c r="M138" s="11">
        <f>$AK$99</f>
        <v>1.6090551078494988</v>
      </c>
      <c r="N138" s="223" t="s">
        <v>71</v>
      </c>
      <c r="O138" s="223"/>
      <c r="P138" s="223"/>
      <c r="Q138" s="223"/>
      <c r="R138" s="223"/>
      <c r="S138" s="6"/>
      <c r="V138" s="27"/>
      <c r="W138" s="14"/>
      <c r="X138" s="25"/>
      <c r="Y138" s="25"/>
      <c r="Z138" s="59"/>
      <c r="AA138" s="184"/>
      <c r="AB138" s="23"/>
      <c r="AC138" s="23"/>
      <c r="AD138" s="23"/>
      <c r="AE138" s="14"/>
    </row>
    <row r="139" spans="10:31" ht="15">
      <c r="J139" s="50" t="s">
        <v>28</v>
      </c>
      <c r="K139" s="224" t="s">
        <v>22</v>
      </c>
      <c r="L139" s="222">
        <v>4</v>
      </c>
      <c r="M139" s="11">
        <f>$AL$103</f>
        <v>2.0717672391851</v>
      </c>
      <c r="N139" s="225" t="s">
        <v>66</v>
      </c>
      <c r="O139" s="226"/>
      <c r="P139" s="226"/>
      <c r="Q139" s="226"/>
      <c r="R139" s="226"/>
      <c r="S139" s="227"/>
      <c r="V139" s="27"/>
      <c r="W139" s="14"/>
      <c r="X139" s="25"/>
      <c r="Y139" s="27"/>
      <c r="Z139" s="22"/>
      <c r="AA139" s="27"/>
      <c r="AB139" s="23"/>
      <c r="AC139" s="23"/>
      <c r="AD139" s="23"/>
      <c r="AE139" s="14"/>
    </row>
    <row r="140" spans="11:31" ht="15">
      <c r="K140" s="35"/>
      <c r="L140" s="35"/>
      <c r="M140" s="35"/>
      <c r="N140" s="35"/>
      <c r="O140" s="35"/>
      <c r="P140" s="35"/>
      <c r="Q140" s="35"/>
      <c r="R140" s="35"/>
      <c r="S140" s="35"/>
      <c r="V140" s="27"/>
      <c r="W140" s="14"/>
      <c r="X140" s="14"/>
      <c r="Y140" s="14"/>
      <c r="Z140" s="14"/>
      <c r="AA140" s="14"/>
      <c r="AB140" s="23"/>
      <c r="AC140" s="23"/>
      <c r="AD140" s="23"/>
      <c r="AE140" s="14"/>
    </row>
    <row r="141" spans="11:31" ht="15">
      <c r="K141" s="35"/>
      <c r="L141" s="35"/>
      <c r="M141" s="35"/>
      <c r="N141" s="35"/>
      <c r="O141" s="35"/>
      <c r="P141" s="35"/>
      <c r="Q141" s="35"/>
      <c r="R141" s="35"/>
      <c r="S141" s="35"/>
      <c r="V141" s="195"/>
      <c r="W141" s="74"/>
      <c r="X141" s="181"/>
      <c r="Y141" s="181"/>
      <c r="Z141" s="14"/>
      <c r="AA141" s="14"/>
      <c r="AB141" s="14"/>
      <c r="AC141" s="14"/>
      <c r="AD141" s="14"/>
      <c r="AE141" s="14"/>
    </row>
    <row r="142" spans="10:31" ht="15">
      <c r="J142" s="33" t="s">
        <v>67</v>
      </c>
      <c r="K142" s="35"/>
      <c r="L142" s="47"/>
      <c r="M142" s="47"/>
      <c r="N142" s="47"/>
      <c r="O142" s="35"/>
      <c r="P142" s="35"/>
      <c r="Q142" s="35"/>
      <c r="R142" s="35"/>
      <c r="S142" s="35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1:31" ht="15">
      <c r="K143" s="35"/>
      <c r="L143" s="35"/>
      <c r="M143" s="35"/>
      <c r="N143" s="35"/>
      <c r="O143" s="35"/>
      <c r="P143" s="35"/>
      <c r="Q143" s="35"/>
      <c r="R143" s="35"/>
      <c r="S143" s="35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0:31" ht="30">
      <c r="J144" s="30" t="s">
        <v>13</v>
      </c>
      <c r="K144" s="228" t="s">
        <v>14</v>
      </c>
      <c r="L144" s="228" t="s">
        <v>15</v>
      </c>
      <c r="M144" s="228" t="s">
        <v>11</v>
      </c>
      <c r="N144" s="229" t="s">
        <v>16</v>
      </c>
      <c r="O144" s="49"/>
      <c r="P144" s="49"/>
      <c r="Q144" s="49"/>
      <c r="R144" s="49"/>
      <c r="S144" s="6"/>
      <c r="V144" s="192"/>
      <c r="W144" s="13"/>
      <c r="X144" s="13"/>
      <c r="Y144" s="13"/>
      <c r="Z144" s="13"/>
      <c r="AA144" s="13"/>
      <c r="AB144" s="13"/>
      <c r="AC144" s="13"/>
      <c r="AD144" s="13"/>
      <c r="AE144" s="14"/>
    </row>
    <row r="145" spans="10:31" ht="15">
      <c r="J145" s="39" t="s">
        <v>8</v>
      </c>
      <c r="K145" s="230" t="s">
        <v>17</v>
      </c>
      <c r="L145" s="231">
        <f>($AC$10-$C$3)/365</f>
        <v>7.2</v>
      </c>
      <c r="M145" s="232">
        <f>$AC$99</f>
        <v>1.7175603024969812</v>
      </c>
      <c r="N145" s="48" t="s">
        <v>60</v>
      </c>
      <c r="O145" s="49"/>
      <c r="P145" s="49"/>
      <c r="Q145" s="49"/>
      <c r="R145" s="49"/>
      <c r="S145" s="6"/>
      <c r="V145" s="192"/>
      <c r="W145" s="13"/>
      <c r="X145" s="13"/>
      <c r="Y145" s="13"/>
      <c r="Z145" s="13"/>
      <c r="AA145" s="13"/>
      <c r="AB145" s="13"/>
      <c r="AC145" s="13"/>
      <c r="AD145" s="13"/>
      <c r="AE145" s="14"/>
    </row>
    <row r="146" spans="10:31" ht="15">
      <c r="J146" s="7" t="s">
        <v>9</v>
      </c>
      <c r="K146" s="220" t="s">
        <v>20</v>
      </c>
      <c r="L146" s="231">
        <f>($AF$10-$C$3)/365</f>
        <v>3.5561643835616437</v>
      </c>
      <c r="M146" s="11">
        <f>$AF$99</f>
        <v>2.0964197364498287</v>
      </c>
      <c r="N146" s="44" t="s">
        <v>26</v>
      </c>
      <c r="O146" s="45"/>
      <c r="P146" s="45"/>
      <c r="Q146" s="45"/>
      <c r="R146" s="45"/>
      <c r="S146" s="6"/>
      <c r="V146" s="32"/>
      <c r="W146" s="32"/>
      <c r="X146" s="17"/>
      <c r="Y146" s="18"/>
      <c r="Z146" s="19"/>
      <c r="AA146" s="19"/>
      <c r="AB146" s="16"/>
      <c r="AC146" s="16"/>
      <c r="AD146" s="16"/>
      <c r="AE146" s="14"/>
    </row>
    <row r="147" spans="10:31" ht="15">
      <c r="J147" s="7" t="s">
        <v>10</v>
      </c>
      <c r="K147" s="220" t="s">
        <v>18</v>
      </c>
      <c r="L147" s="43">
        <f>($AH$10-$C$3)/365</f>
        <v>4.86027397260274</v>
      </c>
      <c r="M147" s="233">
        <f>$AH$99</f>
        <v>2.078604114110372</v>
      </c>
      <c r="N147" s="234" t="s">
        <v>30</v>
      </c>
      <c r="O147" s="45"/>
      <c r="P147" s="45"/>
      <c r="Q147" s="45"/>
      <c r="R147" s="45"/>
      <c r="S147" s="6"/>
      <c r="V147" s="32"/>
      <c r="W147" s="32"/>
      <c r="X147" s="17"/>
      <c r="Y147" s="18"/>
      <c r="Z147" s="19"/>
      <c r="AA147" s="19"/>
      <c r="AB147" s="16"/>
      <c r="AC147" s="16"/>
      <c r="AD147" s="16"/>
      <c r="AE147" s="14"/>
    </row>
    <row r="148" spans="10:31" ht="15">
      <c r="J148" s="10" t="s">
        <v>19</v>
      </c>
      <c r="K148" s="220" t="s">
        <v>20</v>
      </c>
      <c r="L148" s="43">
        <f>($K$10-$C$3)/365</f>
        <v>3.1835616438356165</v>
      </c>
      <c r="M148" s="11">
        <f>$K$99</f>
        <v>1.7824380772424793</v>
      </c>
      <c r="N148" s="44" t="s">
        <v>68</v>
      </c>
      <c r="O148" s="45"/>
      <c r="P148" s="45"/>
      <c r="Q148" s="45"/>
      <c r="R148" s="45"/>
      <c r="S148" s="6"/>
      <c r="V148" s="28"/>
      <c r="W148" s="28"/>
      <c r="X148" s="21"/>
      <c r="Y148" s="21"/>
      <c r="Z148" s="29"/>
      <c r="AA148" s="64"/>
      <c r="AB148" s="46"/>
      <c r="AC148" s="46"/>
      <c r="AD148" s="46"/>
      <c r="AE148" s="14"/>
    </row>
    <row r="149" spans="10:31" ht="15">
      <c r="J149" s="7" t="s">
        <v>21</v>
      </c>
      <c r="K149" s="220" t="s">
        <v>22</v>
      </c>
      <c r="L149" s="43">
        <v>3</v>
      </c>
      <c r="M149" s="11">
        <f>$N$104</f>
        <v>1.7742245479825156</v>
      </c>
      <c r="N149" s="44" t="s">
        <v>69</v>
      </c>
      <c r="O149" s="45"/>
      <c r="P149" s="45"/>
      <c r="Q149" s="45"/>
      <c r="R149" s="45"/>
      <c r="S149" s="6"/>
      <c r="V149" s="28"/>
      <c r="W149" s="14"/>
      <c r="X149" s="14"/>
      <c r="Y149" s="14"/>
      <c r="Z149" s="14"/>
      <c r="AA149" s="47"/>
      <c r="AB149" s="46"/>
      <c r="AC149" s="46"/>
      <c r="AD149" s="46"/>
      <c r="AE149" s="14"/>
    </row>
    <row r="150" spans="10:31" ht="15">
      <c r="J150" s="7" t="s">
        <v>3</v>
      </c>
      <c r="K150" s="220" t="s">
        <v>22</v>
      </c>
      <c r="L150" s="43">
        <f>($T$10-$C$3)/365</f>
        <v>7.449315068493151</v>
      </c>
      <c r="M150" s="11">
        <f>$T$99</f>
        <v>2.379116424018028</v>
      </c>
      <c r="N150" s="44" t="s">
        <v>61</v>
      </c>
      <c r="O150" s="45"/>
      <c r="P150" s="45"/>
      <c r="Q150" s="45"/>
      <c r="R150" s="45"/>
      <c r="S150" s="6"/>
      <c r="V150" s="14"/>
      <c r="W150" s="14"/>
      <c r="X150" s="14"/>
      <c r="Y150" s="14"/>
      <c r="Z150" s="14"/>
      <c r="AA150" s="47"/>
      <c r="AB150" s="46"/>
      <c r="AC150" s="46"/>
      <c r="AD150" s="46"/>
      <c r="AE150" s="14"/>
    </row>
    <row r="151" spans="10:31" ht="15">
      <c r="J151" s="7" t="s">
        <v>4</v>
      </c>
      <c r="K151" s="220" t="s">
        <v>22</v>
      </c>
      <c r="L151" s="43">
        <f>($U$10-$C$3)/365</f>
        <v>2.1205479452054794</v>
      </c>
      <c r="M151" s="11">
        <f>$U$99</f>
        <v>2.198490262211434</v>
      </c>
      <c r="N151" s="44" t="s">
        <v>23</v>
      </c>
      <c r="O151" s="45"/>
      <c r="P151" s="45"/>
      <c r="Q151" s="45"/>
      <c r="R151" s="45"/>
      <c r="S151" s="6"/>
      <c r="V151" s="14"/>
      <c r="W151" s="14"/>
      <c r="X151" s="14"/>
      <c r="Y151" s="14"/>
      <c r="Z151" s="14"/>
      <c r="AA151" s="20"/>
      <c r="AB151" s="14"/>
      <c r="AC151" s="14"/>
      <c r="AD151" s="14"/>
      <c r="AE151" s="14"/>
    </row>
    <row r="152" spans="10:31" ht="15">
      <c r="J152" s="7" t="s">
        <v>5</v>
      </c>
      <c r="K152" s="220" t="s">
        <v>22</v>
      </c>
      <c r="L152" s="43">
        <f>($V$10-$C$3)/365</f>
        <v>1.2054794520547945</v>
      </c>
      <c r="M152" s="11" t="e">
        <f>$V$99</f>
        <v>#DIV/0!</v>
      </c>
      <c r="N152" s="44" t="s">
        <v>38</v>
      </c>
      <c r="O152" s="45"/>
      <c r="P152" s="45"/>
      <c r="Q152" s="45"/>
      <c r="R152" s="45"/>
      <c r="S152" s="6"/>
      <c r="V152" s="14"/>
      <c r="W152" s="14"/>
      <c r="X152" s="14"/>
      <c r="Y152" s="14"/>
      <c r="Z152" s="14"/>
      <c r="AA152" s="20"/>
      <c r="AB152" s="14"/>
      <c r="AC152" s="14"/>
      <c r="AD152" s="14"/>
      <c r="AE152" s="14"/>
    </row>
    <row r="153" spans="10:31" ht="15">
      <c r="J153" s="7" t="s">
        <v>6</v>
      </c>
      <c r="K153" s="221" t="s">
        <v>24</v>
      </c>
      <c r="L153" s="43">
        <v>3</v>
      </c>
      <c r="M153" s="11">
        <f>$W$104</f>
        <v>2.2209283463600524</v>
      </c>
      <c r="N153" s="44" t="s">
        <v>65</v>
      </c>
      <c r="O153" s="45"/>
      <c r="P153" s="45"/>
      <c r="Q153" s="45"/>
      <c r="R153" s="45"/>
      <c r="S153" s="6"/>
      <c r="V153" s="32"/>
      <c r="W153" s="32"/>
      <c r="X153" s="17"/>
      <c r="Y153" s="18"/>
      <c r="Z153" s="19"/>
      <c r="AA153" s="19"/>
      <c r="AB153" s="16"/>
      <c r="AC153" s="16"/>
      <c r="AD153" s="16"/>
      <c r="AE153" s="14"/>
    </row>
    <row r="154" spans="10:31" ht="15">
      <c r="J154" s="7" t="s">
        <v>7</v>
      </c>
      <c r="K154" s="220" t="s">
        <v>24</v>
      </c>
      <c r="L154" s="222">
        <v>3</v>
      </c>
      <c r="M154" s="11">
        <f>$Y$104</f>
        <v>2.34290424730132</v>
      </c>
      <c r="N154" s="45" t="s">
        <v>32</v>
      </c>
      <c r="O154" s="45"/>
      <c r="P154" s="45"/>
      <c r="Q154" s="45"/>
      <c r="R154" s="45"/>
      <c r="S154" s="6"/>
      <c r="V154" s="14"/>
      <c r="W154" s="14"/>
      <c r="X154" s="14"/>
      <c r="Y154" s="14"/>
      <c r="Z154" s="14"/>
      <c r="AA154" s="20"/>
      <c r="AB154" s="14"/>
      <c r="AC154" s="14"/>
      <c r="AD154" s="14"/>
      <c r="AE154" s="14"/>
    </row>
    <row r="155" spans="10:31" ht="15">
      <c r="J155" s="10" t="s">
        <v>27</v>
      </c>
      <c r="K155" s="220" t="s">
        <v>29</v>
      </c>
      <c r="L155" s="222">
        <v>3</v>
      </c>
      <c r="M155" s="11">
        <f>$AI$104</f>
        <v>1.5497308906233769</v>
      </c>
      <c r="N155" s="223" t="s">
        <v>70</v>
      </c>
      <c r="O155" s="223"/>
      <c r="P155" s="223"/>
      <c r="Q155" s="223"/>
      <c r="R155" s="223"/>
      <c r="S155" s="6"/>
      <c r="V155" s="27"/>
      <c r="W155" s="14"/>
      <c r="X155" s="25"/>
      <c r="Y155" s="25"/>
      <c r="Z155" s="59"/>
      <c r="AA155" s="184"/>
      <c r="AB155" s="23"/>
      <c r="AC155" s="23"/>
      <c r="AD155" s="23"/>
      <c r="AE155" s="14"/>
    </row>
    <row r="156" spans="10:31" ht="15">
      <c r="J156" s="50" t="s">
        <v>28</v>
      </c>
      <c r="K156" s="224" t="s">
        <v>22</v>
      </c>
      <c r="L156" s="222">
        <v>3</v>
      </c>
      <c r="M156" s="11">
        <f>$AL$104</f>
        <v>1.8724014303302474</v>
      </c>
      <c r="N156" s="225" t="s">
        <v>66</v>
      </c>
      <c r="O156" s="226"/>
      <c r="P156" s="226"/>
      <c r="Q156" s="226"/>
      <c r="R156" s="226"/>
      <c r="S156" s="227"/>
      <c r="V156" s="27"/>
      <c r="W156" s="14"/>
      <c r="X156" s="25"/>
      <c r="Y156" s="27"/>
      <c r="Z156" s="22"/>
      <c r="AA156" s="27"/>
      <c r="AB156" s="23"/>
      <c r="AC156" s="23"/>
      <c r="AD156" s="23"/>
      <c r="AE156" s="14"/>
    </row>
    <row r="157" spans="22:31" ht="15">
      <c r="V157" s="27"/>
      <c r="W157" s="14"/>
      <c r="X157" s="14"/>
      <c r="Y157" s="14"/>
      <c r="Z157" s="14"/>
      <c r="AA157" s="14"/>
      <c r="AB157" s="23"/>
      <c r="AC157" s="23"/>
      <c r="AD157" s="23"/>
      <c r="AE157" s="14"/>
    </row>
    <row r="158" spans="22:31" ht="15">
      <c r="V158" s="27"/>
      <c r="W158" s="14"/>
      <c r="X158" s="25"/>
      <c r="Y158" s="27"/>
      <c r="Z158" s="22"/>
      <c r="AA158" s="27"/>
      <c r="AB158" s="23"/>
      <c r="AC158" s="23"/>
      <c r="AD158" s="23"/>
      <c r="AE158" s="14"/>
    </row>
    <row r="159" spans="22:31" ht="15">
      <c r="V159" s="27"/>
      <c r="W159" s="14"/>
      <c r="X159" s="25"/>
      <c r="Y159" s="25"/>
      <c r="Z159" s="59"/>
      <c r="AA159" s="184"/>
      <c r="AB159" s="23"/>
      <c r="AC159" s="23"/>
      <c r="AD159" s="23"/>
      <c r="AE159" s="14"/>
    </row>
    <row r="160" spans="22:31" ht="15">
      <c r="V160" s="27"/>
      <c r="W160" s="14"/>
      <c r="X160" s="25"/>
      <c r="Y160" s="25"/>
      <c r="Z160" s="22"/>
      <c r="AA160" s="26"/>
      <c r="AB160" s="14"/>
      <c r="AC160" s="23"/>
      <c r="AD160" s="23"/>
      <c r="AE160" s="14"/>
    </row>
    <row r="161" spans="22:31" ht="15">
      <c r="V161" s="27"/>
      <c r="W161" s="14"/>
      <c r="X161" s="25"/>
      <c r="Y161" s="27"/>
      <c r="Z161" s="22"/>
      <c r="AA161" s="27"/>
      <c r="AB161" s="23"/>
      <c r="AC161" s="23"/>
      <c r="AD161" s="23"/>
      <c r="AE161" s="14"/>
    </row>
    <row r="162" spans="22:31" ht="15">
      <c r="V162" s="27"/>
      <c r="W162" s="14"/>
      <c r="X162" s="25"/>
      <c r="Y162" s="25"/>
      <c r="Z162" s="59"/>
      <c r="AA162" s="184"/>
      <c r="AB162" s="23"/>
      <c r="AC162" s="23"/>
      <c r="AD162" s="23"/>
      <c r="AE162" s="14"/>
    </row>
    <row r="163" spans="22:31" ht="15">
      <c r="V163" s="27"/>
      <c r="W163" s="14"/>
      <c r="X163" s="25"/>
      <c r="Y163" s="27"/>
      <c r="Z163" s="22"/>
      <c r="AA163" s="26"/>
      <c r="AB163" s="23"/>
      <c r="AC163" s="23"/>
      <c r="AD163" s="23"/>
      <c r="AE163" s="14"/>
    </row>
    <row r="164" spans="22:31" ht="15">
      <c r="V164" s="27"/>
      <c r="W164" s="14"/>
      <c r="X164" s="25"/>
      <c r="Y164" s="27"/>
      <c r="Z164" s="22"/>
      <c r="AA164" s="26"/>
      <c r="AB164" s="23"/>
      <c r="AC164" s="23"/>
      <c r="AD164" s="23"/>
      <c r="AE164" s="14"/>
    </row>
    <row r="165" spans="22:31" ht="15">
      <c r="V165" s="27"/>
      <c r="W165" s="14"/>
      <c r="X165" s="25"/>
      <c r="Y165" s="27"/>
      <c r="Z165" s="22"/>
      <c r="AA165" s="26"/>
      <c r="AB165" s="23"/>
      <c r="AC165" s="23"/>
      <c r="AD165" s="42"/>
      <c r="AE165" s="14"/>
    </row>
    <row r="166" spans="22:31" ht="15">
      <c r="V166" s="27"/>
      <c r="W166" s="14"/>
      <c r="X166" s="25"/>
      <c r="Y166" s="27"/>
      <c r="Z166" s="22"/>
      <c r="AA166" s="26"/>
      <c r="AB166" s="23"/>
      <c r="AC166" s="23"/>
      <c r="AD166" s="42"/>
      <c r="AE166" s="14"/>
    </row>
    <row r="167" spans="22:31" ht="15">
      <c r="V167" s="27"/>
      <c r="W167" s="47"/>
      <c r="X167" s="25"/>
      <c r="Y167" s="27"/>
      <c r="Z167" s="22"/>
      <c r="AA167" s="26"/>
      <c r="AB167" s="23"/>
      <c r="AC167" s="23"/>
      <c r="AD167" s="42"/>
      <c r="AE167" s="14"/>
    </row>
    <row r="168" spans="22:31" ht="15">
      <c r="V168" s="27"/>
      <c r="W168" s="47"/>
      <c r="X168" s="25"/>
      <c r="Y168" s="27"/>
      <c r="Z168" s="22"/>
      <c r="AA168" s="26"/>
      <c r="AB168" s="23"/>
      <c r="AC168" s="23"/>
      <c r="AD168" s="42"/>
      <c r="AE168" s="14"/>
    </row>
    <row r="169" spans="22:31" ht="15">
      <c r="V169" s="27"/>
      <c r="W169" s="14"/>
      <c r="X169" s="25"/>
      <c r="Y169" s="27"/>
      <c r="Z169" s="22"/>
      <c r="AA169" s="26"/>
      <c r="AB169" s="23"/>
      <c r="AC169" s="23"/>
      <c r="AD169" s="23"/>
      <c r="AE169" s="14"/>
    </row>
    <row r="170" spans="22:31" ht="15">
      <c r="V170" s="27"/>
      <c r="W170" s="14"/>
      <c r="X170" s="25"/>
      <c r="Y170" s="27"/>
      <c r="Z170" s="22"/>
      <c r="AA170" s="27"/>
      <c r="AB170" s="23"/>
      <c r="AC170" s="23"/>
      <c r="AD170" s="23"/>
      <c r="AE170" s="14"/>
    </row>
    <row r="171" spans="22:31" ht="15">
      <c r="V171" s="27"/>
      <c r="W171" s="14"/>
      <c r="X171" s="25"/>
      <c r="Y171" s="27"/>
      <c r="Z171" s="22"/>
      <c r="AA171" s="26"/>
      <c r="AB171" s="23"/>
      <c r="AC171" s="23"/>
      <c r="AD171" s="23"/>
      <c r="AE171" s="14"/>
    </row>
    <row r="172" spans="22:31" ht="15">
      <c r="V172" s="14"/>
      <c r="W172" s="14"/>
      <c r="X172" s="25"/>
      <c r="Y172" s="27"/>
      <c r="Z172" s="22"/>
      <c r="AA172" s="26"/>
      <c r="AB172" s="23"/>
      <c r="AC172" s="23"/>
      <c r="AD172" s="23"/>
      <c r="AE172" s="14"/>
    </row>
    <row r="173" spans="22:31" ht="15">
      <c r="V173" s="14"/>
      <c r="W173" s="14"/>
      <c r="X173" s="25"/>
      <c r="Y173" s="27"/>
      <c r="Z173" s="27"/>
      <c r="AA173" s="26"/>
      <c r="AB173" s="23"/>
      <c r="AC173" s="23"/>
      <c r="AD173" s="23"/>
      <c r="AE173" s="14"/>
    </row>
    <row r="174" spans="22:31" ht="15">
      <c r="V174" s="14"/>
      <c r="W174" s="63"/>
      <c r="X174" s="22"/>
      <c r="Y174" s="22"/>
      <c r="Z174" s="22"/>
      <c r="AA174" s="26"/>
      <c r="AB174" s="23"/>
      <c r="AC174" s="23"/>
      <c r="AD174" s="23"/>
      <c r="AE174" s="14"/>
    </row>
    <row r="175" spans="22:31" ht="15"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22:31" ht="15">
      <c r="V176" s="193"/>
      <c r="W176" s="194"/>
      <c r="X176" s="14"/>
      <c r="Y176" s="14"/>
      <c r="Z176" s="14"/>
      <c r="AA176" s="14"/>
      <c r="AB176" s="14"/>
      <c r="AC176" s="14"/>
      <c r="AD176" s="14"/>
      <c r="AE176" s="14"/>
    </row>
    <row r="177" spans="22:31" ht="15">
      <c r="V177" s="195"/>
      <c r="W177" s="74"/>
      <c r="X177" s="181"/>
      <c r="Y177" s="181"/>
      <c r="Z177" s="47"/>
      <c r="AA177" s="47"/>
      <c r="AB177" s="47"/>
      <c r="AC177" s="47"/>
      <c r="AD177" s="14"/>
      <c r="AE177" s="14"/>
    </row>
    <row r="178" spans="22:31" ht="15">
      <c r="V178" s="195"/>
      <c r="W178" s="74"/>
      <c r="X178" s="181"/>
      <c r="Y178" s="181"/>
      <c r="Z178" s="47"/>
      <c r="AA178" s="47"/>
      <c r="AB178" s="47"/>
      <c r="AC178" s="47"/>
      <c r="AD178" s="14"/>
      <c r="AE178" s="14"/>
    </row>
    <row r="179" spans="22:31" ht="15">
      <c r="V179" s="195"/>
      <c r="W179" s="74"/>
      <c r="X179" s="181"/>
      <c r="Y179" s="181"/>
      <c r="Z179" s="47"/>
      <c r="AA179" s="47"/>
      <c r="AB179" s="47"/>
      <c r="AC179" s="47"/>
      <c r="AD179" s="14"/>
      <c r="AE179" s="14"/>
    </row>
    <row r="180" spans="22:31" ht="15">
      <c r="V180" s="195"/>
      <c r="W180" s="74"/>
      <c r="X180" s="181"/>
      <c r="Y180" s="181"/>
      <c r="Z180" s="47"/>
      <c r="AA180" s="47"/>
      <c r="AB180" s="47"/>
      <c r="AC180" s="47"/>
      <c r="AD180" s="14"/>
      <c r="AE180" s="14"/>
    </row>
    <row r="181" spans="22:31" ht="15">
      <c r="V181" s="195"/>
      <c r="W181" s="74"/>
      <c r="X181" s="181"/>
      <c r="Y181" s="181"/>
      <c r="Z181" s="47"/>
      <c r="AA181" s="47"/>
      <c r="AB181" s="47"/>
      <c r="AC181" s="47"/>
      <c r="AD181" s="14"/>
      <c r="AE181" s="14"/>
    </row>
    <row r="182" spans="22:31" ht="15">
      <c r="V182" s="195"/>
      <c r="W182" s="74"/>
      <c r="X182" s="181"/>
      <c r="Y182" s="181"/>
      <c r="Z182" s="47"/>
      <c r="AA182" s="47"/>
      <c r="AB182" s="47"/>
      <c r="AC182" s="47"/>
      <c r="AD182" s="14"/>
      <c r="AE182" s="14"/>
    </row>
    <row r="183" spans="22:31" ht="15">
      <c r="V183" s="195"/>
      <c r="W183" s="196"/>
      <c r="X183" s="181"/>
      <c r="Y183" s="181"/>
      <c r="Z183" s="47"/>
      <c r="AA183" s="47"/>
      <c r="AB183" s="47"/>
      <c r="AC183" s="47"/>
      <c r="AD183" s="14"/>
      <c r="AE183" s="14"/>
    </row>
    <row r="184" spans="22:31" ht="15">
      <c r="V184" s="195"/>
      <c r="W184" s="74"/>
      <c r="X184" s="197"/>
      <c r="Y184" s="197"/>
      <c r="Z184" s="198"/>
      <c r="AA184" s="198"/>
      <c r="AB184" s="198"/>
      <c r="AC184" s="198"/>
      <c r="AD184" s="198"/>
      <c r="AE184" s="14"/>
    </row>
    <row r="185" spans="22:31" ht="15">
      <c r="V185" s="195"/>
      <c r="W185" s="74"/>
      <c r="X185" s="181"/>
      <c r="Y185" s="181"/>
      <c r="Z185" s="47"/>
      <c r="AA185" s="47"/>
      <c r="AB185" s="47"/>
      <c r="AC185" s="47"/>
      <c r="AD185" s="14"/>
      <c r="AE185" s="14"/>
    </row>
    <row r="186" spans="22:31" ht="15">
      <c r="V186" s="195"/>
      <c r="W186" s="74"/>
      <c r="X186" s="181"/>
      <c r="Y186" s="181"/>
      <c r="Z186" s="47"/>
      <c r="AA186" s="47"/>
      <c r="AB186" s="47"/>
      <c r="AC186" s="47"/>
      <c r="AD186" s="14"/>
      <c r="AE186" s="14"/>
    </row>
    <row r="187" spans="22:31" ht="15">
      <c r="V187" s="195"/>
      <c r="W187" s="74"/>
      <c r="X187" s="181"/>
      <c r="Y187" s="181"/>
      <c r="Z187" s="14"/>
      <c r="AA187" s="14"/>
      <c r="AB187" s="14"/>
      <c r="AC187" s="14"/>
      <c r="AD187" s="14"/>
      <c r="AE187" s="14"/>
    </row>
    <row r="188" spans="22:31" ht="15"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22:31" ht="15"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22:31" ht="15"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22:31" ht="15"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22:31" ht="15"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22:31" ht="15"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22:31" ht="15"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22:31" ht="15"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22:31" ht="15"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22:31" ht="15"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22:31" ht="15"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22:31" ht="15"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22:31" ht="15"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22:31" ht="15"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22:31" ht="15"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22:31" ht="15"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22:31" ht="15"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22:31" ht="15"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22:31" ht="15"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22:31" ht="15"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22:31" ht="15"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22:31" ht="15"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22:31" ht="15"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22:31" ht="15"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22:31" ht="15"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22:31" ht="15"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22:31" ht="15"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22:31" ht="15"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</sheetData>
  <sheetProtection/>
  <mergeCells count="13">
    <mergeCell ref="B5:H5"/>
    <mergeCell ref="K5:AM5"/>
    <mergeCell ref="B7:H7"/>
    <mergeCell ref="B8:H8"/>
    <mergeCell ref="K7:AM7"/>
    <mergeCell ref="K8:AM8"/>
    <mergeCell ref="B36:H36"/>
    <mergeCell ref="K35:AM35"/>
    <mergeCell ref="K36:AM36"/>
    <mergeCell ref="B63:H63"/>
    <mergeCell ref="B66:H66"/>
    <mergeCell ref="K72:AM72"/>
    <mergeCell ref="B35:H35"/>
  </mergeCells>
  <printOptions/>
  <pageMargins left="0.2362204724409449" right="0.1968503937007874" top="0.2755905511811024" bottom="0.1968503937007874" header="0.31496062992125984" footer="0.1968503937007874"/>
  <pageSetup fitToHeight="3" fitToWidth="1" horizontalDpi="600" verticalDpi="600" orientation="landscape" paperSize="8" scale="44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Groot</dc:creator>
  <cp:keywords/>
  <dc:description/>
  <cp:lastModifiedBy>John Groot</cp:lastModifiedBy>
  <cp:lastPrinted>2012-09-30T20:38:03Z</cp:lastPrinted>
  <dcterms:created xsi:type="dcterms:W3CDTF">2011-03-03T03:28:17Z</dcterms:created>
  <dcterms:modified xsi:type="dcterms:W3CDTF">2012-09-30T23:08:22Z</dcterms:modified>
  <cp:category/>
  <cp:version/>
  <cp:contentType/>
  <cp:contentStatus/>
</cp:coreProperties>
</file>