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filterPrivacy="1" showInkAnnotation="0" codeName="ThisWorkbook"/>
  <xr:revisionPtr revIDLastSave="0" documentId="13_ncr:1_{8CE9B84A-7B40-4B96-A905-DFE872B9F7B1}" xr6:coauthVersionLast="44" xr6:coauthVersionMax="44" xr10:uidLastSave="{00000000-0000-0000-0000-000000000000}"/>
  <bookViews>
    <workbookView xWindow="28680" yWindow="-120" windowWidth="29040" windowHeight="15840" tabRatio="804" xr2:uid="{00000000-000D-0000-FFFF-FFFF00000000}"/>
  </bookViews>
  <sheets>
    <sheet name="Overview" sheetId="29" r:id="rId1"/>
    <sheet name="Change log" sheetId="31" r:id="rId2"/>
    <sheet name="Inputs &gt;" sheetId="14" r:id="rId3"/>
    <sheet name="General" sheetId="1" r:id="rId4"/>
    <sheet name="Calculations &gt;" sheetId="15" r:id="rId5"/>
    <sheet name="RABx" sheetId="7" r:id="rId6"/>
    <sheet name="TAXx" sheetId="6" r:id="rId7"/>
    <sheet name="DTAXx" sheetId="8" r:id="rId8"/>
    <sheet name="BBARx" sheetId="5" r:id="rId9"/>
    <sheet name="MARx" sheetId="9" r:id="rId10"/>
    <sheet name="Outputs &gt;" sheetId="16" r:id="rId11"/>
    <sheet name="General " sheetId="2" r:id="rId12"/>
  </sheets>
  <externalReferences>
    <externalReference r:id="rId13"/>
  </externalReferences>
  <definedNames>
    <definedName name="Goal_seek_input">MARx!$J$20</definedName>
    <definedName name="Goal_seek_output">MARx!$J$55</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"04/27/2020 20:09:16"</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_xlnm.Print_Area" localSheetId="8">BBARx!$B$2:$N$50</definedName>
    <definedName name="_xlnm.Print_Area" localSheetId="7">DTAXx!$B$2:$N$31</definedName>
    <definedName name="_xlnm.Print_Area" localSheetId="3">General!$B$2:$N$86</definedName>
    <definedName name="_xlnm.Print_Area" localSheetId="11">'General '!$B$2:$N$23</definedName>
    <definedName name="_xlnm.Print_Area" localSheetId="9">MARx!$B$2:$N$55</definedName>
    <definedName name="_xlnm.Print_Area" localSheetId="10">'Outputs &gt;'!$A$1:$N$36</definedName>
    <definedName name="_xlnm.Print_Area" localSheetId="5">RABx!$B$2:$N$67</definedName>
    <definedName name="_xlnm.Print_Area" localSheetId="6">TAXx!$B$2:$N$81</definedName>
    <definedName name="_xlnm.Print_Titles" localSheetId="8">BBARx!$1:$7</definedName>
    <definedName name="_xlnm.Print_Titles" localSheetId="7">DTAXx!$1:$7</definedName>
    <definedName name="_xlnm.Print_Titles" localSheetId="3">General!$1:$7</definedName>
    <definedName name="_xlnm.Print_Titles" localSheetId="11">'General '!$1:$7</definedName>
    <definedName name="_xlnm.Print_Titles" localSheetId="9">MARx!$1:$7</definedName>
    <definedName name="_xlnm.Print_Titles" localSheetId="5">RABx!$1:$7</definedName>
    <definedName name="_xlnm.Print_Titles" localSheetId="6">TAXx!$1:$7</definedName>
    <definedName name="X_factor_copy">MARx!$J$20:$N$20</definedName>
    <definedName name="X_factor_options">MARx!#REF!</definedName>
    <definedName name="X_factor_paste">MARx!#REF!</definedName>
    <definedName name="X_factor_scenario">MARx!#REF!</definedName>
  </definedNames>
  <calcPr calcId="191029" calcMode="autoNoTable"/>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85" i="1" l="1"/>
  <c r="H83" i="1"/>
  <c r="N81" i="1"/>
  <c r="M81" i="1"/>
  <c r="L81" i="1"/>
  <c r="K81" i="1"/>
  <c r="J81" i="1"/>
  <c r="I81" i="1"/>
  <c r="H81" i="1"/>
  <c r="N79" i="1"/>
  <c r="M79" i="1"/>
  <c r="L79" i="1"/>
  <c r="K79" i="1"/>
  <c r="J79" i="1"/>
  <c r="I79" i="1"/>
  <c r="H79" i="1"/>
  <c r="H75" i="1"/>
  <c r="H73" i="1"/>
  <c r="N65" i="1"/>
  <c r="M65" i="1"/>
  <c r="L65" i="1"/>
  <c r="K65" i="1"/>
  <c r="J65" i="1"/>
  <c r="I65" i="1"/>
  <c r="H65" i="1"/>
  <c r="H63" i="1"/>
  <c r="N59" i="1"/>
  <c r="M59" i="1"/>
  <c r="L59" i="1"/>
  <c r="K59" i="1"/>
  <c r="J59" i="1"/>
  <c r="I59" i="1"/>
  <c r="H59" i="1"/>
  <c r="N57" i="1"/>
  <c r="M57" i="1"/>
  <c r="L57" i="1"/>
  <c r="K57" i="1"/>
  <c r="J57" i="1"/>
  <c r="I57" i="1"/>
  <c r="H57" i="1"/>
  <c r="H49" i="1"/>
  <c r="N47" i="1"/>
  <c r="M47" i="1"/>
  <c r="L47" i="1"/>
  <c r="K47" i="1"/>
  <c r="J47" i="1"/>
  <c r="I47" i="1"/>
  <c r="H47" i="1"/>
  <c r="H45" i="1"/>
  <c r="H43" i="1"/>
  <c r="N41" i="1"/>
  <c r="M41" i="1"/>
  <c r="L41" i="1"/>
  <c r="K41" i="1"/>
  <c r="J41" i="1"/>
  <c r="I41" i="1"/>
  <c r="H41" i="1"/>
  <c r="N39" i="1"/>
  <c r="M39" i="1"/>
  <c r="L39" i="1"/>
  <c r="K39" i="1"/>
  <c r="J39" i="1"/>
  <c r="I39" i="1"/>
  <c r="H39" i="1"/>
  <c r="H31" i="1"/>
  <c r="N29" i="1"/>
  <c r="M29" i="1"/>
  <c r="L29" i="1"/>
  <c r="K29" i="1"/>
  <c r="J29" i="1"/>
  <c r="I29" i="1"/>
  <c r="H29" i="1"/>
  <c r="N25" i="1"/>
  <c r="M25" i="1"/>
  <c r="L25" i="1"/>
  <c r="K25" i="1"/>
  <c r="J25" i="1"/>
  <c r="I25" i="1"/>
  <c r="H25" i="1"/>
  <c r="N23" i="1"/>
  <c r="M23" i="1"/>
  <c r="L23" i="1"/>
  <c r="K23" i="1"/>
  <c r="J23" i="1"/>
  <c r="I23" i="1"/>
  <c r="H23" i="1"/>
  <c r="N15" i="1"/>
  <c r="M15" i="1"/>
  <c r="L15" i="1"/>
  <c r="K15" i="1"/>
  <c r="J15" i="1"/>
  <c r="I15" i="1"/>
  <c r="H15" i="1"/>
  <c r="K17" i="9" l="1"/>
  <c r="J19" i="2"/>
  <c r="H56" i="7"/>
  <c r="H64" i="7" s="1"/>
  <c r="N28" i="8"/>
  <c r="M28" i="8"/>
  <c r="K28" i="8"/>
  <c r="J28" i="8"/>
  <c r="I28" i="8"/>
  <c r="H28" i="8"/>
  <c r="N27" i="8"/>
  <c r="M27" i="8"/>
  <c r="L27" i="8"/>
  <c r="J27" i="8"/>
  <c r="I27" i="8"/>
  <c r="H27" i="8"/>
  <c r="H12" i="8"/>
  <c r="H71" i="6"/>
  <c r="H72" i="6" s="1"/>
  <c r="H49" i="6" s="1"/>
  <c r="N62" i="6"/>
  <c r="M62" i="6"/>
  <c r="L62" i="6"/>
  <c r="J62" i="6"/>
  <c r="H62" i="6"/>
  <c r="N60" i="6"/>
  <c r="M60" i="6"/>
  <c r="L60" i="6"/>
  <c r="K60" i="6"/>
  <c r="I60" i="6"/>
  <c r="H60" i="6"/>
  <c r="N78" i="6"/>
  <c r="N16" i="6" s="1"/>
  <c r="M78" i="6"/>
  <c r="L78" i="6"/>
  <c r="K78" i="6"/>
  <c r="K16" i="6" s="1"/>
  <c r="J78" i="6"/>
  <c r="J16" i="6" s="1"/>
  <c r="I78" i="6"/>
  <c r="H78" i="6"/>
  <c r="H16" i="6" s="1"/>
  <c r="N34" i="9"/>
  <c r="M34" i="9"/>
  <c r="L34" i="9"/>
  <c r="N31" i="7"/>
  <c r="M31" i="7"/>
  <c r="L31" i="7"/>
  <c r="K31" i="7"/>
  <c r="J31" i="7"/>
  <c r="I31" i="7"/>
  <c r="H31" i="7"/>
  <c r="B2" i="2"/>
  <c r="H5" i="2"/>
  <c r="I5" i="2"/>
  <c r="J5" i="2"/>
  <c r="K5" i="2"/>
  <c r="L5" i="2"/>
  <c r="M5" i="2"/>
  <c r="N5" i="2"/>
  <c r="B2" i="9"/>
  <c r="J40" i="9"/>
  <c r="J41" i="9"/>
  <c r="J44" i="9"/>
  <c r="J49" i="9"/>
  <c r="D30" i="9"/>
  <c r="J52" i="9"/>
  <c r="J24" i="9"/>
  <c r="H5" i="9"/>
  <c r="I5" i="9"/>
  <c r="J5" i="9"/>
  <c r="K5" i="9"/>
  <c r="L5" i="9"/>
  <c r="M5" i="9"/>
  <c r="N5" i="9"/>
  <c r="B46" i="9"/>
  <c r="B51" i="9"/>
  <c r="B53" i="9"/>
  <c r="B2" i="5"/>
  <c r="H5" i="5"/>
  <c r="I5" i="5"/>
  <c r="J5" i="5"/>
  <c r="K5" i="5"/>
  <c r="L5" i="5"/>
  <c r="M5" i="5"/>
  <c r="N5" i="5"/>
  <c r="B2" i="8"/>
  <c r="H5" i="8"/>
  <c r="I5" i="8"/>
  <c r="J5" i="8"/>
  <c r="K5" i="8"/>
  <c r="L5" i="8"/>
  <c r="M5" i="8"/>
  <c r="N5" i="8"/>
  <c r="B2" i="6"/>
  <c r="H5" i="6"/>
  <c r="H35" i="6" s="1"/>
  <c r="I5" i="6"/>
  <c r="J5" i="6"/>
  <c r="K5" i="6"/>
  <c r="L5" i="6"/>
  <c r="M5" i="6"/>
  <c r="N5" i="6"/>
  <c r="B2" i="7"/>
  <c r="H5" i="7"/>
  <c r="I5" i="7"/>
  <c r="J5" i="7"/>
  <c r="K5" i="7"/>
  <c r="L5" i="7"/>
  <c r="M5" i="7"/>
  <c r="N5" i="7"/>
  <c r="B2" i="1"/>
  <c r="H5" i="1"/>
  <c r="I5" i="1"/>
  <c r="J5" i="1"/>
  <c r="J13" i="2"/>
  <c r="K5" i="1"/>
  <c r="K13" i="2"/>
  <c r="L5" i="1"/>
  <c r="L13" i="2"/>
  <c r="M5" i="1"/>
  <c r="M13" i="2"/>
  <c r="N5" i="1"/>
  <c r="N13" i="2"/>
  <c r="J60" i="6"/>
  <c r="K27" i="8"/>
  <c r="L28" i="8"/>
  <c r="K40" i="9"/>
  <c r="L40" i="9"/>
  <c r="L41" i="9"/>
  <c r="J11" i="2"/>
  <c r="I62" i="6"/>
  <c r="L11" i="2"/>
  <c r="M40" i="9"/>
  <c r="M41" i="9"/>
  <c r="K41" i="9"/>
  <c r="N40" i="9"/>
  <c r="N41" i="9"/>
  <c r="K11" i="2"/>
  <c r="K44" i="9"/>
  <c r="M11" i="2"/>
  <c r="K62" i="6"/>
  <c r="N11" i="2"/>
  <c r="K49" i="9"/>
  <c r="L44" i="9"/>
  <c r="M44" i="9"/>
  <c r="L49" i="9"/>
  <c r="N44" i="9"/>
  <c r="N49" i="9"/>
  <c r="M49" i="9"/>
  <c r="N58" i="7"/>
  <c r="N24" i="7" s="1"/>
  <c r="N15" i="7"/>
  <c r="H19" i="5" l="1"/>
  <c r="K58" i="7"/>
  <c r="K24" i="7" s="1"/>
  <c r="I58" i="7"/>
  <c r="I24" i="7" s="1"/>
  <c r="H58" i="7"/>
  <c r="H24" i="7" s="1"/>
  <c r="M58" i="7"/>
  <c r="M24" i="7" s="1"/>
  <c r="H65" i="7"/>
  <c r="H66" i="7" s="1"/>
  <c r="J58" i="7"/>
  <c r="J24" i="7" s="1"/>
  <c r="L58" i="7"/>
  <c r="L24" i="7" s="1"/>
  <c r="L19" i="5"/>
  <c r="K31" i="5"/>
  <c r="H43" i="7"/>
  <c r="L43" i="7"/>
  <c r="H42" i="7"/>
  <c r="L42" i="7"/>
  <c r="H13" i="7"/>
  <c r="H47" i="5" s="1"/>
  <c r="M43" i="7"/>
  <c r="H73" i="6"/>
  <c r="H74" i="6" s="1"/>
  <c r="I71" i="6" s="1"/>
  <c r="K42" i="7"/>
  <c r="M42" i="7"/>
  <c r="N43" i="7"/>
  <c r="J15" i="7"/>
  <c r="H18" i="8"/>
  <c r="I15" i="7"/>
  <c r="N42" i="7"/>
  <c r="J42" i="7"/>
  <c r="I42" i="7"/>
  <c r="H51" i="7"/>
  <c r="J34" i="5"/>
  <c r="J34" i="9"/>
  <c r="K19" i="5"/>
  <c r="L15" i="7"/>
  <c r="M15" i="7"/>
  <c r="J19" i="5"/>
  <c r="K34" i="5"/>
  <c r="I43" i="7"/>
  <c r="I31" i="5"/>
  <c r="I19" i="5"/>
  <c r="I16" i="6"/>
  <c r="I34" i="5"/>
  <c r="M16" i="6"/>
  <c r="H22" i="7"/>
  <c r="K34" i="9"/>
  <c r="J31" i="5"/>
  <c r="N31" i="5"/>
  <c r="L34" i="5"/>
  <c r="H15" i="7"/>
  <c r="M34" i="5"/>
  <c r="N34" i="5"/>
  <c r="K43" i="7"/>
  <c r="K15" i="7"/>
  <c r="H29" i="5"/>
  <c r="N19" i="5"/>
  <c r="M19" i="5"/>
  <c r="L16" i="6"/>
  <c r="H17" i="8"/>
  <c r="M31" i="5"/>
  <c r="H31" i="5"/>
  <c r="L31" i="5"/>
  <c r="H34" i="5"/>
  <c r="J43" i="7"/>
  <c r="H50" i="7" l="1"/>
  <c r="H52" i="7" s="1"/>
  <c r="H14" i="7" s="1"/>
  <c r="H41" i="7"/>
  <c r="H44" i="7" s="1"/>
  <c r="H57" i="7"/>
  <c r="H23" i="7"/>
  <c r="I72" i="6"/>
  <c r="H30" i="6" l="1"/>
  <c r="H23" i="5"/>
  <c r="H52" i="6"/>
  <c r="I17" i="8"/>
  <c r="I49" i="6"/>
  <c r="H21" i="8"/>
  <c r="H53" i="6"/>
  <c r="H54" i="6" l="1"/>
  <c r="L19" i="9" l="1"/>
  <c r="N19" i="9"/>
  <c r="K19" i="9"/>
  <c r="M19" i="9"/>
  <c r="H21" i="1" l="1"/>
  <c r="I21" i="1"/>
  <c r="J21" i="1"/>
  <c r="K21" i="1"/>
  <c r="L21" i="1"/>
  <c r="M21" i="1"/>
  <c r="N21" i="1"/>
  <c r="M64" i="6" l="1"/>
  <c r="M16" i="5"/>
  <c r="N16" i="5"/>
  <c r="N64" i="6"/>
  <c r="K64" i="6"/>
  <c r="K16" i="5"/>
  <c r="I16" i="5"/>
  <c r="I64" i="6"/>
  <c r="H64" i="6"/>
  <c r="H16" i="5"/>
  <c r="L64" i="6"/>
  <c r="L16" i="5"/>
  <c r="J16" i="5"/>
  <c r="J64" i="6"/>
  <c r="H35" i="1" l="1"/>
  <c r="H55" i="1"/>
  <c r="H33" i="1" l="1"/>
  <c r="H43" i="6"/>
  <c r="H25" i="8"/>
  <c r="I55" i="1"/>
  <c r="H53" i="1"/>
  <c r="I33" i="1"/>
  <c r="I35" i="1"/>
  <c r="I42" i="6" l="1"/>
  <c r="I43" i="6"/>
  <c r="H24" i="8"/>
  <c r="I25" i="8"/>
  <c r="H42" i="6"/>
  <c r="J35" i="1"/>
  <c r="J55" i="1"/>
  <c r="J43" i="6" l="1"/>
  <c r="J33" i="1"/>
  <c r="J25" i="8"/>
  <c r="H71" i="1"/>
  <c r="K35" i="1"/>
  <c r="N71" i="1"/>
  <c r="L71" i="1"/>
  <c r="J71" i="1"/>
  <c r="I71" i="1"/>
  <c r="K55" i="1"/>
  <c r="K71" i="1"/>
  <c r="M71" i="1"/>
  <c r="N17" i="1"/>
  <c r="L17" i="1"/>
  <c r="K17" i="1"/>
  <c r="J17" i="1"/>
  <c r="M17" i="1"/>
  <c r="H45" i="7" l="1"/>
  <c r="H46" i="7" s="1"/>
  <c r="H16" i="7" s="1"/>
  <c r="N18" i="9"/>
  <c r="M45" i="7"/>
  <c r="K45" i="7"/>
  <c r="L45" i="7"/>
  <c r="K18" i="9"/>
  <c r="K20" i="9" s="1"/>
  <c r="K19" i="2" s="1"/>
  <c r="M18" i="9"/>
  <c r="I45" i="7"/>
  <c r="N45" i="7"/>
  <c r="K43" i="6"/>
  <c r="J42" i="6"/>
  <c r="L18" i="9"/>
  <c r="K25" i="8"/>
  <c r="J45" i="7"/>
  <c r="L35" i="1"/>
  <c r="H17" i="5"/>
  <c r="K33" i="1"/>
  <c r="L55" i="1"/>
  <c r="L33" i="1"/>
  <c r="K24" i="9" l="1"/>
  <c r="L17" i="9"/>
  <c r="L20" i="9" s="1"/>
  <c r="L19" i="2" s="1"/>
  <c r="L42" i="6"/>
  <c r="K42" i="6"/>
  <c r="L43" i="6"/>
  <c r="L25" i="8"/>
  <c r="M55" i="1"/>
  <c r="N33" i="1"/>
  <c r="M33" i="1"/>
  <c r="N35" i="1"/>
  <c r="M35" i="1"/>
  <c r="L24" i="9" l="1"/>
  <c r="M17" i="9"/>
  <c r="M20" i="9" s="1"/>
  <c r="M24" i="9" s="1"/>
  <c r="M25" i="8"/>
  <c r="M42" i="6"/>
  <c r="M43" i="6"/>
  <c r="N42" i="6"/>
  <c r="N43" i="6"/>
  <c r="N55" i="1"/>
  <c r="M19" i="2" l="1"/>
  <c r="N17" i="9"/>
  <c r="N20" i="9" s="1"/>
  <c r="N24" i="9" s="1"/>
  <c r="N25" i="8"/>
  <c r="I53" i="1"/>
  <c r="N19" i="2" l="1"/>
  <c r="I24" i="8"/>
  <c r="H61" i="1" l="1"/>
  <c r="J53" i="1"/>
  <c r="K61" i="1" l="1"/>
  <c r="N61" i="1"/>
  <c r="M61" i="1"/>
  <c r="J61" i="1"/>
  <c r="I61" i="1"/>
  <c r="L61" i="1"/>
  <c r="H13" i="8"/>
  <c r="H14" i="8" s="1"/>
  <c r="H48" i="5" s="1"/>
  <c r="H49" i="5" s="1"/>
  <c r="J24" i="8"/>
  <c r="K53" i="1"/>
  <c r="N13" i="8" l="1"/>
  <c r="J13" i="8"/>
  <c r="H57" i="6"/>
  <c r="H14" i="5"/>
  <c r="I13" i="8"/>
  <c r="K13" i="8"/>
  <c r="L13" i="8"/>
  <c r="M13" i="8"/>
  <c r="K24" i="8"/>
  <c r="L53" i="1"/>
  <c r="L24" i="8" l="1"/>
  <c r="N53" i="1"/>
  <c r="M53" i="1"/>
  <c r="N24" i="8" l="1"/>
  <c r="M24" i="8"/>
  <c r="H37" i="1" l="1"/>
  <c r="I37" i="1"/>
  <c r="I44" i="6" l="1"/>
  <c r="I45" i="6" s="1"/>
  <c r="H44" i="6"/>
  <c r="H45" i="6" s="1"/>
  <c r="I22" i="6" l="1"/>
  <c r="I27" i="5"/>
  <c r="H22" i="6"/>
  <c r="H27" i="5"/>
  <c r="J37" i="1" l="1"/>
  <c r="J44" i="6" l="1"/>
  <c r="J45" i="6" s="1"/>
  <c r="J27" i="5" l="1"/>
  <c r="J22" i="6"/>
  <c r="K37" i="1" l="1"/>
  <c r="K44" i="6" l="1"/>
  <c r="K45" i="6" s="1"/>
  <c r="L37" i="1" l="1"/>
  <c r="K22" i="6"/>
  <c r="K27" i="5"/>
  <c r="L44" i="6" l="1"/>
  <c r="L45" i="6" s="1"/>
  <c r="L27" i="5" l="1"/>
  <c r="L22" i="6"/>
  <c r="H51" i="1" l="1"/>
  <c r="H22" i="8" l="1"/>
  <c r="H23" i="8" s="1"/>
  <c r="H26" i="8" s="1"/>
  <c r="H30" i="8" s="1"/>
  <c r="M37" i="1"/>
  <c r="I51" i="1"/>
  <c r="N37" i="1" l="1"/>
  <c r="I12" i="8"/>
  <c r="I14" i="8" s="1"/>
  <c r="I48" i="5" s="1"/>
  <c r="H25" i="5"/>
  <c r="I22" i="8"/>
  <c r="M44" i="6"/>
  <c r="M45" i="6" s="1"/>
  <c r="M27" i="5" l="1"/>
  <c r="M22" i="6"/>
  <c r="N44" i="6"/>
  <c r="N45" i="6" s="1"/>
  <c r="N22" i="6" l="1"/>
  <c r="N27" i="5"/>
  <c r="M77" i="1" l="1"/>
  <c r="M69" i="1"/>
  <c r="M67" i="1"/>
  <c r="K77" i="1"/>
  <c r="K67" i="1"/>
  <c r="K69" i="1"/>
  <c r="L67" i="1"/>
  <c r="L77" i="1"/>
  <c r="L69" i="1"/>
  <c r="N77" i="1"/>
  <c r="N67" i="1"/>
  <c r="N69" i="1"/>
  <c r="I77" i="1"/>
  <c r="I69" i="1"/>
  <c r="I67" i="1"/>
  <c r="J67" i="1"/>
  <c r="J77" i="1"/>
  <c r="J69" i="1"/>
  <c r="N37" i="7" l="1"/>
  <c r="N58" i="6" s="1"/>
  <c r="K37" i="7"/>
  <c r="K58" i="6" s="1"/>
  <c r="I30" i="7"/>
  <c r="L37" i="7"/>
  <c r="L58" i="6" s="1"/>
  <c r="J30" i="7"/>
  <c r="I37" i="7"/>
  <c r="I58" i="6" s="1"/>
  <c r="L17" i="7"/>
  <c r="J37" i="7"/>
  <c r="J58" i="6" s="1"/>
  <c r="M17" i="7"/>
  <c r="J17" i="7"/>
  <c r="K30" i="7"/>
  <c r="N30" i="7"/>
  <c r="K17" i="7"/>
  <c r="M30" i="7"/>
  <c r="I17" i="7"/>
  <c r="N17" i="7"/>
  <c r="L30" i="7"/>
  <c r="M37" i="7"/>
  <c r="M58" i="6" s="1"/>
  <c r="N59" i="7" l="1"/>
  <c r="N25" i="7" s="1"/>
  <c r="N32" i="7"/>
  <c r="N33" i="7" s="1"/>
  <c r="N15" i="5" s="1"/>
  <c r="L59" i="7"/>
  <c r="L25" i="7" s="1"/>
  <c r="L32" i="7"/>
  <c r="L33" i="7" s="1"/>
  <c r="L15" i="5" s="1"/>
  <c r="I32" i="7"/>
  <c r="I33" i="7" s="1"/>
  <c r="I15" i="5" s="1"/>
  <c r="I59" i="7"/>
  <c r="I25" i="7" s="1"/>
  <c r="M32" i="7"/>
  <c r="M33" i="7" s="1"/>
  <c r="M15" i="5" s="1"/>
  <c r="M59" i="7"/>
  <c r="M25" i="7" s="1"/>
  <c r="K32" i="7"/>
  <c r="K33" i="7" s="1"/>
  <c r="K15" i="5" s="1"/>
  <c r="K59" i="7"/>
  <c r="K25" i="7" s="1"/>
  <c r="J32" i="7"/>
  <c r="J33" i="7" s="1"/>
  <c r="J15" i="5" s="1"/>
  <c r="J59" i="7"/>
  <c r="J25" i="7" s="1"/>
  <c r="H69" i="1" l="1"/>
  <c r="H77" i="1"/>
  <c r="H67" i="1"/>
  <c r="H30" i="7" l="1"/>
  <c r="I73" i="1"/>
  <c r="I45" i="1"/>
  <c r="I85" i="1"/>
  <c r="H17" i="7"/>
  <c r="H37" i="7"/>
  <c r="H58" i="6" s="1"/>
  <c r="H59" i="6" s="1"/>
  <c r="H61" i="6" s="1"/>
  <c r="H63" i="6" s="1"/>
  <c r="H65" i="6" s="1"/>
  <c r="H67" i="6" s="1"/>
  <c r="H59" i="7" l="1"/>
  <c r="H32" i="7"/>
  <c r="H33" i="7" s="1"/>
  <c r="H15" i="5" s="1"/>
  <c r="H18" i="5" s="1"/>
  <c r="H20" i="5" s="1"/>
  <c r="H18" i="7"/>
  <c r="I13" i="7" s="1"/>
  <c r="I18" i="8"/>
  <c r="I83" i="1"/>
  <c r="I51" i="7"/>
  <c r="I73" i="6"/>
  <c r="I74" i="6" s="1"/>
  <c r="J71" i="6" s="1"/>
  <c r="J72" i="6" s="1"/>
  <c r="H28" i="5"/>
  <c r="H30" i="5" s="1"/>
  <c r="H32" i="5" s="1"/>
  <c r="H23" i="6"/>
  <c r="K27" i="1"/>
  <c r="I41" i="7" l="1"/>
  <c r="I44" i="7" s="1"/>
  <c r="I46" i="7" s="1"/>
  <c r="I16" i="7" s="1"/>
  <c r="I17" i="5" s="1"/>
  <c r="I47" i="5"/>
  <c r="I49" i="5" s="1"/>
  <c r="I50" i="7"/>
  <c r="I52" i="7" s="1"/>
  <c r="I14" i="7" s="1"/>
  <c r="J45" i="1"/>
  <c r="J85" i="1"/>
  <c r="I65" i="7"/>
  <c r="H25" i="7"/>
  <c r="H26" i="7" s="1"/>
  <c r="H60" i="7"/>
  <c r="J49" i="6"/>
  <c r="J17" i="8"/>
  <c r="H27" i="1"/>
  <c r="J27" i="1"/>
  <c r="L27" i="1"/>
  <c r="M27" i="1"/>
  <c r="K24" i="5"/>
  <c r="K29" i="6"/>
  <c r="N27" i="1"/>
  <c r="I27" i="1"/>
  <c r="I56" i="7" l="1"/>
  <c r="H27" i="7"/>
  <c r="I57" i="6"/>
  <c r="I59" i="6" s="1"/>
  <c r="I61" i="6" s="1"/>
  <c r="I63" i="6" s="1"/>
  <c r="I65" i="6" s="1"/>
  <c r="I14" i="5"/>
  <c r="I18" i="5" s="1"/>
  <c r="I20" i="5" s="1"/>
  <c r="J83" i="1"/>
  <c r="J73" i="6"/>
  <c r="J74" i="6" s="1"/>
  <c r="K71" i="6" s="1"/>
  <c r="K72" i="6" s="1"/>
  <c r="J73" i="1"/>
  <c r="J18" i="8"/>
  <c r="I18" i="7"/>
  <c r="J13" i="7" s="1"/>
  <c r="I30" i="6"/>
  <c r="I23" i="5"/>
  <c r="I52" i="6"/>
  <c r="H24" i="5"/>
  <c r="H33" i="5" s="1"/>
  <c r="H35" i="5" s="1"/>
  <c r="H37" i="5" s="1"/>
  <c r="H29" i="6"/>
  <c r="J29" i="6"/>
  <c r="J24" i="5"/>
  <c r="L24" i="5"/>
  <c r="L29" i="6"/>
  <c r="M24" i="5"/>
  <c r="M29" i="6"/>
  <c r="I24" i="5"/>
  <c r="I29" i="6"/>
  <c r="N29" i="6"/>
  <c r="N24" i="5"/>
  <c r="H28" i="6" l="1"/>
  <c r="H31" i="6" s="1"/>
  <c r="H21" i="6" s="1"/>
  <c r="H24" i="6" s="1"/>
  <c r="H13" i="6" s="1"/>
  <c r="J65" i="7"/>
  <c r="J41" i="7"/>
  <c r="J44" i="7" s="1"/>
  <c r="J46" i="7" s="1"/>
  <c r="J16" i="7" s="1"/>
  <c r="J17" i="5" s="1"/>
  <c r="J47" i="5"/>
  <c r="J50" i="7"/>
  <c r="I64" i="7"/>
  <c r="I66" i="7" s="1"/>
  <c r="I22" i="7"/>
  <c r="K49" i="6"/>
  <c r="K17" i="8"/>
  <c r="J51" i="7"/>
  <c r="H15" i="2"/>
  <c r="H41" i="5"/>
  <c r="J52" i="7" l="1"/>
  <c r="J14" i="7" s="1"/>
  <c r="J18" i="7" s="1"/>
  <c r="K13" i="7" s="1"/>
  <c r="K45" i="1"/>
  <c r="K85" i="1"/>
  <c r="K83" i="1"/>
  <c r="J52" i="6"/>
  <c r="J23" i="5"/>
  <c r="I57" i="7"/>
  <c r="I60" i="7" s="1"/>
  <c r="J56" i="7" s="1"/>
  <c r="I23" i="7"/>
  <c r="I26" i="7" s="1"/>
  <c r="J51" i="1"/>
  <c r="H37" i="6"/>
  <c r="H14" i="6" s="1"/>
  <c r="H15" i="6" s="1"/>
  <c r="H17" i="6" s="1"/>
  <c r="H42" i="5" s="1"/>
  <c r="H43" i="5" s="1"/>
  <c r="H36" i="6"/>
  <c r="J30" i="6" l="1"/>
  <c r="I27" i="7"/>
  <c r="H17" i="2"/>
  <c r="K18" i="8"/>
  <c r="J22" i="8"/>
  <c r="K73" i="6"/>
  <c r="K74" i="6" s="1"/>
  <c r="L71" i="6" s="1"/>
  <c r="L72" i="6" s="1"/>
  <c r="K73" i="1"/>
  <c r="I21" i="8"/>
  <c r="I23" i="8" s="1"/>
  <c r="I26" i="8" s="1"/>
  <c r="I30" i="8" s="1"/>
  <c r="I53" i="6"/>
  <c r="I54" i="6" s="1"/>
  <c r="I67" i="6" s="1"/>
  <c r="K65" i="7"/>
  <c r="K47" i="5"/>
  <c r="K41" i="7"/>
  <c r="K44" i="7" s="1"/>
  <c r="K46" i="7" s="1"/>
  <c r="K16" i="7" s="1"/>
  <c r="K17" i="5" s="1"/>
  <c r="K50" i="7"/>
  <c r="J22" i="7"/>
  <c r="J64" i="7"/>
  <c r="J66" i="7" s="1"/>
  <c r="H38" i="6"/>
  <c r="I35" i="6" s="1"/>
  <c r="I29" i="5" s="1"/>
  <c r="L83" i="1" l="1"/>
  <c r="L49" i="6"/>
  <c r="L17" i="8"/>
  <c r="J23" i="7"/>
  <c r="J57" i="7"/>
  <c r="J60" i="7" s="1"/>
  <c r="I28" i="5"/>
  <c r="I30" i="5" s="1"/>
  <c r="I32" i="5" s="1"/>
  <c r="I33" i="5" s="1"/>
  <c r="I35" i="5" s="1"/>
  <c r="I37" i="5" s="1"/>
  <c r="I23" i="6"/>
  <c r="J12" i="8"/>
  <c r="J14" i="8" s="1"/>
  <c r="J48" i="5" s="1"/>
  <c r="J49" i="5" s="1"/>
  <c r="I25" i="5"/>
  <c r="K51" i="7"/>
  <c r="K52" i="7" s="1"/>
  <c r="K14" i="7" s="1"/>
  <c r="I28" i="6" l="1"/>
  <c r="I31" i="6" s="1"/>
  <c r="I21" i="6" s="1"/>
  <c r="I24" i="6" s="1"/>
  <c r="I13" i="6" s="1"/>
  <c r="I41" i="5"/>
  <c r="I15" i="2"/>
  <c r="K30" i="6"/>
  <c r="K23" i="5"/>
  <c r="K52" i="6"/>
  <c r="K18" i="7"/>
  <c r="L13" i="7" s="1"/>
  <c r="L65" i="7"/>
  <c r="J14" i="5"/>
  <c r="J18" i="5" s="1"/>
  <c r="J20" i="5" s="1"/>
  <c r="J57" i="6"/>
  <c r="J59" i="6" s="1"/>
  <c r="J61" i="6" s="1"/>
  <c r="J63" i="6" s="1"/>
  <c r="J65" i="6" s="1"/>
  <c r="K56" i="7"/>
  <c r="L73" i="1"/>
  <c r="J26" i="7"/>
  <c r="J27" i="7" s="1"/>
  <c r="J53" i="6"/>
  <c r="J54" i="6" s="1"/>
  <c r="J21" i="8"/>
  <c r="J23" i="8" s="1"/>
  <c r="J26" i="8" s="1"/>
  <c r="J30" i="8" s="1"/>
  <c r="L45" i="1"/>
  <c r="L85" i="1"/>
  <c r="J67" i="6" l="1"/>
  <c r="J23" i="6" s="1"/>
  <c r="I36" i="6"/>
  <c r="I37" i="6"/>
  <c r="I14" i="6" s="1"/>
  <c r="I15" i="6" s="1"/>
  <c r="I17" i="6" s="1"/>
  <c r="I42" i="5" s="1"/>
  <c r="I43" i="5" s="1"/>
  <c r="J25" i="5"/>
  <c r="K12" i="8"/>
  <c r="K14" i="8" s="1"/>
  <c r="K48" i="5" s="1"/>
  <c r="K49" i="5" s="1"/>
  <c r="L18" i="8"/>
  <c r="J28" i="5"/>
  <c r="L47" i="5"/>
  <c r="L50" i="7"/>
  <c r="L41" i="7"/>
  <c r="L44" i="7" s="1"/>
  <c r="L46" i="7" s="1"/>
  <c r="L16" i="7" s="1"/>
  <c r="L17" i="5" s="1"/>
  <c r="L73" i="6"/>
  <c r="L74" i="6" s="1"/>
  <c r="M71" i="6" s="1"/>
  <c r="M72" i="6" s="1"/>
  <c r="L51" i="7"/>
  <c r="K64" i="7"/>
  <c r="K66" i="7" s="1"/>
  <c r="K22" i="7"/>
  <c r="I38" i="6" l="1"/>
  <c r="J35" i="6" s="1"/>
  <c r="J29" i="5" s="1"/>
  <c r="J30" i="5" s="1"/>
  <c r="J32" i="5" s="1"/>
  <c r="J33" i="5" s="1"/>
  <c r="J35" i="5" s="1"/>
  <c r="J37" i="5" s="1"/>
  <c r="J15" i="2" s="1"/>
  <c r="I17" i="2"/>
  <c r="L52" i="7"/>
  <c r="L14" i="7" s="1"/>
  <c r="K23" i="7"/>
  <c r="K57" i="7"/>
  <c r="K60" i="7" s="1"/>
  <c r="L56" i="7" s="1"/>
  <c r="K57" i="6"/>
  <c r="K59" i="6" s="1"/>
  <c r="K61" i="6" s="1"/>
  <c r="K63" i="6" s="1"/>
  <c r="K65" i="6" s="1"/>
  <c r="K14" i="5"/>
  <c r="K18" i="5" s="1"/>
  <c r="K20" i="5" s="1"/>
  <c r="M49" i="6"/>
  <c r="M17" i="8"/>
  <c r="M83" i="1"/>
  <c r="J41" i="5" l="1"/>
  <c r="J28" i="6"/>
  <c r="J31" i="6" s="1"/>
  <c r="J21" i="6" s="1"/>
  <c r="J24" i="6" s="1"/>
  <c r="J36" i="6" s="1"/>
  <c r="L64" i="7"/>
  <c r="L66" i="7" s="1"/>
  <c r="L22" i="7"/>
  <c r="M65" i="7"/>
  <c r="K53" i="6"/>
  <c r="K54" i="6" s="1"/>
  <c r="K67" i="6" s="1"/>
  <c r="K21" i="8"/>
  <c r="K51" i="1"/>
  <c r="K26" i="7"/>
  <c r="K27" i="7" s="1"/>
  <c r="M85" i="1"/>
  <c r="M45" i="1"/>
  <c r="L30" i="6"/>
  <c r="L23" i="5"/>
  <c r="L52" i="6"/>
  <c r="L18" i="7"/>
  <c r="M13" i="7" s="1"/>
  <c r="J37" i="6"/>
  <c r="J14" i="6" s="1"/>
  <c r="J13" i="6" l="1"/>
  <c r="M73" i="1"/>
  <c r="K28" i="5"/>
  <c r="K23" i="6"/>
  <c r="K22" i="8"/>
  <c r="K23" i="8" s="1"/>
  <c r="K26" i="8" s="1"/>
  <c r="K30" i="8" s="1"/>
  <c r="M73" i="6"/>
  <c r="M74" i="6" s="1"/>
  <c r="N71" i="6" s="1"/>
  <c r="N72" i="6" s="1"/>
  <c r="M47" i="5"/>
  <c r="M41" i="7"/>
  <c r="M44" i="7" s="1"/>
  <c r="M46" i="7" s="1"/>
  <c r="M16" i="7" s="1"/>
  <c r="M17" i="5" s="1"/>
  <c r="M50" i="7"/>
  <c r="M18" i="8"/>
  <c r="L23" i="7"/>
  <c r="L26" i="7" s="1"/>
  <c r="L57" i="7"/>
  <c r="L60" i="7" s="1"/>
  <c r="M56" i="7" s="1"/>
  <c r="J15" i="6"/>
  <c r="J17" i="6" s="1"/>
  <c r="J42" i="5" s="1"/>
  <c r="J43" i="5" s="1"/>
  <c r="J38" i="6"/>
  <c r="K35" i="6" s="1"/>
  <c r="K29" i="5" s="1"/>
  <c r="K30" i="5" s="1"/>
  <c r="K32" i="5" s="1"/>
  <c r="L27" i="7" l="1"/>
  <c r="M64" i="7"/>
  <c r="M66" i="7" s="1"/>
  <c r="M22" i="7"/>
  <c r="L53" i="6"/>
  <c r="L54" i="6" s="1"/>
  <c r="L21" i="8"/>
  <c r="N17" i="8"/>
  <c r="N49" i="6"/>
  <c r="M51" i="7"/>
  <c r="M52" i="7" s="1"/>
  <c r="M14" i="7" s="1"/>
  <c r="N83" i="1"/>
  <c r="K25" i="5"/>
  <c r="K33" i="5" s="1"/>
  <c r="K35" i="5" s="1"/>
  <c r="K37" i="5" s="1"/>
  <c r="K41" i="5" s="1"/>
  <c r="L12" i="8"/>
  <c r="L14" i="8" s="1"/>
  <c r="L48" i="5" s="1"/>
  <c r="L49" i="5" s="1"/>
  <c r="J25" i="9"/>
  <c r="J48" i="9"/>
  <c r="J50" i="9" s="1"/>
  <c r="J17" i="2"/>
  <c r="K28" i="6" l="1"/>
  <c r="K31" i="6" s="1"/>
  <c r="K21" i="6" s="1"/>
  <c r="K24" i="6" s="1"/>
  <c r="K37" i="6" s="1"/>
  <c r="K14" i="6" s="1"/>
  <c r="J26" i="9"/>
  <c r="J43" i="9" s="1"/>
  <c r="J45" i="9" s="1"/>
  <c r="K15" i="2"/>
  <c r="N65" i="7"/>
  <c r="M23" i="7"/>
  <c r="M57" i="7"/>
  <c r="M60" i="7" s="1"/>
  <c r="N56" i="7" s="1"/>
  <c r="L57" i="6"/>
  <c r="L59" i="6" s="1"/>
  <c r="L61" i="6" s="1"/>
  <c r="L63" i="6" s="1"/>
  <c r="L65" i="6" s="1"/>
  <c r="L67" i="6" s="1"/>
  <c r="L14" i="5"/>
  <c r="L18" i="5" s="1"/>
  <c r="L20" i="5" s="1"/>
  <c r="N45" i="1"/>
  <c r="N85" i="1"/>
  <c r="N73" i="1"/>
  <c r="M30" i="6"/>
  <c r="M52" i="6"/>
  <c r="M23" i="5"/>
  <c r="M18" i="7"/>
  <c r="N13" i="7" s="1"/>
  <c r="J21" i="2"/>
  <c r="K36" i="6" l="1"/>
  <c r="K38" i="6" s="1"/>
  <c r="L35" i="6" s="1"/>
  <c r="L29" i="5" s="1"/>
  <c r="K13" i="6"/>
  <c r="K15" i="6" s="1"/>
  <c r="K17" i="6" s="1"/>
  <c r="N47" i="5"/>
  <c r="N41" i="7"/>
  <c r="N44" i="7" s="1"/>
  <c r="N46" i="7" s="1"/>
  <c r="N16" i="7" s="1"/>
  <c r="N17" i="5" s="1"/>
  <c r="N50" i="7"/>
  <c r="N64" i="7"/>
  <c r="N66" i="7" s="1"/>
  <c r="N22" i="7"/>
  <c r="M26" i="7"/>
  <c r="M27" i="7" s="1"/>
  <c r="M53" i="6"/>
  <c r="M54" i="6" s="1"/>
  <c r="M21" i="8"/>
  <c r="N73" i="6"/>
  <c r="N74" i="6" s="1"/>
  <c r="N51" i="7"/>
  <c r="N18" i="8"/>
  <c r="L23" i="6"/>
  <c r="L28" i="5"/>
  <c r="L30" i="5" l="1"/>
  <c r="L32" i="5" s="1"/>
  <c r="N23" i="7"/>
  <c r="N26" i="7" s="1"/>
  <c r="N57" i="7"/>
  <c r="N60" i="7" s="1"/>
  <c r="N52" i="7"/>
  <c r="N14" i="7" s="1"/>
  <c r="K25" i="9"/>
  <c r="K42" i="5"/>
  <c r="K43" i="5" s="1"/>
  <c r="N27" i="7" l="1"/>
  <c r="L51" i="1"/>
  <c r="N23" i="5"/>
  <c r="N30" i="6"/>
  <c r="N52" i="6"/>
  <c r="N18" i="7"/>
  <c r="N53" i="6"/>
  <c r="N54" i="6" s="1"/>
  <c r="N21" i="8"/>
  <c r="K48" i="9"/>
  <c r="K50" i="9" s="1"/>
  <c r="K17" i="2"/>
  <c r="K21" i="2"/>
  <c r="K26" i="9"/>
  <c r="K43" i="9" s="1"/>
  <c r="K45" i="9" s="1"/>
  <c r="L22" i="8" l="1"/>
  <c r="L23" i="8" s="1"/>
  <c r="L26" i="8" s="1"/>
  <c r="L30" i="8" s="1"/>
  <c r="M12" i="8" l="1"/>
  <c r="M14" i="8" s="1"/>
  <c r="M48" i="5" s="1"/>
  <c r="M49" i="5" s="1"/>
  <c r="L25" i="5"/>
  <c r="L33" i="5" s="1"/>
  <c r="L35" i="5" s="1"/>
  <c r="L37" i="5" s="1"/>
  <c r="L41" i="5" l="1"/>
  <c r="L28" i="6"/>
  <c r="L31" i="6" s="1"/>
  <c r="L21" i="6" s="1"/>
  <c r="L24" i="6" s="1"/>
  <c r="L15" i="2"/>
  <c r="M14" i="5"/>
  <c r="M18" i="5" s="1"/>
  <c r="M20" i="5" s="1"/>
  <c r="M57" i="6"/>
  <c r="M59" i="6" s="1"/>
  <c r="M61" i="6" s="1"/>
  <c r="M63" i="6" s="1"/>
  <c r="M65" i="6" s="1"/>
  <c r="M67" i="6" s="1"/>
  <c r="L37" i="6" l="1"/>
  <c r="L14" i="6" s="1"/>
  <c r="L13" i="6"/>
  <c r="L36" i="6"/>
  <c r="M23" i="6"/>
  <c r="M28" i="5"/>
  <c r="L38" i="6" l="1"/>
  <c r="M35" i="6" s="1"/>
  <c r="M29" i="5" s="1"/>
  <c r="M30" i="5" s="1"/>
  <c r="M32" i="5" s="1"/>
  <c r="L15" i="6"/>
  <c r="L17" i="6" s="1"/>
  <c r="L42" i="5" s="1"/>
  <c r="L43" i="5" s="1"/>
  <c r="L25" i="9" l="1"/>
  <c r="M51" i="1"/>
  <c r="L17" i="2"/>
  <c r="L48" i="9"/>
  <c r="L50" i="9" s="1"/>
  <c r="L21" i="2" l="1"/>
  <c r="L26" i="9"/>
  <c r="L43" i="9" s="1"/>
  <c r="L45" i="9" s="1"/>
  <c r="M22" i="8"/>
  <c r="M23" i="8" s="1"/>
  <c r="M26" i="8" s="1"/>
  <c r="M30" i="8" s="1"/>
  <c r="N12" i="8" l="1"/>
  <c r="N14" i="8" s="1"/>
  <c r="N48" i="5" s="1"/>
  <c r="N49" i="5" s="1"/>
  <c r="M25" i="5"/>
  <c r="M33" i="5" s="1"/>
  <c r="M35" i="5" s="1"/>
  <c r="M37" i="5" s="1"/>
  <c r="M41" i="5" l="1"/>
  <c r="M15" i="2"/>
  <c r="M28" i="6"/>
  <c r="M31" i="6" s="1"/>
  <c r="M21" i="6" s="1"/>
  <c r="M24" i="6" s="1"/>
  <c r="N14" i="5"/>
  <c r="N18" i="5" s="1"/>
  <c r="N20" i="5" s="1"/>
  <c r="N57" i="6"/>
  <c r="N59" i="6" s="1"/>
  <c r="N61" i="6" s="1"/>
  <c r="N63" i="6" s="1"/>
  <c r="N65" i="6" s="1"/>
  <c r="N67" i="6" s="1"/>
  <c r="M36" i="6" l="1"/>
  <c r="M37" i="6"/>
  <c r="M14" i="6" s="1"/>
  <c r="M13" i="6"/>
  <c r="N28" i="5"/>
  <c r="N23" i="6"/>
  <c r="M15" i="6" l="1"/>
  <c r="M17" i="6" s="1"/>
  <c r="M38" i="6"/>
  <c r="N35" i="6" s="1"/>
  <c r="N29" i="5" l="1"/>
  <c r="N30" i="5" s="1"/>
  <c r="N32" i="5" s="1"/>
  <c r="N51" i="1"/>
  <c r="M42" i="5"/>
  <c r="M43" i="5" s="1"/>
  <c r="M25" i="9"/>
  <c r="M21" i="2" l="1"/>
  <c r="M26" i="9"/>
  <c r="M43" i="9" s="1"/>
  <c r="M45" i="9" s="1"/>
  <c r="N22" i="8"/>
  <c r="N23" i="8" s="1"/>
  <c r="N26" i="8" s="1"/>
  <c r="N30" i="8" s="1"/>
  <c r="N25" i="5" s="1"/>
  <c r="N33" i="5" s="1"/>
  <c r="N35" i="5" s="1"/>
  <c r="N37" i="5" s="1"/>
  <c r="M48" i="9"/>
  <c r="M50" i="9" s="1"/>
  <c r="M17" i="2"/>
  <c r="N15" i="2" l="1"/>
  <c r="N28" i="6"/>
  <c r="N31" i="6" s="1"/>
  <c r="N21" i="6" s="1"/>
  <c r="N24" i="6" s="1"/>
  <c r="N41" i="5"/>
  <c r="N13" i="6" l="1"/>
  <c r="N37" i="6"/>
  <c r="N14" i="6" s="1"/>
  <c r="N36" i="6"/>
  <c r="N15" i="6" l="1"/>
  <c r="N17" i="6" s="1"/>
  <c r="N38" i="6"/>
  <c r="N25" i="9" l="1"/>
  <c r="N42" i="5"/>
  <c r="N43" i="5" s="1"/>
  <c r="N48" i="9" l="1"/>
  <c r="N50" i="9" s="1"/>
  <c r="J51" i="9" s="1"/>
  <c r="J53" i="9" s="1"/>
  <c r="N17" i="2"/>
  <c r="N21" i="2"/>
  <c r="N26" i="9"/>
  <c r="N43" i="9" s="1"/>
  <c r="N45" i="9" s="1"/>
  <c r="J46" i="9" s="1"/>
  <c r="J55" i="9" l="1"/>
  <c r="C2" i="9" s="1"/>
  <c r="C2" i="8" l="1"/>
  <c r="C2" i="7"/>
  <c r="C2" i="6"/>
  <c r="C2" i="1"/>
  <c r="C2" i="5"/>
  <c r="C2" i="2"/>
</calcChain>
</file>

<file path=xl/sharedStrings.xml><?xml version="1.0" encoding="utf-8"?>
<sst xmlns="http://schemas.openxmlformats.org/spreadsheetml/2006/main" count="596" uniqueCount="303">
  <si>
    <t>CPP regulatory period</t>
  </si>
  <si>
    <t>Cost of capital</t>
  </si>
  <si>
    <t>Inflation rate</t>
  </si>
  <si>
    <t>Claw-back</t>
  </si>
  <si>
    <t>Term Credit Spread Differential Allowance</t>
  </si>
  <si>
    <t>TF</t>
  </si>
  <si>
    <t>Forecast operating expenditure</t>
  </si>
  <si>
    <t>Corporate tax rate</t>
  </si>
  <si>
    <t>Opening tax losses in the first year of the next period</t>
  </si>
  <si>
    <t>Positive permanent differences</t>
  </si>
  <si>
    <t>Discretionary discounts and customer rebates</t>
  </si>
  <si>
    <t>Negative permanent differences</t>
  </si>
  <si>
    <t>Leverage</t>
  </si>
  <si>
    <t>Cost of debt</t>
  </si>
  <si>
    <t>Opening unamortised initial differences in asset values for most recent ID year</t>
  </si>
  <si>
    <t>Adjustment to opening unamortised initial differences in asset values for sold or acquired assets</t>
  </si>
  <si>
    <t>Weighted average remaining useful life of relevant assets</t>
  </si>
  <si>
    <t>Tax depreciation</t>
  </si>
  <si>
    <t>Positive temporary differences</t>
  </si>
  <si>
    <t>Negative temporary differences</t>
  </si>
  <si>
    <t>Deferred tax balance relating to assets acquired in disclosure year</t>
  </si>
  <si>
    <t>Cost allocation adjustment</t>
  </si>
  <si>
    <t>Opening or closing RAB values for ID years</t>
  </si>
  <si>
    <t>Disposals</t>
  </si>
  <si>
    <t>Revaluation rate</t>
  </si>
  <si>
    <t>Remaining asset lives</t>
  </si>
  <si>
    <t>RAB proportionate investment</t>
  </si>
  <si>
    <t>Building Blocks Allowable Revenue Before Tax</t>
  </si>
  <si>
    <t>Building Blocks Allowable Revenue After Tax</t>
  </si>
  <si>
    <t>Maximum Allowable Revenue Before Tax</t>
  </si>
  <si>
    <t>Maximum Allowable Revenue After Tax</t>
  </si>
  <si>
    <t>Opening Deferred Tax</t>
  </si>
  <si>
    <t>Add:</t>
  </si>
  <si>
    <t>Less:</t>
  </si>
  <si>
    <t>tax effect of amortisation of initial difference in asset values</t>
  </si>
  <si>
    <t>tax effect of temporary differences</t>
  </si>
  <si>
    <t>deferred tax balance relating to assets acquired in the disclosure year in question</t>
  </si>
  <si>
    <t>cost allocation adjustment</t>
  </si>
  <si>
    <t>Amortisation of initial differences in asset values</t>
  </si>
  <si>
    <t>Opening unamortised initial difference in asset values</t>
  </si>
  <si>
    <t>Closing unamortised initial difference in asset values</t>
  </si>
  <si>
    <t>Tax effect of positive temporary differences</t>
  </si>
  <si>
    <t>Tax effect of Depreciation temporary differences</t>
  </si>
  <si>
    <t>Tax Effect of Temporary Differences</t>
  </si>
  <si>
    <t>Closing Deferred Tax</t>
  </si>
  <si>
    <t>Forecast regulatory tax allowance</t>
  </si>
  <si>
    <t>Regulatory taxable income</t>
  </si>
  <si>
    <t>Regulatory profit / (loss) before tax</t>
  </si>
  <si>
    <t>Utilised tax losses</t>
  </si>
  <si>
    <t>Permanent differences</t>
  </si>
  <si>
    <t>Regulatory tax adjustments</t>
  </si>
  <si>
    <t>Permanent Differences</t>
  </si>
  <si>
    <t>Corporate Tax Rate</t>
  </si>
  <si>
    <t>Total depreciation</t>
  </si>
  <si>
    <t>Amortisation of revaluations</t>
  </si>
  <si>
    <t>Notional deductible interest</t>
  </si>
  <si>
    <t>regulatory investment value</t>
  </si>
  <si>
    <t>Asset Base</t>
  </si>
  <si>
    <t>Proportion of Asset base funded by Debt</t>
  </si>
  <si>
    <t>Regulatory profit/(loss) before tax</t>
  </si>
  <si>
    <t>Building blocks allowable revenue before tax</t>
  </si>
  <si>
    <t>Opening tax losses</t>
  </si>
  <si>
    <t>Closing tax losses</t>
  </si>
  <si>
    <t>Total Opening RAB value</t>
  </si>
  <si>
    <t>Adjusted Depreciation</t>
  </si>
  <si>
    <t>Total Revaluation</t>
  </si>
  <si>
    <t>Opening RAB value</t>
  </si>
  <si>
    <t>Closing RAB value</t>
  </si>
  <si>
    <t>Regulatory Investment Value</t>
  </si>
  <si>
    <t>Building Blocks Allowable Revenue After Tax (BBAR After Tax)</t>
  </si>
  <si>
    <t>Building Blocks Allowable Revenue Before Tax (BBAR Before Tax)</t>
  </si>
  <si>
    <t>Total opening RAB value</t>
  </si>
  <si>
    <t>Regulatory investment value</t>
  </si>
  <si>
    <t>BBAR before tax</t>
  </si>
  <si>
    <t>BBAR after tax</t>
  </si>
  <si>
    <t>Regulatory investment value x Cost of capital</t>
  </si>
  <si>
    <t>Subtotal A</t>
  </si>
  <si>
    <t>Subtotal B</t>
  </si>
  <si>
    <t>BBAR before tax (A+B)</t>
  </si>
  <si>
    <t>Calculation A</t>
  </si>
  <si>
    <t>Calculation B</t>
  </si>
  <si>
    <t>Maximum Allowable Revenue Before Tax (MAR Before Tax)</t>
  </si>
  <si>
    <t>Maximum Allowable Revenue After Tax (MAR After Tax)</t>
  </si>
  <si>
    <t>MAR before tax</t>
  </si>
  <si>
    <t>Prior year's MAR</t>
  </si>
  <si>
    <t>less:</t>
  </si>
  <si>
    <t>add:</t>
  </si>
  <si>
    <t>multiply by cost of debt</t>
  </si>
  <si>
    <t>Opening RAB value without revaluations</t>
  </si>
  <si>
    <t>Closing RAB value without revaluations</t>
  </si>
  <si>
    <t>A-B (difference should be nil)</t>
  </si>
  <si>
    <t>Disposals without revaluations</t>
  </si>
  <si>
    <t>RAB roll-forward without revaluations</t>
  </si>
  <si>
    <t>less Adjusted depreciation</t>
  </si>
  <si>
    <t>Check that NPV of BBAR after tax agrees to NPV of MAR after tax</t>
  </si>
  <si>
    <t>Validation</t>
  </si>
  <si>
    <t>Add</t>
  </si>
  <si>
    <t>Subtotal</t>
  </si>
  <si>
    <t>Adjusted RAB value</t>
  </si>
  <si>
    <t>Number of years used to discount to present value</t>
  </si>
  <si>
    <t>Opening or closing RAB values for ID years without revaluations</t>
  </si>
  <si>
    <t>Present Value of MAR after tax using WACC</t>
  </si>
  <si>
    <t>Present Value of BBAR after tax using WACC</t>
  </si>
  <si>
    <t>Notional interest</t>
  </si>
  <si>
    <t>Deferred tax balance relating to assets disposed of in the disclosure year in question</t>
  </si>
  <si>
    <t>TFrev</t>
  </si>
  <si>
    <t>PVVCA</t>
  </si>
  <si>
    <t>Weighted average remaining life of assets based on RAB excluding revaluations</t>
  </si>
  <si>
    <t>Total value of commissioned assets</t>
  </si>
  <si>
    <t>Deferred tax balance relating to assets disposed of in disclosure year</t>
  </si>
  <si>
    <t xml:space="preserve">Total revaluation </t>
  </si>
  <si>
    <t>Total opening RAB value without revaluations</t>
  </si>
  <si>
    <t>Total adjusted depreciation</t>
  </si>
  <si>
    <t>Regulatory Asset Base (RAB) Module</t>
  </si>
  <si>
    <t>Regulatory Tax Module</t>
  </si>
  <si>
    <t>Deferred Tax Module</t>
  </si>
  <si>
    <t>Building Blocks Allowable Revenue (BBAR) Module</t>
  </si>
  <si>
    <t>Maximum Allowable Revenue (MAR) Module</t>
  </si>
  <si>
    <t>CPP Outputs Module</t>
  </si>
  <si>
    <t>CPP Inputs Module</t>
  </si>
  <si>
    <t>Relevant period</t>
  </si>
  <si>
    <t>Assessment period</t>
  </si>
  <si>
    <t>CPP period</t>
  </si>
  <si>
    <t>Units</t>
  </si>
  <si>
    <t>Nominal $</t>
  </si>
  <si>
    <r>
      <rPr>
        <i/>
        <sz val="10"/>
        <color indexed="8"/>
        <rFont val="Arial"/>
        <family val="2"/>
      </rPr>
      <t>add</t>
    </r>
    <r>
      <rPr>
        <sz val="10"/>
        <color indexed="8"/>
        <rFont val="Arial"/>
        <family val="2"/>
      </rPr>
      <t xml:space="preserve"> (Total value of commissioned assets x (TF</t>
    </r>
    <r>
      <rPr>
        <vertAlign val="subscript"/>
        <sz val="10"/>
        <color indexed="8"/>
        <rFont val="Arial"/>
        <family val="2"/>
      </rPr>
      <t>VCA</t>
    </r>
    <r>
      <rPr>
        <sz val="10"/>
        <color indexed="8"/>
        <rFont val="Arial"/>
        <family val="2"/>
      </rPr>
      <t xml:space="preserve"> - 1))</t>
    </r>
  </si>
  <si>
    <r>
      <rPr>
        <i/>
        <sz val="10"/>
        <color indexed="8"/>
        <rFont val="Arial"/>
        <family val="2"/>
      </rPr>
      <t>add</t>
    </r>
    <r>
      <rPr>
        <sz val="10"/>
        <color indexed="8"/>
        <rFont val="Arial"/>
        <family val="2"/>
      </rPr>
      <t xml:space="preserve"> (Term credit spread differential allowance x TF)</t>
    </r>
  </si>
  <si>
    <r>
      <rPr>
        <i/>
        <sz val="10"/>
        <color indexed="8"/>
        <rFont val="Arial"/>
        <family val="2"/>
      </rPr>
      <t>less</t>
    </r>
    <r>
      <rPr>
        <sz val="10"/>
        <color indexed="8"/>
        <rFont val="Arial"/>
        <family val="2"/>
      </rPr>
      <t xml:space="preserve"> Total revaluation</t>
    </r>
  </si>
  <si>
    <r>
      <rPr>
        <i/>
        <sz val="10"/>
        <color indexed="8"/>
        <rFont val="Arial"/>
        <family val="2"/>
      </rPr>
      <t>divide by</t>
    </r>
    <r>
      <rPr>
        <sz val="10"/>
        <color indexed="8"/>
        <rFont val="Arial"/>
        <family val="2"/>
      </rPr>
      <t xml:space="preserve"> TF</t>
    </r>
    <r>
      <rPr>
        <vertAlign val="subscript"/>
        <sz val="10"/>
        <color indexed="8"/>
        <rFont val="Arial"/>
        <family val="2"/>
      </rPr>
      <t>rev</t>
    </r>
    <r>
      <rPr>
        <sz val="10"/>
        <color indexed="8"/>
        <rFont val="Arial"/>
        <family val="2"/>
      </rPr>
      <t xml:space="preserve"> - Corporate tax rate x TF</t>
    </r>
  </si>
  <si>
    <r>
      <rPr>
        <i/>
        <sz val="10"/>
        <color indexed="8"/>
        <rFont val="Arial"/>
        <family val="2"/>
      </rPr>
      <t>add</t>
    </r>
    <r>
      <rPr>
        <sz val="10"/>
        <color indexed="8"/>
        <rFont val="Arial"/>
        <family val="2"/>
      </rPr>
      <t xml:space="preserve"> Total depreciation x (1 - Corporate tax rate x TF)</t>
    </r>
  </si>
  <si>
    <r>
      <rPr>
        <i/>
        <sz val="10"/>
        <color indexed="8"/>
        <rFont val="Arial"/>
        <family val="2"/>
      </rPr>
      <t>add</t>
    </r>
    <r>
      <rPr>
        <sz val="10"/>
        <color indexed="8"/>
        <rFont val="Arial"/>
        <family val="2"/>
      </rPr>
      <t xml:space="preserve"> Forecast operating expenditure x TF x (1 - Corporate tax rate)</t>
    </r>
  </si>
  <si>
    <r>
      <rPr>
        <i/>
        <sz val="10"/>
        <color indexed="8"/>
        <rFont val="Arial"/>
        <family val="2"/>
      </rPr>
      <t xml:space="preserve">add </t>
    </r>
    <r>
      <rPr>
        <sz val="10"/>
        <color indexed="8"/>
        <rFont val="Arial"/>
        <family val="2"/>
      </rPr>
      <t>(Closing deferred tax - Opening deferred tax) x (TF - 1)</t>
    </r>
  </si>
  <si>
    <r>
      <rPr>
        <i/>
        <sz val="10"/>
        <color indexed="8"/>
        <rFont val="Arial"/>
        <family val="2"/>
      </rPr>
      <t>add</t>
    </r>
    <r>
      <rPr>
        <sz val="10"/>
        <color indexed="8"/>
        <rFont val="Arial"/>
        <family val="2"/>
      </rPr>
      <t xml:space="preserve"> Regulatory tax adjustments</t>
    </r>
  </si>
  <si>
    <r>
      <rPr>
        <i/>
        <sz val="10"/>
        <color indexed="8"/>
        <rFont val="Arial"/>
        <family val="2"/>
      </rPr>
      <t>less</t>
    </r>
    <r>
      <rPr>
        <sz val="10"/>
        <color indexed="8"/>
        <rFont val="Arial"/>
        <family val="2"/>
      </rPr>
      <t xml:space="preserve"> Utilised tax losses</t>
    </r>
  </si>
  <si>
    <r>
      <rPr>
        <i/>
        <sz val="10"/>
        <color indexed="8"/>
        <rFont val="Arial"/>
        <family val="2"/>
      </rPr>
      <t>multiply by</t>
    </r>
    <r>
      <rPr>
        <sz val="10"/>
        <color indexed="8"/>
        <rFont val="Arial"/>
        <family val="2"/>
      </rPr>
      <t xml:space="preserve"> (Corporate tax rate x TF)</t>
    </r>
  </si>
  <si>
    <r>
      <rPr>
        <i/>
        <sz val="10"/>
        <color indexed="8"/>
        <rFont val="Arial"/>
        <family val="2"/>
      </rPr>
      <t>divide by</t>
    </r>
    <r>
      <rPr>
        <sz val="10"/>
        <color indexed="8"/>
        <rFont val="Arial"/>
        <family val="2"/>
      </rPr>
      <t xml:space="preserve"> (TF</t>
    </r>
    <r>
      <rPr>
        <vertAlign val="subscript"/>
        <sz val="10"/>
        <color indexed="8"/>
        <rFont val="Arial"/>
        <family val="2"/>
      </rPr>
      <t>rev</t>
    </r>
    <r>
      <rPr>
        <sz val="10"/>
        <color indexed="8"/>
        <rFont val="Arial"/>
        <family val="2"/>
      </rPr>
      <t xml:space="preserve"> - Corporate tax rate x TF)</t>
    </r>
  </si>
  <si>
    <r>
      <rPr>
        <i/>
        <sz val="10"/>
        <color indexed="8"/>
        <rFont val="Arial"/>
        <family val="2"/>
      </rPr>
      <t>less</t>
    </r>
    <r>
      <rPr>
        <sz val="10"/>
        <color indexed="8"/>
        <rFont val="Arial"/>
        <family val="2"/>
      </rPr>
      <t xml:space="preserve"> Forecast regulatory tax allowance</t>
    </r>
  </si>
  <si>
    <r>
      <rPr>
        <i/>
        <sz val="10"/>
        <color indexed="8"/>
        <rFont val="Arial"/>
        <family val="2"/>
      </rPr>
      <t>add</t>
    </r>
    <r>
      <rPr>
        <sz val="10"/>
        <color indexed="8"/>
        <rFont val="Arial"/>
        <family val="2"/>
      </rPr>
      <t xml:space="preserve"> Opening deferred tax</t>
    </r>
  </si>
  <si>
    <r>
      <rPr>
        <i/>
        <sz val="10"/>
        <color indexed="8"/>
        <rFont val="Arial"/>
        <family val="2"/>
      </rPr>
      <t>less</t>
    </r>
    <r>
      <rPr>
        <sz val="10"/>
        <color indexed="8"/>
        <rFont val="Arial"/>
        <family val="2"/>
      </rPr>
      <t xml:space="preserve"> Tax depreciation</t>
    </r>
  </si>
  <si>
    <r>
      <rPr>
        <i/>
        <sz val="10"/>
        <color indexed="8"/>
        <rFont val="Arial"/>
        <family val="2"/>
      </rPr>
      <t>less</t>
    </r>
    <r>
      <rPr>
        <sz val="10"/>
        <color indexed="8"/>
        <rFont val="Arial"/>
        <family val="2"/>
      </rPr>
      <t xml:space="preserve"> Tax effect of negative temporary differences</t>
    </r>
  </si>
  <si>
    <r>
      <rPr>
        <i/>
        <sz val="10"/>
        <color indexed="8"/>
        <rFont val="Arial"/>
        <family val="2"/>
      </rPr>
      <t>multiply by</t>
    </r>
    <r>
      <rPr>
        <sz val="10"/>
        <color indexed="8"/>
        <rFont val="Arial"/>
        <family val="2"/>
      </rPr>
      <t xml:space="preserve"> (1 + ΔCPI)</t>
    </r>
  </si>
  <si>
    <r>
      <t>TF</t>
    </r>
    <r>
      <rPr>
        <vertAlign val="subscript"/>
        <sz val="10"/>
        <color indexed="8"/>
        <rFont val="Arial"/>
        <family val="2"/>
      </rPr>
      <t>rev</t>
    </r>
  </si>
  <si>
    <r>
      <rPr>
        <i/>
        <sz val="10"/>
        <color indexed="8"/>
        <rFont val="Arial"/>
        <family val="2"/>
      </rPr>
      <t>less/(add)</t>
    </r>
    <r>
      <rPr>
        <sz val="10"/>
        <color indexed="8"/>
        <rFont val="Arial"/>
        <family val="2"/>
      </rPr>
      <t xml:space="preserve"> Claw-back</t>
    </r>
  </si>
  <si>
    <t>Value</t>
  </si>
  <si>
    <r>
      <rPr>
        <i/>
        <sz val="10"/>
        <color indexed="8"/>
        <rFont val="Arial"/>
        <family val="2"/>
      </rPr>
      <t>multiply by</t>
    </r>
    <r>
      <rPr>
        <sz val="10"/>
        <color indexed="8"/>
        <rFont val="Arial"/>
        <family val="2"/>
      </rPr>
      <t xml:space="preserve"> Corporate tax rate</t>
    </r>
  </si>
  <si>
    <r>
      <rPr>
        <i/>
        <sz val="10"/>
        <color indexed="8"/>
        <rFont val="Arial"/>
        <family val="2"/>
      </rPr>
      <t>add</t>
    </r>
    <r>
      <rPr>
        <sz val="10"/>
        <color indexed="8"/>
        <rFont val="Arial"/>
        <family val="2"/>
      </rPr>
      <t xml:space="preserve"> permanent differences</t>
    </r>
  </si>
  <si>
    <r>
      <rPr>
        <i/>
        <sz val="10"/>
        <color indexed="8"/>
        <rFont val="Arial"/>
        <family val="2"/>
      </rPr>
      <t>add</t>
    </r>
    <r>
      <rPr>
        <sz val="10"/>
        <color indexed="8"/>
        <rFont val="Arial"/>
        <family val="2"/>
      </rPr>
      <t xml:space="preserve"> regulatory tax adjustments</t>
    </r>
  </si>
  <si>
    <r>
      <rPr>
        <i/>
        <sz val="10"/>
        <color indexed="8"/>
        <rFont val="Arial"/>
        <family val="2"/>
      </rPr>
      <t>less</t>
    </r>
    <r>
      <rPr>
        <sz val="10"/>
        <color indexed="8"/>
        <rFont val="Arial"/>
        <family val="2"/>
      </rPr>
      <t xml:space="preserve"> Forecast operating expenditure</t>
    </r>
  </si>
  <si>
    <r>
      <rPr>
        <i/>
        <sz val="10"/>
        <color indexed="8"/>
        <rFont val="Arial"/>
        <family val="2"/>
      </rPr>
      <t>less</t>
    </r>
    <r>
      <rPr>
        <sz val="10"/>
        <color indexed="8"/>
        <rFont val="Arial"/>
        <family val="2"/>
      </rPr>
      <t xml:space="preserve"> Total depreciation</t>
    </r>
  </si>
  <si>
    <r>
      <rPr>
        <i/>
        <sz val="10"/>
        <color indexed="8"/>
        <rFont val="Arial"/>
        <family val="2"/>
      </rPr>
      <t xml:space="preserve">add </t>
    </r>
    <r>
      <rPr>
        <sz val="10"/>
        <color indexed="8"/>
        <rFont val="Arial"/>
        <family val="2"/>
      </rPr>
      <t>Regulatory taxable income losses</t>
    </r>
  </si>
  <si>
    <r>
      <rPr>
        <i/>
        <sz val="10"/>
        <color indexed="8"/>
        <rFont val="Arial"/>
        <family val="2"/>
      </rPr>
      <t>less</t>
    </r>
    <r>
      <rPr>
        <sz val="10"/>
        <color indexed="8"/>
        <rFont val="Arial"/>
        <family val="2"/>
      </rPr>
      <t xml:space="preserve"> Discretionary discounts and customer rebates</t>
    </r>
  </si>
  <si>
    <r>
      <rPr>
        <i/>
        <sz val="10"/>
        <color indexed="8"/>
        <rFont val="Arial"/>
        <family val="2"/>
      </rPr>
      <t>less</t>
    </r>
    <r>
      <rPr>
        <sz val="10"/>
        <color indexed="8"/>
        <rFont val="Arial"/>
        <family val="2"/>
      </rPr>
      <t xml:space="preserve"> Negative permanent differences</t>
    </r>
  </si>
  <si>
    <r>
      <rPr>
        <i/>
        <sz val="10"/>
        <color indexed="8"/>
        <rFont val="Arial"/>
        <family val="2"/>
      </rPr>
      <t>less</t>
    </r>
    <r>
      <rPr>
        <sz val="10"/>
        <color indexed="8"/>
        <rFont val="Arial"/>
        <family val="2"/>
      </rPr>
      <t xml:space="preserve"> Adjusted Depreciation</t>
    </r>
  </si>
  <si>
    <r>
      <rPr>
        <i/>
        <sz val="10"/>
        <color indexed="8"/>
        <rFont val="Arial"/>
        <family val="2"/>
      </rPr>
      <t>add</t>
    </r>
    <r>
      <rPr>
        <sz val="10"/>
        <color indexed="8"/>
        <rFont val="Arial"/>
        <family val="2"/>
      </rPr>
      <t xml:space="preserve"> RAB proportionate investment</t>
    </r>
  </si>
  <si>
    <r>
      <rPr>
        <i/>
        <sz val="10"/>
        <color indexed="8"/>
        <rFont val="Arial"/>
        <family val="2"/>
      </rPr>
      <t xml:space="preserve">add </t>
    </r>
    <r>
      <rPr>
        <sz val="10"/>
        <color indexed="8"/>
        <rFont val="Arial"/>
        <family val="2"/>
      </rPr>
      <t>term credit spread differential</t>
    </r>
  </si>
  <si>
    <r>
      <rPr>
        <i/>
        <sz val="10"/>
        <color indexed="8"/>
        <rFont val="Arial"/>
        <family val="2"/>
      </rPr>
      <t>less</t>
    </r>
    <r>
      <rPr>
        <sz val="10"/>
        <color indexed="8"/>
        <rFont val="Arial"/>
        <family val="2"/>
      </rPr>
      <t xml:space="preserve"> Amortisation based on weighted average remaining useful life of relevant assets</t>
    </r>
  </si>
  <si>
    <r>
      <rPr>
        <i/>
        <sz val="10"/>
        <color indexed="8"/>
        <rFont val="Arial"/>
        <family val="2"/>
      </rPr>
      <t>add</t>
    </r>
    <r>
      <rPr>
        <sz val="10"/>
        <color indexed="8"/>
        <rFont val="Arial"/>
        <family val="2"/>
      </rPr>
      <t xml:space="preserve"> Adjustment to opening unamortised initial differences in asset values for sold or acquired assets</t>
    </r>
  </si>
  <si>
    <t>%</t>
  </si>
  <si>
    <r>
      <rPr>
        <i/>
        <sz val="10"/>
        <rFont val="Arial"/>
        <family val="2"/>
      </rPr>
      <t>less</t>
    </r>
    <r>
      <rPr>
        <sz val="10"/>
        <rFont val="Arial"/>
        <family val="2"/>
      </rPr>
      <t xml:space="preserve"> Depreciation</t>
    </r>
  </si>
  <si>
    <r>
      <rPr>
        <i/>
        <sz val="10"/>
        <rFont val="Arial"/>
        <family val="2"/>
      </rPr>
      <t xml:space="preserve">less </t>
    </r>
    <r>
      <rPr>
        <sz val="10"/>
        <rFont val="Arial"/>
        <family val="2"/>
      </rPr>
      <t>Disposals</t>
    </r>
  </si>
  <si>
    <r>
      <rPr>
        <i/>
        <sz val="10"/>
        <rFont val="Arial"/>
        <family val="2"/>
      </rPr>
      <t>add</t>
    </r>
    <r>
      <rPr>
        <sz val="10"/>
        <rFont val="Arial"/>
        <family val="2"/>
      </rPr>
      <t xml:space="preserve"> Revaluation</t>
    </r>
  </si>
  <si>
    <r>
      <rPr>
        <i/>
        <sz val="10"/>
        <rFont val="Arial"/>
        <family val="2"/>
      </rPr>
      <t>add</t>
    </r>
    <r>
      <rPr>
        <sz val="10"/>
        <rFont val="Arial"/>
        <family val="2"/>
      </rPr>
      <t xml:space="preserve"> Total value of commissioned assets</t>
    </r>
  </si>
  <si>
    <r>
      <rPr>
        <i/>
        <sz val="10"/>
        <rFont val="Arial"/>
        <family val="2"/>
      </rPr>
      <t>less</t>
    </r>
    <r>
      <rPr>
        <sz val="10"/>
        <rFont val="Arial"/>
        <family val="2"/>
      </rPr>
      <t xml:space="preserve"> Adjusted depreciation</t>
    </r>
  </si>
  <si>
    <r>
      <rPr>
        <i/>
        <sz val="10"/>
        <rFont val="Arial"/>
        <family val="2"/>
      </rPr>
      <t>less</t>
    </r>
    <r>
      <rPr>
        <sz val="10"/>
        <rFont val="Arial"/>
        <family val="2"/>
      </rPr>
      <t xml:space="preserve"> Disposals without revaluations</t>
    </r>
  </si>
  <si>
    <r>
      <t>PV</t>
    </r>
    <r>
      <rPr>
        <vertAlign val="subscript"/>
        <sz val="10"/>
        <rFont val="Arial"/>
        <family val="2"/>
      </rPr>
      <t>VCA</t>
    </r>
  </si>
  <si>
    <r>
      <rPr>
        <i/>
        <sz val="10"/>
        <rFont val="Arial"/>
        <family val="2"/>
      </rPr>
      <t>multiply by</t>
    </r>
    <r>
      <rPr>
        <sz val="10"/>
        <rFont val="Arial"/>
        <family val="2"/>
      </rPr>
      <t xml:space="preserve"> (1 + Cost of capital)</t>
    </r>
  </si>
  <si>
    <r>
      <rPr>
        <i/>
        <sz val="10"/>
        <rFont val="Arial"/>
        <family val="2"/>
      </rPr>
      <t>divide by</t>
    </r>
    <r>
      <rPr>
        <sz val="10"/>
        <rFont val="Arial"/>
        <family val="2"/>
      </rPr>
      <t xml:space="preserve"> Total value of commissioned assets</t>
    </r>
  </si>
  <si>
    <r>
      <rPr>
        <i/>
        <sz val="10"/>
        <rFont val="Arial"/>
        <family val="2"/>
      </rPr>
      <t>multiply by</t>
    </r>
    <r>
      <rPr>
        <sz val="10"/>
        <rFont val="Arial"/>
        <family val="2"/>
      </rPr>
      <t xml:space="preserve"> Revaluation rate</t>
    </r>
  </si>
  <si>
    <r>
      <rPr>
        <i/>
        <sz val="10"/>
        <rFont val="Arial"/>
        <family val="2"/>
      </rPr>
      <t>multiply by</t>
    </r>
    <r>
      <rPr>
        <sz val="10"/>
        <rFont val="Arial"/>
        <family val="2"/>
      </rPr>
      <t xml:space="preserve"> (1 / Remaining asset life)</t>
    </r>
  </si>
  <si>
    <t>Year</t>
  </si>
  <si>
    <t>This sheet has been deliberately left blank.</t>
  </si>
  <si>
    <t>#.##</t>
  </si>
  <si>
    <t>Period beginning</t>
  </si>
  <si>
    <t>Period ending</t>
  </si>
  <si>
    <t>Regulatory year</t>
  </si>
  <si>
    <t>CPP period flag</t>
  </si>
  <si>
    <t>Overview</t>
  </si>
  <si>
    <t>Figure 2: Model structure</t>
  </si>
  <si>
    <t>Calculations</t>
  </si>
  <si>
    <t>Inputs</t>
  </si>
  <si>
    <t>Input model</t>
  </si>
  <si>
    <t>Description</t>
  </si>
  <si>
    <t>Definitions</t>
  </si>
  <si>
    <t>Term</t>
  </si>
  <si>
    <t>Definition</t>
  </si>
  <si>
    <t>Shading</t>
  </si>
  <si>
    <t>Colour</t>
  </si>
  <si>
    <t>Interpretation</t>
  </si>
  <si>
    <t>Under the proposed plan, Aurora Energy would invest in replacing and upgrading ageing equipment on the network. Major areas of spend would be on poles, cross arms, overhead lines and underground cables, protection systems and zone substation transformers.</t>
  </si>
  <si>
    <t>Figure 1 provides an illustrative overview of the CPP Model Suite.</t>
  </si>
  <si>
    <t>Figure 1: Aurora Energy CPP Model Suite</t>
  </si>
  <si>
    <t>An overview of the Aurora Energy CPP Model (the CPP Model Suite) is provided on this worksheet</t>
  </si>
  <si>
    <t>Structure of this model &gt; CPP Financial Model</t>
  </si>
  <si>
    <t xml:space="preserve">The CPP Financial Model is used to calculate the BBAR and the MAR for the CPP regulatory period. 
The CPP Model is based on the final model for Powerco's CPP for 2018-2023, updated to reflect changes in the Input Methodologies since 2018, including the treatment of operating leases. </t>
  </si>
  <si>
    <t>2. Supporting Model - Other</t>
  </si>
  <si>
    <t>CPP Model Suite</t>
  </si>
  <si>
    <t>CPP Financial Model</t>
  </si>
  <si>
    <t>Identifies input cells (ie where values are sourced from another workbook within the CPP Model Suite or from an external source)</t>
  </si>
  <si>
    <t>Goal seek</t>
  </si>
  <si>
    <t>Note that there is a goal seek on the 'MARx' sheet which calculates the starting MAR before tax (in RY22) such that the NPV of BBAR after tax including Clawback during the CPP regulatory period is equal to the NPV of MAR after tax including Clawback during the CPP regulatory period.
To run the goal seek, click the button at the top of the 'MARx' sheet.</t>
  </si>
  <si>
    <t>Supporting Model - Other</t>
  </si>
  <si>
    <t>Supporting Model - Expenditure</t>
  </si>
  <si>
    <t>Refers to the suite of workbooks used to calculate the BBAR and MAR for the CPP regulatory period. The CPP Model Suite consists of three models (described below):
- CPP Financial Model
- Supporting Model - Other
- Supporting Model - Expenditure.</t>
  </si>
  <si>
    <t xml:space="preserve">The CPP Financial Model is used to calculate the BBAR and the MAR for the CPP regulatory period. </t>
  </si>
  <si>
    <t>The 'Supporting Model - Other' workbook is used to calculate inputs for the CPP Financial Model, including: 
- RAB, RTAV + deferred tax roll forwards
- Regulatory tax calculations 
- Cost of capital.</t>
  </si>
  <si>
    <t>Figure 2 provides an illustrative overview of the structure of the CPP Financial Model.</t>
  </si>
  <si>
    <t xml:space="preserve">Aurora Energy Limited (Aurora Energy) has identified a programme of work required to renew ageing infrastructure and to support accelerating residential and commercial development in the Queenstown Lakes District. Funding this expenditure is the purpose of the proposed CPP application.  </t>
  </si>
  <si>
    <t>All inputs are sourced from the 'Supporting Model - Other' workbook. Further detail on the sources of inputs is provided in that workbook.</t>
  </si>
  <si>
    <t>IM reference</t>
  </si>
  <si>
    <t>IM 5.3.2 (4)(a)</t>
  </si>
  <si>
    <t>IM 5.3.2 (4)(b)</t>
  </si>
  <si>
    <t>IM 5.3.2 (4)(d)</t>
  </si>
  <si>
    <t>IM 5.3.2 (4)(c)</t>
  </si>
  <si>
    <t>IM 5.3.2 (6)</t>
  </si>
  <si>
    <t>IM 1.1.4 (2)</t>
  </si>
  <si>
    <t>IM 5.3.14 (3)(a)</t>
  </si>
  <si>
    <t>IM 5.3.15 (2)</t>
  </si>
  <si>
    <t>IM 2.3.3 (6)</t>
  </si>
  <si>
    <t>IM 5.3.15 (4)</t>
  </si>
  <si>
    <t>IM 5.3.23 (1)</t>
  </si>
  <si>
    <t>IM 5.3.17 (2)</t>
  </si>
  <si>
    <t>IM 5.3.17 (5)</t>
  </si>
  <si>
    <t>IM 5.3.17 (4)</t>
  </si>
  <si>
    <t>IM 2.4.2 (1)</t>
  </si>
  <si>
    <t>IM 5.3.4 (9)</t>
  </si>
  <si>
    <t>IM 5.3.4 (2)</t>
  </si>
  <si>
    <t>IM 2.4.1 (3)</t>
  </si>
  <si>
    <t>IM 5.3.19 (1)</t>
  </si>
  <si>
    <t>IM 5.3.20 (3)</t>
  </si>
  <si>
    <t>IM 5.3.20 (4)</t>
  </si>
  <si>
    <t>IM 5.3.20 (5)</t>
  </si>
  <si>
    <t>IM 5.3.19 (3)</t>
  </si>
  <si>
    <t>IM 5.3.19 (5)</t>
  </si>
  <si>
    <t>IM 5.3.6 (1)</t>
  </si>
  <si>
    <t xml:space="preserve">IM 5.3.6 (3)(c) </t>
  </si>
  <si>
    <t>IM 5.3.11</t>
  </si>
  <si>
    <t>IM 5.3.10 (4)</t>
  </si>
  <si>
    <t>IM 5.3.7 (4)</t>
  </si>
  <si>
    <t>IM 5.3.16 (3)</t>
  </si>
  <si>
    <t>IM 5.3.19 (6)</t>
  </si>
  <si>
    <t>IM 5.3.7 (2)</t>
  </si>
  <si>
    <t>IM 5.3.10 (2)</t>
  </si>
  <si>
    <r>
      <t>TF</t>
    </r>
    <r>
      <rPr>
        <b/>
        <vertAlign val="subscript"/>
        <sz val="8.5"/>
        <color rgb="FFF7941E"/>
        <rFont val="Arial"/>
        <family val="2"/>
      </rPr>
      <t>VCA</t>
    </r>
  </si>
  <si>
    <t>IM 5.3.10</t>
  </si>
  <si>
    <t>IM 5.3.16 (1)</t>
  </si>
  <si>
    <t>IM 5.3.16 (2)</t>
  </si>
  <si>
    <t>IM 5.3.17 (1)</t>
  </si>
  <si>
    <t>IM 5.3.18</t>
  </si>
  <si>
    <t>IM 5.3.15 (1)</t>
  </si>
  <si>
    <r>
      <t>TF</t>
    </r>
    <r>
      <rPr>
        <b/>
        <vertAlign val="subscript"/>
        <sz val="10"/>
        <rFont val="Arial"/>
        <family val="2"/>
      </rPr>
      <t>VCA</t>
    </r>
  </si>
  <si>
    <t>IM 5.3.14 (5)</t>
  </si>
  <si>
    <t>IM 5.3.14 (3)</t>
  </si>
  <si>
    <t>IM 5.3.13 (4)</t>
  </si>
  <si>
    <t>IM 5.3.13 (3)</t>
  </si>
  <si>
    <t>IM 5.3.19 (2)</t>
  </si>
  <si>
    <t>IM 5.3.20</t>
  </si>
  <si>
    <t>IM 5.3.3 (1)</t>
  </si>
  <si>
    <t>IM 5.3.2 (1)</t>
  </si>
  <si>
    <t>IM 5.3.2 (2)</t>
  </si>
  <si>
    <t>IM 5.3.4 (1)</t>
  </si>
  <si>
    <t>IM 5.3.4 (7)</t>
  </si>
  <si>
    <t>IM 5.3.4 (5) &amp; (6)</t>
  </si>
  <si>
    <t>The 'Supporting Model - Expenditure' workbook takes historical and forecast capital and operating expenditure by project and re-organises the data into CPP expenditure and asset categories for asset roll forwards, price path calculations and various output tables for the CPP proposal. The workbook also includes the Schedule E tables.</t>
  </si>
  <si>
    <r>
      <rPr>
        <i/>
        <sz val="10"/>
        <color indexed="8"/>
        <rFont val="Arial"/>
        <family val="2"/>
      </rPr>
      <t>multiply by</t>
    </r>
    <r>
      <rPr>
        <sz val="10"/>
        <color indexed="8"/>
        <rFont val="Arial"/>
        <family val="2"/>
      </rPr>
      <t xml:space="preserve"> (1 - X))</t>
    </r>
  </si>
  <si>
    <t>X factor</t>
  </si>
  <si>
    <t>MAR after tax (year end)</t>
  </si>
  <si>
    <t>BBAR after tax (year end)</t>
  </si>
  <si>
    <t>CPP year</t>
  </si>
  <si>
    <t>IM 5.3.13 (1)</t>
  </si>
  <si>
    <t>IM 5.3.13 (2)</t>
  </si>
  <si>
    <t>IM 5.3.14 (1)</t>
  </si>
  <si>
    <t xml:space="preserve">Over the forecast period, Aurora plans to make investments in the network to improve reliability and prepare for the future. The proposed expenditure has been developed to address six key aspects: safety, reliability, growth, resilience, future technology and customer service.
</t>
  </si>
  <si>
    <t>IM 5.3.22 (1)</t>
  </si>
  <si>
    <t>IM 5.3.6 (7)(b)</t>
  </si>
  <si>
    <t>IM 5.3.6 (8)</t>
  </si>
  <si>
    <t>IM 5.3.17 (6)</t>
  </si>
  <si>
    <r>
      <rPr>
        <i/>
        <sz val="10"/>
        <rFont val="Arial"/>
        <family val="2"/>
      </rPr>
      <t xml:space="preserve">less </t>
    </r>
    <r>
      <rPr>
        <sz val="10"/>
        <rFont val="Arial"/>
        <family val="2"/>
      </rPr>
      <t>assets with a remaining life of nil</t>
    </r>
  </si>
  <si>
    <t>Assets with a remaning life of nil</t>
  </si>
  <si>
    <t>IM 5.4.8 (2)-(4)</t>
  </si>
  <si>
    <t>Sheet Name</t>
  </si>
  <si>
    <t>General</t>
  </si>
  <si>
    <t>multiply by leverage</t>
  </si>
  <si>
    <t>Removed controllable opex from input and outputs sheets to become IM compliant</t>
  </si>
  <si>
    <t>We have made labelling and structural changes to the model submitted alongside PowerCo's CPP proposal in order to be IM compliant. A list of these changes with the relevant reference can be seen below</t>
  </si>
  <si>
    <t>RABx</t>
  </si>
  <si>
    <t>Changed the labelling from 'fully depreciated assets' to 'assets with a remaining life of nil'. This allows the inclusion of land so it is not revalued. (Cell 79B)</t>
  </si>
  <si>
    <t>Changed the labelling from 'fully depreciated assets' to 'assets with a remaining life of nil'. This allows the inclusion of land so it is not revalued (Cell 42B)</t>
  </si>
  <si>
    <t>Regulatory net taxable income</t>
  </si>
  <si>
    <t>TAXx</t>
  </si>
  <si>
    <t>Changed the labelling from "Adjusted regulatory taxable income (nil if &lt;0)" to "Regulatory net taxable income", as per IM 5.3.13(1) (Cell B15)</t>
  </si>
  <si>
    <t>Linked the regulatory taxable income losses to "Regulatory taxable income" in row 24. Previously the formula was linking to Regulatory profit/loss (before tax) in row 31  (Row 36)</t>
  </si>
  <si>
    <t>Linked the utilised tax losses to "Regulatory taxable income" in row 24. Previously the formula was linking to Regulatory profit/loss (before tax) in row 31 (Row 37)</t>
  </si>
  <si>
    <t>Opening deferred tax related to ROU commissioned assets</t>
  </si>
  <si>
    <t>Additional line item has been added (Opening deferred tax related to ROU commissioned assets)</t>
  </si>
  <si>
    <t>DTAx</t>
  </si>
  <si>
    <t>Additional line item has been added (deferred tax related to ROU commissioned assets). This increases deferred tax.</t>
  </si>
  <si>
    <t>IM 5.3.19 (1)(c)</t>
  </si>
  <si>
    <t>Prior year's Closing Deferred Tax</t>
  </si>
  <si>
    <t>Opening deferred tax for most recent ID year (pre ROU adj)</t>
  </si>
  <si>
    <t>Deferred tax related to commissioned assets with no RTAV</t>
  </si>
  <si>
    <t>Changes made to Main CPP Model, relative to the Powerco version</t>
  </si>
  <si>
    <t>Overview of the Aurora Energy CPP Model Suite</t>
  </si>
  <si>
    <r>
      <t xml:space="preserve">The purpose of this workbook (the CPP Financial Model) is to calculate Aurora Energy's proposed maximum allowable revenue (MAR) for RY22 - RY26 (ie a five year CPP). The model also includes functionality to calculate MAR for RY22 - RY24 (ie a three year CPP).
</t>
    </r>
    <r>
      <rPr>
        <u/>
        <sz val="10"/>
        <color theme="1"/>
        <rFont val="Arial"/>
        <family val="2"/>
      </rPr>
      <t xml:space="preserve">This published model is a non-functional version.  The macro that it currently has for solving the BBAR to the MAR in the MARx sheet has been disabled due to the sheet protection that has been applied to this file.  The model is intended to show the calculation methodology.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</si>
</sst>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7">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_-* #,##0_-;\-* #,##0_-;_-* &quot;-&quot;??_-;_-@_-"/>
    <numFmt numFmtId="169" formatCode="#,##0_ ;[Red]\-#,##0\ "/>
    <numFmt numFmtId="170" formatCode="#,##0\ ;\(#,##0\);&quot;- &quot;"/>
    <numFmt numFmtId="171" formatCode="_(* #,##0_);_(* \(#,##0\);_(* &quot;–&quot;???_);_(* @_)"/>
    <numFmt numFmtId="172" formatCode="_(* #,##0.0_);_(* \(#,##0.0\);_(* &quot;–&quot;???_);_(* @_)"/>
    <numFmt numFmtId="173" formatCode="_(* #,##0.00_);_(* \(#,##0.00\);_(* &quot;–&quot;???_);_(* @_)"/>
    <numFmt numFmtId="174" formatCode="_(* #,##0.0000_);_(* \(#,##0.0000\);_(* &quot;–&quot;??_);_(* @_)"/>
    <numFmt numFmtId="175" formatCode="[$-1409]d\ mmm\ yy;@"/>
    <numFmt numFmtId="176" formatCode="_(* #,##0%_);_(* \(#,##0%\);_(* &quot;–&quot;???_);_(* @_)"/>
    <numFmt numFmtId="177" formatCode="_(* #,##0%_);_(* \(#,##0%\);_(* &quot;–&quot;??_);_(* @_)"/>
    <numFmt numFmtId="178" formatCode="_(* #,##0.0%_);_(* \(#,##0.0%\);_(* &quot;–&quot;??_);_(* @_)"/>
    <numFmt numFmtId="179" formatCode="_(* #,##0.00%_);_(* \(#,##0.00%\);_(* &quot;–&quot;???_);_(* @_)"/>
    <numFmt numFmtId="180" formatCode="_(* #,##0.000%_);_(* \(#,##0.000%\);_(* &quot;–&quot;???_);_(* @_)"/>
    <numFmt numFmtId="181" formatCode="_(@_)"/>
    <numFmt numFmtId="182" formatCode="_(* 0_);_(* \(0\);_(* &quot;–&quot;??_);_(@_)"/>
    <numFmt numFmtId="183" formatCode="_(* #,##0.000_);_(* \(#,##0.000\);_(* &quot;–&quot;??_);_(* @_)"/>
    <numFmt numFmtId="184" formatCode="&quot;Error&quot;;;&quot;Ok&quot;"/>
    <numFmt numFmtId="185" formatCode="#,##0_);\(#,##0\);&quot;-&quot;_);@_)"/>
    <numFmt numFmtId="186" formatCode="0.0%_);\(0.0%\);&quot;-&quot;_);@_)"/>
    <numFmt numFmtId="187" formatCode="0.00%_);\(0.00%\);&quot;-&quot;_);@_)"/>
    <numFmt numFmtId="188" formatCode="_(* #,##0.000_);_(* \(#,##0.000\);_(* &quot;–&quot;???_);_(* @_)"/>
    <numFmt numFmtId="189" formatCode="#,##0.00_);\(#,##0.00\);&quot;-&quot;_);@_)"/>
    <numFmt numFmtId="190" formatCode="#,##0.000_);\(#,##0.000\);&quot;-&quot;_);@_)"/>
  </numFmts>
  <fonts count="62" x14ac:knownFonts="1">
    <font>
      <sz val="11"/>
      <color theme="1"/>
      <name val="Calibri"/>
      <family val="2"/>
      <scheme val="minor"/>
    </font>
    <font>
      <sz val="11"/>
      <color theme="1"/>
      <name val="Calibri"/>
      <family val="2"/>
      <scheme val="minor"/>
    </font>
    <font>
      <sz val="10"/>
      <color theme="1"/>
      <name val="Calibri"/>
      <family val="2"/>
      <scheme val="minor"/>
    </font>
    <font>
      <sz val="11"/>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1"/>
      <name val="Calibri"/>
      <family val="2"/>
    </font>
    <font>
      <i/>
      <sz val="10"/>
      <name val="Calibri"/>
      <family val="4"/>
      <scheme val="minor"/>
    </font>
    <font>
      <b/>
      <sz val="18"/>
      <name val="Calibri"/>
      <family val="2"/>
      <scheme val="minor"/>
    </font>
    <font>
      <b/>
      <sz val="16"/>
      <name val="Calibri"/>
      <family val="2"/>
      <scheme val="minor"/>
    </font>
    <font>
      <b/>
      <sz val="14"/>
      <name val="Calibri"/>
      <family val="2"/>
      <scheme val="minor"/>
    </font>
    <font>
      <u/>
      <sz val="10"/>
      <color theme="10"/>
      <name val="Calibri"/>
      <family val="2"/>
    </font>
    <font>
      <sz val="11"/>
      <color theme="2"/>
      <name val="Calibri"/>
      <family val="2"/>
      <scheme val="minor"/>
    </font>
    <font>
      <b/>
      <sz val="10"/>
      <name val="Calibri"/>
      <family val="4"/>
      <scheme val="minor"/>
    </font>
    <font>
      <sz val="11"/>
      <color theme="9"/>
      <name val="Calibri"/>
      <family val="2"/>
      <scheme val="minor"/>
    </font>
    <font>
      <sz val="11"/>
      <color theme="1"/>
      <name val="Calibri"/>
      <family val="2"/>
    </font>
    <font>
      <b/>
      <sz val="20"/>
      <color theme="2"/>
      <name val="Calibri"/>
      <family val="2"/>
      <scheme val="minor"/>
    </font>
    <font>
      <sz val="10"/>
      <color theme="1"/>
      <name val="Arial"/>
      <family val="2"/>
    </font>
    <font>
      <b/>
      <sz val="12"/>
      <color rgb="FFF7941E"/>
      <name val="Arial"/>
      <family val="2"/>
    </font>
    <font>
      <i/>
      <sz val="10"/>
      <name val="Arial"/>
      <family val="2"/>
    </font>
    <font>
      <sz val="10"/>
      <name val="Arial"/>
      <family val="2"/>
    </font>
    <font>
      <b/>
      <sz val="10"/>
      <color theme="1"/>
      <name val="Arial"/>
      <family val="2"/>
    </font>
    <font>
      <b/>
      <sz val="10"/>
      <color theme="0"/>
      <name val="Arial"/>
      <family val="2"/>
    </font>
    <font>
      <b/>
      <i/>
      <sz val="10"/>
      <color theme="0"/>
      <name val="Arial"/>
      <family val="2"/>
    </font>
    <font>
      <b/>
      <sz val="10"/>
      <color rgb="FFF7941E"/>
      <name val="Arial"/>
      <family val="2"/>
    </font>
    <font>
      <i/>
      <sz val="10"/>
      <color indexed="8"/>
      <name val="Arial"/>
      <family val="2"/>
    </font>
    <font>
      <sz val="10"/>
      <color indexed="8"/>
      <name val="Arial"/>
      <family val="2"/>
    </font>
    <font>
      <vertAlign val="subscript"/>
      <sz val="10"/>
      <color indexed="8"/>
      <name val="Arial"/>
      <family val="2"/>
    </font>
    <font>
      <i/>
      <sz val="10"/>
      <color theme="1"/>
      <name val="Arial"/>
      <family val="2"/>
    </font>
    <font>
      <sz val="11"/>
      <color theme="1"/>
      <name val="Arial"/>
      <family val="2"/>
    </font>
    <font>
      <sz val="10"/>
      <color rgb="FF000000"/>
      <name val="Arial"/>
      <family val="2"/>
    </font>
    <font>
      <b/>
      <sz val="10"/>
      <color rgb="FF000000"/>
      <name val="Arial"/>
      <family val="2"/>
    </font>
    <font>
      <b/>
      <i/>
      <sz val="10"/>
      <color rgb="FF00B050"/>
      <name val="Arial"/>
      <family val="2"/>
    </font>
    <font>
      <vertAlign val="subscript"/>
      <sz val="10"/>
      <name val="Arial"/>
      <family val="2"/>
    </font>
    <font>
      <b/>
      <i/>
      <sz val="10"/>
      <name val="Arial"/>
      <family val="2"/>
    </font>
    <font>
      <sz val="10"/>
      <color theme="2"/>
      <name val="Arial"/>
      <family val="2"/>
    </font>
    <font>
      <u/>
      <sz val="10"/>
      <color theme="10"/>
      <name val="Arial"/>
      <family val="2"/>
    </font>
    <font>
      <sz val="10"/>
      <name val="Calibri"/>
      <family val="1"/>
      <scheme val="major"/>
    </font>
    <font>
      <sz val="10"/>
      <color theme="1"/>
      <name val="Calibri"/>
      <family val="1"/>
      <scheme val="major"/>
    </font>
    <font>
      <b/>
      <sz val="18"/>
      <name val="Calibri"/>
      <family val="2"/>
    </font>
    <font>
      <sz val="11"/>
      <color indexed="8"/>
      <name val="Calibri"/>
      <family val="2"/>
    </font>
    <font>
      <b/>
      <sz val="16"/>
      <name val="Calibri"/>
      <family val="2"/>
    </font>
    <font>
      <sz val="10"/>
      <color indexed="8"/>
      <name val="Cambria"/>
      <family val="1"/>
    </font>
    <font>
      <b/>
      <sz val="15"/>
      <color theme="3"/>
      <name val="Calibri"/>
      <family val="2"/>
      <scheme val="minor"/>
    </font>
    <font>
      <u/>
      <sz val="11"/>
      <color theme="10"/>
      <name val="Calibri"/>
      <family val="2"/>
      <scheme val="minor"/>
    </font>
    <font>
      <b/>
      <sz val="10"/>
      <name val="Arial"/>
      <family val="2"/>
    </font>
    <font>
      <b/>
      <i/>
      <sz val="10"/>
      <color theme="1"/>
      <name val="Arial"/>
      <family val="2"/>
    </font>
    <font>
      <b/>
      <vertAlign val="subscript"/>
      <sz val="8.5"/>
      <color rgb="FFF7941E"/>
      <name val="Arial"/>
      <family val="2"/>
    </font>
    <font>
      <b/>
      <vertAlign val="subscript"/>
      <sz val="10"/>
      <name val="Arial"/>
      <family val="2"/>
    </font>
    <font>
      <b/>
      <sz val="11"/>
      <color theme="1"/>
      <name val="Arial"/>
      <family val="2"/>
    </font>
    <font>
      <sz val="10"/>
      <color theme="3"/>
      <name val="Arial"/>
      <family val="2"/>
    </font>
    <font>
      <b/>
      <sz val="14"/>
      <color rgb="FFF7941E"/>
      <name val="Arial"/>
      <family val="2"/>
    </font>
    <font>
      <i/>
      <sz val="11"/>
      <color theme="1"/>
      <name val="Calibri"/>
      <family val="2"/>
      <scheme val="minor"/>
    </font>
    <font>
      <u/>
      <sz val="10"/>
      <color theme="1"/>
      <name val="Arial"/>
      <family val="2"/>
    </font>
  </fonts>
  <fills count="45">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
      <patternFill patternType="solid">
        <fgColor theme="4"/>
        <bgColor indexed="64"/>
      </patternFill>
    </fill>
    <fill>
      <patternFill patternType="solid">
        <fgColor theme="6"/>
        <bgColor indexed="64"/>
      </patternFill>
    </fill>
    <fill>
      <patternFill patternType="solid">
        <fgColor theme="3"/>
        <bgColor indexed="64"/>
      </patternFill>
    </fill>
    <fill>
      <patternFill patternType="solid">
        <fgColor rgb="FFF7941E"/>
        <bgColor indexed="64"/>
      </patternFill>
    </fill>
    <fill>
      <patternFill patternType="solid">
        <fgColor rgb="FFF7941E"/>
        <bgColor rgb="FF00FFFF"/>
      </patternFill>
    </fill>
    <fill>
      <patternFill patternType="solid">
        <fgColor rgb="FFFFF1CC"/>
        <bgColor indexed="64"/>
      </patternFill>
    </fill>
    <fill>
      <patternFill patternType="solid">
        <fgColor rgb="FFFFF1CC"/>
        <bgColor rgb="FF00FFFF"/>
      </patternFill>
    </fill>
    <fill>
      <patternFill patternType="solid">
        <fgColor indexed="26"/>
        <bgColor indexed="64"/>
      </patternFill>
    </fill>
    <fill>
      <patternFill patternType="solid">
        <fgColor theme="2" tint="0.79998168889431442"/>
        <bgColor indexed="64"/>
      </patternFill>
    </fill>
    <fill>
      <patternFill patternType="solid">
        <fgColor rgb="FFFFC000"/>
        <bgColor indexed="64"/>
      </patternFill>
    </fill>
    <fill>
      <patternFill patternType="solid">
        <fgColor theme="0" tint="-0.14999847407452621"/>
        <bgColor indexed="64"/>
      </patternFill>
    </fill>
  </fills>
  <borders count="21">
    <border>
      <left/>
      <right/>
      <top/>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theme="7"/>
      </top>
      <bottom style="thin">
        <color theme="7"/>
      </bottom>
      <diagonal/>
    </border>
    <border>
      <left/>
      <right style="thin">
        <color theme="7"/>
      </right>
      <top style="thin">
        <color theme="7"/>
      </top>
      <bottom style="thin">
        <color theme="7"/>
      </bottom>
      <diagonal/>
    </border>
    <border>
      <left style="thin">
        <color theme="0"/>
      </left>
      <right/>
      <top style="thin">
        <color theme="0"/>
      </top>
      <bottom/>
      <diagonal/>
    </border>
    <border>
      <left/>
      <right/>
      <top style="thin">
        <color theme="0"/>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rgb="FFB0A978"/>
      </right>
      <top style="thin">
        <color rgb="FFB0A978"/>
      </top>
      <bottom style="thin">
        <color theme="7"/>
      </bottom>
      <diagonal/>
    </border>
    <border>
      <left/>
      <right/>
      <top style="double">
        <color rgb="FFB0A978"/>
      </top>
      <bottom style="thin">
        <color rgb="FFB0A978"/>
      </bottom>
      <diagonal/>
    </border>
    <border>
      <left/>
      <right/>
      <top/>
      <bottom style="thick">
        <color theme="4"/>
      </bottom>
      <diagonal/>
    </border>
    <border>
      <left/>
      <right/>
      <top style="thin">
        <color indexed="64"/>
      </top>
      <bottom/>
      <diagonal/>
    </border>
    <border>
      <left style="thin">
        <color rgb="FFA6A6A6"/>
      </left>
      <right style="thin">
        <color rgb="FFA6A6A6"/>
      </right>
      <top style="thin">
        <color indexed="64"/>
      </top>
      <bottom style="thin">
        <color rgb="FFA6A6A6"/>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style="thin">
        <color rgb="FFA6A6A6"/>
      </left>
      <right style="thin">
        <color rgb="FFA6A6A6"/>
      </right>
      <top style="thin">
        <color rgb="FFA6A6A6"/>
      </top>
      <bottom/>
      <diagonal/>
    </border>
    <border>
      <left/>
      <right style="thin">
        <color rgb="FFA6A6A6"/>
      </right>
      <top style="thin">
        <color rgb="FFA6A6A6"/>
      </top>
      <bottom style="thin">
        <color rgb="FFA6A6A6"/>
      </bottom>
      <diagonal/>
    </border>
    <border>
      <left/>
      <right style="thin">
        <color rgb="FFA6A6A6"/>
      </right>
      <top style="thin">
        <color rgb="FFA6A6A6"/>
      </top>
      <bottom/>
      <diagonal/>
    </border>
  </borders>
  <cellStyleXfs count="8469">
    <xf numFmtId="0" fontId="0" fillId="0" borderId="0"/>
    <xf numFmtId="167" fontId="1" fillId="0" borderId="0" applyFont="0" applyFill="0" applyBorder="0" applyAlignment="0" applyProtection="0"/>
    <xf numFmtId="49" fontId="16" fillId="0" borderId="0" applyFill="0" applyAlignment="0"/>
    <xf numFmtId="0" fontId="19" fillId="0" borderId="0" applyNumberFormat="0" applyFill="0" applyBorder="0" applyAlignment="0" applyProtection="0">
      <alignment vertical="top"/>
      <protection locked="0"/>
    </xf>
    <xf numFmtId="171" fontId="3"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49" fontId="24" fillId="0" borderId="0" applyFill="0" applyAlignment="0"/>
    <xf numFmtId="49" fontId="17" fillId="0" borderId="0" applyFill="0" applyAlignment="0"/>
    <xf numFmtId="49" fontId="18" fillId="33" borderId="0" applyFill="0" applyBorder="0">
      <alignment horizontal="left"/>
    </xf>
    <xf numFmtId="0" fontId="4" fillId="0" borderId="0" applyNumberFormat="0" applyFill="0" applyBorder="0" applyAlignment="0" applyProtection="0"/>
    <xf numFmtId="0" fontId="5" fillId="3" borderId="0" applyNumberFormat="0" applyBorder="0" applyAlignment="0" applyProtection="0"/>
    <xf numFmtId="0" fontId="6" fillId="4" borderId="0" applyNumberFormat="0" applyBorder="0" applyAlignment="0" applyProtection="0"/>
    <xf numFmtId="0" fontId="7" fillId="5" borderId="0" applyNumberFormat="0" applyBorder="0" applyAlignment="0" applyProtection="0"/>
    <xf numFmtId="0" fontId="20" fillId="34" borderId="6" applyNumberFormat="0" applyFill="0" applyAlignment="0">
      <protection locked="0"/>
    </xf>
    <xf numFmtId="0" fontId="1" fillId="36" borderId="6" applyNumberFormat="0" applyFill="0" applyAlignment="0"/>
    <xf numFmtId="0" fontId="8" fillId="6" borderId="1" applyNumberFormat="0" applyAlignment="0" applyProtection="0"/>
    <xf numFmtId="0" fontId="9" fillId="0" borderId="2" applyNumberFormat="0" applyFill="0" applyAlignment="0" applyProtection="0"/>
    <xf numFmtId="0" fontId="10" fillId="7" borderId="3" applyNumberFormat="0" applyAlignment="0" applyProtection="0"/>
    <xf numFmtId="0" fontId="11" fillId="0" borderId="0" applyNumberFormat="0" applyFill="0" applyBorder="0" applyAlignment="0" applyProtection="0"/>
    <xf numFmtId="0" fontId="1" fillId="8" borderId="4" applyNumberFormat="0" applyFont="0" applyAlignment="0" applyProtection="0"/>
    <xf numFmtId="49" fontId="15" fillId="0" borderId="0" applyFill="0" applyProtection="0">
      <alignment horizontal="left" indent="1"/>
    </xf>
    <xf numFmtId="0" fontId="12" fillId="0" borderId="5" applyNumberFormat="0" applyFill="0" applyAlignment="0" applyProtection="0"/>
    <xf numFmtId="0" fontId="13"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3" fillId="24" borderId="0" applyNumberFormat="0" applyBorder="0" applyAlignment="0" applyProtection="0"/>
    <xf numFmtId="0" fontId="1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3" fillId="28" borderId="0" applyNumberFormat="0" applyBorder="0" applyAlignment="0" applyProtection="0"/>
    <xf numFmtId="0" fontId="1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3" fillId="32" borderId="0" applyNumberFormat="0" applyBorder="0" applyAlignment="0" applyProtection="0"/>
    <xf numFmtId="172" fontId="14" fillId="0" borderId="0" applyFont="0" applyFill="0" applyBorder="0" applyAlignment="0" applyProtection="0">
      <protection locked="0"/>
    </xf>
    <xf numFmtId="173" fontId="14" fillId="0" borderId="0" applyFont="0" applyFill="0" applyBorder="0" applyAlignment="0" applyProtection="0">
      <protection locked="0"/>
    </xf>
    <xf numFmtId="174" fontId="14" fillId="0" borderId="0" applyFont="0" applyFill="0" applyBorder="0" applyAlignment="0" applyProtection="0"/>
    <xf numFmtId="175" fontId="14" fillId="0" borderId="0" applyFont="0" applyFill="0" applyBorder="0" applyAlignment="0" applyProtection="0">
      <alignment wrapText="1"/>
    </xf>
    <xf numFmtId="0" fontId="21" fillId="35" borderId="6" applyNumberFormat="0" applyFill="0">
      <alignment horizontal="centerContinuous" wrapText="1"/>
    </xf>
    <xf numFmtId="176" fontId="22" fillId="34" borderId="6" applyNumberFormat="0" applyFill="0" applyAlignment="0"/>
    <xf numFmtId="177" fontId="1" fillId="0" borderId="0" applyFont="0" applyFill="0" applyBorder="0" applyAlignment="0" applyProtection="0"/>
    <xf numFmtId="178" fontId="3" fillId="0" borderId="0" applyFont="0" applyFill="0" applyBorder="0" applyAlignment="0" applyProtection="0">
      <alignment horizontal="center" vertical="top" wrapText="1"/>
    </xf>
    <xf numFmtId="179" fontId="14" fillId="0" borderId="0" applyFont="0" applyFill="0" applyBorder="0" applyAlignment="0" applyProtection="0">
      <protection locked="0"/>
    </xf>
    <xf numFmtId="180" fontId="3" fillId="2" borderId="0" applyFont="0" applyFill="0" applyBorder="0" applyAlignment="0" applyProtection="0"/>
    <xf numFmtId="165" fontId="1" fillId="36" borderId="7" applyNumberFormat="0" applyFont="0" applyFill="0" applyAlignment="0" applyProtection="0"/>
    <xf numFmtId="181" fontId="23" fillId="0" borderId="0" applyFont="0" applyFill="0" applyBorder="0" applyAlignment="0" applyProtection="0">
      <alignment horizontal="left"/>
      <protection locked="0"/>
    </xf>
    <xf numFmtId="182" fontId="14" fillId="0" borderId="0" applyFont="0" applyFill="0" applyBorder="0" applyAlignment="0" applyProtection="0">
      <alignment horizontal="left"/>
      <protection locked="0"/>
    </xf>
    <xf numFmtId="183" fontId="3" fillId="0" borderId="0" applyFont="0" applyFill="0" applyBorder="0" applyAlignment="0" applyProtection="0">
      <alignment vertical="top" wrapText="1"/>
      <protection locked="0"/>
    </xf>
    <xf numFmtId="9" fontId="1" fillId="0" borderId="0" applyFont="0" applyFill="0" applyBorder="0" applyAlignment="0" applyProtection="0"/>
    <xf numFmtId="181" fontId="14" fillId="0" borderId="0" applyFont="0" applyFill="0" applyBorder="0" applyAlignment="0" applyProtection="0">
      <alignment horizontal="left"/>
      <protection locked="0"/>
    </xf>
    <xf numFmtId="180" fontId="3" fillId="2" borderId="0" applyFont="0" applyBorder="0"/>
    <xf numFmtId="0" fontId="44" fillId="0" borderId="0" applyNumberFormat="0" applyFill="0" applyBorder="0" applyAlignment="0" applyProtection="0">
      <alignment vertical="top"/>
      <protection locked="0"/>
    </xf>
    <xf numFmtId="176" fontId="22" fillId="34" borderId="6" applyNumberFormat="0" applyAlignment="0"/>
    <xf numFmtId="172" fontId="1" fillId="36" borderId="11" applyNumberFormat="0" applyFont="0" applyFill="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31" borderId="0" applyNumberFormat="0" applyBorder="0" applyAlignment="0" applyProtection="0"/>
    <xf numFmtId="0" fontId="1" fillId="8" borderId="4" applyNumberFormat="0" applyFont="0" applyAlignment="0" applyProtection="0"/>
    <xf numFmtId="0" fontId="1" fillId="15"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8" borderId="4" applyNumberFormat="0" applyFont="0" applyAlignment="0" applyProtection="0"/>
    <xf numFmtId="0" fontId="1" fillId="8" borderId="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8" borderId="4" applyNumberFormat="0" applyFont="0" applyAlignment="0" applyProtection="0"/>
    <xf numFmtId="0" fontId="1" fillId="8" borderId="4"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8" borderId="4" applyNumberFormat="0" applyFont="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8" borderId="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8" borderId="4" applyNumberFormat="0" applyFont="0" applyAlignment="0" applyProtection="0"/>
    <xf numFmtId="0" fontId="1" fillId="8" borderId="4"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8" borderId="4" applyNumberFormat="0" applyFont="0" applyAlignment="0" applyProtection="0"/>
    <xf numFmtId="0" fontId="1" fillId="31"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8" borderId="4" applyNumberFormat="0" applyFont="0" applyAlignment="0" applyProtection="0"/>
    <xf numFmtId="0" fontId="1" fillId="8" borderId="4"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6" fontId="1" fillId="0" borderId="0" applyFont="0" applyFill="0" applyBorder="0" applyAlignment="0" applyProtection="0"/>
    <xf numFmtId="0" fontId="1" fillId="8" borderId="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4" applyNumberFormat="0" applyFont="0" applyAlignment="0" applyProtection="0"/>
    <xf numFmtId="0" fontId="1" fillId="8" borderId="4" applyNumberFormat="0" applyFont="0" applyAlignment="0" applyProtection="0"/>
    <xf numFmtId="0" fontId="1" fillId="8" borderId="4" applyNumberFormat="0" applyFont="0" applyAlignment="0" applyProtection="0"/>
    <xf numFmtId="166"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8" borderId="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6" fontId="1" fillId="0" borderId="0" applyFont="0" applyFill="0" applyBorder="0" applyAlignment="0" applyProtection="0"/>
    <xf numFmtId="0" fontId="1" fillId="8" borderId="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4" applyNumberFormat="0" applyFont="0" applyAlignment="0" applyProtection="0"/>
    <xf numFmtId="0" fontId="1" fillId="8" borderId="4" applyNumberFormat="0" applyFont="0" applyAlignment="0" applyProtection="0"/>
    <xf numFmtId="0" fontId="1" fillId="8" borderId="4" applyNumberFormat="0" applyFont="0" applyAlignment="0" applyProtection="0"/>
    <xf numFmtId="166"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19"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8" borderId="4" applyNumberFormat="0" applyFont="0" applyAlignment="0" applyProtection="0"/>
    <xf numFmtId="0" fontId="1" fillId="23" borderId="0" applyNumberFormat="0" applyBorder="0" applyAlignment="0" applyProtection="0"/>
    <xf numFmtId="0" fontId="1" fillId="18" borderId="0" applyNumberFormat="0" applyBorder="0" applyAlignment="0" applyProtection="0"/>
    <xf numFmtId="0" fontId="1" fillId="8" borderId="4" applyNumberFormat="0" applyFont="0" applyAlignment="0" applyProtection="0"/>
    <xf numFmtId="0" fontId="1" fillId="27"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8" borderId="4" applyNumberFormat="0" applyFont="0" applyAlignment="0" applyProtection="0"/>
    <xf numFmtId="0" fontId="1" fillId="18"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8" borderId="4" applyNumberFormat="0" applyFont="0" applyAlignment="0" applyProtection="0"/>
    <xf numFmtId="0" fontId="1" fillId="15" borderId="0" applyNumberFormat="0" applyBorder="0" applyAlignment="0" applyProtection="0"/>
    <xf numFmtId="0" fontId="1" fillId="10"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31" borderId="0" applyNumberFormat="0" applyBorder="0" applyAlignment="0" applyProtection="0"/>
    <xf numFmtId="0" fontId="1" fillId="23" borderId="0" applyNumberFormat="0" applyBorder="0" applyAlignment="0" applyProtection="0"/>
    <xf numFmtId="0" fontId="1" fillId="11"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26"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19" borderId="0" applyNumberFormat="0" applyBorder="0" applyAlignment="0" applyProtection="0"/>
    <xf numFmtId="0" fontId="1" fillId="8" borderId="4" applyNumberFormat="0" applyFont="0" applyAlignment="0" applyProtection="0"/>
    <xf numFmtId="0" fontId="1" fillId="22"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8" borderId="4" applyNumberFormat="0" applyFont="0" applyAlignment="0" applyProtection="0"/>
    <xf numFmtId="0" fontId="1" fillId="10" borderId="0" applyNumberFormat="0" applyBorder="0" applyAlignment="0" applyProtection="0"/>
    <xf numFmtId="0" fontId="1" fillId="30" borderId="0" applyNumberFormat="0" applyBorder="0" applyAlignment="0" applyProtection="0"/>
    <xf numFmtId="0" fontId="1" fillId="8" borderId="4" applyNumberFormat="0" applyFont="0" applyAlignment="0" applyProtection="0"/>
    <xf numFmtId="0" fontId="1" fillId="27" borderId="0" applyNumberFormat="0" applyBorder="0" applyAlignment="0" applyProtection="0"/>
    <xf numFmtId="0" fontId="1" fillId="11" borderId="0" applyNumberFormat="0" applyBorder="0" applyAlignment="0" applyProtection="0"/>
    <xf numFmtId="0" fontId="1" fillId="8" borderId="4" applyNumberFormat="0" applyFont="0" applyAlignment="0" applyProtection="0"/>
    <xf numFmtId="0" fontId="1" fillId="11"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8" borderId="4" applyNumberFormat="0" applyFont="0" applyAlignment="0" applyProtection="0"/>
    <xf numFmtId="0" fontId="1" fillId="11" borderId="0" applyNumberFormat="0" applyBorder="0" applyAlignment="0" applyProtection="0"/>
    <xf numFmtId="0" fontId="1" fillId="11"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22" borderId="0" applyNumberFormat="0" applyBorder="0" applyAlignment="0" applyProtection="0"/>
    <xf numFmtId="0" fontId="1" fillId="11"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10"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10"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8" borderId="4" applyNumberFormat="0" applyFont="0" applyAlignment="0" applyProtection="0"/>
    <xf numFmtId="0" fontId="1" fillId="8" borderId="4" applyNumberFormat="0" applyFont="0" applyAlignment="0" applyProtection="0"/>
    <xf numFmtId="0" fontId="1" fillId="15"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11" borderId="0" applyNumberFormat="0" applyBorder="0" applyAlignment="0" applyProtection="0"/>
    <xf numFmtId="0" fontId="1" fillId="26"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31"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27" borderId="0" applyNumberFormat="0" applyBorder="0" applyAlignment="0" applyProtection="0"/>
    <xf numFmtId="0" fontId="1" fillId="19" borderId="0" applyNumberFormat="0" applyBorder="0" applyAlignment="0" applyProtection="0"/>
    <xf numFmtId="0" fontId="1" fillId="11"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8" borderId="4" applyNumberFormat="0" applyFont="0" applyAlignment="0" applyProtection="0"/>
    <xf numFmtId="0" fontId="1" fillId="14" borderId="0" applyNumberFormat="0" applyBorder="0" applyAlignment="0" applyProtection="0"/>
    <xf numFmtId="0" fontId="1" fillId="23" borderId="0" applyNumberFormat="0" applyBorder="0" applyAlignment="0" applyProtection="0"/>
    <xf numFmtId="0" fontId="1" fillId="8" borderId="4" applyNumberFormat="0" applyFont="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4" borderId="0" applyNumberFormat="0" applyBorder="0" applyAlignment="0" applyProtection="0"/>
    <xf numFmtId="0" fontId="1" fillId="8" borderId="4" applyNumberFormat="0" applyFont="0" applyAlignment="0" applyProtection="0"/>
    <xf numFmtId="0" fontId="1" fillId="11" borderId="0" applyNumberFormat="0" applyBorder="0" applyAlignment="0" applyProtection="0"/>
    <xf numFmtId="0" fontId="1" fillId="10"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31" borderId="0" applyNumberFormat="0" applyBorder="0" applyAlignment="0" applyProtection="0"/>
    <xf numFmtId="0" fontId="1" fillId="8" borderId="4" applyNumberFormat="0" applyFont="0" applyAlignment="0" applyProtection="0"/>
    <xf numFmtId="164" fontId="1" fillId="0" borderId="0" applyFont="0" applyFill="0" applyBorder="0" applyAlignment="0" applyProtection="0"/>
    <xf numFmtId="0" fontId="1" fillId="22"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23"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27"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8" borderId="4" applyNumberFormat="0" applyFont="0" applyAlignment="0" applyProtection="0"/>
    <xf numFmtId="0" fontId="1" fillId="11" borderId="0" applyNumberFormat="0" applyBorder="0" applyAlignment="0" applyProtection="0"/>
    <xf numFmtId="0" fontId="1" fillId="23" borderId="0" applyNumberFormat="0" applyBorder="0" applyAlignment="0" applyProtection="0"/>
    <xf numFmtId="164" fontId="1" fillId="0" borderId="0" applyFont="0" applyFill="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11" borderId="0" applyNumberFormat="0" applyBorder="0" applyAlignment="0" applyProtection="0"/>
    <xf numFmtId="0" fontId="1" fillId="26"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31" borderId="0" applyNumberFormat="0" applyBorder="0" applyAlignment="0" applyProtection="0"/>
    <xf numFmtId="0" fontId="1" fillId="26"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8" borderId="4" applyNumberFormat="0" applyFont="0" applyAlignment="0" applyProtection="0"/>
    <xf numFmtId="0" fontId="1" fillId="31" borderId="0" applyNumberFormat="0" applyBorder="0" applyAlignment="0" applyProtection="0"/>
    <xf numFmtId="0" fontId="1" fillId="22"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11" borderId="0" applyNumberFormat="0" applyBorder="0" applyAlignment="0" applyProtection="0"/>
    <xf numFmtId="0" fontId="1" fillId="8" borderId="4" applyNumberFormat="0" applyFont="0" applyAlignment="0" applyProtection="0"/>
    <xf numFmtId="0" fontId="1" fillId="14" borderId="0" applyNumberFormat="0" applyBorder="0" applyAlignment="0" applyProtection="0"/>
    <xf numFmtId="0" fontId="1" fillId="8" borderId="4" applyNumberFormat="0" applyFont="0" applyAlignment="0" applyProtection="0"/>
    <xf numFmtId="0" fontId="1" fillId="11"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8" borderId="0" applyNumberFormat="0" applyBorder="0" applyAlignment="0" applyProtection="0"/>
    <xf numFmtId="0" fontId="1" fillId="23"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8" borderId="4" applyNumberFormat="0" applyFont="0" applyAlignment="0" applyProtection="0"/>
    <xf numFmtId="0" fontId="1" fillId="27" borderId="0" applyNumberFormat="0" applyBorder="0" applyAlignment="0" applyProtection="0"/>
    <xf numFmtId="0" fontId="1" fillId="18" borderId="0" applyNumberFormat="0" applyBorder="0" applyAlignment="0" applyProtection="0"/>
    <xf numFmtId="0" fontId="1" fillId="8" borderId="4" applyNumberFormat="0" applyFont="0" applyAlignment="0" applyProtection="0"/>
    <xf numFmtId="0" fontId="1" fillId="14"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30" borderId="0" applyNumberFormat="0" applyBorder="0" applyAlignment="0" applyProtection="0"/>
    <xf numFmtId="0" fontId="1" fillId="14"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23"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164" fontId="1" fillId="0" borderId="0" applyFont="0" applyFill="0" applyBorder="0" applyAlignment="0" applyProtection="0"/>
    <xf numFmtId="0" fontId="1" fillId="19" borderId="0" applyNumberFormat="0" applyBorder="0" applyAlignment="0" applyProtection="0"/>
    <xf numFmtId="0" fontId="1" fillId="11" borderId="0" applyNumberFormat="0" applyBorder="0" applyAlignment="0" applyProtection="0"/>
    <xf numFmtId="0" fontId="1" fillId="8" borderId="4" applyNumberFormat="0" applyFont="0" applyAlignment="0" applyProtection="0"/>
    <xf numFmtId="0" fontId="1" fillId="2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8" borderId="4" applyNumberFormat="0" applyFont="0" applyAlignment="0" applyProtection="0"/>
    <xf numFmtId="0" fontId="1" fillId="8" borderId="4"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8" borderId="4" applyNumberFormat="0" applyFont="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8" borderId="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8" borderId="4" applyNumberFormat="0" applyFont="0" applyAlignment="0" applyProtection="0"/>
    <xf numFmtId="0" fontId="1" fillId="8" borderId="4"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8" borderId="4" applyNumberFormat="0" applyFont="0" applyAlignment="0" applyProtection="0"/>
    <xf numFmtId="0" fontId="1" fillId="31"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19" borderId="0" applyNumberFormat="0" applyBorder="0" applyAlignment="0" applyProtection="0"/>
    <xf numFmtId="0" fontId="1" fillId="8" borderId="4" applyNumberFormat="0" applyFont="0" applyAlignment="0" applyProtection="0"/>
    <xf numFmtId="0" fontId="1" fillId="8" borderId="4"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18"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8" borderId="4" applyNumberFormat="0" applyFont="0" applyAlignment="0" applyProtection="0"/>
    <xf numFmtId="0" fontId="1" fillId="18" borderId="0" applyNumberFormat="0" applyBorder="0" applyAlignment="0" applyProtection="0"/>
    <xf numFmtId="0" fontId="1" fillId="23"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8" borderId="4" applyNumberFormat="0" applyFont="0" applyAlignment="0" applyProtection="0"/>
    <xf numFmtId="0" fontId="1" fillId="23"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8" borderId="4" applyNumberFormat="0" applyFont="0" applyAlignment="0" applyProtection="0"/>
    <xf numFmtId="0" fontId="1" fillId="26" borderId="0" applyNumberFormat="0" applyBorder="0" applyAlignment="0" applyProtection="0"/>
    <xf numFmtId="0" fontId="1" fillId="8" borderId="4" applyNumberFormat="0" applyFont="0" applyAlignment="0" applyProtection="0"/>
    <xf numFmtId="0" fontId="1" fillId="27" borderId="0" applyNumberFormat="0" applyBorder="0" applyAlignment="0" applyProtection="0"/>
    <xf numFmtId="0" fontId="1" fillId="26"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8" borderId="4" applyNumberFormat="0" applyFont="0" applyAlignment="0" applyProtection="0"/>
    <xf numFmtId="0" fontId="1" fillId="14"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8" borderId="4" applyNumberFormat="0" applyFont="0" applyAlignment="0" applyProtection="0"/>
    <xf numFmtId="0" fontId="1" fillId="11"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23" borderId="0" applyNumberFormat="0" applyBorder="0" applyAlignment="0" applyProtection="0"/>
    <xf numFmtId="0" fontId="1" fillId="8" borderId="4" applyNumberFormat="0" applyFont="0" applyAlignment="0" applyProtection="0"/>
    <xf numFmtId="0" fontId="1" fillId="22"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23"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8" borderId="4" applyNumberFormat="0" applyFont="0" applyAlignment="0" applyProtection="0"/>
    <xf numFmtId="0" fontId="1" fillId="30" borderId="0" applyNumberFormat="0" applyBorder="0" applyAlignment="0" applyProtection="0"/>
    <xf numFmtId="0" fontId="1" fillId="8" borderId="4" applyNumberFormat="0" applyFont="0" applyAlignment="0" applyProtection="0"/>
    <xf numFmtId="0" fontId="1" fillId="3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0" borderId="0" applyNumberFormat="0" applyBorder="0" applyAlignment="0" applyProtection="0"/>
    <xf numFmtId="164" fontId="1" fillId="0" borderId="0" applyFont="0" applyFill="0" applyBorder="0" applyAlignment="0" applyProtection="0"/>
    <xf numFmtId="0" fontId="1" fillId="11" borderId="0" applyNumberFormat="0" applyBorder="0" applyAlignment="0" applyProtection="0"/>
    <xf numFmtId="0" fontId="1" fillId="10"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8" borderId="4" applyNumberFormat="0" applyFont="0" applyAlignment="0" applyProtection="0"/>
    <xf numFmtId="164" fontId="1" fillId="0" borderId="0" applyFont="0" applyFill="0" applyBorder="0" applyAlignment="0" applyProtection="0"/>
    <xf numFmtId="0" fontId="1" fillId="10" borderId="0" applyNumberFormat="0" applyBorder="0" applyAlignment="0" applyProtection="0"/>
    <xf numFmtId="0" fontId="1" fillId="8" borderId="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6" fontId="1" fillId="0" borderId="0" applyFont="0" applyFill="0" applyBorder="0" applyAlignment="0" applyProtection="0"/>
    <xf numFmtId="0" fontId="1" fillId="8" borderId="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4" applyNumberFormat="0" applyFont="0" applyAlignment="0" applyProtection="0"/>
    <xf numFmtId="0" fontId="1" fillId="8" borderId="4" applyNumberFormat="0" applyFont="0" applyAlignment="0" applyProtection="0"/>
    <xf numFmtId="0" fontId="1" fillId="8" borderId="4" applyNumberFormat="0" applyFont="0" applyAlignment="0" applyProtection="0"/>
    <xf numFmtId="166"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5"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8" borderId="4" applyNumberFormat="0" applyFont="0" applyAlignment="0" applyProtection="0"/>
    <xf numFmtId="0" fontId="1" fillId="15"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8" borderId="4" applyNumberFormat="0" applyFont="0" applyAlignment="0" applyProtection="0"/>
    <xf numFmtId="0" fontId="1" fillId="8" borderId="4" applyNumberFormat="0" applyFont="0" applyAlignment="0" applyProtection="0"/>
    <xf numFmtId="164" fontId="1" fillId="0" borderId="0" applyFont="0" applyFill="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2"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8" borderId="0" applyNumberFormat="0" applyBorder="0" applyAlignment="0" applyProtection="0"/>
    <xf numFmtId="164" fontId="1" fillId="0" borderId="0" applyFont="0" applyFill="0" applyBorder="0" applyAlignment="0" applyProtection="0"/>
    <xf numFmtId="0" fontId="1" fillId="8" borderId="4" applyNumberFormat="0" applyFont="0" applyAlignment="0" applyProtection="0"/>
    <xf numFmtId="0" fontId="1" fillId="19" borderId="0" applyNumberFormat="0" applyBorder="0" applyAlignment="0" applyProtection="0"/>
    <xf numFmtId="0" fontId="1" fillId="26" borderId="0" applyNumberFormat="0" applyBorder="0" applyAlignment="0" applyProtection="0"/>
    <xf numFmtId="164" fontId="1" fillId="0" borderId="0" applyFont="0" applyFill="0" applyBorder="0" applyAlignment="0" applyProtection="0"/>
    <xf numFmtId="0" fontId="1" fillId="11" borderId="0" applyNumberFormat="0" applyBorder="0" applyAlignment="0" applyProtection="0"/>
    <xf numFmtId="0" fontId="1" fillId="26" borderId="0" applyNumberFormat="0" applyBorder="0" applyAlignment="0" applyProtection="0"/>
    <xf numFmtId="164" fontId="1" fillId="0" borderId="0" applyFont="0" applyFill="0" applyBorder="0" applyAlignment="0" applyProtection="0"/>
    <xf numFmtId="0" fontId="1" fillId="30" borderId="0" applyNumberFormat="0" applyBorder="0" applyAlignment="0" applyProtection="0"/>
    <xf numFmtId="0" fontId="1" fillId="31"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26" borderId="0" applyNumberFormat="0" applyBorder="0" applyAlignment="0" applyProtection="0"/>
    <xf numFmtId="164" fontId="1" fillId="0" borderId="0" applyFont="0" applyFill="0" applyBorder="0" applyAlignment="0" applyProtection="0"/>
    <xf numFmtId="0" fontId="1" fillId="10" borderId="0" applyNumberFormat="0" applyBorder="0" applyAlignment="0" applyProtection="0"/>
    <xf numFmtId="164" fontId="1" fillId="0" borderId="0" applyFont="0" applyFill="0" applyBorder="0" applyAlignment="0" applyProtection="0"/>
    <xf numFmtId="0" fontId="1" fillId="15"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31" borderId="0" applyNumberFormat="0" applyBorder="0" applyAlignment="0" applyProtection="0"/>
    <xf numFmtId="0" fontId="1" fillId="22"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22" borderId="0" applyNumberFormat="0" applyBorder="0" applyAlignment="0" applyProtection="0"/>
    <xf numFmtId="0" fontId="1" fillId="8" borderId="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6" fontId="1" fillId="0" borderId="0" applyFont="0" applyFill="0" applyBorder="0" applyAlignment="0" applyProtection="0"/>
    <xf numFmtId="0" fontId="1" fillId="8" borderId="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4" applyNumberFormat="0" applyFont="0" applyAlignment="0" applyProtection="0"/>
    <xf numFmtId="0" fontId="1" fillId="8" borderId="4" applyNumberFormat="0" applyFont="0" applyAlignment="0" applyProtection="0"/>
    <xf numFmtId="0" fontId="1" fillId="8" borderId="4" applyNumberFormat="0" applyFont="0" applyAlignment="0" applyProtection="0"/>
    <xf numFmtId="166"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8" borderId="4" applyNumberFormat="0" applyFont="0" applyAlignment="0" applyProtection="0"/>
    <xf numFmtId="0" fontId="1" fillId="15" borderId="0" applyNumberFormat="0" applyBorder="0" applyAlignment="0" applyProtection="0"/>
    <xf numFmtId="0" fontId="1" fillId="14" borderId="0" applyNumberFormat="0" applyBorder="0" applyAlignment="0" applyProtection="0"/>
    <xf numFmtId="0" fontId="1" fillId="8" borderId="4" applyNumberFormat="0" applyFont="0" applyAlignment="0" applyProtection="0"/>
    <xf numFmtId="0" fontId="1" fillId="10"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8" borderId="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8" borderId="4" applyNumberFormat="0" applyFont="0" applyAlignment="0" applyProtection="0"/>
    <xf numFmtId="0" fontId="1" fillId="8" borderId="4"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8" borderId="4" applyNumberFormat="0" applyFont="0" applyAlignment="0" applyProtection="0"/>
    <xf numFmtId="0" fontId="1" fillId="31"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8" borderId="4" applyNumberFormat="0" applyFont="0" applyAlignment="0" applyProtection="0"/>
    <xf numFmtId="0" fontId="1" fillId="8" borderId="4"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18" borderId="0" applyNumberFormat="0" applyBorder="0" applyAlignment="0" applyProtection="0"/>
    <xf numFmtId="0" fontId="1" fillId="31"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8" borderId="4" applyNumberFormat="0" applyFont="0" applyAlignment="0" applyProtection="0"/>
    <xf numFmtId="0" fontId="1" fillId="18" borderId="0" applyNumberFormat="0" applyBorder="0" applyAlignment="0" applyProtection="0"/>
    <xf numFmtId="0" fontId="1" fillId="8" borderId="4" applyNumberFormat="0" applyFont="0" applyAlignment="0" applyProtection="0"/>
    <xf numFmtId="0" fontId="1" fillId="18" borderId="0" applyNumberFormat="0" applyBorder="0" applyAlignment="0" applyProtection="0"/>
    <xf numFmtId="0" fontId="1" fillId="23"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8" borderId="4" applyNumberFormat="0" applyFont="0" applyAlignment="0" applyProtection="0"/>
    <xf numFmtId="0" fontId="1" fillId="15" borderId="0" applyNumberFormat="0" applyBorder="0" applyAlignment="0" applyProtection="0"/>
    <xf numFmtId="0" fontId="1" fillId="10" borderId="0" applyNumberFormat="0" applyBorder="0" applyAlignment="0" applyProtection="0"/>
    <xf numFmtId="0" fontId="1" fillId="8" borderId="4" applyNumberFormat="0" applyFont="0" applyAlignment="0" applyProtection="0"/>
    <xf numFmtId="0" fontId="1" fillId="26" borderId="0" applyNumberFormat="0" applyBorder="0" applyAlignment="0" applyProtection="0"/>
    <xf numFmtId="0" fontId="1" fillId="23" borderId="0" applyNumberFormat="0" applyBorder="0" applyAlignment="0" applyProtection="0"/>
    <xf numFmtId="0" fontId="1" fillId="18"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0"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23" borderId="0" applyNumberFormat="0" applyBorder="0" applyAlignment="0" applyProtection="0"/>
    <xf numFmtId="0" fontId="1" fillId="8" borderId="4" applyNumberFormat="0" applyFont="0" applyAlignment="0" applyProtection="0"/>
    <xf numFmtId="0" fontId="1" fillId="11" borderId="0" applyNumberFormat="0" applyBorder="0" applyAlignment="0" applyProtection="0"/>
    <xf numFmtId="0" fontId="1" fillId="10" borderId="0" applyNumberFormat="0" applyBorder="0" applyAlignment="0" applyProtection="0"/>
    <xf numFmtId="0" fontId="1" fillId="23"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23" borderId="0" applyNumberFormat="0" applyBorder="0" applyAlignment="0" applyProtection="0"/>
    <xf numFmtId="0" fontId="1" fillId="30" borderId="0" applyNumberFormat="0" applyBorder="0" applyAlignment="0" applyProtection="0"/>
    <xf numFmtId="0" fontId="1" fillId="8" borderId="4" applyNumberFormat="0" applyFont="0" applyAlignment="0" applyProtection="0"/>
    <xf numFmtId="0" fontId="1" fillId="3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8" borderId="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6" fontId="1" fillId="0" borderId="0" applyFont="0" applyFill="0" applyBorder="0" applyAlignment="0" applyProtection="0"/>
    <xf numFmtId="0" fontId="1" fillId="8" borderId="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4" applyNumberFormat="0" applyFont="0" applyAlignment="0" applyProtection="0"/>
    <xf numFmtId="0" fontId="1" fillId="8" borderId="4" applyNumberFormat="0" applyFont="0" applyAlignment="0" applyProtection="0"/>
    <xf numFmtId="0" fontId="1" fillId="8" borderId="4" applyNumberFormat="0" applyFont="0" applyAlignment="0" applyProtection="0"/>
    <xf numFmtId="166"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19"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5"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8" borderId="4" applyNumberFormat="0" applyFont="0" applyAlignment="0" applyProtection="0"/>
    <xf numFmtId="0" fontId="1" fillId="15"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8" borderId="4" applyNumberFormat="0" applyFont="0" applyAlignment="0" applyProtection="0"/>
    <xf numFmtId="0" fontId="1" fillId="19" borderId="0" applyNumberFormat="0" applyBorder="0" applyAlignment="0" applyProtection="0"/>
    <xf numFmtId="0" fontId="1" fillId="10"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8" borderId="4" applyNumberFormat="0" applyFont="0" applyAlignment="0" applyProtection="0"/>
    <xf numFmtId="164" fontId="1" fillId="0" borderId="0" applyFont="0" applyFill="0" applyBorder="0" applyAlignment="0" applyProtection="0"/>
    <xf numFmtId="0" fontId="1" fillId="27" borderId="0" applyNumberFormat="0" applyBorder="0" applyAlignment="0" applyProtection="0"/>
    <xf numFmtId="0" fontId="1" fillId="26"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31" borderId="0" applyNumberFormat="0" applyBorder="0" applyAlignment="0" applyProtection="0"/>
    <xf numFmtId="164" fontId="1" fillId="0" borderId="0" applyFont="0" applyFill="0" applyBorder="0" applyAlignment="0" applyProtection="0"/>
    <xf numFmtId="0" fontId="1" fillId="18"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8" borderId="4" applyNumberFormat="0" applyFont="0" applyAlignment="0" applyProtection="0"/>
    <xf numFmtId="0" fontId="1" fillId="8" borderId="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6" fontId="1" fillId="0" borderId="0" applyFont="0" applyFill="0" applyBorder="0" applyAlignment="0" applyProtection="0"/>
    <xf numFmtId="0" fontId="1" fillId="8" borderId="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4" applyNumberFormat="0" applyFont="0" applyAlignment="0" applyProtection="0"/>
    <xf numFmtId="0" fontId="1" fillId="8" borderId="4" applyNumberFormat="0" applyFont="0" applyAlignment="0" applyProtection="0"/>
    <xf numFmtId="0" fontId="1" fillId="8" borderId="4" applyNumberFormat="0" applyFont="0" applyAlignment="0" applyProtection="0"/>
    <xf numFmtId="166"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8" borderId="4" applyNumberFormat="0" applyFont="0" applyAlignment="0" applyProtection="0"/>
    <xf numFmtId="0" fontId="1" fillId="18" borderId="0" applyNumberFormat="0" applyBorder="0" applyAlignment="0" applyProtection="0"/>
    <xf numFmtId="0" fontId="1" fillId="30"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8" borderId="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8" borderId="4" applyNumberFormat="0" applyFont="0" applyAlignment="0" applyProtection="0"/>
    <xf numFmtId="0" fontId="1" fillId="8" borderId="4"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8" borderId="4" applyNumberFormat="0" applyFont="0" applyAlignment="0" applyProtection="0"/>
    <xf numFmtId="0" fontId="1" fillId="31"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8" borderId="4" applyNumberFormat="0" applyFont="0" applyAlignment="0" applyProtection="0"/>
    <xf numFmtId="0" fontId="1" fillId="8" borderId="4"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27"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8" borderId="4" applyNumberFormat="0" applyFont="0" applyAlignment="0" applyProtection="0"/>
    <xf numFmtId="164" fontId="1" fillId="0" borderId="0" applyFont="0" applyFill="0" applyBorder="0" applyAlignment="0" applyProtection="0"/>
    <xf numFmtId="0" fontId="1" fillId="26"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8" borderId="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6" fontId="1" fillId="0" borderId="0" applyFont="0" applyFill="0" applyBorder="0" applyAlignment="0" applyProtection="0"/>
    <xf numFmtId="0" fontId="1" fillId="8" borderId="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4" applyNumberFormat="0" applyFont="0" applyAlignment="0" applyProtection="0"/>
    <xf numFmtId="0" fontId="1" fillId="8" borderId="4" applyNumberFormat="0" applyFont="0" applyAlignment="0" applyProtection="0"/>
    <xf numFmtId="0" fontId="1" fillId="8" borderId="4" applyNumberFormat="0" applyFont="0" applyAlignment="0" applyProtection="0"/>
    <xf numFmtId="166"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8" borderId="4" applyNumberFormat="0" applyFont="0" applyAlignment="0" applyProtection="0"/>
    <xf numFmtId="0" fontId="1" fillId="18" borderId="0" applyNumberFormat="0" applyBorder="0" applyAlignment="0" applyProtection="0"/>
    <xf numFmtId="0" fontId="1" fillId="30"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8" borderId="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8" borderId="4" applyNumberFormat="0" applyFont="0" applyAlignment="0" applyProtection="0"/>
    <xf numFmtId="0" fontId="1" fillId="8" borderId="4"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8" borderId="4" applyNumberFormat="0" applyFont="0" applyAlignment="0" applyProtection="0"/>
    <xf numFmtId="0" fontId="1" fillId="31"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8" borderId="4" applyNumberFormat="0" applyFont="0" applyAlignment="0" applyProtection="0"/>
    <xf numFmtId="0" fontId="1" fillId="8" borderId="4"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27"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8" borderId="4" applyNumberFormat="0" applyFont="0" applyAlignment="0" applyProtection="0"/>
    <xf numFmtId="164" fontId="1" fillId="0" borderId="0" applyFont="0" applyFill="0" applyBorder="0" applyAlignment="0" applyProtection="0"/>
    <xf numFmtId="0" fontId="1" fillId="26"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8" borderId="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6" fontId="1" fillId="0" borderId="0" applyFont="0" applyFill="0" applyBorder="0" applyAlignment="0" applyProtection="0"/>
    <xf numFmtId="0" fontId="1" fillId="8" borderId="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4" applyNumberFormat="0" applyFont="0" applyAlignment="0" applyProtection="0"/>
    <xf numFmtId="0" fontId="1" fillId="8" borderId="4" applyNumberFormat="0" applyFont="0" applyAlignment="0" applyProtection="0"/>
    <xf numFmtId="0" fontId="1" fillId="8" borderId="4" applyNumberFormat="0" applyFont="0" applyAlignment="0" applyProtection="0"/>
    <xf numFmtId="166"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8" borderId="4" applyNumberFormat="0" applyFont="0" applyAlignment="0" applyProtection="0"/>
    <xf numFmtId="0" fontId="1" fillId="18" borderId="0" applyNumberFormat="0" applyBorder="0" applyAlignment="0" applyProtection="0"/>
    <xf numFmtId="0" fontId="1" fillId="30"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8" borderId="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8" borderId="4" applyNumberFormat="0" applyFont="0" applyAlignment="0" applyProtection="0"/>
    <xf numFmtId="0" fontId="1" fillId="8" borderId="4"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1" fontId="3" fillId="0" borderId="12" applyNumberFormat="0" applyFont="0" applyFill="0" applyAlignment="0" applyProtection="0"/>
    <xf numFmtId="0" fontId="20" fillId="34" borderId="6" applyNumberFormat="0" applyAlignment="0">
      <protection locked="0"/>
    </xf>
    <xf numFmtId="0" fontId="1" fillId="36" borderId="6" applyNumberFormat="0" applyAlignment="0"/>
    <xf numFmtId="0" fontId="21" fillId="35" borderId="6" applyNumberFormat="0">
      <alignment horizontal="centerContinuous" wrapText="1"/>
    </xf>
    <xf numFmtId="181" fontId="14" fillId="0" borderId="0" applyFont="0" applyFill="0" applyBorder="0" applyAlignment="0" applyProtection="0">
      <alignment horizontal="left"/>
      <protection locked="0"/>
    </xf>
    <xf numFmtId="9" fontId="1" fillId="0" borderId="0" applyFont="0" applyFill="0" applyBorder="0" applyAlignment="0" applyProtection="0"/>
    <xf numFmtId="172" fontId="1" fillId="36" borderId="11" applyNumberFormat="0" applyFont="0" applyFill="0" applyAlignment="0" applyProtection="0"/>
    <xf numFmtId="171" fontId="3" fillId="0" borderId="0" applyFont="0" applyFill="0" applyBorder="0" applyAlignment="0" applyProtection="0"/>
    <xf numFmtId="176" fontId="22" fillId="34" borderId="6" applyNumberFormat="0" applyFill="0" applyAlignment="0"/>
    <xf numFmtId="181" fontId="15" fillId="0" borderId="0" applyFill="0" applyProtection="0">
      <alignment horizontal="left" indent="1"/>
    </xf>
    <xf numFmtId="181" fontId="46" fillId="0" borderId="0" applyFont="0" applyFill="0" applyBorder="0" applyAlignment="0" applyProtection="0">
      <alignment horizontal="left"/>
      <protection locked="0"/>
    </xf>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31" borderId="0" applyNumberFormat="0" applyBorder="0" applyAlignment="0" applyProtection="0"/>
    <xf numFmtId="0" fontId="1" fillId="8" borderId="4" applyNumberFormat="0" applyFont="0" applyAlignment="0" applyProtection="0"/>
    <xf numFmtId="0" fontId="1" fillId="15"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8" borderId="4" applyNumberFormat="0" applyFont="0" applyAlignment="0" applyProtection="0"/>
    <xf numFmtId="0" fontId="1" fillId="8" borderId="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8" borderId="4" applyNumberFormat="0" applyFont="0" applyAlignment="0" applyProtection="0"/>
    <xf numFmtId="0" fontId="1" fillId="8" borderId="4"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8" borderId="4" applyNumberFormat="0" applyFont="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8" borderId="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8" borderId="4" applyNumberFormat="0" applyFont="0" applyAlignment="0" applyProtection="0"/>
    <xf numFmtId="0" fontId="1" fillId="8" borderId="4"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8" borderId="4" applyNumberFormat="0" applyFont="0" applyAlignment="0" applyProtection="0"/>
    <xf numFmtId="0" fontId="1" fillId="31"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8" borderId="4" applyNumberFormat="0" applyFont="0" applyAlignment="0" applyProtection="0"/>
    <xf numFmtId="0" fontId="1" fillId="8" borderId="4"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6" fontId="1" fillId="0" borderId="0" applyFont="0" applyFill="0" applyBorder="0" applyAlignment="0" applyProtection="0"/>
    <xf numFmtId="0" fontId="1" fillId="8" borderId="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4" applyNumberFormat="0" applyFont="0" applyAlignment="0" applyProtection="0"/>
    <xf numFmtId="0" fontId="1" fillId="8" borderId="4" applyNumberFormat="0" applyFont="0" applyAlignment="0" applyProtection="0"/>
    <xf numFmtId="0" fontId="1" fillId="8" borderId="4" applyNumberFormat="0" applyFont="0" applyAlignment="0" applyProtection="0"/>
    <xf numFmtId="166"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8" borderId="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6" fontId="1" fillId="0" borderId="0" applyFont="0" applyFill="0" applyBorder="0" applyAlignment="0" applyProtection="0"/>
    <xf numFmtId="0" fontId="1" fillId="8" borderId="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4" applyNumberFormat="0" applyFont="0" applyAlignment="0" applyProtection="0"/>
    <xf numFmtId="0" fontId="1" fillId="8" borderId="4" applyNumberFormat="0" applyFont="0" applyAlignment="0" applyProtection="0"/>
    <xf numFmtId="0" fontId="1" fillId="8" borderId="4" applyNumberFormat="0" applyFont="0" applyAlignment="0" applyProtection="0"/>
    <xf numFmtId="166"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19"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8" borderId="4" applyNumberFormat="0" applyFont="0" applyAlignment="0" applyProtection="0"/>
    <xf numFmtId="0" fontId="1" fillId="23" borderId="0" applyNumberFormat="0" applyBorder="0" applyAlignment="0" applyProtection="0"/>
    <xf numFmtId="0" fontId="1" fillId="18" borderId="0" applyNumberFormat="0" applyBorder="0" applyAlignment="0" applyProtection="0"/>
    <xf numFmtId="0" fontId="1" fillId="8" borderId="4" applyNumberFormat="0" applyFont="0" applyAlignment="0" applyProtection="0"/>
    <xf numFmtId="0" fontId="1" fillId="27"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8" borderId="4" applyNumberFormat="0" applyFont="0" applyAlignment="0" applyProtection="0"/>
    <xf numFmtId="0" fontId="1" fillId="18"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8" borderId="4" applyNumberFormat="0" applyFont="0" applyAlignment="0" applyProtection="0"/>
    <xf numFmtId="0" fontId="1" fillId="15" borderId="0" applyNumberFormat="0" applyBorder="0" applyAlignment="0" applyProtection="0"/>
    <xf numFmtId="0" fontId="1" fillId="10"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31" borderId="0" applyNumberFormat="0" applyBorder="0" applyAlignment="0" applyProtection="0"/>
    <xf numFmtId="0" fontId="1" fillId="23" borderId="0" applyNumberFormat="0" applyBorder="0" applyAlignment="0" applyProtection="0"/>
    <xf numFmtId="0" fontId="1" fillId="11"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26"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19" borderId="0" applyNumberFormat="0" applyBorder="0" applyAlignment="0" applyProtection="0"/>
    <xf numFmtId="0" fontId="1" fillId="8" borderId="4" applyNumberFormat="0" applyFont="0" applyAlignment="0" applyProtection="0"/>
    <xf numFmtId="0" fontId="1" fillId="22"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8" borderId="4" applyNumberFormat="0" applyFont="0" applyAlignment="0" applyProtection="0"/>
    <xf numFmtId="0" fontId="1" fillId="10" borderId="0" applyNumberFormat="0" applyBorder="0" applyAlignment="0" applyProtection="0"/>
    <xf numFmtId="0" fontId="1" fillId="30" borderId="0" applyNumberFormat="0" applyBorder="0" applyAlignment="0" applyProtection="0"/>
    <xf numFmtId="0" fontId="1" fillId="8" borderId="4" applyNumberFormat="0" applyFont="0" applyAlignment="0" applyProtection="0"/>
    <xf numFmtId="0" fontId="1" fillId="27" borderId="0" applyNumberFormat="0" applyBorder="0" applyAlignment="0" applyProtection="0"/>
    <xf numFmtId="0" fontId="1" fillId="11" borderId="0" applyNumberFormat="0" applyBorder="0" applyAlignment="0" applyProtection="0"/>
    <xf numFmtId="0" fontId="1" fillId="8" borderId="4" applyNumberFormat="0" applyFont="0" applyAlignment="0" applyProtection="0"/>
    <xf numFmtId="0" fontId="1" fillId="11"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8" borderId="4" applyNumberFormat="0" applyFont="0" applyAlignment="0" applyProtection="0"/>
    <xf numFmtId="0" fontId="1" fillId="11" borderId="0" applyNumberFormat="0" applyBorder="0" applyAlignment="0" applyProtection="0"/>
    <xf numFmtId="0" fontId="1" fillId="11"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22" borderId="0" applyNumberFormat="0" applyBorder="0" applyAlignment="0" applyProtection="0"/>
    <xf numFmtId="0" fontId="1" fillId="11"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10"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10"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8" borderId="4" applyNumberFormat="0" applyFont="0" applyAlignment="0" applyProtection="0"/>
    <xf numFmtId="0" fontId="1" fillId="8" borderId="4" applyNumberFormat="0" applyFont="0" applyAlignment="0" applyProtection="0"/>
    <xf numFmtId="0" fontId="1" fillId="15"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11" borderId="0" applyNumberFormat="0" applyBorder="0" applyAlignment="0" applyProtection="0"/>
    <xf numFmtId="0" fontId="1" fillId="26"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31"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27" borderId="0" applyNumberFormat="0" applyBorder="0" applyAlignment="0" applyProtection="0"/>
    <xf numFmtId="0" fontId="1" fillId="19" borderId="0" applyNumberFormat="0" applyBorder="0" applyAlignment="0" applyProtection="0"/>
    <xf numFmtId="0" fontId="1" fillId="11"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8" borderId="4" applyNumberFormat="0" applyFont="0" applyAlignment="0" applyProtection="0"/>
    <xf numFmtId="0" fontId="1" fillId="14" borderId="0" applyNumberFormat="0" applyBorder="0" applyAlignment="0" applyProtection="0"/>
    <xf numFmtId="0" fontId="1" fillId="23" borderId="0" applyNumberFormat="0" applyBorder="0" applyAlignment="0" applyProtection="0"/>
    <xf numFmtId="0" fontId="1" fillId="8" borderId="4" applyNumberFormat="0" applyFont="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4" borderId="0" applyNumberFormat="0" applyBorder="0" applyAlignment="0" applyProtection="0"/>
    <xf numFmtId="0" fontId="1" fillId="8" borderId="4" applyNumberFormat="0" applyFont="0" applyAlignment="0" applyProtection="0"/>
    <xf numFmtId="0" fontId="1" fillId="11" borderId="0" applyNumberFormat="0" applyBorder="0" applyAlignment="0" applyProtection="0"/>
    <xf numFmtId="0" fontId="1" fillId="10"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31" borderId="0" applyNumberFormat="0" applyBorder="0" applyAlignment="0" applyProtection="0"/>
    <xf numFmtId="0" fontId="1" fillId="8" borderId="4" applyNumberFormat="0" applyFont="0" applyAlignment="0" applyProtection="0"/>
    <xf numFmtId="164" fontId="1" fillId="0" borderId="0" applyFont="0" applyFill="0" applyBorder="0" applyAlignment="0" applyProtection="0"/>
    <xf numFmtId="0" fontId="1" fillId="22"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23"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27"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8" borderId="4" applyNumberFormat="0" applyFont="0" applyAlignment="0" applyProtection="0"/>
    <xf numFmtId="0" fontId="1" fillId="11" borderId="0" applyNumberFormat="0" applyBorder="0" applyAlignment="0" applyProtection="0"/>
    <xf numFmtId="0" fontId="1" fillId="23" borderId="0" applyNumberFormat="0" applyBorder="0" applyAlignment="0" applyProtection="0"/>
    <xf numFmtId="164" fontId="1" fillId="0" borderId="0" applyFont="0" applyFill="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11" borderId="0" applyNumberFormat="0" applyBorder="0" applyAlignment="0" applyProtection="0"/>
    <xf numFmtId="0" fontId="1" fillId="26"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31" borderId="0" applyNumberFormat="0" applyBorder="0" applyAlignment="0" applyProtection="0"/>
    <xf numFmtId="0" fontId="1" fillId="26"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8" borderId="4" applyNumberFormat="0" applyFont="0" applyAlignment="0" applyProtection="0"/>
    <xf numFmtId="0" fontId="1" fillId="31" borderId="0" applyNumberFormat="0" applyBorder="0" applyAlignment="0" applyProtection="0"/>
    <xf numFmtId="0" fontId="1" fillId="22"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11" borderId="0" applyNumberFormat="0" applyBorder="0" applyAlignment="0" applyProtection="0"/>
    <xf numFmtId="0" fontId="1" fillId="8" borderId="4" applyNumberFormat="0" applyFont="0" applyAlignment="0" applyProtection="0"/>
    <xf numFmtId="0" fontId="1" fillId="14" borderId="0" applyNumberFormat="0" applyBorder="0" applyAlignment="0" applyProtection="0"/>
    <xf numFmtId="0" fontId="1" fillId="8" borderId="4" applyNumberFormat="0" applyFont="0" applyAlignment="0" applyProtection="0"/>
    <xf numFmtId="0" fontId="1" fillId="11"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8" borderId="0" applyNumberFormat="0" applyBorder="0" applyAlignment="0" applyProtection="0"/>
    <xf numFmtId="0" fontId="1" fillId="23"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8" borderId="4" applyNumberFormat="0" applyFont="0" applyAlignment="0" applyProtection="0"/>
    <xf numFmtId="0" fontId="1" fillId="27" borderId="0" applyNumberFormat="0" applyBorder="0" applyAlignment="0" applyProtection="0"/>
    <xf numFmtId="0" fontId="1" fillId="18" borderId="0" applyNumberFormat="0" applyBorder="0" applyAlignment="0" applyProtection="0"/>
    <xf numFmtId="0" fontId="1" fillId="8" borderId="4" applyNumberFormat="0" applyFont="0" applyAlignment="0" applyProtection="0"/>
    <xf numFmtId="0" fontId="1" fillId="14"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30" borderId="0" applyNumberFormat="0" applyBorder="0" applyAlignment="0" applyProtection="0"/>
    <xf numFmtId="0" fontId="1" fillId="14"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23"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164" fontId="1" fillId="0" borderId="0" applyFont="0" applyFill="0" applyBorder="0" applyAlignment="0" applyProtection="0"/>
    <xf numFmtId="0" fontId="1" fillId="19" borderId="0" applyNumberFormat="0" applyBorder="0" applyAlignment="0" applyProtection="0"/>
    <xf numFmtId="0" fontId="1" fillId="11" borderId="0" applyNumberFormat="0" applyBorder="0" applyAlignment="0" applyProtection="0"/>
    <xf numFmtId="0" fontId="1" fillId="8" borderId="4" applyNumberFormat="0" applyFont="0" applyAlignment="0" applyProtection="0"/>
    <xf numFmtId="0" fontId="1" fillId="2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8" borderId="4" applyNumberFormat="0" applyFont="0" applyAlignment="0" applyProtection="0"/>
    <xf numFmtId="0" fontId="1" fillId="8" borderId="4"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8" borderId="4" applyNumberFormat="0" applyFont="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8" borderId="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8" borderId="4" applyNumberFormat="0" applyFont="0" applyAlignment="0" applyProtection="0"/>
    <xf numFmtId="0" fontId="1" fillId="8" borderId="4"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8" borderId="4" applyNumberFormat="0" applyFont="0" applyAlignment="0" applyProtection="0"/>
    <xf numFmtId="0" fontId="1" fillId="31"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19" borderId="0" applyNumberFormat="0" applyBorder="0" applyAlignment="0" applyProtection="0"/>
    <xf numFmtId="0" fontId="1" fillId="8" borderId="4" applyNumberFormat="0" applyFont="0" applyAlignment="0" applyProtection="0"/>
    <xf numFmtId="0" fontId="1" fillId="8" borderId="4"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18"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8" borderId="4" applyNumberFormat="0" applyFont="0" applyAlignment="0" applyProtection="0"/>
    <xf numFmtId="0" fontId="1" fillId="18" borderId="0" applyNumberFormat="0" applyBorder="0" applyAlignment="0" applyProtection="0"/>
    <xf numFmtId="0" fontId="1" fillId="23"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8" borderId="4" applyNumberFormat="0" applyFont="0" applyAlignment="0" applyProtection="0"/>
    <xf numFmtId="0" fontId="1" fillId="23"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8" borderId="4" applyNumberFormat="0" applyFont="0" applyAlignment="0" applyProtection="0"/>
    <xf numFmtId="0" fontId="1" fillId="26" borderId="0" applyNumberFormat="0" applyBorder="0" applyAlignment="0" applyProtection="0"/>
    <xf numFmtId="0" fontId="1" fillId="8" borderId="4" applyNumberFormat="0" applyFont="0" applyAlignment="0" applyProtection="0"/>
    <xf numFmtId="0" fontId="1" fillId="27" borderId="0" applyNumberFormat="0" applyBorder="0" applyAlignment="0" applyProtection="0"/>
    <xf numFmtId="0" fontId="1" fillId="26"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8" borderId="4" applyNumberFormat="0" applyFont="0" applyAlignment="0" applyProtection="0"/>
    <xf numFmtId="0" fontId="1" fillId="14"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8" borderId="4" applyNumberFormat="0" applyFont="0" applyAlignment="0" applyProtection="0"/>
    <xf numFmtId="0" fontId="1" fillId="11"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23" borderId="0" applyNumberFormat="0" applyBorder="0" applyAlignment="0" applyProtection="0"/>
    <xf numFmtId="0" fontId="1" fillId="8" borderId="4" applyNumberFormat="0" applyFont="0" applyAlignment="0" applyProtection="0"/>
    <xf numFmtId="0" fontId="1" fillId="22"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23"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8" borderId="4" applyNumberFormat="0" applyFont="0" applyAlignment="0" applyProtection="0"/>
    <xf numFmtId="0" fontId="1" fillId="30" borderId="0" applyNumberFormat="0" applyBorder="0" applyAlignment="0" applyProtection="0"/>
    <xf numFmtId="0" fontId="1" fillId="8" borderId="4" applyNumberFormat="0" applyFont="0" applyAlignment="0" applyProtection="0"/>
    <xf numFmtId="0" fontId="1" fillId="3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0" borderId="0" applyNumberFormat="0" applyBorder="0" applyAlignment="0" applyProtection="0"/>
    <xf numFmtId="164" fontId="1" fillId="0" borderId="0" applyFont="0" applyFill="0" applyBorder="0" applyAlignment="0" applyProtection="0"/>
    <xf numFmtId="0" fontId="1" fillId="11" borderId="0" applyNumberFormat="0" applyBorder="0" applyAlignment="0" applyProtection="0"/>
    <xf numFmtId="0" fontId="1" fillId="10"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8" borderId="4" applyNumberFormat="0" applyFont="0" applyAlignment="0" applyProtection="0"/>
    <xf numFmtId="164" fontId="1" fillId="0" borderId="0" applyFont="0" applyFill="0" applyBorder="0" applyAlignment="0" applyProtection="0"/>
    <xf numFmtId="0" fontId="1" fillId="10" borderId="0" applyNumberFormat="0" applyBorder="0" applyAlignment="0" applyProtection="0"/>
    <xf numFmtId="0" fontId="1" fillId="8" borderId="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6" fontId="1" fillId="0" borderId="0" applyFont="0" applyFill="0" applyBorder="0" applyAlignment="0" applyProtection="0"/>
    <xf numFmtId="0" fontId="1" fillId="8" borderId="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4" applyNumberFormat="0" applyFont="0" applyAlignment="0" applyProtection="0"/>
    <xf numFmtId="0" fontId="1" fillId="8" borderId="4" applyNumberFormat="0" applyFont="0" applyAlignment="0" applyProtection="0"/>
    <xf numFmtId="0" fontId="1" fillId="8" borderId="4" applyNumberFormat="0" applyFont="0" applyAlignment="0" applyProtection="0"/>
    <xf numFmtId="166"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5"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8" borderId="4" applyNumberFormat="0" applyFont="0" applyAlignment="0" applyProtection="0"/>
    <xf numFmtId="0" fontId="1" fillId="15"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8" borderId="4" applyNumberFormat="0" applyFont="0" applyAlignment="0" applyProtection="0"/>
    <xf numFmtId="0" fontId="1" fillId="8" borderId="4" applyNumberFormat="0" applyFont="0" applyAlignment="0" applyProtection="0"/>
    <xf numFmtId="164" fontId="1" fillId="0" borderId="0" applyFont="0" applyFill="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2"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8" borderId="0" applyNumberFormat="0" applyBorder="0" applyAlignment="0" applyProtection="0"/>
    <xf numFmtId="164" fontId="1" fillId="0" borderId="0" applyFont="0" applyFill="0" applyBorder="0" applyAlignment="0" applyProtection="0"/>
    <xf numFmtId="0" fontId="1" fillId="8" borderId="4" applyNumberFormat="0" applyFont="0" applyAlignment="0" applyProtection="0"/>
    <xf numFmtId="0" fontId="1" fillId="19" borderId="0" applyNumberFormat="0" applyBorder="0" applyAlignment="0" applyProtection="0"/>
    <xf numFmtId="0" fontId="1" fillId="26" borderId="0" applyNumberFormat="0" applyBorder="0" applyAlignment="0" applyProtection="0"/>
    <xf numFmtId="164" fontId="1" fillId="0" borderId="0" applyFont="0" applyFill="0" applyBorder="0" applyAlignment="0" applyProtection="0"/>
    <xf numFmtId="0" fontId="1" fillId="11" borderId="0" applyNumberFormat="0" applyBorder="0" applyAlignment="0" applyProtection="0"/>
    <xf numFmtId="0" fontId="1" fillId="26" borderId="0" applyNumberFormat="0" applyBorder="0" applyAlignment="0" applyProtection="0"/>
    <xf numFmtId="164" fontId="1" fillId="0" borderId="0" applyFont="0" applyFill="0" applyBorder="0" applyAlignment="0" applyProtection="0"/>
    <xf numFmtId="0" fontId="1" fillId="30" borderId="0" applyNumberFormat="0" applyBorder="0" applyAlignment="0" applyProtection="0"/>
    <xf numFmtId="0" fontId="1" fillId="31"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26" borderId="0" applyNumberFormat="0" applyBorder="0" applyAlignment="0" applyProtection="0"/>
    <xf numFmtId="164" fontId="1" fillId="0" borderId="0" applyFont="0" applyFill="0" applyBorder="0" applyAlignment="0" applyProtection="0"/>
    <xf numFmtId="0" fontId="1" fillId="10" borderId="0" applyNumberFormat="0" applyBorder="0" applyAlignment="0" applyProtection="0"/>
    <xf numFmtId="164" fontId="1" fillId="0" borderId="0" applyFont="0" applyFill="0" applyBorder="0" applyAlignment="0" applyProtection="0"/>
    <xf numFmtId="0" fontId="1" fillId="15"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31" borderId="0" applyNumberFormat="0" applyBorder="0" applyAlignment="0" applyProtection="0"/>
    <xf numFmtId="0" fontId="1" fillId="22"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22" borderId="0" applyNumberFormat="0" applyBorder="0" applyAlignment="0" applyProtection="0"/>
    <xf numFmtId="0" fontId="1" fillId="8" borderId="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6" fontId="1" fillId="0" borderId="0" applyFont="0" applyFill="0" applyBorder="0" applyAlignment="0" applyProtection="0"/>
    <xf numFmtId="0" fontId="1" fillId="8" borderId="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4" applyNumberFormat="0" applyFont="0" applyAlignment="0" applyProtection="0"/>
    <xf numFmtId="0" fontId="1" fillId="8" borderId="4" applyNumberFormat="0" applyFont="0" applyAlignment="0" applyProtection="0"/>
    <xf numFmtId="0" fontId="1" fillId="8" borderId="4" applyNumberFormat="0" applyFont="0" applyAlignment="0" applyProtection="0"/>
    <xf numFmtId="166"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8" borderId="4" applyNumberFormat="0" applyFont="0" applyAlignment="0" applyProtection="0"/>
    <xf numFmtId="0" fontId="1" fillId="15" borderId="0" applyNumberFormat="0" applyBorder="0" applyAlignment="0" applyProtection="0"/>
    <xf numFmtId="0" fontId="1" fillId="14" borderId="0" applyNumberFormat="0" applyBorder="0" applyAlignment="0" applyProtection="0"/>
    <xf numFmtId="0" fontId="1" fillId="8" borderId="4" applyNumberFormat="0" applyFont="0" applyAlignment="0" applyProtection="0"/>
    <xf numFmtId="0" fontId="1" fillId="10"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8" borderId="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8" borderId="4" applyNumberFormat="0" applyFont="0" applyAlignment="0" applyProtection="0"/>
    <xf numFmtId="0" fontId="1" fillId="8" borderId="4"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8" borderId="4" applyNumberFormat="0" applyFont="0" applyAlignment="0" applyProtection="0"/>
    <xf numFmtId="0" fontId="1" fillId="31"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8" borderId="4" applyNumberFormat="0" applyFont="0" applyAlignment="0" applyProtection="0"/>
    <xf numFmtId="0" fontId="1" fillId="8" borderId="4"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18" borderId="0" applyNumberFormat="0" applyBorder="0" applyAlignment="0" applyProtection="0"/>
    <xf numFmtId="0" fontId="1" fillId="31"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8" borderId="4" applyNumberFormat="0" applyFont="0" applyAlignment="0" applyProtection="0"/>
    <xf numFmtId="0" fontId="1" fillId="18" borderId="0" applyNumberFormat="0" applyBorder="0" applyAlignment="0" applyProtection="0"/>
    <xf numFmtId="0" fontId="1" fillId="8" borderId="4" applyNumberFormat="0" applyFont="0" applyAlignment="0" applyProtection="0"/>
    <xf numFmtId="0" fontId="1" fillId="18" borderId="0" applyNumberFormat="0" applyBorder="0" applyAlignment="0" applyProtection="0"/>
    <xf numFmtId="0" fontId="1" fillId="23"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8" borderId="4" applyNumberFormat="0" applyFont="0" applyAlignment="0" applyProtection="0"/>
    <xf numFmtId="0" fontId="1" fillId="15" borderId="0" applyNumberFormat="0" applyBorder="0" applyAlignment="0" applyProtection="0"/>
    <xf numFmtId="0" fontId="1" fillId="10" borderId="0" applyNumberFormat="0" applyBorder="0" applyAlignment="0" applyProtection="0"/>
    <xf numFmtId="0" fontId="1" fillId="8" borderId="4" applyNumberFormat="0" applyFont="0" applyAlignment="0" applyProtection="0"/>
    <xf numFmtId="0" fontId="1" fillId="26" borderId="0" applyNumberFormat="0" applyBorder="0" applyAlignment="0" applyProtection="0"/>
    <xf numFmtId="0" fontId="1" fillId="23" borderId="0" applyNumberFormat="0" applyBorder="0" applyAlignment="0" applyProtection="0"/>
    <xf numFmtId="0" fontId="1" fillId="18"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0"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23" borderId="0" applyNumberFormat="0" applyBorder="0" applyAlignment="0" applyProtection="0"/>
    <xf numFmtId="0" fontId="1" fillId="8" borderId="4" applyNumberFormat="0" applyFont="0" applyAlignment="0" applyProtection="0"/>
    <xf numFmtId="0" fontId="1" fillId="11" borderId="0" applyNumberFormat="0" applyBorder="0" applyAlignment="0" applyProtection="0"/>
    <xf numFmtId="0" fontId="1" fillId="10" borderId="0" applyNumberFormat="0" applyBorder="0" applyAlignment="0" applyProtection="0"/>
    <xf numFmtId="0" fontId="1" fillId="23"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23" borderId="0" applyNumberFormat="0" applyBorder="0" applyAlignment="0" applyProtection="0"/>
    <xf numFmtId="0" fontId="1" fillId="30" borderId="0" applyNumberFormat="0" applyBorder="0" applyAlignment="0" applyProtection="0"/>
    <xf numFmtId="0" fontId="1" fillId="8" borderId="4" applyNumberFormat="0" applyFont="0" applyAlignment="0" applyProtection="0"/>
    <xf numFmtId="0" fontId="1" fillId="3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8" borderId="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6" fontId="1" fillId="0" borderId="0" applyFont="0" applyFill="0" applyBorder="0" applyAlignment="0" applyProtection="0"/>
    <xf numFmtId="0" fontId="1" fillId="8" borderId="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4" applyNumberFormat="0" applyFont="0" applyAlignment="0" applyProtection="0"/>
    <xf numFmtId="0" fontId="1" fillId="8" borderId="4" applyNumberFormat="0" applyFont="0" applyAlignment="0" applyProtection="0"/>
    <xf numFmtId="0" fontId="1" fillId="8" borderId="4" applyNumberFormat="0" applyFont="0" applyAlignment="0" applyProtection="0"/>
    <xf numFmtId="166"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19"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5"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8" borderId="4" applyNumberFormat="0" applyFont="0" applyAlignment="0" applyProtection="0"/>
    <xf numFmtId="0" fontId="1" fillId="15"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8" borderId="4" applyNumberFormat="0" applyFont="0" applyAlignment="0" applyProtection="0"/>
    <xf numFmtId="0" fontId="1" fillId="19" borderId="0" applyNumberFormat="0" applyBorder="0" applyAlignment="0" applyProtection="0"/>
    <xf numFmtId="0" fontId="1" fillId="10"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8" borderId="4" applyNumberFormat="0" applyFont="0" applyAlignment="0" applyProtection="0"/>
    <xf numFmtId="164" fontId="1" fillId="0" borderId="0" applyFont="0" applyFill="0" applyBorder="0" applyAlignment="0" applyProtection="0"/>
    <xf numFmtId="0" fontId="1" fillId="27" borderId="0" applyNumberFormat="0" applyBorder="0" applyAlignment="0" applyProtection="0"/>
    <xf numFmtId="0" fontId="1" fillId="26"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31" borderId="0" applyNumberFormat="0" applyBorder="0" applyAlignment="0" applyProtection="0"/>
    <xf numFmtId="164" fontId="1" fillId="0" borderId="0" applyFont="0" applyFill="0" applyBorder="0" applyAlignment="0" applyProtection="0"/>
    <xf numFmtId="0" fontId="1" fillId="18"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8" borderId="4" applyNumberFormat="0" applyFont="0" applyAlignment="0" applyProtection="0"/>
    <xf numFmtId="0" fontId="1" fillId="8" borderId="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6" fontId="1" fillId="0" borderId="0" applyFont="0" applyFill="0" applyBorder="0" applyAlignment="0" applyProtection="0"/>
    <xf numFmtId="0" fontId="1" fillId="8" borderId="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4" applyNumberFormat="0" applyFont="0" applyAlignment="0" applyProtection="0"/>
    <xf numFmtId="0" fontId="1" fillId="8" borderId="4" applyNumberFormat="0" applyFont="0" applyAlignment="0" applyProtection="0"/>
    <xf numFmtId="0" fontId="1" fillId="8" borderId="4" applyNumberFormat="0" applyFont="0" applyAlignment="0" applyProtection="0"/>
    <xf numFmtId="166"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8" borderId="4" applyNumberFormat="0" applyFont="0" applyAlignment="0" applyProtection="0"/>
    <xf numFmtId="0" fontId="1" fillId="18" borderId="0" applyNumberFormat="0" applyBorder="0" applyAlignment="0" applyProtection="0"/>
    <xf numFmtId="0" fontId="1" fillId="30"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8" borderId="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8" borderId="4" applyNumberFormat="0" applyFont="0" applyAlignment="0" applyProtection="0"/>
    <xf numFmtId="0" fontId="1" fillId="8" borderId="4"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8" borderId="4" applyNumberFormat="0" applyFont="0" applyAlignment="0" applyProtection="0"/>
    <xf numFmtId="0" fontId="1" fillId="31"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8" borderId="4" applyNumberFormat="0" applyFont="0" applyAlignment="0" applyProtection="0"/>
    <xf numFmtId="0" fontId="1" fillId="8" borderId="4"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27"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8" borderId="4" applyNumberFormat="0" applyFont="0" applyAlignment="0" applyProtection="0"/>
    <xf numFmtId="164" fontId="1" fillId="0" borderId="0" applyFont="0" applyFill="0" applyBorder="0" applyAlignment="0" applyProtection="0"/>
    <xf numFmtId="0" fontId="1" fillId="26"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8" borderId="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6" fontId="1" fillId="0" borderId="0" applyFont="0" applyFill="0" applyBorder="0" applyAlignment="0" applyProtection="0"/>
    <xf numFmtId="0" fontId="1" fillId="8" borderId="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4" applyNumberFormat="0" applyFont="0" applyAlignment="0" applyProtection="0"/>
    <xf numFmtId="0" fontId="1" fillId="8" borderId="4" applyNumberFormat="0" applyFont="0" applyAlignment="0" applyProtection="0"/>
    <xf numFmtId="0" fontId="1" fillId="8" borderId="4" applyNumberFormat="0" applyFont="0" applyAlignment="0" applyProtection="0"/>
    <xf numFmtId="166"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8" borderId="4" applyNumberFormat="0" applyFont="0" applyAlignment="0" applyProtection="0"/>
    <xf numFmtId="0" fontId="1" fillId="18" borderId="0" applyNumberFormat="0" applyBorder="0" applyAlignment="0" applyProtection="0"/>
    <xf numFmtId="0" fontId="1" fillId="30"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8" borderId="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8" borderId="4" applyNumberFormat="0" applyFont="0" applyAlignment="0" applyProtection="0"/>
    <xf numFmtId="0" fontId="1" fillId="8" borderId="4"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8" borderId="4" applyNumberFormat="0" applyFont="0" applyAlignment="0" applyProtection="0"/>
    <xf numFmtId="0" fontId="1" fillId="31"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8" borderId="4" applyNumberFormat="0" applyFont="0" applyAlignment="0" applyProtection="0"/>
    <xf numFmtId="0" fontId="1" fillId="8" borderId="4"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27"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8" borderId="4" applyNumberFormat="0" applyFont="0" applyAlignment="0" applyProtection="0"/>
    <xf numFmtId="164" fontId="1" fillId="0" borderId="0" applyFont="0" applyFill="0" applyBorder="0" applyAlignment="0" applyProtection="0"/>
    <xf numFmtId="0" fontId="1" fillId="26"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8" borderId="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6" fontId="1" fillId="0" borderId="0" applyFont="0" applyFill="0" applyBorder="0" applyAlignment="0" applyProtection="0"/>
    <xf numFmtId="0" fontId="1" fillId="8" borderId="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4" applyNumberFormat="0" applyFont="0" applyAlignment="0" applyProtection="0"/>
    <xf numFmtId="0" fontId="1" fillId="8" borderId="4" applyNumberFormat="0" applyFont="0" applyAlignment="0" applyProtection="0"/>
    <xf numFmtId="0" fontId="1" fillId="8" borderId="4" applyNumberFormat="0" applyFont="0" applyAlignment="0" applyProtection="0"/>
    <xf numFmtId="166"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8" borderId="4" applyNumberFormat="0" applyFont="0" applyAlignment="0" applyProtection="0"/>
    <xf numFmtId="0" fontId="1" fillId="18" borderId="0" applyNumberFormat="0" applyBorder="0" applyAlignment="0" applyProtection="0"/>
    <xf numFmtId="0" fontId="1" fillId="30"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8" borderId="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8" borderId="4" applyNumberFormat="0" applyFont="0" applyAlignment="0" applyProtection="0"/>
    <xf numFmtId="0" fontId="1" fillId="8" borderId="4"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31" borderId="0" applyNumberFormat="0" applyBorder="0" applyAlignment="0" applyProtection="0"/>
    <xf numFmtId="0" fontId="1" fillId="8" borderId="4" applyNumberFormat="0" applyFont="0" applyAlignment="0" applyProtection="0"/>
    <xf numFmtId="0" fontId="1" fillId="15"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8" borderId="4" applyNumberFormat="0" applyFont="0" applyAlignment="0" applyProtection="0"/>
    <xf numFmtId="0" fontId="1" fillId="8" borderId="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8" borderId="4" applyNumberFormat="0" applyFont="0" applyAlignment="0" applyProtection="0"/>
    <xf numFmtId="0" fontId="1" fillId="8" borderId="4"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8" borderId="4" applyNumberFormat="0" applyFont="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8" borderId="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8" borderId="4" applyNumberFormat="0" applyFont="0" applyAlignment="0" applyProtection="0"/>
    <xf numFmtId="0" fontId="1" fillId="8" borderId="4"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8" borderId="4" applyNumberFormat="0" applyFont="0" applyAlignment="0" applyProtection="0"/>
    <xf numFmtId="0" fontId="1" fillId="31"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8" borderId="4" applyNumberFormat="0" applyFont="0" applyAlignment="0" applyProtection="0"/>
    <xf numFmtId="0" fontId="1" fillId="8" borderId="4"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6" fontId="1" fillId="0" borderId="0" applyFont="0" applyFill="0" applyBorder="0" applyAlignment="0" applyProtection="0"/>
    <xf numFmtId="0" fontId="1" fillId="8" borderId="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4" applyNumberFormat="0" applyFont="0" applyAlignment="0" applyProtection="0"/>
    <xf numFmtId="0" fontId="1" fillId="8" borderId="4" applyNumberFormat="0" applyFont="0" applyAlignment="0" applyProtection="0"/>
    <xf numFmtId="0" fontId="1" fillId="8" borderId="4" applyNumberFormat="0" applyFont="0" applyAlignment="0" applyProtection="0"/>
    <xf numFmtId="166"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8" borderId="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6" fontId="1" fillId="0" borderId="0" applyFont="0" applyFill="0" applyBorder="0" applyAlignment="0" applyProtection="0"/>
    <xf numFmtId="0" fontId="1" fillId="8" borderId="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4" applyNumberFormat="0" applyFont="0" applyAlignment="0" applyProtection="0"/>
    <xf numFmtId="0" fontId="1" fillId="8" borderId="4" applyNumberFormat="0" applyFont="0" applyAlignment="0" applyProtection="0"/>
    <xf numFmtId="0" fontId="1" fillId="8" borderId="4" applyNumberFormat="0" applyFont="0" applyAlignment="0" applyProtection="0"/>
    <xf numFmtId="166"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19"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8" borderId="4" applyNumberFormat="0" applyFont="0" applyAlignment="0" applyProtection="0"/>
    <xf numFmtId="0" fontId="1" fillId="23" borderId="0" applyNumberFormat="0" applyBorder="0" applyAlignment="0" applyProtection="0"/>
    <xf numFmtId="0" fontId="1" fillId="18" borderId="0" applyNumberFormat="0" applyBorder="0" applyAlignment="0" applyProtection="0"/>
    <xf numFmtId="0" fontId="1" fillId="8" borderId="4" applyNumberFormat="0" applyFont="0" applyAlignment="0" applyProtection="0"/>
    <xf numFmtId="0" fontId="1" fillId="27"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8" borderId="4" applyNumberFormat="0" applyFont="0" applyAlignment="0" applyProtection="0"/>
    <xf numFmtId="0" fontId="1" fillId="18"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8" borderId="4" applyNumberFormat="0" applyFont="0" applyAlignment="0" applyProtection="0"/>
    <xf numFmtId="0" fontId="1" fillId="15" borderId="0" applyNumberFormat="0" applyBorder="0" applyAlignment="0" applyProtection="0"/>
    <xf numFmtId="0" fontId="1" fillId="10"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31" borderId="0" applyNumberFormat="0" applyBorder="0" applyAlignment="0" applyProtection="0"/>
    <xf numFmtId="0" fontId="1" fillId="23" borderId="0" applyNumberFormat="0" applyBorder="0" applyAlignment="0" applyProtection="0"/>
    <xf numFmtId="0" fontId="1" fillId="11"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26"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19" borderId="0" applyNumberFormat="0" applyBorder="0" applyAlignment="0" applyProtection="0"/>
    <xf numFmtId="0" fontId="1" fillId="8" borderId="4" applyNumberFormat="0" applyFont="0" applyAlignment="0" applyProtection="0"/>
    <xf numFmtId="0" fontId="1" fillId="22"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8" borderId="4" applyNumberFormat="0" applyFont="0" applyAlignment="0" applyProtection="0"/>
    <xf numFmtId="0" fontId="1" fillId="10" borderId="0" applyNumberFormat="0" applyBorder="0" applyAlignment="0" applyProtection="0"/>
    <xf numFmtId="0" fontId="1" fillId="30" borderId="0" applyNumberFormat="0" applyBorder="0" applyAlignment="0" applyProtection="0"/>
    <xf numFmtId="0" fontId="1" fillId="8" borderId="4" applyNumberFormat="0" applyFont="0" applyAlignment="0" applyProtection="0"/>
    <xf numFmtId="0" fontId="1" fillId="27" borderId="0" applyNumberFormat="0" applyBorder="0" applyAlignment="0" applyProtection="0"/>
    <xf numFmtId="0" fontId="1" fillId="11" borderId="0" applyNumberFormat="0" applyBorder="0" applyAlignment="0" applyProtection="0"/>
    <xf numFmtId="0" fontId="1" fillId="8" borderId="4" applyNumberFormat="0" applyFont="0" applyAlignment="0" applyProtection="0"/>
    <xf numFmtId="0" fontId="1" fillId="11"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8" borderId="4" applyNumberFormat="0" applyFont="0" applyAlignment="0" applyProtection="0"/>
    <xf numFmtId="0" fontId="1" fillId="11" borderId="0" applyNumberFormat="0" applyBorder="0" applyAlignment="0" applyProtection="0"/>
    <xf numFmtId="0" fontId="1" fillId="11"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22" borderId="0" applyNumberFormat="0" applyBorder="0" applyAlignment="0" applyProtection="0"/>
    <xf numFmtId="0" fontId="1" fillId="11"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10"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10"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8" borderId="4" applyNumberFormat="0" applyFont="0" applyAlignment="0" applyProtection="0"/>
    <xf numFmtId="0" fontId="1" fillId="8" borderId="4" applyNumberFormat="0" applyFont="0" applyAlignment="0" applyProtection="0"/>
    <xf numFmtId="0" fontId="1" fillId="15"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11" borderId="0" applyNumberFormat="0" applyBorder="0" applyAlignment="0" applyProtection="0"/>
    <xf numFmtId="0" fontId="1" fillId="26"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31"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27" borderId="0" applyNumberFormat="0" applyBorder="0" applyAlignment="0" applyProtection="0"/>
    <xf numFmtId="0" fontId="1" fillId="19" borderId="0" applyNumberFormat="0" applyBorder="0" applyAlignment="0" applyProtection="0"/>
    <xf numFmtId="0" fontId="1" fillId="11"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8" borderId="4" applyNumberFormat="0" applyFont="0" applyAlignment="0" applyProtection="0"/>
    <xf numFmtId="0" fontId="1" fillId="14" borderId="0" applyNumberFormat="0" applyBorder="0" applyAlignment="0" applyProtection="0"/>
    <xf numFmtId="0" fontId="1" fillId="23" borderId="0" applyNumberFormat="0" applyBorder="0" applyAlignment="0" applyProtection="0"/>
    <xf numFmtId="0" fontId="1" fillId="8" borderId="4" applyNumberFormat="0" applyFont="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4" borderId="0" applyNumberFormat="0" applyBorder="0" applyAlignment="0" applyProtection="0"/>
    <xf numFmtId="0" fontId="1" fillId="8" borderId="4" applyNumberFormat="0" applyFont="0" applyAlignment="0" applyProtection="0"/>
    <xf numFmtId="0" fontId="1" fillId="11" borderId="0" applyNumberFormat="0" applyBorder="0" applyAlignment="0" applyProtection="0"/>
    <xf numFmtId="0" fontId="1" fillId="10"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31" borderId="0" applyNumberFormat="0" applyBorder="0" applyAlignment="0" applyProtection="0"/>
    <xf numFmtId="0" fontId="1" fillId="8" borderId="4" applyNumberFormat="0" applyFont="0" applyAlignment="0" applyProtection="0"/>
    <xf numFmtId="164" fontId="1" fillId="0" borderId="0" applyFont="0" applyFill="0" applyBorder="0" applyAlignment="0" applyProtection="0"/>
    <xf numFmtId="0" fontId="1" fillId="22"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23"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27"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8" borderId="4" applyNumberFormat="0" applyFont="0" applyAlignment="0" applyProtection="0"/>
    <xf numFmtId="0" fontId="1" fillId="11" borderId="0" applyNumberFormat="0" applyBorder="0" applyAlignment="0" applyProtection="0"/>
    <xf numFmtId="0" fontId="1" fillId="23" borderId="0" applyNumberFormat="0" applyBorder="0" applyAlignment="0" applyProtection="0"/>
    <xf numFmtId="164" fontId="1" fillId="0" borderId="0" applyFont="0" applyFill="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11" borderId="0" applyNumberFormat="0" applyBorder="0" applyAlignment="0" applyProtection="0"/>
    <xf numFmtId="0" fontId="1" fillId="26"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31" borderId="0" applyNumberFormat="0" applyBorder="0" applyAlignment="0" applyProtection="0"/>
    <xf numFmtId="0" fontId="1" fillId="26"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8" borderId="4" applyNumberFormat="0" applyFont="0" applyAlignment="0" applyProtection="0"/>
    <xf numFmtId="0" fontId="1" fillId="31" borderId="0" applyNumberFormat="0" applyBorder="0" applyAlignment="0" applyProtection="0"/>
    <xf numFmtId="0" fontId="1" fillId="22"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11" borderId="0" applyNumberFormat="0" applyBorder="0" applyAlignment="0" applyProtection="0"/>
    <xf numFmtId="0" fontId="1" fillId="8" borderId="4" applyNumberFormat="0" applyFont="0" applyAlignment="0" applyProtection="0"/>
    <xf numFmtId="0" fontId="1" fillId="14" borderId="0" applyNumberFormat="0" applyBorder="0" applyAlignment="0" applyProtection="0"/>
    <xf numFmtId="0" fontId="1" fillId="8" borderId="4" applyNumberFormat="0" applyFont="0" applyAlignment="0" applyProtection="0"/>
    <xf numFmtId="0" fontId="1" fillId="11"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8" borderId="0" applyNumberFormat="0" applyBorder="0" applyAlignment="0" applyProtection="0"/>
    <xf numFmtId="0" fontId="1" fillId="23"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8" borderId="4" applyNumberFormat="0" applyFont="0" applyAlignment="0" applyProtection="0"/>
    <xf numFmtId="0" fontId="1" fillId="27" borderId="0" applyNumberFormat="0" applyBorder="0" applyAlignment="0" applyProtection="0"/>
    <xf numFmtId="0" fontId="1" fillId="18" borderId="0" applyNumberFormat="0" applyBorder="0" applyAlignment="0" applyProtection="0"/>
    <xf numFmtId="0" fontId="1" fillId="8" borderId="4" applyNumberFormat="0" applyFont="0" applyAlignment="0" applyProtection="0"/>
    <xf numFmtId="0" fontId="1" fillId="14"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30" borderId="0" applyNumberFormat="0" applyBorder="0" applyAlignment="0" applyProtection="0"/>
    <xf numFmtId="0" fontId="1" fillId="14"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23"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164" fontId="1" fillId="0" borderId="0" applyFont="0" applyFill="0" applyBorder="0" applyAlignment="0" applyProtection="0"/>
    <xf numFmtId="0" fontId="1" fillId="19" borderId="0" applyNumberFormat="0" applyBorder="0" applyAlignment="0" applyProtection="0"/>
    <xf numFmtId="0" fontId="1" fillId="11" borderId="0" applyNumberFormat="0" applyBorder="0" applyAlignment="0" applyProtection="0"/>
    <xf numFmtId="0" fontId="1" fillId="8" borderId="4" applyNumberFormat="0" applyFont="0" applyAlignment="0" applyProtection="0"/>
    <xf numFmtId="0" fontId="1" fillId="2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8" borderId="4" applyNumberFormat="0" applyFont="0" applyAlignment="0" applyProtection="0"/>
    <xf numFmtId="0" fontId="1" fillId="8" borderId="4"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8" borderId="4" applyNumberFormat="0" applyFont="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8" borderId="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8" borderId="4" applyNumberFormat="0" applyFont="0" applyAlignment="0" applyProtection="0"/>
    <xf numFmtId="0" fontId="1" fillId="8" borderId="4"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8" borderId="4" applyNumberFormat="0" applyFont="0" applyAlignment="0" applyProtection="0"/>
    <xf numFmtId="0" fontId="1" fillId="31"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19" borderId="0" applyNumberFormat="0" applyBorder="0" applyAlignment="0" applyProtection="0"/>
    <xf numFmtId="0" fontId="1" fillId="8" borderId="4" applyNumberFormat="0" applyFont="0" applyAlignment="0" applyProtection="0"/>
    <xf numFmtId="0" fontId="1" fillId="8" borderId="4"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18"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8" borderId="4" applyNumberFormat="0" applyFont="0" applyAlignment="0" applyProtection="0"/>
    <xf numFmtId="0" fontId="1" fillId="18" borderId="0" applyNumberFormat="0" applyBorder="0" applyAlignment="0" applyProtection="0"/>
    <xf numFmtId="0" fontId="1" fillId="23"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8" borderId="4" applyNumberFormat="0" applyFont="0" applyAlignment="0" applyProtection="0"/>
    <xf numFmtId="0" fontId="1" fillId="23"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8" borderId="4" applyNumberFormat="0" applyFont="0" applyAlignment="0" applyProtection="0"/>
    <xf numFmtId="0" fontId="1" fillId="26" borderId="0" applyNumberFormat="0" applyBorder="0" applyAlignment="0" applyProtection="0"/>
    <xf numFmtId="0" fontId="1" fillId="8" borderId="4" applyNumberFormat="0" applyFont="0" applyAlignment="0" applyProtection="0"/>
    <xf numFmtId="0" fontId="1" fillId="27" borderId="0" applyNumberFormat="0" applyBorder="0" applyAlignment="0" applyProtection="0"/>
    <xf numFmtId="0" fontId="1" fillId="26"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8" borderId="4" applyNumberFormat="0" applyFont="0" applyAlignment="0" applyProtection="0"/>
    <xf numFmtId="0" fontId="1" fillId="14"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8" borderId="4" applyNumberFormat="0" applyFont="0" applyAlignment="0" applyProtection="0"/>
    <xf numFmtId="0" fontId="1" fillId="11"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23" borderId="0" applyNumberFormat="0" applyBorder="0" applyAlignment="0" applyProtection="0"/>
    <xf numFmtId="0" fontId="1" fillId="8" borderId="4" applyNumberFormat="0" applyFont="0" applyAlignment="0" applyProtection="0"/>
    <xf numFmtId="0" fontId="1" fillId="22"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23"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8" borderId="4" applyNumberFormat="0" applyFont="0" applyAlignment="0" applyProtection="0"/>
    <xf numFmtId="0" fontId="1" fillId="30" borderId="0" applyNumberFormat="0" applyBorder="0" applyAlignment="0" applyProtection="0"/>
    <xf numFmtId="0" fontId="1" fillId="8" borderId="4" applyNumberFormat="0" applyFont="0" applyAlignment="0" applyProtection="0"/>
    <xf numFmtId="0" fontId="1" fillId="3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0" borderId="0" applyNumberFormat="0" applyBorder="0" applyAlignment="0" applyProtection="0"/>
    <xf numFmtId="164" fontId="1" fillId="0" borderId="0" applyFont="0" applyFill="0" applyBorder="0" applyAlignment="0" applyProtection="0"/>
    <xf numFmtId="0" fontId="1" fillId="11" borderId="0" applyNumberFormat="0" applyBorder="0" applyAlignment="0" applyProtection="0"/>
    <xf numFmtId="0" fontId="1" fillId="10"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8" borderId="4" applyNumberFormat="0" applyFont="0" applyAlignment="0" applyProtection="0"/>
    <xf numFmtId="164" fontId="1" fillId="0" borderId="0" applyFont="0" applyFill="0" applyBorder="0" applyAlignment="0" applyProtection="0"/>
    <xf numFmtId="0" fontId="1" fillId="10" borderId="0" applyNumberFormat="0" applyBorder="0" applyAlignment="0" applyProtection="0"/>
    <xf numFmtId="0" fontId="1" fillId="8" borderId="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6" fontId="1" fillId="0" borderId="0" applyFont="0" applyFill="0" applyBorder="0" applyAlignment="0" applyProtection="0"/>
    <xf numFmtId="0" fontId="1" fillId="8" borderId="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4" applyNumberFormat="0" applyFont="0" applyAlignment="0" applyProtection="0"/>
    <xf numFmtId="0" fontId="1" fillId="8" borderId="4" applyNumberFormat="0" applyFont="0" applyAlignment="0" applyProtection="0"/>
    <xf numFmtId="0" fontId="1" fillId="8" borderId="4" applyNumberFormat="0" applyFont="0" applyAlignment="0" applyProtection="0"/>
    <xf numFmtId="166"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5"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8" borderId="4" applyNumberFormat="0" applyFont="0" applyAlignment="0" applyProtection="0"/>
    <xf numFmtId="0" fontId="1" fillId="15"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8" borderId="4" applyNumberFormat="0" applyFont="0" applyAlignment="0" applyProtection="0"/>
    <xf numFmtId="0" fontId="1" fillId="8" borderId="4" applyNumberFormat="0" applyFont="0" applyAlignment="0" applyProtection="0"/>
    <xf numFmtId="164" fontId="1" fillId="0" borderId="0" applyFont="0" applyFill="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2"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8" borderId="0" applyNumberFormat="0" applyBorder="0" applyAlignment="0" applyProtection="0"/>
    <xf numFmtId="164" fontId="1" fillId="0" borderId="0" applyFont="0" applyFill="0" applyBorder="0" applyAlignment="0" applyProtection="0"/>
    <xf numFmtId="0" fontId="1" fillId="8" borderId="4" applyNumberFormat="0" applyFont="0" applyAlignment="0" applyProtection="0"/>
    <xf numFmtId="0" fontId="1" fillId="19" borderId="0" applyNumberFormat="0" applyBorder="0" applyAlignment="0" applyProtection="0"/>
    <xf numFmtId="0" fontId="1" fillId="26" borderId="0" applyNumberFormat="0" applyBorder="0" applyAlignment="0" applyProtection="0"/>
    <xf numFmtId="164" fontId="1" fillId="0" borderId="0" applyFont="0" applyFill="0" applyBorder="0" applyAlignment="0" applyProtection="0"/>
    <xf numFmtId="0" fontId="1" fillId="11" borderId="0" applyNumberFormat="0" applyBorder="0" applyAlignment="0" applyProtection="0"/>
    <xf numFmtId="0" fontId="1" fillId="26" borderId="0" applyNumberFormat="0" applyBorder="0" applyAlignment="0" applyProtection="0"/>
    <xf numFmtId="164" fontId="1" fillId="0" borderId="0" applyFont="0" applyFill="0" applyBorder="0" applyAlignment="0" applyProtection="0"/>
    <xf numFmtId="0" fontId="1" fillId="30" borderId="0" applyNumberFormat="0" applyBorder="0" applyAlignment="0" applyProtection="0"/>
    <xf numFmtId="0" fontId="1" fillId="31"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26" borderId="0" applyNumberFormat="0" applyBorder="0" applyAlignment="0" applyProtection="0"/>
    <xf numFmtId="164" fontId="1" fillId="0" borderId="0" applyFont="0" applyFill="0" applyBorder="0" applyAlignment="0" applyProtection="0"/>
    <xf numFmtId="0" fontId="1" fillId="10" borderId="0" applyNumberFormat="0" applyBorder="0" applyAlignment="0" applyProtection="0"/>
    <xf numFmtId="164" fontId="1" fillId="0" borderId="0" applyFont="0" applyFill="0" applyBorder="0" applyAlignment="0" applyProtection="0"/>
    <xf numFmtId="0" fontId="1" fillId="15"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31" borderId="0" applyNumberFormat="0" applyBorder="0" applyAlignment="0" applyProtection="0"/>
    <xf numFmtId="0" fontId="1" fillId="22"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22" borderId="0" applyNumberFormat="0" applyBorder="0" applyAlignment="0" applyProtection="0"/>
    <xf numFmtId="0" fontId="1" fillId="8" borderId="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6" fontId="1" fillId="0" borderId="0" applyFont="0" applyFill="0" applyBorder="0" applyAlignment="0" applyProtection="0"/>
    <xf numFmtId="0" fontId="1" fillId="8" borderId="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4" applyNumberFormat="0" applyFont="0" applyAlignment="0" applyProtection="0"/>
    <xf numFmtId="0" fontId="1" fillId="8" borderId="4" applyNumberFormat="0" applyFont="0" applyAlignment="0" applyProtection="0"/>
    <xf numFmtId="0" fontId="1" fillId="8" borderId="4" applyNumberFormat="0" applyFont="0" applyAlignment="0" applyProtection="0"/>
    <xf numFmtId="166"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8" borderId="4" applyNumberFormat="0" applyFont="0" applyAlignment="0" applyProtection="0"/>
    <xf numFmtId="0" fontId="1" fillId="15" borderId="0" applyNumberFormat="0" applyBorder="0" applyAlignment="0" applyProtection="0"/>
    <xf numFmtId="0" fontId="1" fillId="14" borderId="0" applyNumberFormat="0" applyBorder="0" applyAlignment="0" applyProtection="0"/>
    <xf numFmtId="0" fontId="1" fillId="8" borderId="4" applyNumberFormat="0" applyFont="0" applyAlignment="0" applyProtection="0"/>
    <xf numFmtId="0" fontId="1" fillId="10"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8" borderId="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8" borderId="4" applyNumberFormat="0" applyFont="0" applyAlignment="0" applyProtection="0"/>
    <xf numFmtId="0" fontId="1" fillId="8" borderId="4"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8" borderId="4" applyNumberFormat="0" applyFont="0" applyAlignment="0" applyProtection="0"/>
    <xf numFmtId="0" fontId="1" fillId="31"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8" borderId="4" applyNumberFormat="0" applyFont="0" applyAlignment="0" applyProtection="0"/>
    <xf numFmtId="0" fontId="1" fillId="8" borderId="4"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18" borderId="0" applyNumberFormat="0" applyBorder="0" applyAlignment="0" applyProtection="0"/>
    <xf numFmtId="0" fontId="1" fillId="31"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8" borderId="4" applyNumberFormat="0" applyFont="0" applyAlignment="0" applyProtection="0"/>
    <xf numFmtId="0" fontId="1" fillId="18" borderId="0" applyNumberFormat="0" applyBorder="0" applyAlignment="0" applyProtection="0"/>
    <xf numFmtId="0" fontId="1" fillId="8" borderId="4" applyNumberFormat="0" applyFont="0" applyAlignment="0" applyProtection="0"/>
    <xf numFmtId="0" fontId="1" fillId="18" borderId="0" applyNumberFormat="0" applyBorder="0" applyAlignment="0" applyProtection="0"/>
    <xf numFmtId="0" fontId="1" fillId="23"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8" borderId="4" applyNumberFormat="0" applyFont="0" applyAlignment="0" applyProtection="0"/>
    <xf numFmtId="0" fontId="1" fillId="15" borderId="0" applyNumberFormat="0" applyBorder="0" applyAlignment="0" applyProtection="0"/>
    <xf numFmtId="0" fontId="1" fillId="10" borderId="0" applyNumberFormat="0" applyBorder="0" applyAlignment="0" applyProtection="0"/>
    <xf numFmtId="0" fontId="1" fillId="8" borderId="4" applyNumberFormat="0" applyFont="0" applyAlignment="0" applyProtection="0"/>
    <xf numFmtId="0" fontId="1" fillId="26" borderId="0" applyNumberFormat="0" applyBorder="0" applyAlignment="0" applyProtection="0"/>
    <xf numFmtId="0" fontId="1" fillId="23" borderId="0" applyNumberFormat="0" applyBorder="0" applyAlignment="0" applyProtection="0"/>
    <xf numFmtId="0" fontId="1" fillId="18"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0"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23" borderId="0" applyNumberFormat="0" applyBorder="0" applyAlignment="0" applyProtection="0"/>
    <xf numFmtId="0" fontId="1" fillId="8" borderId="4" applyNumberFormat="0" applyFont="0" applyAlignment="0" applyProtection="0"/>
    <xf numFmtId="0" fontId="1" fillId="11" borderId="0" applyNumberFormat="0" applyBorder="0" applyAlignment="0" applyProtection="0"/>
    <xf numFmtId="0" fontId="1" fillId="10" borderId="0" applyNumberFormat="0" applyBorder="0" applyAlignment="0" applyProtection="0"/>
    <xf numFmtId="0" fontId="1" fillId="23"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23" borderId="0" applyNumberFormat="0" applyBorder="0" applyAlignment="0" applyProtection="0"/>
    <xf numFmtId="0" fontId="1" fillId="30" borderId="0" applyNumberFormat="0" applyBorder="0" applyAlignment="0" applyProtection="0"/>
    <xf numFmtId="0" fontId="1" fillId="8" borderId="4" applyNumberFormat="0" applyFont="0" applyAlignment="0" applyProtection="0"/>
    <xf numFmtId="0" fontId="1" fillId="3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8" borderId="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6" fontId="1" fillId="0" borderId="0" applyFont="0" applyFill="0" applyBorder="0" applyAlignment="0" applyProtection="0"/>
    <xf numFmtId="0" fontId="1" fillId="8" borderId="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4" applyNumberFormat="0" applyFont="0" applyAlignment="0" applyProtection="0"/>
    <xf numFmtId="0" fontId="1" fillId="8" borderId="4" applyNumberFormat="0" applyFont="0" applyAlignment="0" applyProtection="0"/>
    <xf numFmtId="0" fontId="1" fillId="8" borderId="4" applyNumberFormat="0" applyFont="0" applyAlignment="0" applyProtection="0"/>
    <xf numFmtId="166"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19"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5"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8" borderId="4" applyNumberFormat="0" applyFont="0" applyAlignment="0" applyProtection="0"/>
    <xf numFmtId="0" fontId="1" fillId="15"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8" borderId="4" applyNumberFormat="0" applyFont="0" applyAlignment="0" applyProtection="0"/>
    <xf numFmtId="0" fontId="1" fillId="19" borderId="0" applyNumberFormat="0" applyBorder="0" applyAlignment="0" applyProtection="0"/>
    <xf numFmtId="0" fontId="1" fillId="10"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8" borderId="4" applyNumberFormat="0" applyFont="0" applyAlignment="0" applyProtection="0"/>
    <xf numFmtId="164" fontId="1" fillId="0" borderId="0" applyFont="0" applyFill="0" applyBorder="0" applyAlignment="0" applyProtection="0"/>
    <xf numFmtId="0" fontId="1" fillId="27" borderId="0" applyNumberFormat="0" applyBorder="0" applyAlignment="0" applyProtection="0"/>
    <xf numFmtId="0" fontId="1" fillId="26"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31" borderId="0" applyNumberFormat="0" applyBorder="0" applyAlignment="0" applyProtection="0"/>
    <xf numFmtId="164" fontId="1" fillId="0" borderId="0" applyFont="0" applyFill="0" applyBorder="0" applyAlignment="0" applyProtection="0"/>
    <xf numFmtId="0" fontId="1" fillId="18"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8" borderId="4" applyNumberFormat="0" applyFont="0" applyAlignment="0" applyProtection="0"/>
    <xf numFmtId="0" fontId="1" fillId="8" borderId="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6" fontId="1" fillId="0" borderId="0" applyFont="0" applyFill="0" applyBorder="0" applyAlignment="0" applyProtection="0"/>
    <xf numFmtId="0" fontId="1" fillId="8" borderId="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4" applyNumberFormat="0" applyFont="0" applyAlignment="0" applyProtection="0"/>
    <xf numFmtId="0" fontId="1" fillId="8" borderId="4" applyNumberFormat="0" applyFont="0" applyAlignment="0" applyProtection="0"/>
    <xf numFmtId="0" fontId="1" fillId="8" borderId="4" applyNumberFormat="0" applyFont="0" applyAlignment="0" applyProtection="0"/>
    <xf numFmtId="166"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8" borderId="4" applyNumberFormat="0" applyFont="0" applyAlignment="0" applyProtection="0"/>
    <xf numFmtId="0" fontId="1" fillId="18" borderId="0" applyNumberFormat="0" applyBorder="0" applyAlignment="0" applyProtection="0"/>
    <xf numFmtId="0" fontId="1" fillId="30"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8" borderId="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8" borderId="4" applyNumberFormat="0" applyFont="0" applyAlignment="0" applyProtection="0"/>
    <xf numFmtId="0" fontId="1" fillId="8" borderId="4"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8" borderId="4" applyNumberFormat="0" applyFont="0" applyAlignment="0" applyProtection="0"/>
    <xf numFmtId="0" fontId="1" fillId="31"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8" borderId="4" applyNumberFormat="0" applyFont="0" applyAlignment="0" applyProtection="0"/>
    <xf numFmtId="0" fontId="1" fillId="8" borderId="4"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27"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8" borderId="4" applyNumberFormat="0" applyFont="0" applyAlignment="0" applyProtection="0"/>
    <xf numFmtId="164" fontId="1" fillId="0" borderId="0" applyFont="0" applyFill="0" applyBorder="0" applyAlignment="0" applyProtection="0"/>
    <xf numFmtId="0" fontId="1" fillId="26"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8" borderId="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6" fontId="1" fillId="0" borderId="0" applyFont="0" applyFill="0" applyBorder="0" applyAlignment="0" applyProtection="0"/>
    <xf numFmtId="0" fontId="1" fillId="8" borderId="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4" applyNumberFormat="0" applyFont="0" applyAlignment="0" applyProtection="0"/>
    <xf numFmtId="0" fontId="1" fillId="8" borderId="4" applyNumberFormat="0" applyFont="0" applyAlignment="0" applyProtection="0"/>
    <xf numFmtId="0" fontId="1" fillId="8" borderId="4" applyNumberFormat="0" applyFont="0" applyAlignment="0" applyProtection="0"/>
    <xf numFmtId="166"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8" borderId="4" applyNumberFormat="0" applyFont="0" applyAlignment="0" applyProtection="0"/>
    <xf numFmtId="0" fontId="1" fillId="18" borderId="0" applyNumberFormat="0" applyBorder="0" applyAlignment="0" applyProtection="0"/>
    <xf numFmtId="0" fontId="1" fillId="30"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8" borderId="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8" borderId="4" applyNumberFormat="0" applyFont="0" applyAlignment="0" applyProtection="0"/>
    <xf numFmtId="0" fontId="1" fillId="8" borderId="4"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8" borderId="4" applyNumberFormat="0" applyFont="0" applyAlignment="0" applyProtection="0"/>
    <xf numFmtId="0" fontId="1" fillId="31"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8" borderId="4" applyNumberFormat="0" applyFont="0" applyAlignment="0" applyProtection="0"/>
    <xf numFmtId="0" fontId="1" fillId="8" borderId="4"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27"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8" borderId="4" applyNumberFormat="0" applyFont="0" applyAlignment="0" applyProtection="0"/>
    <xf numFmtId="164" fontId="1" fillId="0" borderId="0" applyFont="0" applyFill="0" applyBorder="0" applyAlignment="0" applyProtection="0"/>
    <xf numFmtId="0" fontId="1" fillId="26"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8" borderId="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6" fontId="1" fillId="0" borderId="0" applyFont="0" applyFill="0" applyBorder="0" applyAlignment="0" applyProtection="0"/>
    <xf numFmtId="0" fontId="1" fillId="8" borderId="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4" applyNumberFormat="0" applyFont="0" applyAlignment="0" applyProtection="0"/>
    <xf numFmtId="0" fontId="1" fillId="8" borderId="4" applyNumberFormat="0" applyFont="0" applyAlignment="0" applyProtection="0"/>
    <xf numFmtId="0" fontId="1" fillId="8" borderId="4" applyNumberFormat="0" applyFont="0" applyAlignment="0" applyProtection="0"/>
    <xf numFmtId="166"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8" borderId="4" applyNumberFormat="0" applyFont="0" applyAlignment="0" applyProtection="0"/>
    <xf numFmtId="0" fontId="1" fillId="18" borderId="0" applyNumberFormat="0" applyBorder="0" applyAlignment="0" applyProtection="0"/>
    <xf numFmtId="0" fontId="1" fillId="30"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8" borderId="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8" borderId="4" applyNumberFormat="0" applyFont="0" applyAlignment="0" applyProtection="0"/>
    <xf numFmtId="0" fontId="1" fillId="8" borderId="4"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1" fontId="14" fillId="0" borderId="0" applyFont="0" applyFill="0" applyBorder="0" applyAlignment="0" applyProtection="0"/>
    <xf numFmtId="49" fontId="47" fillId="0" borderId="0" applyFill="0" applyAlignment="0"/>
    <xf numFmtId="49" fontId="49" fillId="0" borderId="0" applyFill="0" applyAlignment="0"/>
    <xf numFmtId="0" fontId="20" fillId="41" borderId="6" applyNumberFormat="0" applyFill="0" applyAlignment="0">
      <protection locked="0"/>
    </xf>
    <xf numFmtId="177" fontId="48" fillId="0" borderId="0" applyFont="0" applyFill="0" applyBorder="0" applyAlignment="0" applyProtection="0"/>
    <xf numFmtId="178" fontId="14" fillId="0" borderId="0" applyFont="0" applyFill="0" applyBorder="0" applyAlignment="0" applyProtection="0">
      <alignment horizontal="center" vertical="top" wrapText="1"/>
    </xf>
    <xf numFmtId="180" fontId="14" fillId="2" borderId="0" applyFont="0" applyBorder="0"/>
    <xf numFmtId="181" fontId="50" fillId="0" borderId="0" applyFont="0" applyFill="0" applyBorder="0" applyAlignment="0" applyProtection="0">
      <alignment horizontal="left"/>
      <protection locked="0"/>
    </xf>
    <xf numFmtId="180" fontId="3" fillId="2" borderId="0" applyFont="0" applyBorder="0"/>
    <xf numFmtId="179" fontId="45" fillId="0" borderId="0" applyFont="0" applyFill="0" applyBorder="0" applyAlignment="0" applyProtection="0">
      <protection locked="0"/>
    </xf>
    <xf numFmtId="0" fontId="1" fillId="0" borderId="0" applyFont="0"/>
    <xf numFmtId="174" fontId="45" fillId="0" borderId="0" applyFont="0" applyFill="0" applyBorder="0" applyAlignment="0" applyProtection="0"/>
    <xf numFmtId="165" fontId="3" fillId="0" borderId="0" applyFont="0" applyFill="0" applyBorder="0" applyAlignment="0" applyProtection="0"/>
    <xf numFmtId="0" fontId="51" fillId="0" borderId="13" applyNumberFormat="0" applyFill="0" applyAlignment="0" applyProtection="0"/>
    <xf numFmtId="0" fontId="52" fillId="0" borderId="0" applyNumberFormat="0" applyFill="0" applyBorder="0" applyAlignment="0" applyProtection="0"/>
  </cellStyleXfs>
  <cellXfs count="265">
    <xf numFmtId="0" fontId="0" fillId="0" borderId="0" xfId="0"/>
    <xf numFmtId="0" fontId="25" fillId="0" borderId="0" xfId="0" applyFont="1" applyFill="1"/>
    <xf numFmtId="0" fontId="26" fillId="0" borderId="0" xfId="0" applyFont="1" applyFill="1"/>
    <xf numFmtId="184" fontId="27" fillId="0" borderId="0" xfId="0" applyNumberFormat="1" applyFont="1" applyFill="1" applyAlignment="1">
      <alignment horizontal="center"/>
    </xf>
    <xf numFmtId="0" fontId="28" fillId="0" borderId="0" xfId="0" applyFont="1" applyFill="1"/>
    <xf numFmtId="0" fontId="29" fillId="0" borderId="0" xfId="0" applyFont="1"/>
    <xf numFmtId="0" fontId="30" fillId="37" borderId="0" xfId="0" applyFont="1" applyFill="1" applyAlignment="1">
      <alignment horizontal="left"/>
    </xf>
    <xf numFmtId="0" fontId="31" fillId="37" borderId="0" xfId="0" applyFont="1" applyFill="1" applyAlignment="1">
      <alignment horizontal="left"/>
    </xf>
    <xf numFmtId="15" fontId="30" fillId="37" borderId="0" xfId="0" applyNumberFormat="1" applyFont="1" applyFill="1"/>
    <xf numFmtId="0" fontId="30" fillId="37" borderId="0" xfId="0" applyFont="1" applyFill="1"/>
    <xf numFmtId="184" fontId="31" fillId="37" borderId="0" xfId="0" applyNumberFormat="1" applyFont="1" applyFill="1"/>
    <xf numFmtId="14" fontId="30" fillId="37" borderId="0" xfId="0" applyNumberFormat="1" applyFont="1" applyFill="1"/>
    <xf numFmtId="15" fontId="30" fillId="37" borderId="8" xfId="0" applyNumberFormat="1" applyFont="1" applyFill="1" applyBorder="1" applyAlignment="1">
      <alignment horizontal="centerContinuous" vertical="center"/>
    </xf>
    <xf numFmtId="15" fontId="30" fillId="37" borderId="9" xfId="0" applyNumberFormat="1" applyFont="1" applyFill="1" applyBorder="1" applyAlignment="1">
      <alignment horizontal="centerContinuous" vertical="center"/>
    </xf>
    <xf numFmtId="0" fontId="30" fillId="37" borderId="0" xfId="0" applyFont="1" applyFill="1" applyBorder="1" applyAlignment="1">
      <alignment horizontal="left"/>
    </xf>
    <xf numFmtId="0" fontId="25" fillId="0" borderId="0" xfId="0" applyFont="1"/>
    <xf numFmtId="0" fontId="25" fillId="0" borderId="0" xfId="0" applyFont="1" applyFill="1" applyAlignment="1">
      <alignment vertical="top"/>
    </xf>
    <xf numFmtId="0" fontId="25" fillId="0" borderId="0" xfId="0" applyFont="1" applyBorder="1"/>
    <xf numFmtId="0" fontId="29" fillId="0" borderId="0" xfId="0" applyFont="1" applyFill="1"/>
    <xf numFmtId="184" fontId="31" fillId="0" borderId="0" xfId="0" applyNumberFormat="1" applyFont="1" applyFill="1"/>
    <xf numFmtId="0" fontId="37" fillId="0" borderId="0" xfId="0" applyFont="1"/>
    <xf numFmtId="0" fontId="25" fillId="0" borderId="0" xfId="0" applyFont="1" applyFill="1" applyBorder="1" applyAlignment="1">
      <alignment vertical="top"/>
    </xf>
    <xf numFmtId="171" fontId="25" fillId="0" borderId="0" xfId="4" applyFont="1" applyFill="1" applyBorder="1" applyAlignment="1">
      <alignment vertical="top"/>
    </xf>
    <xf numFmtId="15" fontId="30" fillId="38" borderId="0" xfId="0" applyNumberFormat="1" applyFont="1" applyFill="1" applyAlignment="1">
      <alignment horizontal="right"/>
    </xf>
    <xf numFmtId="0" fontId="0" fillId="0" borderId="0" xfId="0" applyFill="1"/>
    <xf numFmtId="181" fontId="25" fillId="0" borderId="0" xfId="58" applyFont="1" applyFill="1" applyBorder="1" applyAlignment="1" applyProtection="1">
      <alignment vertical="top" wrapText="1"/>
    </xf>
    <xf numFmtId="0" fontId="25" fillId="0" borderId="0" xfId="0" applyFont="1" applyFill="1" applyBorder="1"/>
    <xf numFmtId="0" fontId="36" fillId="0" borderId="0" xfId="0" applyFont="1" applyFill="1" applyAlignment="1">
      <alignment vertical="center" wrapText="1"/>
    </xf>
    <xf numFmtId="185" fontId="25" fillId="0" borderId="0" xfId="4" applyNumberFormat="1" applyFont="1" applyFill="1" applyBorder="1" applyAlignment="1">
      <alignment vertical="top"/>
    </xf>
    <xf numFmtId="185" fontId="25" fillId="0" borderId="0" xfId="0" applyNumberFormat="1" applyFont="1" applyFill="1" applyBorder="1" applyAlignment="1">
      <alignment vertical="top"/>
    </xf>
    <xf numFmtId="0" fontId="25" fillId="39" borderId="10" xfId="0" applyFont="1" applyFill="1" applyBorder="1" applyAlignment="1">
      <alignment vertical="top"/>
    </xf>
    <xf numFmtId="190" fontId="25" fillId="0" borderId="0" xfId="60" applyNumberFormat="1" applyFont="1" applyFill="1" applyBorder="1" applyAlignment="1" applyProtection="1">
      <alignment vertical="top"/>
    </xf>
    <xf numFmtId="0" fontId="0" fillId="0" borderId="0" xfId="0"/>
    <xf numFmtId="0" fontId="2" fillId="0" borderId="0" xfId="0" applyFont="1" applyFill="1" applyAlignment="1">
      <alignment vertical="top"/>
    </xf>
    <xf numFmtId="189" fontId="25" fillId="0" borderId="0" xfId="59" applyNumberFormat="1" applyFont="1" applyFill="1" applyBorder="1" applyAlignment="1" applyProtection="1">
      <alignment vertical="top"/>
    </xf>
    <xf numFmtId="0" fontId="37" fillId="0" borderId="0" xfId="0" applyFont="1" applyFill="1"/>
    <xf numFmtId="187" fontId="25" fillId="0" borderId="0" xfId="53" applyNumberFormat="1" applyFont="1" applyFill="1" applyBorder="1" applyAlignment="1">
      <alignment vertical="top"/>
    </xf>
    <xf numFmtId="187" fontId="25" fillId="0" borderId="0" xfId="56" applyNumberFormat="1" applyFont="1" applyFill="1" applyBorder="1"/>
    <xf numFmtId="185" fontId="25" fillId="0" borderId="0" xfId="4" applyNumberFormat="1" applyFont="1" applyFill="1" applyBorder="1" applyAlignment="1"/>
    <xf numFmtId="0" fontId="36" fillId="0" borderId="0" xfId="0" applyFont="1" applyFill="1" applyBorder="1"/>
    <xf numFmtId="0" fontId="25" fillId="0" borderId="0" xfId="15" applyFont="1" applyFill="1" applyBorder="1" applyAlignment="1">
      <alignment vertical="top"/>
    </xf>
    <xf numFmtId="182" fontId="25" fillId="0" borderId="0" xfId="59" applyFont="1" applyFill="1" applyBorder="1" applyAlignment="1" applyProtection="1">
      <alignment vertical="top"/>
    </xf>
    <xf numFmtId="15" fontId="25" fillId="0" borderId="0" xfId="59" applyNumberFormat="1" applyFont="1" applyFill="1" applyBorder="1" applyAlignment="1" applyProtection="1">
      <alignment horizontal="right" vertical="top"/>
    </xf>
    <xf numFmtId="182" fontId="25" fillId="0" borderId="0" xfId="59" applyFont="1" applyFill="1" applyBorder="1" applyAlignment="1" applyProtection="1">
      <alignment horizontal="right" vertical="top"/>
    </xf>
    <xf numFmtId="185" fontId="25" fillId="0" borderId="0" xfId="58" applyNumberFormat="1" applyFont="1" applyFill="1" applyBorder="1" applyAlignment="1" applyProtection="1">
      <alignment vertical="top" wrapText="1"/>
    </xf>
    <xf numFmtId="185" fontId="28" fillId="0" borderId="0" xfId="55" applyNumberFormat="1" applyFont="1" applyFill="1" applyBorder="1" applyAlignment="1" applyProtection="1">
      <alignment vertical="top"/>
    </xf>
    <xf numFmtId="185" fontId="28" fillId="0" borderId="0" xfId="58" applyNumberFormat="1" applyFont="1" applyFill="1" applyBorder="1" applyAlignment="1" applyProtection="1">
      <alignment vertical="center" wrapText="1"/>
    </xf>
    <xf numFmtId="185" fontId="28" fillId="0" borderId="0" xfId="58" applyNumberFormat="1" applyFont="1" applyFill="1" applyBorder="1" applyAlignment="1" applyProtection="1">
      <alignment vertical="center"/>
    </xf>
    <xf numFmtId="0" fontId="12" fillId="0" borderId="0" xfId="0" applyFont="1" applyFill="1"/>
    <xf numFmtId="0" fontId="0" fillId="0" borderId="0" xfId="0" applyFill="1" applyAlignment="1">
      <alignment vertical="center"/>
    </xf>
    <xf numFmtId="185" fontId="25" fillId="0" borderId="0" xfId="4" applyNumberFormat="1" applyFont="1" applyFill="1" applyBorder="1" applyAlignment="1">
      <alignment vertical="center"/>
    </xf>
    <xf numFmtId="0" fontId="12" fillId="0" borderId="0" xfId="0" applyFont="1" applyFill="1" applyAlignment="1">
      <alignment vertical="center"/>
    </xf>
    <xf numFmtId="0" fontId="57" fillId="0" borderId="0" xfId="0" applyFont="1" applyFill="1"/>
    <xf numFmtId="0" fontId="58" fillId="0" borderId="0" xfId="0" applyFont="1" applyFill="1"/>
    <xf numFmtId="49" fontId="27" fillId="0" borderId="0" xfId="21" quotePrefix="1" applyFont="1" applyFill="1" applyAlignment="1" applyProtection="1">
      <alignment horizontal="left" vertical="top"/>
    </xf>
    <xf numFmtId="181" fontId="53" fillId="0" borderId="0" xfId="62" applyFont="1" applyFill="1" applyBorder="1" applyAlignment="1" applyProtection="1">
      <alignment vertical="top"/>
    </xf>
    <xf numFmtId="0" fontId="25" fillId="0" borderId="0" xfId="0" applyFont="1" applyAlignment="1">
      <alignment vertical="top"/>
    </xf>
    <xf numFmtId="0" fontId="25" fillId="0" borderId="0" xfId="0" applyFont="1" applyAlignment="1">
      <alignment vertical="top" wrapText="1"/>
    </xf>
    <xf numFmtId="0" fontId="29" fillId="0" borderId="0" xfId="0" applyFont="1" applyBorder="1" applyAlignment="1">
      <alignment vertical="top"/>
    </xf>
    <xf numFmtId="0" fontId="29" fillId="42" borderId="0" xfId="0" applyFont="1" applyFill="1" applyAlignment="1">
      <alignment vertical="top"/>
    </xf>
    <xf numFmtId="0" fontId="25" fillId="42" borderId="0" xfId="0" applyFont="1" applyFill="1"/>
    <xf numFmtId="0" fontId="29" fillId="0" borderId="0" xfId="0" applyFont="1" applyAlignment="1">
      <alignment vertical="top"/>
    </xf>
    <xf numFmtId="0" fontId="25" fillId="0" borderId="6" xfId="0" applyFont="1" applyBorder="1" applyAlignment="1">
      <alignment vertical="top"/>
    </xf>
    <xf numFmtId="181" fontId="59" fillId="0" borderId="0" xfId="7" applyNumberFormat="1" applyFont="1" applyFill="1" applyBorder="1" applyAlignment="1">
      <alignment vertical="top"/>
    </xf>
    <xf numFmtId="0" fontId="30" fillId="37" borderId="0" xfId="0" applyFont="1" applyFill="1" applyBorder="1" applyAlignment="1">
      <alignment horizontal="center"/>
    </xf>
    <xf numFmtId="185" fontId="25" fillId="0" borderId="0" xfId="0" applyNumberFormat="1" applyFont="1" applyFill="1" applyBorder="1"/>
    <xf numFmtId="171" fontId="25" fillId="0" borderId="0" xfId="0" applyNumberFormat="1" applyFont="1"/>
    <xf numFmtId="0" fontId="12" fillId="0" borderId="0" xfId="0" applyFont="1"/>
    <xf numFmtId="0" fontId="60" fillId="0" borderId="0" xfId="0" applyFont="1"/>
    <xf numFmtId="0" fontId="0" fillId="0" borderId="16" xfId="0" applyFill="1" applyBorder="1"/>
    <xf numFmtId="0" fontId="0" fillId="0" borderId="19" xfId="0" applyFill="1" applyBorder="1"/>
    <xf numFmtId="0" fontId="0" fillId="0" borderId="17" xfId="0" applyFill="1" applyBorder="1"/>
    <xf numFmtId="0" fontId="0" fillId="0" borderId="20" xfId="0" applyFill="1" applyBorder="1"/>
    <xf numFmtId="0" fontId="0" fillId="0" borderId="18" xfId="0" applyFill="1" applyBorder="1"/>
    <xf numFmtId="171" fontId="25" fillId="0" borderId="0" xfId="0" applyNumberFormat="1" applyFont="1" applyFill="1" applyBorder="1"/>
    <xf numFmtId="185" fontId="28" fillId="0" borderId="0" xfId="58" applyNumberFormat="1" applyFont="1" applyAlignment="1" applyProtection="1">
      <alignment vertical="center" wrapText="1"/>
    </xf>
    <xf numFmtId="0" fontId="12" fillId="43" borderId="0" xfId="0" applyFont="1" applyFill="1"/>
    <xf numFmtId="0" fontId="25" fillId="0" borderId="6" xfId="0" applyFont="1" applyBorder="1" applyAlignment="1">
      <alignment vertical="top" wrapText="1"/>
    </xf>
    <xf numFmtId="0" fontId="25" fillId="0" borderId="0" xfId="0" applyFont="1" applyAlignment="1">
      <alignment wrapText="1"/>
    </xf>
    <xf numFmtId="0" fontId="25" fillId="0" borderId="0" xfId="0" applyFont="1" applyBorder="1" applyAlignment="1">
      <alignment vertical="top"/>
    </xf>
    <xf numFmtId="0" fontId="0" fillId="0" borderId="0" xfId="0" applyProtection="1"/>
    <xf numFmtId="0" fontId="37" fillId="0" borderId="0" xfId="0" applyFont="1" applyProtection="1"/>
    <xf numFmtId="0" fontId="26" fillId="0" borderId="0" xfId="0" applyFont="1" applyFill="1" applyProtection="1"/>
    <xf numFmtId="0" fontId="58" fillId="0" borderId="0" xfId="0" applyFont="1" applyFill="1" applyProtection="1"/>
    <xf numFmtId="184" fontId="27" fillId="0" borderId="0" xfId="0" applyNumberFormat="1" applyFont="1" applyFill="1" applyAlignment="1" applyProtection="1">
      <alignment horizontal="center"/>
    </xf>
    <xf numFmtId="0" fontId="28" fillId="0" borderId="0" xfId="0" applyFont="1" applyFill="1" applyProtection="1"/>
    <xf numFmtId="0" fontId="25" fillId="0" borderId="0" xfId="0" applyFont="1" applyFill="1" applyProtection="1"/>
    <xf numFmtId="0" fontId="30" fillId="37" borderId="0" xfId="0" applyFont="1" applyFill="1" applyAlignment="1" applyProtection="1">
      <alignment horizontal="left"/>
    </xf>
    <xf numFmtId="0" fontId="31" fillId="37" borderId="0" xfId="0" applyFont="1" applyFill="1" applyAlignment="1" applyProtection="1">
      <alignment horizontal="left"/>
    </xf>
    <xf numFmtId="0" fontId="29" fillId="0" borderId="0" xfId="0" applyFont="1" applyProtection="1"/>
    <xf numFmtId="0" fontId="30" fillId="37" borderId="0" xfId="0" applyFont="1" applyFill="1" applyProtection="1"/>
    <xf numFmtId="184" fontId="31" fillId="37" borderId="0" xfId="0" applyNumberFormat="1" applyFont="1" applyFill="1" applyProtection="1"/>
    <xf numFmtId="14" fontId="30" fillId="37" borderId="0" xfId="0" applyNumberFormat="1" applyFont="1" applyFill="1" applyProtection="1"/>
    <xf numFmtId="184" fontId="31" fillId="0" borderId="0" xfId="0" applyNumberFormat="1" applyFont="1" applyFill="1" applyProtection="1"/>
    <xf numFmtId="0" fontId="29" fillId="0" borderId="0" xfId="0" applyFont="1" applyFill="1" applyProtection="1"/>
    <xf numFmtId="0" fontId="30" fillId="37" borderId="0" xfId="0" applyFont="1" applyFill="1" applyBorder="1" applyAlignment="1" applyProtection="1">
      <alignment horizontal="left"/>
    </xf>
    <xf numFmtId="0" fontId="30" fillId="37" borderId="0" xfId="0" applyFont="1" applyFill="1" applyBorder="1" applyAlignment="1" applyProtection="1">
      <alignment horizontal="center"/>
    </xf>
    <xf numFmtId="0" fontId="25" fillId="0" borderId="0" xfId="0" applyFont="1" applyFill="1" applyAlignment="1" applyProtection="1">
      <alignment vertical="top"/>
    </xf>
    <xf numFmtId="0" fontId="25" fillId="0" borderId="0" xfId="0" applyFont="1" applyProtection="1"/>
    <xf numFmtId="185" fontId="25" fillId="0" borderId="0" xfId="0" applyNumberFormat="1" applyFont="1" applyProtection="1"/>
    <xf numFmtId="0" fontId="36" fillId="0" borderId="0" xfId="0" applyFont="1" applyBorder="1" applyProtection="1"/>
    <xf numFmtId="185" fontId="28" fillId="39" borderId="16" xfId="4" applyNumberFormat="1" applyFont="1" applyFill="1" applyBorder="1" applyAlignment="1" applyProtection="1">
      <alignment vertical="top" wrapText="1"/>
    </xf>
    <xf numFmtId="0" fontId="25" fillId="0" borderId="0" xfId="0" applyFont="1" applyBorder="1" applyProtection="1"/>
    <xf numFmtId="182" fontId="28" fillId="0" borderId="0" xfId="59" applyFont="1" applyFill="1" applyBorder="1" applyAlignment="1" applyProtection="1">
      <alignment vertical="top" wrapText="1"/>
    </xf>
    <xf numFmtId="0" fontId="36" fillId="0" borderId="0" xfId="0" applyFont="1" applyProtection="1"/>
    <xf numFmtId="185" fontId="25" fillId="0" borderId="0" xfId="0" applyNumberFormat="1" applyFont="1" applyFill="1" applyProtection="1"/>
    <xf numFmtId="185" fontId="28" fillId="0" borderId="0" xfId="61" applyNumberFormat="1" applyFont="1" applyFill="1" applyBorder="1" applyAlignment="1" applyProtection="1">
      <alignment horizontal="left" vertical="top"/>
    </xf>
    <xf numFmtId="10" fontId="28" fillId="39" borderId="16" xfId="61" applyNumberFormat="1" applyFont="1" applyFill="1" applyBorder="1" applyAlignment="1" applyProtection="1">
      <alignment vertical="top" wrapText="1"/>
    </xf>
    <xf numFmtId="179" fontId="28" fillId="0" borderId="0" xfId="55" applyFont="1" applyFill="1" applyBorder="1" applyAlignment="1" applyProtection="1">
      <alignment vertical="top" wrapText="1"/>
    </xf>
    <xf numFmtId="0" fontId="25" fillId="0" borderId="0" xfId="0" applyFont="1" applyFill="1" applyBorder="1" applyProtection="1"/>
    <xf numFmtId="0" fontId="36" fillId="0" borderId="0" xfId="0" applyFont="1" applyAlignment="1" applyProtection="1">
      <alignment horizontal="left" vertical="center" wrapText="1"/>
    </xf>
    <xf numFmtId="189" fontId="28" fillId="39" borderId="16" xfId="4" applyNumberFormat="1" applyFont="1" applyFill="1" applyBorder="1" applyAlignment="1" applyProtection="1">
      <alignment vertical="top" wrapText="1"/>
    </xf>
    <xf numFmtId="171" fontId="28" fillId="0" borderId="0" xfId="4" applyFont="1" applyFill="1" applyBorder="1" applyAlignment="1" applyProtection="1">
      <alignment vertical="top" wrapText="1"/>
    </xf>
    <xf numFmtId="171" fontId="43" fillId="0" borderId="0" xfId="4" applyFont="1" applyFill="1" applyBorder="1" applyAlignment="1" applyProtection="1">
      <alignment vertical="top" wrapText="1"/>
    </xf>
    <xf numFmtId="183" fontId="43" fillId="0" borderId="0" xfId="14" applyNumberFormat="1" applyFont="1" applyFill="1" applyBorder="1" applyAlignment="1" applyProtection="1">
      <alignment vertical="top" wrapText="1"/>
    </xf>
    <xf numFmtId="188" fontId="28" fillId="40" borderId="10" xfId="4" applyNumberFormat="1" applyFont="1" applyFill="1" applyBorder="1" applyAlignment="1" applyProtection="1">
      <alignment vertical="top" wrapText="1"/>
    </xf>
    <xf numFmtId="183" fontId="43" fillId="0" borderId="0" xfId="60" applyFont="1" applyFill="1" applyBorder="1" applyAlignment="1" applyProtection="1">
      <alignment vertical="top" wrapText="1"/>
    </xf>
    <xf numFmtId="0" fontId="43" fillId="0" borderId="0" xfId="14" applyFont="1" applyFill="1" applyBorder="1" applyAlignment="1" applyProtection="1">
      <alignment vertical="top" wrapText="1"/>
    </xf>
    <xf numFmtId="185" fontId="28" fillId="40" borderId="10" xfId="4" applyNumberFormat="1" applyFont="1" applyFill="1" applyBorder="1" applyAlignment="1" applyProtection="1">
      <alignment vertical="top" wrapText="1"/>
    </xf>
    <xf numFmtId="186" fontId="28" fillId="0" borderId="0" xfId="4" applyNumberFormat="1" applyFont="1" applyFill="1" applyBorder="1" applyAlignment="1" applyProtection="1">
      <alignment vertical="top" wrapText="1"/>
    </xf>
    <xf numFmtId="180" fontId="43" fillId="2" borderId="0" xfId="56" applyFont="1" applyBorder="1" applyAlignment="1" applyProtection="1">
      <alignment vertical="top"/>
    </xf>
    <xf numFmtId="0" fontId="36" fillId="0" borderId="0" xfId="0" applyFont="1" applyFill="1" applyAlignment="1" applyProtection="1">
      <alignment horizontal="left" vertical="center" wrapText="1"/>
    </xf>
    <xf numFmtId="185" fontId="28" fillId="0" borderId="0" xfId="4" applyNumberFormat="1" applyFont="1" applyFill="1" applyBorder="1" applyAlignment="1" applyProtection="1">
      <alignment vertical="top" wrapText="1"/>
    </xf>
    <xf numFmtId="181" fontId="43" fillId="0" borderId="0" xfId="58" applyFont="1" applyFill="1" applyBorder="1" applyAlignment="1" applyProtection="1">
      <alignment vertical="top" wrapText="1"/>
    </xf>
    <xf numFmtId="169" fontId="28" fillId="0" borderId="0" xfId="14" applyNumberFormat="1" applyFont="1" applyFill="1" applyBorder="1" applyAlignment="1" applyProtection="1">
      <alignment vertical="top" wrapText="1"/>
    </xf>
    <xf numFmtId="0" fontId="36" fillId="0" borderId="0" xfId="0" applyFont="1" applyFill="1" applyProtection="1"/>
    <xf numFmtId="185" fontId="25" fillId="0" borderId="0" xfId="0" applyNumberFormat="1" applyFont="1" applyFill="1" applyAlignment="1" applyProtection="1">
      <alignment vertical="top"/>
    </xf>
    <xf numFmtId="185" fontId="28" fillId="39" borderId="16" xfId="4" applyNumberFormat="1" applyFont="1" applyFill="1" applyBorder="1" applyAlignment="1" applyProtection="1">
      <alignment vertical="top" wrapText="1"/>
      <protection locked="0"/>
    </xf>
    <xf numFmtId="186" fontId="53" fillId="44" borderId="10" xfId="4" applyNumberFormat="1" applyFont="1" applyFill="1" applyBorder="1" applyAlignment="1" applyProtection="1">
      <alignment vertical="top" wrapText="1"/>
      <protection locked="0"/>
    </xf>
    <xf numFmtId="189" fontId="28" fillId="39" borderId="16" xfId="4" applyNumberFormat="1" applyFont="1" applyFill="1" applyBorder="1" applyAlignment="1" applyProtection="1">
      <alignment vertical="top" wrapText="1"/>
      <protection locked="0"/>
    </xf>
    <xf numFmtId="15" fontId="30" fillId="37" borderId="0" xfId="0" applyNumberFormat="1" applyFont="1" applyFill="1" applyProtection="1">
      <protection hidden="1"/>
    </xf>
    <xf numFmtId="15" fontId="30" fillId="38" borderId="0" xfId="0" applyNumberFormat="1" applyFont="1" applyFill="1" applyAlignment="1" applyProtection="1">
      <alignment horizontal="right"/>
      <protection hidden="1"/>
    </xf>
    <xf numFmtId="15" fontId="30" fillId="37" borderId="8" xfId="0" applyNumberFormat="1" applyFont="1" applyFill="1" applyBorder="1" applyAlignment="1" applyProtection="1">
      <alignment horizontal="centerContinuous" vertical="center"/>
      <protection hidden="1"/>
    </xf>
    <xf numFmtId="15" fontId="30" fillId="37" borderId="9" xfId="0" applyNumberFormat="1" applyFont="1" applyFill="1" applyBorder="1" applyAlignment="1" applyProtection="1">
      <alignment horizontal="centerContinuous" vertical="center"/>
      <protection hidden="1"/>
    </xf>
    <xf numFmtId="0" fontId="0" fillId="0" borderId="0" xfId="0" applyProtection="1">
      <protection hidden="1"/>
    </xf>
    <xf numFmtId="0" fontId="0" fillId="0" borderId="0" xfId="0" applyAlignment="1" applyProtection="1">
      <alignment horizontal="left"/>
      <protection hidden="1"/>
    </xf>
    <xf numFmtId="0" fontId="37" fillId="0" borderId="0" xfId="0" applyFont="1" applyProtection="1">
      <protection hidden="1"/>
    </xf>
    <xf numFmtId="0" fontId="26" fillId="0" borderId="0" xfId="0" applyFont="1" applyFill="1" applyProtection="1">
      <protection hidden="1"/>
    </xf>
    <xf numFmtId="0" fontId="58" fillId="0" borderId="0" xfId="0" applyFont="1" applyFill="1" applyProtection="1">
      <protection hidden="1"/>
    </xf>
    <xf numFmtId="184" fontId="27" fillId="0" borderId="0" xfId="0" applyNumberFormat="1" applyFont="1" applyFill="1" applyAlignment="1" applyProtection="1">
      <alignment horizontal="center"/>
      <protection hidden="1"/>
    </xf>
    <xf numFmtId="0" fontId="28" fillId="0" borderId="0" xfId="0" applyFont="1" applyFill="1" applyProtection="1">
      <protection hidden="1"/>
    </xf>
    <xf numFmtId="0" fontId="25" fillId="0" borderId="0" xfId="0" applyFont="1" applyFill="1" applyProtection="1">
      <protection hidden="1"/>
    </xf>
    <xf numFmtId="0" fontId="30" fillId="37" borderId="0" xfId="0" applyFont="1" applyFill="1" applyAlignment="1" applyProtection="1">
      <alignment horizontal="left"/>
      <protection hidden="1"/>
    </xf>
    <xf numFmtId="0" fontId="31" fillId="37" borderId="0" xfId="0" applyFont="1" applyFill="1" applyAlignment="1" applyProtection="1">
      <alignment horizontal="left"/>
      <protection hidden="1"/>
    </xf>
    <xf numFmtId="0" fontId="29" fillId="0" borderId="0" xfId="0" applyFont="1" applyProtection="1">
      <protection hidden="1"/>
    </xf>
    <xf numFmtId="0" fontId="30" fillId="37" borderId="0" xfId="0" applyFont="1" applyFill="1" applyProtection="1">
      <protection hidden="1"/>
    </xf>
    <xf numFmtId="184" fontId="31" fillId="37" borderId="0" xfId="0" applyNumberFormat="1" applyFont="1" applyFill="1" applyAlignment="1" applyProtection="1">
      <alignment horizontal="left"/>
      <protection hidden="1"/>
    </xf>
    <xf numFmtId="184" fontId="31" fillId="37" borderId="0" xfId="0" applyNumberFormat="1" applyFont="1" applyFill="1" applyProtection="1">
      <protection hidden="1"/>
    </xf>
    <xf numFmtId="14" fontId="30" fillId="37" borderId="0" xfId="0" applyNumberFormat="1" applyFont="1" applyFill="1" applyProtection="1">
      <protection hidden="1"/>
    </xf>
    <xf numFmtId="0" fontId="29" fillId="0" borderId="0" xfId="0" applyFont="1" applyAlignment="1" applyProtection="1">
      <alignment horizontal="left"/>
      <protection hidden="1"/>
    </xf>
    <xf numFmtId="184" fontId="31" fillId="0" borderId="0" xfId="0" applyNumberFormat="1" applyFont="1" applyFill="1" applyProtection="1">
      <protection hidden="1"/>
    </xf>
    <xf numFmtId="0" fontId="29" fillId="0" borderId="0" xfId="0" applyFont="1" applyFill="1" applyProtection="1">
      <protection hidden="1"/>
    </xf>
    <xf numFmtId="0" fontId="30" fillId="37" borderId="0" xfId="0" applyFont="1" applyFill="1" applyBorder="1" applyAlignment="1" applyProtection="1">
      <alignment horizontal="left"/>
      <protection hidden="1"/>
    </xf>
    <xf numFmtId="0" fontId="30" fillId="37" borderId="0" xfId="0" applyFont="1" applyFill="1" applyBorder="1" applyAlignment="1" applyProtection="1">
      <alignment horizontal="center"/>
      <protection hidden="1"/>
    </xf>
    <xf numFmtId="0" fontId="25" fillId="0" borderId="0" xfId="0" applyFont="1" applyFill="1" applyAlignment="1" applyProtection="1">
      <alignment vertical="top"/>
      <protection hidden="1"/>
    </xf>
    <xf numFmtId="0" fontId="25" fillId="0" borderId="0" xfId="0" applyFont="1" applyProtection="1">
      <protection hidden="1"/>
    </xf>
    <xf numFmtId="0" fontId="25" fillId="0" borderId="0" xfId="0" applyFont="1" applyFill="1" applyAlignment="1" applyProtection="1">
      <alignment horizontal="left" vertical="top"/>
      <protection hidden="1"/>
    </xf>
    <xf numFmtId="0" fontId="0" fillId="0" borderId="0" xfId="0" applyFill="1" applyProtection="1">
      <protection hidden="1"/>
    </xf>
    <xf numFmtId="0" fontId="32" fillId="0" borderId="0" xfId="0" applyFont="1" applyFill="1" applyProtection="1">
      <protection hidden="1"/>
    </xf>
    <xf numFmtId="0" fontId="25" fillId="0" borderId="0" xfId="0" applyFont="1" applyFill="1" applyBorder="1" applyAlignment="1" applyProtection="1">
      <alignment horizontal="left" vertical="top"/>
      <protection hidden="1"/>
    </xf>
    <xf numFmtId="170" fontId="25" fillId="0" borderId="0" xfId="0" applyNumberFormat="1" applyFont="1" applyFill="1" applyBorder="1" applyAlignment="1" applyProtection="1">
      <alignment vertical="top"/>
      <protection hidden="1"/>
    </xf>
    <xf numFmtId="0" fontId="25" fillId="0" borderId="0" xfId="0" applyFont="1" applyFill="1" applyBorder="1" applyAlignment="1" applyProtection="1">
      <alignment vertical="top"/>
      <protection hidden="1"/>
    </xf>
    <xf numFmtId="0" fontId="28" fillId="0" borderId="0" xfId="0" applyFont="1" applyFill="1" applyBorder="1" applyAlignment="1" applyProtection="1">
      <alignment horizontal="left" vertical="top" indent="1"/>
      <protection hidden="1"/>
    </xf>
    <xf numFmtId="0" fontId="36" fillId="0" borderId="0" xfId="0" applyFont="1" applyFill="1" applyAlignment="1" applyProtection="1">
      <alignment horizontal="left" vertical="center" wrapText="1"/>
      <protection hidden="1"/>
    </xf>
    <xf numFmtId="185" fontId="25" fillId="0" borderId="0" xfId="4" applyNumberFormat="1" applyFont="1" applyFill="1" applyBorder="1" applyAlignment="1" applyProtection="1">
      <alignment vertical="top"/>
      <protection hidden="1"/>
    </xf>
    <xf numFmtId="0" fontId="12" fillId="0" borderId="0" xfId="0" applyFont="1" applyFill="1" applyProtection="1">
      <protection hidden="1"/>
    </xf>
    <xf numFmtId="0" fontId="53" fillId="0" borderId="0" xfId="0" applyFont="1" applyFill="1" applyBorder="1" applyAlignment="1" applyProtection="1">
      <alignment horizontal="left" vertical="top" indent="1"/>
      <protection hidden="1"/>
    </xf>
    <xf numFmtId="0" fontId="54" fillId="0" borderId="0" xfId="0" applyFont="1" applyFill="1" applyAlignment="1" applyProtection="1">
      <alignment horizontal="left" vertical="center" wrapText="1"/>
      <protection hidden="1"/>
    </xf>
    <xf numFmtId="185" fontId="29" fillId="0" borderId="14" xfId="4" applyNumberFormat="1" applyFont="1" applyFill="1" applyBorder="1" applyAlignment="1" applyProtection="1">
      <alignment vertical="top"/>
      <protection hidden="1"/>
    </xf>
    <xf numFmtId="0" fontId="36" fillId="0" borderId="0" xfId="0" applyFont="1" applyFill="1" applyAlignment="1" applyProtection="1">
      <alignment horizontal="left"/>
      <protection hidden="1"/>
    </xf>
    <xf numFmtId="185" fontId="25" fillId="0" borderId="0" xfId="0" applyNumberFormat="1" applyFont="1" applyFill="1" applyProtection="1">
      <protection hidden="1"/>
    </xf>
    <xf numFmtId="0" fontId="36" fillId="0" borderId="0" xfId="0" applyFont="1" applyFill="1" applyBorder="1" applyAlignment="1" applyProtection="1">
      <alignment horizontal="left" vertical="top"/>
      <protection hidden="1"/>
    </xf>
    <xf numFmtId="185" fontId="25" fillId="0" borderId="0" xfId="0" applyNumberFormat="1" applyFont="1" applyFill="1" applyBorder="1" applyAlignment="1" applyProtection="1">
      <alignment vertical="top"/>
      <protection hidden="1"/>
    </xf>
    <xf numFmtId="0" fontId="40" fillId="0" borderId="0" xfId="0" applyFont="1" applyFill="1" applyBorder="1" applyAlignment="1" applyProtection="1">
      <alignment horizontal="left" vertical="top"/>
      <protection hidden="1"/>
    </xf>
    <xf numFmtId="185" fontId="42" fillId="0" borderId="0" xfId="0" applyNumberFormat="1" applyFont="1" applyFill="1" applyBorder="1" applyAlignment="1" applyProtection="1">
      <alignment vertical="top"/>
      <protection hidden="1"/>
    </xf>
    <xf numFmtId="0" fontId="0" fillId="0" borderId="0" xfId="0" applyFill="1" applyAlignment="1" applyProtection="1">
      <alignment vertical="center"/>
      <protection hidden="1"/>
    </xf>
    <xf numFmtId="0" fontId="28" fillId="0" borderId="0" xfId="0" applyFont="1" applyFill="1" applyBorder="1" applyAlignment="1" applyProtection="1">
      <alignment horizontal="left" vertical="center"/>
      <protection hidden="1"/>
    </xf>
    <xf numFmtId="0" fontId="25" fillId="0" borderId="0" xfId="0" applyFont="1" applyFill="1" applyAlignment="1" applyProtection="1">
      <alignment vertical="center"/>
      <protection hidden="1"/>
    </xf>
    <xf numFmtId="0" fontId="12" fillId="0" borderId="0" xfId="0" applyFont="1" applyFill="1" applyAlignment="1" applyProtection="1">
      <alignment vertical="center"/>
      <protection hidden="1"/>
    </xf>
    <xf numFmtId="0" fontId="53" fillId="0" borderId="0" xfId="0" applyFont="1" applyFill="1" applyBorder="1" applyAlignment="1" applyProtection="1">
      <alignment horizontal="left" vertical="center"/>
      <protection hidden="1"/>
    </xf>
    <xf numFmtId="0" fontId="29" fillId="0" borderId="0" xfId="0" applyFont="1" applyFill="1" applyAlignment="1" applyProtection="1">
      <alignment vertical="center"/>
      <protection hidden="1"/>
    </xf>
    <xf numFmtId="190" fontId="29" fillId="0" borderId="14" xfId="60" applyNumberFormat="1" applyFont="1" applyFill="1" applyBorder="1" applyAlignment="1" applyProtection="1">
      <alignment vertical="center"/>
      <protection hidden="1"/>
    </xf>
    <xf numFmtId="0" fontId="25" fillId="0" borderId="0" xfId="0" applyFont="1" applyFill="1" applyBorder="1" applyAlignment="1" applyProtection="1">
      <alignment horizontal="left" vertical="top" indent="1"/>
      <protection hidden="1"/>
    </xf>
    <xf numFmtId="0" fontId="28" fillId="0" borderId="0" xfId="0" applyFont="1" applyFill="1" applyBorder="1" applyAlignment="1" applyProtection="1">
      <alignment horizontal="left" vertical="top" indent="2"/>
      <protection hidden="1"/>
    </xf>
    <xf numFmtId="187" fontId="25" fillId="0" borderId="0" xfId="54" applyNumberFormat="1" applyFont="1" applyFill="1" applyBorder="1" applyAlignment="1" applyProtection="1">
      <alignment vertical="top"/>
      <protection hidden="1"/>
    </xf>
    <xf numFmtId="0" fontId="53" fillId="0" borderId="0" xfId="0" applyFont="1" applyFill="1" applyBorder="1" applyAlignment="1" applyProtection="1">
      <alignment horizontal="left" vertical="top" indent="2"/>
      <protection hidden="1"/>
    </xf>
    <xf numFmtId="190" fontId="25" fillId="0" borderId="0" xfId="60" applyNumberFormat="1" applyFont="1" applyFill="1" applyBorder="1" applyAlignment="1" applyProtection="1">
      <alignment vertical="top"/>
      <protection hidden="1"/>
    </xf>
    <xf numFmtId="0" fontId="25" fillId="0" borderId="0" xfId="0" applyFont="1" applyFill="1" applyBorder="1" applyAlignment="1" applyProtection="1">
      <alignment horizontal="left" vertical="top" indent="2"/>
      <protection hidden="1"/>
    </xf>
    <xf numFmtId="0" fontId="2" fillId="0" borderId="0" xfId="0" applyFont="1" applyFill="1" applyBorder="1" applyAlignment="1" applyProtection="1">
      <alignment horizontal="left" vertical="top" indent="1"/>
      <protection hidden="1"/>
    </xf>
    <xf numFmtId="0" fontId="25" fillId="0" borderId="0" xfId="0" applyFont="1" applyFill="1" applyAlignment="1" applyProtection="1">
      <alignment horizontal="left"/>
      <protection hidden="1"/>
    </xf>
    <xf numFmtId="0" fontId="0" fillId="0" borderId="0" xfId="0" applyFill="1" applyAlignment="1" applyProtection="1">
      <alignment horizontal="left"/>
      <protection hidden="1"/>
    </xf>
    <xf numFmtId="0" fontId="2" fillId="0" borderId="0" xfId="0" applyFont="1" applyFill="1" applyAlignment="1" applyProtection="1">
      <alignment vertical="top"/>
      <protection hidden="1"/>
    </xf>
    <xf numFmtId="0" fontId="0" fillId="0" borderId="0" xfId="0" applyFill="1" applyAlignment="1" applyProtection="1">
      <alignment vertical="top"/>
      <protection hidden="1"/>
    </xf>
    <xf numFmtId="0" fontId="38" fillId="0" borderId="0" xfId="0" applyFont="1" applyFill="1" applyBorder="1" applyAlignment="1" applyProtection="1">
      <protection hidden="1"/>
    </xf>
    <xf numFmtId="0" fontId="25" fillId="0" borderId="0" xfId="0" applyFont="1" applyFill="1" applyBorder="1" applyAlignment="1" applyProtection="1">
      <alignment horizontal="left" indent="1"/>
      <protection hidden="1"/>
    </xf>
    <xf numFmtId="0" fontId="36" fillId="0" borderId="0" xfId="0" applyFont="1" applyFill="1" applyAlignment="1" applyProtection="1">
      <alignment vertical="center" wrapText="1"/>
      <protection hidden="1"/>
    </xf>
    <xf numFmtId="187" fontId="25" fillId="0" borderId="0" xfId="53" applyNumberFormat="1" applyFont="1" applyFill="1" applyBorder="1" applyAlignment="1" applyProtection="1">
      <alignment vertical="top"/>
      <protection hidden="1"/>
    </xf>
    <xf numFmtId="0" fontId="29" fillId="0" borderId="0" xfId="0" applyFont="1" applyFill="1" applyBorder="1" applyAlignment="1" applyProtection="1">
      <alignment horizontal="left" indent="1"/>
      <protection hidden="1"/>
    </xf>
    <xf numFmtId="0" fontId="54" fillId="0" borderId="0" xfId="0" applyFont="1" applyFill="1" applyAlignment="1" applyProtection="1">
      <alignment vertical="center" wrapText="1"/>
      <protection hidden="1"/>
    </xf>
    <xf numFmtId="0" fontId="29" fillId="0" borderId="0" xfId="0" applyFont="1" applyFill="1" applyBorder="1" applyAlignment="1" applyProtection="1">
      <alignment vertical="top"/>
      <protection hidden="1"/>
    </xf>
    <xf numFmtId="185" fontId="53" fillId="0" borderId="0" xfId="58" applyNumberFormat="1" applyFont="1" applyFill="1" applyBorder="1" applyAlignment="1" applyProtection="1">
      <alignment vertical="center" wrapText="1"/>
      <protection hidden="1"/>
    </xf>
    <xf numFmtId="0" fontId="39" fillId="0" borderId="0" xfId="0" applyFont="1" applyFill="1" applyBorder="1" applyAlignment="1" applyProtection="1">
      <protection hidden="1"/>
    </xf>
    <xf numFmtId="0" fontId="38" fillId="0" borderId="0" xfId="0" applyFont="1" applyFill="1" applyBorder="1" applyAlignment="1" applyProtection="1">
      <alignment horizontal="left" indent="1"/>
      <protection hidden="1"/>
    </xf>
    <xf numFmtId="185" fontId="28" fillId="0" borderId="0" xfId="58" applyNumberFormat="1" applyFont="1" applyFill="1" applyBorder="1" applyAlignment="1" applyProtection="1">
      <alignment vertical="center" wrapText="1"/>
      <protection hidden="1"/>
    </xf>
    <xf numFmtId="0" fontId="39" fillId="0" borderId="0" xfId="0" applyFont="1" applyFill="1" applyBorder="1" applyAlignment="1" applyProtection="1">
      <alignment horizontal="left" indent="1"/>
      <protection hidden="1"/>
    </xf>
    <xf numFmtId="185" fontId="25" fillId="0" borderId="0" xfId="1" applyNumberFormat="1" applyFont="1" applyFill="1" applyBorder="1" applyAlignment="1" applyProtection="1">
      <alignment vertical="top"/>
      <protection hidden="1"/>
    </xf>
    <xf numFmtId="185" fontId="29" fillId="0" borderId="0" xfId="1" applyNumberFormat="1" applyFont="1" applyFill="1" applyBorder="1" applyAlignment="1" applyProtection="1">
      <alignment vertical="top"/>
      <protection hidden="1"/>
    </xf>
    <xf numFmtId="0" fontId="36" fillId="0" borderId="0" xfId="0" applyFont="1" applyFill="1" applyBorder="1" applyAlignment="1" applyProtection="1">
      <alignment horizontal="left" indent="1"/>
      <protection hidden="1"/>
    </xf>
    <xf numFmtId="0" fontId="25" fillId="0" borderId="0" xfId="0" applyFont="1" applyFill="1" applyBorder="1" applyAlignment="1" applyProtection="1">
      <alignment horizontal="left" indent="2"/>
      <protection hidden="1"/>
    </xf>
    <xf numFmtId="0" fontId="25" fillId="0" borderId="0" xfId="0" applyFont="1" applyFill="1" applyBorder="1" applyAlignment="1" applyProtection="1">
      <alignment horizontal="left" indent="3"/>
      <protection hidden="1"/>
    </xf>
    <xf numFmtId="0" fontId="25" fillId="0" borderId="0" xfId="0" applyFont="1" applyFill="1" applyBorder="1" applyAlignment="1" applyProtection="1">
      <alignment horizontal="left" vertical="top" indent="3"/>
      <protection hidden="1"/>
    </xf>
    <xf numFmtId="0" fontId="29" fillId="0" borderId="0" xfId="0" applyFont="1" applyFill="1" applyBorder="1" applyAlignment="1" applyProtection="1">
      <alignment horizontal="left" vertical="top" indent="3"/>
      <protection hidden="1"/>
    </xf>
    <xf numFmtId="0" fontId="36" fillId="0" borderId="0" xfId="0" applyFont="1" applyFill="1" applyBorder="1" applyAlignment="1" applyProtection="1">
      <alignment horizontal="left" vertical="top" indent="1"/>
      <protection hidden="1"/>
    </xf>
    <xf numFmtId="0" fontId="36" fillId="0" borderId="0" xfId="0" applyFont="1" applyFill="1" applyBorder="1" applyAlignment="1" applyProtection="1">
      <alignment horizontal="left" vertical="top" indent="4"/>
      <protection hidden="1"/>
    </xf>
    <xf numFmtId="0" fontId="29" fillId="0" borderId="0" xfId="0" applyFont="1" applyFill="1" applyBorder="1" applyAlignment="1" applyProtection="1">
      <alignment horizontal="left" vertical="top" indent="1"/>
      <protection hidden="1"/>
    </xf>
    <xf numFmtId="185" fontId="25" fillId="0" borderId="0" xfId="0" applyNumberFormat="1" applyFont="1" applyFill="1" applyBorder="1" applyProtection="1">
      <protection hidden="1"/>
    </xf>
    <xf numFmtId="0" fontId="25" fillId="0" borderId="0" xfId="0" applyFont="1" applyFill="1" applyBorder="1" applyAlignment="1" applyProtection="1">
      <alignment horizontal="left" vertical="top" wrapText="1" indent="1"/>
      <protection hidden="1"/>
    </xf>
    <xf numFmtId="185" fontId="25" fillId="0" borderId="0" xfId="4" applyNumberFormat="1" applyFont="1" applyFill="1" applyBorder="1" applyAlignment="1" applyProtection="1">
      <protection hidden="1"/>
    </xf>
    <xf numFmtId="185" fontId="25" fillId="0" borderId="0" xfId="0" applyNumberFormat="1" applyFont="1" applyProtection="1">
      <protection hidden="1"/>
    </xf>
    <xf numFmtId="0" fontId="30" fillId="0" borderId="0" xfId="0" applyFont="1" applyFill="1" applyProtection="1">
      <protection hidden="1"/>
    </xf>
    <xf numFmtId="14" fontId="30" fillId="0" borderId="0" xfId="0" applyNumberFormat="1" applyFont="1" applyFill="1" applyProtection="1">
      <protection hidden="1"/>
    </xf>
    <xf numFmtId="15" fontId="30" fillId="0" borderId="0" xfId="0" applyNumberFormat="1" applyFont="1" applyFill="1" applyBorder="1" applyAlignment="1" applyProtection="1">
      <alignment horizontal="centerContinuous" vertical="center"/>
      <protection hidden="1"/>
    </xf>
    <xf numFmtId="15" fontId="30" fillId="0" borderId="0" xfId="0" applyNumberFormat="1" applyFont="1" applyFill="1" applyProtection="1">
      <protection hidden="1"/>
    </xf>
    <xf numFmtId="0" fontId="37" fillId="0" borderId="0" xfId="0" applyFont="1" applyFill="1" applyProtection="1">
      <protection hidden="1"/>
    </xf>
    <xf numFmtId="0" fontId="25" fillId="0" borderId="0" xfId="0" applyFont="1" applyFill="1" applyAlignment="1" applyProtection="1">
      <alignment vertical="center" wrapText="1"/>
      <protection hidden="1"/>
    </xf>
    <xf numFmtId="0" fontId="25" fillId="0" borderId="0" xfId="0" applyFont="1" applyFill="1" applyBorder="1" applyAlignment="1" applyProtection="1">
      <alignment horizontal="left" vertical="top" indent="4"/>
      <protection hidden="1"/>
    </xf>
    <xf numFmtId="0" fontId="25" fillId="0" borderId="0" xfId="0" applyFont="1" applyFill="1" applyBorder="1" applyAlignment="1" applyProtection="1">
      <alignment horizontal="left" vertical="top" wrapText="1" indent="2"/>
      <protection hidden="1"/>
    </xf>
    <xf numFmtId="0" fontId="57" fillId="0" borderId="0" xfId="0" applyFont="1" applyFill="1" applyProtection="1">
      <protection hidden="1"/>
    </xf>
    <xf numFmtId="168" fontId="25" fillId="0" borderId="0" xfId="1" applyNumberFormat="1" applyFont="1" applyFill="1" applyBorder="1" applyAlignment="1" applyProtection="1">
      <alignment vertical="top"/>
      <protection hidden="1"/>
    </xf>
    <xf numFmtId="0" fontId="25" fillId="0" borderId="0" xfId="0" applyFont="1" applyFill="1" applyAlignment="1" applyProtection="1">
      <alignment horizontal="left" vertical="center"/>
      <protection hidden="1"/>
    </xf>
    <xf numFmtId="170" fontId="25" fillId="0" borderId="0" xfId="0" applyNumberFormat="1" applyFont="1" applyFill="1" applyAlignment="1" applyProtection="1">
      <alignment vertical="top"/>
      <protection hidden="1"/>
    </xf>
    <xf numFmtId="0" fontId="25" fillId="0" borderId="0" xfId="0" applyFont="1" applyFill="1" applyBorder="1" applyProtection="1">
      <protection hidden="1"/>
    </xf>
    <xf numFmtId="0" fontId="29" fillId="0" borderId="0" xfId="0" applyFont="1" applyFill="1" applyBorder="1" applyAlignment="1" applyProtection="1">
      <alignment horizontal="left" vertical="top" indent="2"/>
      <protection hidden="1"/>
    </xf>
    <xf numFmtId="183" fontId="25" fillId="0" borderId="0" xfId="60" applyFont="1" applyFill="1" applyBorder="1" applyAlignment="1" applyProtection="1">
      <alignment vertical="top"/>
      <protection hidden="1"/>
    </xf>
    <xf numFmtId="0" fontId="36" fillId="0" borderId="0" xfId="0" applyFont="1" applyFill="1" applyBorder="1" applyAlignment="1" applyProtection="1">
      <alignment horizontal="left" vertical="top" indent="2"/>
      <protection hidden="1"/>
    </xf>
    <xf numFmtId="170" fontId="2" fillId="0" borderId="0" xfId="0" applyNumberFormat="1" applyFont="1" applyFill="1" applyAlignment="1" applyProtection="1">
      <alignment vertical="top"/>
      <protection hidden="1"/>
    </xf>
    <xf numFmtId="0" fontId="32" fillId="0" borderId="0" xfId="0" applyFont="1" applyFill="1" applyAlignment="1" applyProtection="1">
      <alignment horizontal="left"/>
      <protection hidden="1"/>
    </xf>
    <xf numFmtId="0" fontId="0" fillId="0" borderId="0" xfId="0" applyFont="1" applyFill="1" applyProtection="1">
      <protection hidden="1"/>
    </xf>
    <xf numFmtId="185" fontId="25" fillId="0" borderId="0" xfId="60" applyNumberFormat="1" applyFont="1" applyFill="1" applyBorder="1" applyAlignment="1" applyProtection="1">
      <alignment vertical="top"/>
      <protection hidden="1"/>
    </xf>
    <xf numFmtId="0" fontId="34" fillId="0" borderId="0" xfId="0" applyFont="1" applyFill="1" applyAlignment="1" applyProtection="1">
      <alignment horizontal="left" vertical="top"/>
      <protection hidden="1"/>
    </xf>
    <xf numFmtId="0" fontId="29" fillId="0" borderId="0" xfId="0" applyFont="1" applyFill="1" applyAlignment="1" applyProtection="1">
      <alignment horizontal="left" vertical="top"/>
      <protection hidden="1"/>
    </xf>
    <xf numFmtId="185" fontId="29" fillId="0" borderId="0" xfId="0" applyNumberFormat="1" applyFont="1" applyFill="1" applyBorder="1" applyAlignment="1" applyProtection="1">
      <alignment vertical="top"/>
      <protection hidden="1"/>
    </xf>
    <xf numFmtId="185" fontId="53" fillId="39" borderId="15" xfId="61" applyNumberFormat="1" applyFont="1" applyFill="1" applyBorder="1" applyProtection="1">
      <protection locked="0" hidden="1"/>
    </xf>
    <xf numFmtId="0" fontId="29" fillId="2" borderId="0" xfId="0" applyFont="1" applyFill="1" applyBorder="1" applyAlignment="1" applyProtection="1">
      <alignment vertical="top"/>
      <protection hidden="1"/>
    </xf>
    <xf numFmtId="0" fontId="25" fillId="2" borderId="0" xfId="0" applyFont="1" applyFill="1" applyBorder="1" applyAlignment="1" applyProtection="1">
      <alignment vertical="top"/>
      <protection hidden="1"/>
    </xf>
    <xf numFmtId="185" fontId="25" fillId="0" borderId="0" xfId="0" applyNumberFormat="1" applyFont="1" applyFill="1" applyAlignment="1" applyProtection="1">
      <alignment vertical="top"/>
      <protection hidden="1"/>
    </xf>
    <xf numFmtId="0" fontId="25" fillId="2" borderId="0" xfId="0" applyFont="1" applyFill="1" applyAlignment="1" applyProtection="1">
      <alignment vertical="top"/>
      <protection hidden="1"/>
    </xf>
    <xf numFmtId="0" fontId="29" fillId="0" borderId="0" xfId="0" applyFont="1" applyFill="1" applyAlignment="1" applyProtection="1">
      <alignment vertical="top"/>
      <protection hidden="1"/>
    </xf>
    <xf numFmtId="185" fontId="29" fillId="0" borderId="0" xfId="0" applyNumberFormat="1" applyFont="1" applyFill="1" applyAlignment="1" applyProtection="1">
      <alignment vertical="top"/>
      <protection hidden="1"/>
    </xf>
    <xf numFmtId="0" fontId="29" fillId="2" borderId="0" xfId="0" applyFont="1" applyFill="1" applyAlignment="1" applyProtection="1">
      <alignment vertical="top"/>
      <protection hidden="1"/>
    </xf>
    <xf numFmtId="170" fontId="25" fillId="0" borderId="16" xfId="0" applyNumberFormat="1" applyFont="1" applyFill="1" applyBorder="1" applyAlignment="1" applyProtection="1">
      <alignment vertical="top"/>
      <protection hidden="1"/>
    </xf>
    <xf numFmtId="0" fontId="25" fillId="0" borderId="0" xfId="0" applyFont="1" applyFill="1" applyAlignment="1" applyProtection="1">
      <alignment horizontal="left" vertical="top" indent="1"/>
      <protection hidden="1"/>
    </xf>
    <xf numFmtId="189" fontId="25" fillId="0" borderId="0" xfId="0" applyNumberFormat="1" applyFont="1" applyFill="1" applyBorder="1" applyAlignment="1" applyProtection="1">
      <alignment vertical="top"/>
      <protection hidden="1"/>
    </xf>
    <xf numFmtId="189" fontId="25" fillId="0" borderId="0" xfId="59" applyNumberFormat="1" applyFont="1" applyFill="1" applyBorder="1" applyAlignment="1" applyProtection="1">
      <alignment vertical="top"/>
      <protection hidden="1"/>
    </xf>
    <xf numFmtId="189" fontId="25" fillId="0" borderId="0" xfId="48" applyNumberFormat="1" applyFont="1" applyFill="1" applyBorder="1" applyAlignment="1" applyProtection="1">
      <alignment vertical="top"/>
      <protection hidden="1"/>
    </xf>
    <xf numFmtId="170" fontId="25" fillId="2" borderId="0" xfId="0" applyNumberFormat="1" applyFont="1" applyFill="1" applyBorder="1" applyAlignment="1" applyProtection="1">
      <alignment vertical="top"/>
      <protection hidden="1"/>
    </xf>
    <xf numFmtId="189" fontId="0" fillId="0" borderId="0" xfId="0" applyNumberFormat="1" applyFill="1" applyProtection="1">
      <protection hidden="1"/>
    </xf>
    <xf numFmtId="187" fontId="0" fillId="0" borderId="0" xfId="0" applyNumberFormat="1" applyFill="1" applyProtection="1">
      <protection hidden="1"/>
    </xf>
    <xf numFmtId="0" fontId="25" fillId="0" borderId="0" xfId="0" applyFont="1" applyAlignment="1">
      <alignment horizontal="left" vertical="top" wrapText="1"/>
    </xf>
    <xf numFmtId="0" fontId="25" fillId="0" borderId="0" xfId="0" applyFont="1" applyFill="1" applyAlignment="1">
      <alignment horizontal="left" vertical="top" wrapText="1"/>
    </xf>
    <xf numFmtId="0" fontId="25" fillId="0" borderId="6" xfId="0" applyFont="1" applyBorder="1" applyAlignment="1">
      <alignment vertical="top" wrapText="1"/>
    </xf>
    <xf numFmtId="0" fontId="25" fillId="0" borderId="0" xfId="0" applyFont="1" applyBorder="1" applyAlignment="1">
      <alignment vertical="top" wrapText="1"/>
    </xf>
    <xf numFmtId="0" fontId="25" fillId="42" borderId="0" xfId="0" applyFont="1" applyFill="1" applyAlignment="1">
      <alignment vertical="top" wrapText="1"/>
    </xf>
    <xf numFmtId="0" fontId="25" fillId="0" borderId="0" xfId="0" applyFont="1" applyBorder="1" applyAlignment="1">
      <alignment vertical="top"/>
    </xf>
    <xf numFmtId="0" fontId="25" fillId="0" borderId="0" xfId="0" applyFont="1" applyAlignment="1">
      <alignment vertical="top" wrapText="1"/>
    </xf>
  </cellXfs>
  <cellStyles count="8469">
    <cellStyle name="20% - Accent1" xfId="24" builtinId="30" hidden="1"/>
    <cellStyle name="20% - Accent1 10" xfId="115" hidden="1" xr:uid="{2C80FF35-7547-4341-8937-5C1F4BA62E6F}"/>
    <cellStyle name="20% - Accent1 10" xfId="189" hidden="1" xr:uid="{0D32028E-A25F-40B4-9300-EE02DED77238}"/>
    <cellStyle name="20% - Accent1 10" xfId="265" hidden="1" xr:uid="{AFA23815-1BF8-4576-AF86-A1C692743EC3}"/>
    <cellStyle name="20% - Accent1 10" xfId="343" hidden="1" xr:uid="{24DB1411-D31F-4D45-8EF0-B2FC24CE8193}"/>
    <cellStyle name="20% - Accent1 10" xfId="928" hidden="1" xr:uid="{183918C3-0BC1-4C59-8824-8DCEE536713D}"/>
    <cellStyle name="20% - Accent1 10" xfId="1004" hidden="1" xr:uid="{F769F61B-2725-4BF4-874B-7FBBDC3400B3}"/>
    <cellStyle name="20% - Accent1 10" xfId="1083" hidden="1" xr:uid="{6A01DD29-6C34-4D84-8E9D-96674378E140}"/>
    <cellStyle name="20% - Accent1 10" xfId="773" hidden="1" xr:uid="{D39B18D1-BE6C-45A6-B871-5391B7397023}"/>
    <cellStyle name="20% - Accent1 10" xfId="789" hidden="1" xr:uid="{927F4669-82B1-490E-BE77-2AC2EE245B79}"/>
    <cellStyle name="20% - Accent1 10" xfId="684" hidden="1" xr:uid="{E79EB51F-D8F3-43A5-A3A2-FFB44B7ED967}"/>
    <cellStyle name="20% - Accent1 10" xfId="1523" hidden="1" xr:uid="{325C5F81-7FFE-40B7-B126-5DEF85DE2EA2}"/>
    <cellStyle name="20% - Accent1 10" xfId="1599" hidden="1" xr:uid="{D6A38302-A40D-43B2-804D-7F6E0C0B1420}"/>
    <cellStyle name="20% - Accent1 10" xfId="1677" hidden="1" xr:uid="{B897B2CB-8176-410C-93FB-512A80E64B33}"/>
    <cellStyle name="20% - Accent1 10" xfId="1331" hidden="1" xr:uid="{1EBAC95C-BE2F-4949-AE6B-934108CF08C1}"/>
    <cellStyle name="20% - Accent1 10" xfId="1189" hidden="1" xr:uid="{589106CB-CCEE-41A5-B7E9-ED79B1582B21}"/>
    <cellStyle name="20% - Accent1 10" xfId="714" hidden="1" xr:uid="{70CB4292-B2A1-47BC-AEB4-AEEC3B266CFC}"/>
    <cellStyle name="20% - Accent1 10" xfId="2055" hidden="1" xr:uid="{177664D0-5EE6-47C7-866C-37192A8198EB}"/>
    <cellStyle name="20% - Accent1 10" xfId="2131" hidden="1" xr:uid="{F8940FBB-F0CD-4963-AF90-B6E0F8D257CB}"/>
    <cellStyle name="20% - Accent1 10" xfId="2209" hidden="1" xr:uid="{9131764C-B574-4F0F-9CAB-731C54FFC041}"/>
    <cellStyle name="20% - Accent1 10" xfId="2392" hidden="1" xr:uid="{AD5879C5-44DA-4DFC-B614-E3DF170E2AE0}"/>
    <cellStyle name="20% - Accent1 10" xfId="2468" hidden="1" xr:uid="{E3DC0924-1B43-4EEC-BD87-613941A702CA}"/>
    <cellStyle name="20% - Accent1 10" xfId="2546" hidden="1" xr:uid="{2B6BD72F-2C3C-4EFE-8376-97C51AF79FC5}"/>
    <cellStyle name="20% - Accent1 10" xfId="2729" hidden="1" xr:uid="{3E41F0B5-0EFA-48B8-8566-82A5BABB0857}"/>
    <cellStyle name="20% - Accent1 10" xfId="2805" hidden="1" xr:uid="{633A0E8E-CF93-4549-B51E-A2EB343D5713}"/>
    <cellStyle name="20% - Accent1 10" xfId="2918" hidden="1" xr:uid="{65E2964E-790E-4581-ADEA-E79117058C62}"/>
    <cellStyle name="20% - Accent1 10" xfId="2992" hidden="1" xr:uid="{68CAF1BB-6567-43C6-A39A-7E5532063834}"/>
    <cellStyle name="20% - Accent1 10" xfId="3068" hidden="1" xr:uid="{030910A1-6003-4953-982A-FC4E8A88FB51}"/>
    <cellStyle name="20% - Accent1 10" xfId="3146" hidden="1" xr:uid="{84128C6A-BEED-4A3D-9AF1-93446C9CB634}"/>
    <cellStyle name="20% - Accent1 10" xfId="3731" hidden="1" xr:uid="{229F6AF8-57DE-45B8-9BE9-64F47C2DC446}"/>
    <cellStyle name="20% - Accent1 10" xfId="3807" hidden="1" xr:uid="{2FA29201-5BA9-4F0A-B33E-F865613121F6}"/>
    <cellStyle name="20% - Accent1 10" xfId="3886" hidden="1" xr:uid="{2EE3C43A-76BC-4A2A-8155-A62521728358}"/>
    <cellStyle name="20% - Accent1 10" xfId="3576" hidden="1" xr:uid="{4AD4567E-AFA5-46DF-B7E8-559E56C04330}"/>
    <cellStyle name="20% - Accent1 10" xfId="3592" hidden="1" xr:uid="{95AD2933-4AE9-4120-9F76-3E9AFD58FFF5}"/>
    <cellStyle name="20% - Accent1 10" xfId="3487" hidden="1" xr:uid="{5C339898-CB8A-46AB-A7AD-E51C15D562A2}"/>
    <cellStyle name="20% - Accent1 10" xfId="4326" hidden="1" xr:uid="{FC46FA5E-3613-4EB7-8263-02E9F045FFB2}"/>
    <cellStyle name="20% - Accent1 10" xfId="4402" hidden="1" xr:uid="{16608C66-B5AD-4DB0-BA43-47B180AD87D4}"/>
    <cellStyle name="20% - Accent1 10" xfId="4480" hidden="1" xr:uid="{A56B7155-DE03-4981-AB88-5C704655E8D7}"/>
    <cellStyle name="20% - Accent1 10" xfId="4134" hidden="1" xr:uid="{B40F0A66-E1D2-4BF0-87E8-E5B44F03E9E4}"/>
    <cellStyle name="20% - Accent1 10" xfId="3992" hidden="1" xr:uid="{ADDA1A53-E58C-4903-9F66-AC7C7DE1295C}"/>
    <cellStyle name="20% - Accent1 10" xfId="3517" hidden="1" xr:uid="{BFF4F1D9-8D04-4ABF-8664-0B34C54E81A1}"/>
    <cellStyle name="20% - Accent1 10" xfId="4858" hidden="1" xr:uid="{7B749AF3-B8EB-4385-97B0-876265D9CA1C}"/>
    <cellStyle name="20% - Accent1 10" xfId="4934" hidden="1" xr:uid="{0140CE56-93D3-4B1B-B687-265AEB76884F}"/>
    <cellStyle name="20% - Accent1 10" xfId="5012" hidden="1" xr:uid="{F2B07AA7-09BD-47F9-9D21-A0AF9D1D20C2}"/>
    <cellStyle name="20% - Accent1 10" xfId="5195" hidden="1" xr:uid="{F9F2AD5C-6C0A-43D9-9BAC-71A39B4CCB25}"/>
    <cellStyle name="20% - Accent1 10" xfId="5271" hidden="1" xr:uid="{65FCBBB4-1BE7-42E6-A13F-90D3FB7E40F4}"/>
    <cellStyle name="20% - Accent1 10" xfId="5349" hidden="1" xr:uid="{8FC76B81-CA79-404F-87B8-B3BA54C13AB9}"/>
    <cellStyle name="20% - Accent1 10" xfId="5532" hidden="1" xr:uid="{CF9B5150-669A-415D-A0C6-F72AE940D6FA}"/>
    <cellStyle name="20% - Accent1 10" xfId="5608" hidden="1" xr:uid="{C726DADE-1FA1-49EF-8BAB-85BBBF066FC6}"/>
    <cellStyle name="20% - Accent1 10" xfId="5710" hidden="1" xr:uid="{2489AC4D-2FEA-4F6F-B4F5-2DBE9B562CFB}"/>
    <cellStyle name="20% - Accent1 10" xfId="5784" hidden="1" xr:uid="{D4C33781-C4E1-4F0C-986E-F5A3952B28DD}"/>
    <cellStyle name="20% - Accent1 10" xfId="5860" hidden="1" xr:uid="{08FCC2E5-2974-406E-9A36-6EB7D4448EB1}"/>
    <cellStyle name="20% - Accent1 10" xfId="5938" hidden="1" xr:uid="{36B23854-53D1-47DC-8931-F6489FC6936D}"/>
    <cellStyle name="20% - Accent1 10" xfId="6523" hidden="1" xr:uid="{5355B6B1-7669-4C05-A9F2-4CD4DFB0B286}"/>
    <cellStyle name="20% - Accent1 10" xfId="6599" hidden="1" xr:uid="{88E54A59-F746-4346-A92B-7EA02D1AF65A}"/>
    <cellStyle name="20% - Accent1 10" xfId="6678" hidden="1" xr:uid="{FC1A2F1B-2F14-4FF3-A141-E057D494F1F2}"/>
    <cellStyle name="20% - Accent1 10" xfId="6368" hidden="1" xr:uid="{7B22FB4B-B14E-4052-9C82-B5C1C9F68424}"/>
    <cellStyle name="20% - Accent1 10" xfId="6384" hidden="1" xr:uid="{93B78E95-CBB1-4264-86E8-F9EF97FC63D2}"/>
    <cellStyle name="20% - Accent1 10" xfId="6279" hidden="1" xr:uid="{79271267-B2DD-4654-88C2-44AE5D94ECD8}"/>
    <cellStyle name="20% - Accent1 10" xfId="7118" hidden="1" xr:uid="{9E9205AE-551F-4117-861B-5F3FDF6D45E2}"/>
    <cellStyle name="20% - Accent1 10" xfId="7194" hidden="1" xr:uid="{9C57BD45-1951-4C2D-B8BF-3AB9AACA3806}"/>
    <cellStyle name="20% - Accent1 10" xfId="7272" hidden="1" xr:uid="{8205F698-2E2A-49D9-85A6-580A11F0A6A4}"/>
    <cellStyle name="20% - Accent1 10" xfId="6926" hidden="1" xr:uid="{81DF4852-3455-426A-A514-C743BF46EC6A}"/>
    <cellStyle name="20% - Accent1 10" xfId="6784" hidden="1" xr:uid="{F61A12CC-CD5E-43B5-BB6B-2CC8AE5002EF}"/>
    <cellStyle name="20% - Accent1 10" xfId="6309" hidden="1" xr:uid="{1E1CE204-BA7F-4FE8-8143-83D0C483EB0F}"/>
    <cellStyle name="20% - Accent1 10" xfId="7650" hidden="1" xr:uid="{E364E5CB-57FC-416A-AF53-E7B551AF0B76}"/>
    <cellStyle name="20% - Accent1 10" xfId="7726" hidden="1" xr:uid="{4790F972-3CE6-45F4-B22C-3697C312E1B0}"/>
    <cellStyle name="20% - Accent1 10" xfId="7804" hidden="1" xr:uid="{5808A2BD-4C45-4D02-851E-857BE094E1E9}"/>
    <cellStyle name="20% - Accent1 10" xfId="7987" hidden="1" xr:uid="{E93E0B38-17FF-447B-98B4-474BEE849B9C}"/>
    <cellStyle name="20% - Accent1 10" xfId="8063" hidden="1" xr:uid="{A92F819A-DD86-4793-852A-9B433D390DA9}"/>
    <cellStyle name="20% - Accent1 10" xfId="8141" hidden="1" xr:uid="{7E773A7D-4710-4265-84A2-1BC1A00B281D}"/>
    <cellStyle name="20% - Accent1 10" xfId="8324" hidden="1" xr:uid="{6EBDC4E7-62E7-4738-842E-10D99C97E88A}"/>
    <cellStyle name="20% - Accent1 10" xfId="8400" hidden="1" xr:uid="{D083ED5D-4097-4443-8FF6-5D225576D1D7}"/>
    <cellStyle name="20% - Accent1 11" xfId="128" hidden="1" xr:uid="{04B76262-2722-42BC-8E64-2BBBA3E79C9D}"/>
    <cellStyle name="20% - Accent1 11" xfId="202" hidden="1" xr:uid="{7950AEE0-3E25-47FD-B3F3-AEA649062E56}"/>
    <cellStyle name="20% - Accent1 11" xfId="278" hidden="1" xr:uid="{A1BCEAC6-1F3A-4A2A-B33B-89D64D746549}"/>
    <cellStyle name="20% - Accent1 11" xfId="356" hidden="1" xr:uid="{CF283FB2-1CA8-4801-B0A4-1DB56AB3816C}"/>
    <cellStyle name="20% - Accent1 11" xfId="941" hidden="1" xr:uid="{F098A165-FF09-4688-BE10-A70580B7DAD5}"/>
    <cellStyle name="20% - Accent1 11" xfId="1017" hidden="1" xr:uid="{B2AE86BF-A693-4B39-8D59-F2901897A7C4}"/>
    <cellStyle name="20% - Accent1 11" xfId="1096" hidden="1" xr:uid="{5D7D3FEA-6D62-4739-B280-7B0B2C392853}"/>
    <cellStyle name="20% - Accent1 11" xfId="1323" hidden="1" xr:uid="{AAD87CE0-8523-49B8-B49D-B4F768AE7D43}"/>
    <cellStyle name="20% - Accent1 11" xfId="784" hidden="1" xr:uid="{1F965E35-7489-496B-8C16-5E0866332CA0}"/>
    <cellStyle name="20% - Accent1 11" xfId="856" hidden="1" xr:uid="{11948C9E-FAD9-4F15-B880-0FF1E491ADEF}"/>
    <cellStyle name="20% - Accent1 11" xfId="1536" hidden="1" xr:uid="{28EEBF8B-5C34-4B09-9CB1-FA073547C25E}"/>
    <cellStyle name="20% - Accent1 11" xfId="1612" hidden="1" xr:uid="{71EC3A6C-47E0-4D2F-A853-1A9555FBE6D6}"/>
    <cellStyle name="20% - Accent1 11" xfId="1690" hidden="1" xr:uid="{6DD794DF-3D41-4CA8-AAE3-377F2E5F5742}"/>
    <cellStyle name="20% - Accent1 11" xfId="1887" hidden="1" xr:uid="{BC7DC9C6-C3BA-4374-8AA5-A0E2C0E712FC}"/>
    <cellStyle name="20% - Accent1 11" xfId="879" hidden="1" xr:uid="{EACDD04D-66E1-4805-A9A8-1A921A02A3CF}"/>
    <cellStyle name="20% - Accent1 11" xfId="656" hidden="1" xr:uid="{84755CFA-4492-4C7F-8F67-39D22810624B}"/>
    <cellStyle name="20% - Accent1 11" xfId="2068" hidden="1" xr:uid="{F86161D4-30E2-47C2-8477-748FDD66F0CA}"/>
    <cellStyle name="20% - Accent1 11" xfId="2144" hidden="1" xr:uid="{0ACA7F4D-C368-496C-85DC-8058235057B7}"/>
    <cellStyle name="20% - Accent1 11" xfId="2222" hidden="1" xr:uid="{8213492B-0916-407F-A16D-33232D1E21D0}"/>
    <cellStyle name="20% - Accent1 11" xfId="2405" hidden="1" xr:uid="{AAA3A16E-D17E-4772-A5B1-24C5BA37691B}"/>
    <cellStyle name="20% - Accent1 11" xfId="2481" hidden="1" xr:uid="{88A47D03-A44F-4371-AF9C-184A0BF7D485}"/>
    <cellStyle name="20% - Accent1 11" xfId="2559" hidden="1" xr:uid="{DE65494E-0335-4DD0-988F-AA75948BC036}"/>
    <cellStyle name="20% - Accent1 11" xfId="2742" hidden="1" xr:uid="{4E295FF4-498E-45E6-8090-F687AF009602}"/>
    <cellStyle name="20% - Accent1 11" xfId="2818" hidden="1" xr:uid="{79B5461F-8F3F-4FBB-BAE0-4ED555770833}"/>
    <cellStyle name="20% - Accent1 11" xfId="2931" hidden="1" xr:uid="{A4E53BF6-DFF1-4B93-B29E-804FE4E2A85C}"/>
    <cellStyle name="20% - Accent1 11" xfId="3005" hidden="1" xr:uid="{364E40CC-BC4E-4468-A7FA-9EA93B2F8CEE}"/>
    <cellStyle name="20% - Accent1 11" xfId="3081" hidden="1" xr:uid="{B8504E62-E917-47C5-97ED-9E058FD49428}"/>
    <cellStyle name="20% - Accent1 11" xfId="3159" hidden="1" xr:uid="{50E33D88-D0D1-45CE-B084-F845259425A0}"/>
    <cellStyle name="20% - Accent1 11" xfId="3744" hidden="1" xr:uid="{CB83B0D7-B232-4732-B37E-AC0B750E794D}"/>
    <cellStyle name="20% - Accent1 11" xfId="3820" hidden="1" xr:uid="{0AEBAD78-EF0F-4344-952E-56687C8CE43C}"/>
    <cellStyle name="20% - Accent1 11" xfId="3899" hidden="1" xr:uid="{E097A715-9B12-4ACE-8FB5-CC889EBE1D2C}"/>
    <cellStyle name="20% - Accent1 11" xfId="4126" hidden="1" xr:uid="{3E1BD82C-3F14-44EC-88BC-D5472B2A95E5}"/>
    <cellStyle name="20% - Accent1 11" xfId="3587" hidden="1" xr:uid="{E3C2AB48-93FB-4F69-8C60-BBF06060F0F9}"/>
    <cellStyle name="20% - Accent1 11" xfId="3659" hidden="1" xr:uid="{81256E0F-93CF-4792-B312-140855CAB8ED}"/>
    <cellStyle name="20% - Accent1 11" xfId="4339" hidden="1" xr:uid="{785B5BD8-A258-4627-BD34-E3F6E581C423}"/>
    <cellStyle name="20% - Accent1 11" xfId="4415" hidden="1" xr:uid="{37932620-4DA8-41AA-AB9E-5BE7CDBD264F}"/>
    <cellStyle name="20% - Accent1 11" xfId="4493" hidden="1" xr:uid="{CF025C6C-99DB-4D06-8FFE-F3415E51033C}"/>
    <cellStyle name="20% - Accent1 11" xfId="4690" hidden="1" xr:uid="{4BB3C6B4-300F-42A4-A5C8-0C2FCDE46694}"/>
    <cellStyle name="20% - Accent1 11" xfId="3682" hidden="1" xr:uid="{47198E3D-785F-45CB-B72F-E7D3A60280D2}"/>
    <cellStyle name="20% - Accent1 11" xfId="3459" hidden="1" xr:uid="{E6BF01C6-2670-41A2-A0A4-3374CCA10338}"/>
    <cellStyle name="20% - Accent1 11" xfId="4871" hidden="1" xr:uid="{9142106E-DBBD-4C35-9B66-16149BB102D9}"/>
    <cellStyle name="20% - Accent1 11" xfId="4947" hidden="1" xr:uid="{4A2ADD22-32A2-41A6-9069-93EF4A444623}"/>
    <cellStyle name="20% - Accent1 11" xfId="5025" hidden="1" xr:uid="{D36540C7-5409-43F5-91EA-FA8C636F99A8}"/>
    <cellStyle name="20% - Accent1 11" xfId="5208" hidden="1" xr:uid="{62410467-7EA4-455D-8095-FC5FA64F43D4}"/>
    <cellStyle name="20% - Accent1 11" xfId="5284" hidden="1" xr:uid="{E9C07D3C-1952-4428-8755-391D339D52F8}"/>
    <cellStyle name="20% - Accent1 11" xfId="5362" hidden="1" xr:uid="{95BD5C2D-B0B5-41B9-ACEF-D3728C9E127F}"/>
    <cellStyle name="20% - Accent1 11" xfId="5545" hidden="1" xr:uid="{A98BBDAC-784C-4B2C-AF62-27B14D52EB28}"/>
    <cellStyle name="20% - Accent1 11" xfId="5621" hidden="1" xr:uid="{ABC38F3F-0085-4020-9F66-DBE06BEAC05C}"/>
    <cellStyle name="20% - Accent1 11" xfId="5723" hidden="1" xr:uid="{C637DA6A-40E6-42E1-8055-0F919543141F}"/>
    <cellStyle name="20% - Accent1 11" xfId="5797" hidden="1" xr:uid="{5E3519C6-B0F8-46E5-8C07-9FA943720830}"/>
    <cellStyle name="20% - Accent1 11" xfId="5873" hidden="1" xr:uid="{8498600C-4D08-4F55-BC4F-B2D589E1FF4C}"/>
    <cellStyle name="20% - Accent1 11" xfId="5951" hidden="1" xr:uid="{8A447BC6-C65B-4DC3-8626-4D0E115965FE}"/>
    <cellStyle name="20% - Accent1 11" xfId="6536" hidden="1" xr:uid="{3CF8BE83-738A-4599-B0F8-7FD8963FC1B9}"/>
    <cellStyle name="20% - Accent1 11" xfId="6612" hidden="1" xr:uid="{A60696E1-1FCB-4DE9-83D6-EB8BCACDD7DE}"/>
    <cellStyle name="20% - Accent1 11" xfId="6691" hidden="1" xr:uid="{D5D7F542-1B6D-4115-9B2D-6AEBC095A9D2}"/>
    <cellStyle name="20% - Accent1 11" xfId="6918" hidden="1" xr:uid="{5A4B378B-DB70-44B3-964F-17583E566F64}"/>
    <cellStyle name="20% - Accent1 11" xfId="6379" hidden="1" xr:uid="{2DBA237C-21BD-4A13-BC66-DD0EC003776E}"/>
    <cellStyle name="20% - Accent1 11" xfId="6451" hidden="1" xr:uid="{2C9D476E-A65E-4A6D-B794-9A88B074947F}"/>
    <cellStyle name="20% - Accent1 11" xfId="7131" hidden="1" xr:uid="{C541C04D-FF81-4879-A304-61EE7BC98F69}"/>
    <cellStyle name="20% - Accent1 11" xfId="7207" hidden="1" xr:uid="{72768D0F-7628-4E08-B8FF-D6D670AD6A77}"/>
    <cellStyle name="20% - Accent1 11" xfId="7285" hidden="1" xr:uid="{BC3A2300-5E50-4E06-87B5-B272D62DDA24}"/>
    <cellStyle name="20% - Accent1 11" xfId="7482" hidden="1" xr:uid="{7347F077-7161-4D40-BCC9-FDD48D2971D7}"/>
    <cellStyle name="20% - Accent1 11" xfId="6474" hidden="1" xr:uid="{B2F1D382-9A40-4470-B229-CDE74CCBF68C}"/>
    <cellStyle name="20% - Accent1 11" xfId="6251" hidden="1" xr:uid="{6FD26960-4B68-4160-BA99-BE198024D2EE}"/>
    <cellStyle name="20% - Accent1 11" xfId="7663" hidden="1" xr:uid="{93EDAB8E-4ED9-4BA9-9213-474EEDCA59BA}"/>
    <cellStyle name="20% - Accent1 11" xfId="7739" hidden="1" xr:uid="{4556217F-1368-4045-BFB6-6778F70877BE}"/>
    <cellStyle name="20% - Accent1 11" xfId="7817" hidden="1" xr:uid="{372C57BA-85A5-45BE-A7C8-0469CE193F3C}"/>
    <cellStyle name="20% - Accent1 11" xfId="8000" hidden="1" xr:uid="{93EA840D-1FC6-4DFA-916C-92F710017069}"/>
    <cellStyle name="20% - Accent1 11" xfId="8076" hidden="1" xr:uid="{EA9781EC-F55C-41C2-98B4-0441166B6A77}"/>
    <cellStyle name="20% - Accent1 11" xfId="8154" hidden="1" xr:uid="{EA4186C8-9C2F-47B8-BBA2-DA3687C3EE2A}"/>
    <cellStyle name="20% - Accent1 11" xfId="8337" hidden="1" xr:uid="{7E625724-DCBB-4E85-87C9-33E0AB706C95}"/>
    <cellStyle name="20% - Accent1 11" xfId="8413" hidden="1" xr:uid="{F4962076-D8D3-4C17-8AC1-56F34857BA90}"/>
    <cellStyle name="20% - Accent1 12" xfId="141" hidden="1" xr:uid="{FA65A41B-5DC1-462C-8001-76A0E060EC56}"/>
    <cellStyle name="20% - Accent1 12" xfId="216" hidden="1" xr:uid="{109E7B07-3783-4598-A393-C81FB4A904E3}"/>
    <cellStyle name="20% - Accent1 12" xfId="291" hidden="1" xr:uid="{1C883F9B-9BED-4C1E-9464-A41FCC49498C}"/>
    <cellStyle name="20% - Accent1 12" xfId="369" hidden="1" xr:uid="{74427B28-11DC-4DB0-BFD4-485902BF2657}"/>
    <cellStyle name="20% - Accent1 12" xfId="955" hidden="1" xr:uid="{DF24B8B1-29F1-4F67-9969-5C66278DB143}"/>
    <cellStyle name="20% - Accent1 12" xfId="1030" hidden="1" xr:uid="{ED866A22-2D2C-47C3-BCD4-0CE8E5750F4E}"/>
    <cellStyle name="20% - Accent1 12" xfId="1109" hidden="1" xr:uid="{D1F3F124-3857-42B3-A4B8-D9C78BF1E961}"/>
    <cellStyle name="20% - Accent1 12" xfId="772" hidden="1" xr:uid="{F347E264-03EA-4951-A988-2FDA0CE672AC}"/>
    <cellStyle name="20% - Accent1 12" xfId="722" hidden="1" xr:uid="{1A34D275-ACCE-4237-875C-F49718685BD6}"/>
    <cellStyle name="20% - Accent1 12" xfId="691" hidden="1" xr:uid="{407BD09E-E214-4E1C-B62E-371D4BA20975}"/>
    <cellStyle name="20% - Accent1 12" xfId="1550" hidden="1" xr:uid="{2B98241B-A1C4-4C46-8751-9C60F6C13F57}"/>
    <cellStyle name="20% - Accent1 12" xfId="1625" hidden="1" xr:uid="{FB240BFF-A4EF-4AFB-85CD-8F046651ACF0}"/>
    <cellStyle name="20% - Accent1 12" xfId="1703" hidden="1" xr:uid="{7DA6EE41-D43D-4DBD-91A9-ED4D7E67C499}"/>
    <cellStyle name="20% - Accent1 12" xfId="1174" hidden="1" xr:uid="{B20933D0-052F-497C-9A70-FAB64B24AD8D}"/>
    <cellStyle name="20% - Accent1 12" xfId="864" hidden="1" xr:uid="{D63E5D06-4A0C-4616-B712-5AFDB12B050D}"/>
    <cellStyle name="20% - Accent1 12" xfId="1218" hidden="1" xr:uid="{7071E789-97D8-411E-9FB4-6889382754DB}"/>
    <cellStyle name="20% - Accent1 12" xfId="2082" hidden="1" xr:uid="{7942A436-B45C-40D8-97EA-9A3FC8593177}"/>
    <cellStyle name="20% - Accent1 12" xfId="2157" hidden="1" xr:uid="{23D1FA63-490D-4964-A149-CC485A26B740}"/>
    <cellStyle name="20% - Accent1 12" xfId="2235" hidden="1" xr:uid="{DA60E3A1-E551-40FF-A672-52C21B913516}"/>
    <cellStyle name="20% - Accent1 12" xfId="2419" hidden="1" xr:uid="{37D542F2-5B0A-40EC-8B01-ECD1088B3FB5}"/>
    <cellStyle name="20% - Accent1 12" xfId="2494" hidden="1" xr:uid="{2D5ECB17-667B-45D0-9BF3-C67D06D9D482}"/>
    <cellStyle name="20% - Accent1 12" xfId="2572" hidden="1" xr:uid="{64B5FEFC-D71B-4A0A-896B-0034E26DC86E}"/>
    <cellStyle name="20% - Accent1 12" xfId="2756" hidden="1" xr:uid="{496F14C4-9F22-4876-82D0-B3E7FF8CF28C}"/>
    <cellStyle name="20% - Accent1 12" xfId="2831" hidden="1" xr:uid="{3BE0A29D-185E-4255-A916-AD8CA2050280}"/>
    <cellStyle name="20% - Accent1 12" xfId="2944" hidden="1" xr:uid="{AA4D3CC9-13F1-46D7-80F7-C20E96861F14}"/>
    <cellStyle name="20% - Accent1 12" xfId="3019" hidden="1" xr:uid="{7FDDFA72-E90B-4CEA-86E5-B0BBF4F5F2DA}"/>
    <cellStyle name="20% - Accent1 12" xfId="3094" hidden="1" xr:uid="{12D15B27-3EEA-48A2-ACEA-43EA8B38A826}"/>
    <cellStyle name="20% - Accent1 12" xfId="3172" hidden="1" xr:uid="{0C03A99D-A636-4CE0-BAE2-ECA9915CA020}"/>
    <cellStyle name="20% - Accent1 12" xfId="3758" hidden="1" xr:uid="{65FAEEC9-8435-4296-97FF-F8FDC307AAC9}"/>
    <cellStyle name="20% - Accent1 12" xfId="3833" hidden="1" xr:uid="{55F93031-50B5-4AA4-A018-75C2A0ED362E}"/>
    <cellStyle name="20% - Accent1 12" xfId="3912" hidden="1" xr:uid="{9398D83D-EEFA-4A71-B6BD-AE9923DC6577}"/>
    <cellStyle name="20% - Accent1 12" xfId="3575" hidden="1" xr:uid="{98A3EDBD-5764-4402-AB5A-8C77583C5168}"/>
    <cellStyle name="20% - Accent1 12" xfId="3525" hidden="1" xr:uid="{B40D9156-5A30-4D52-82C0-2A60580FEA06}"/>
    <cellStyle name="20% - Accent1 12" xfId="3494" hidden="1" xr:uid="{45B09536-B985-455A-82A2-B122ADFCAE54}"/>
    <cellStyle name="20% - Accent1 12" xfId="4353" hidden="1" xr:uid="{C5FD8875-3D73-4838-A5C8-2A0CD30A8F79}"/>
    <cellStyle name="20% - Accent1 12" xfId="4428" hidden="1" xr:uid="{F4BC745A-898C-4D02-9198-53B83DA5F4F7}"/>
    <cellStyle name="20% - Accent1 12" xfId="4506" hidden="1" xr:uid="{D438D4EE-7FCA-413B-BEC5-4FED51D0CE3A}"/>
    <cellStyle name="20% - Accent1 12" xfId="3977" hidden="1" xr:uid="{4E40CD18-7651-46B2-BD85-FB40CFC5283D}"/>
    <cellStyle name="20% - Accent1 12" xfId="3667" hidden="1" xr:uid="{002C40CD-3829-42F2-B00A-CF8208938B21}"/>
    <cellStyle name="20% - Accent1 12" xfId="4021" hidden="1" xr:uid="{519EFD6B-C6DC-46FD-BB41-20389D64ECD1}"/>
    <cellStyle name="20% - Accent1 12" xfId="4885" hidden="1" xr:uid="{D74F0FF4-8D14-46FE-A0C9-50896F1E52C6}"/>
    <cellStyle name="20% - Accent1 12" xfId="4960" hidden="1" xr:uid="{69CFD331-F36D-4D97-8277-6DD6ACF0CDC6}"/>
    <cellStyle name="20% - Accent1 12" xfId="5038" hidden="1" xr:uid="{B496FBF2-1854-4FCF-9CA7-9347486A5C06}"/>
    <cellStyle name="20% - Accent1 12" xfId="5222" hidden="1" xr:uid="{51049EC6-3D39-439D-A032-5DA665322D16}"/>
    <cellStyle name="20% - Accent1 12" xfId="5297" hidden="1" xr:uid="{5C57246D-4658-4296-B12F-8E7538EF5CDE}"/>
    <cellStyle name="20% - Accent1 12" xfId="5375" hidden="1" xr:uid="{F0B96409-BD98-4C02-B2DA-2A71D7AD13D5}"/>
    <cellStyle name="20% - Accent1 12" xfId="5559" hidden="1" xr:uid="{881DE287-FB09-478D-A7F0-7967E68084DD}"/>
    <cellStyle name="20% - Accent1 12" xfId="5634" hidden="1" xr:uid="{C3A3DF71-EB9A-4ACC-8BA4-AAEE42B80577}"/>
    <cellStyle name="20% - Accent1 12" xfId="5736" hidden="1" xr:uid="{A79AB807-5187-4147-9BBF-28A15E6E66F7}"/>
    <cellStyle name="20% - Accent1 12" xfId="5811" hidden="1" xr:uid="{6C33369E-D920-4AE1-B0F0-FEE5A9ABB078}"/>
    <cellStyle name="20% - Accent1 12" xfId="5886" hidden="1" xr:uid="{CBD6CBF3-868A-4D54-A8B5-7D2D0E8795F9}"/>
    <cellStyle name="20% - Accent1 12" xfId="5964" hidden="1" xr:uid="{9898D37C-2FCD-4C95-8DBC-C8E3AB2E2B47}"/>
    <cellStyle name="20% - Accent1 12" xfId="6550" hidden="1" xr:uid="{7ADD9959-75AC-45A5-B17C-DBD84FB0CF39}"/>
    <cellStyle name="20% - Accent1 12" xfId="6625" hidden="1" xr:uid="{C0CD79EE-BA43-427C-80A6-4239C7348CF1}"/>
    <cellStyle name="20% - Accent1 12" xfId="6704" hidden="1" xr:uid="{CBEFBC05-4289-46D2-8AAF-58DF71D283CC}"/>
    <cellStyle name="20% - Accent1 12" xfId="6367" hidden="1" xr:uid="{4443F34B-50D4-45E1-BA7B-81F1C7422935}"/>
    <cellStyle name="20% - Accent1 12" xfId="6317" hidden="1" xr:uid="{FCAF97F8-B260-4F7D-A5B3-1389976FF15C}"/>
    <cellStyle name="20% - Accent1 12" xfId="6286" hidden="1" xr:uid="{0C4B64A6-3338-4E7A-BC8A-87B605B7B312}"/>
    <cellStyle name="20% - Accent1 12" xfId="7145" hidden="1" xr:uid="{9AE8B2DA-2015-4DC3-9FA9-E28AD55BED3A}"/>
    <cellStyle name="20% - Accent1 12" xfId="7220" hidden="1" xr:uid="{E2C54EF0-76A9-4833-BA62-E014CD53A131}"/>
    <cellStyle name="20% - Accent1 12" xfId="7298" hidden="1" xr:uid="{026A9396-3770-4850-A728-2BBE850534A0}"/>
    <cellStyle name="20% - Accent1 12" xfId="6769" hidden="1" xr:uid="{2A9970C3-D9E5-4D65-AB6F-1AFBA77F527B}"/>
    <cellStyle name="20% - Accent1 12" xfId="6459" hidden="1" xr:uid="{1B1AE501-548B-4FAC-BA84-01A608197737}"/>
    <cellStyle name="20% - Accent1 12" xfId="6813" hidden="1" xr:uid="{F2877C96-2A2A-44EC-B288-08E912D0415A}"/>
    <cellStyle name="20% - Accent1 12" xfId="7677" hidden="1" xr:uid="{5118E0D1-1A17-4007-B08A-D6C0B5AB9B7B}"/>
    <cellStyle name="20% - Accent1 12" xfId="7752" hidden="1" xr:uid="{E4771369-3D33-496B-B930-C328EBBD92DF}"/>
    <cellStyle name="20% - Accent1 12" xfId="7830" hidden="1" xr:uid="{8BFEA028-366E-48A6-9964-A4CF04B8CEFD}"/>
    <cellStyle name="20% - Accent1 12" xfId="8014" hidden="1" xr:uid="{C2973A84-EBF6-4033-BD5F-34D85AB208EB}"/>
    <cellStyle name="20% - Accent1 12" xfId="8089" hidden="1" xr:uid="{1E0B00BD-3A93-4C77-AF77-732287898998}"/>
    <cellStyle name="20% - Accent1 12" xfId="8167" hidden="1" xr:uid="{A9A1C270-2DFF-475A-80BE-601ADF3F9A6B}"/>
    <cellStyle name="20% - Accent1 12" xfId="8351" hidden="1" xr:uid="{12982D6D-F3A5-4238-83DE-BD3EDC83059F}"/>
    <cellStyle name="20% - Accent1 12" xfId="8426" hidden="1" xr:uid="{ACB7361A-4461-4C1F-9A90-4C2829223AB4}"/>
    <cellStyle name="20% - Accent1 13" xfId="382" hidden="1" xr:uid="{B1F443AA-4324-45E6-BED4-14EE75CFFCFC}"/>
    <cellStyle name="20% - Accent1 13" xfId="497" hidden="1" xr:uid="{D5218B5C-1B58-48A2-8CDD-D5610688DAD3}"/>
    <cellStyle name="20% - Accent1 13" xfId="1220" hidden="1" xr:uid="{1392B2C9-6093-4854-9B12-56647272819A}"/>
    <cellStyle name="20% - Accent1 13" xfId="1393" hidden="1" xr:uid="{936B78FC-0EFF-466C-8B20-E36DF0B22BA4}"/>
    <cellStyle name="20% - Accent1 13" xfId="1786" hidden="1" xr:uid="{0830C5AE-39E0-425E-AAE9-D72753760619}"/>
    <cellStyle name="20% - Accent1 13" xfId="1934" hidden="1" xr:uid="{8DC9BF75-AF53-4128-99B3-B8B682875BAE}"/>
    <cellStyle name="20% - Accent1 13" xfId="2272" hidden="1" xr:uid="{A0A7A586-8804-433C-B4FB-DD5A2B47CC1A}"/>
    <cellStyle name="20% - Accent1 13" xfId="2609" hidden="1" xr:uid="{8D73981F-DC3C-49DB-A178-51B0F8F631FC}"/>
    <cellStyle name="20% - Accent1 13" xfId="3185" hidden="1" xr:uid="{16F00449-93C1-4E40-8F7F-723F2ADCEFD1}"/>
    <cellStyle name="20% - Accent1 13" xfId="3300" hidden="1" xr:uid="{1AA63102-90C0-4EED-B647-0A95E0D70EAA}"/>
    <cellStyle name="20% - Accent1 13" xfId="4023" hidden="1" xr:uid="{5E67CB75-BF45-4B1B-B13B-71F4CEAD07A9}"/>
    <cellStyle name="20% - Accent1 13" xfId="4196" hidden="1" xr:uid="{AEA7687B-40F5-43AF-90F7-4EA5C8E22071}"/>
    <cellStyle name="20% - Accent1 13" xfId="4589" hidden="1" xr:uid="{24BDA380-00F9-4972-8E97-882005250381}"/>
    <cellStyle name="20% - Accent1 13" xfId="4737" hidden="1" xr:uid="{14F65D50-C78F-4714-AF7F-3EC6284E85AD}"/>
    <cellStyle name="20% - Accent1 13" xfId="5075" hidden="1" xr:uid="{9EB1A17D-014E-42E9-829F-ECF08C67F216}"/>
    <cellStyle name="20% - Accent1 13" xfId="5412" hidden="1" xr:uid="{7F4D2C38-E04B-42AD-85C0-C6F93BCF5200}"/>
    <cellStyle name="20% - Accent1 13" xfId="5977" hidden="1" xr:uid="{1EE79A38-49D0-4EB1-901E-62D050821888}"/>
    <cellStyle name="20% - Accent1 13" xfId="6092" hidden="1" xr:uid="{0ED80CB9-3AFC-4520-8101-ABBBBABE4FDB}"/>
    <cellStyle name="20% - Accent1 13" xfId="6815" hidden="1" xr:uid="{B0B975E4-898C-4869-97E5-9A2E6F24FA39}"/>
    <cellStyle name="20% - Accent1 13" xfId="6988" hidden="1" xr:uid="{26B597CB-B9BF-4913-8350-A8356B6D5DB8}"/>
    <cellStyle name="20% - Accent1 13" xfId="7381" hidden="1" xr:uid="{5AB12E63-5288-4368-9CC4-14F54E5AB48F}"/>
    <cellStyle name="20% - Accent1 13" xfId="7529" hidden="1" xr:uid="{461656F1-CD5F-4C54-88F6-3A2DF550086B}"/>
    <cellStyle name="20% - Accent1 13" xfId="7867" hidden="1" xr:uid="{F36AE753-0727-4122-B8D9-C00D17C53CB5}"/>
    <cellStyle name="20% - Accent1 13" xfId="8204" hidden="1" xr:uid="{064810D9-2F7E-4527-8A8F-7580E9020221}"/>
    <cellStyle name="20% - Accent1 3 2 3 2" xfId="458" hidden="1" xr:uid="{7340268C-0CDE-4612-8D17-3C28501435EA}"/>
    <cellStyle name="20% - Accent1 3 2 3 2" xfId="573" hidden="1" xr:uid="{E31696E7-6802-4B87-8237-0D8AB6175158}"/>
    <cellStyle name="20% - Accent1 3 2 3 2" xfId="1296" hidden="1" xr:uid="{3E65BD53-4A7B-40BE-B5A6-A42A62A77416}"/>
    <cellStyle name="20% - Accent1 3 2 3 2" xfId="1469" hidden="1" xr:uid="{1BD66ABA-92D9-4E6C-91C9-67D3AF9B4533}"/>
    <cellStyle name="20% - Accent1 3 2 3 2" xfId="1862" hidden="1" xr:uid="{51021B58-E2D6-4467-A205-4BD8DC48B409}"/>
    <cellStyle name="20% - Accent1 3 2 3 2" xfId="2010" hidden="1" xr:uid="{348428AB-ABC5-402F-9A44-5E00DD61EFCE}"/>
    <cellStyle name="20% - Accent1 3 2 3 2" xfId="2348" hidden="1" xr:uid="{16B7C7E7-3FD2-461A-B965-E733313D89FB}"/>
    <cellStyle name="20% - Accent1 3 2 3 2" xfId="2685" hidden="1" xr:uid="{A204AEA6-6261-484F-9ABB-EEED4D6E5328}"/>
    <cellStyle name="20% - Accent1 3 2 3 2" xfId="3261" hidden="1" xr:uid="{168102E3-9AE2-4436-9CA6-F1D75B617739}"/>
    <cellStyle name="20% - Accent1 3 2 3 2" xfId="3376" hidden="1" xr:uid="{8581ED23-CFB7-4C6B-A775-7A18F2DD29C3}"/>
    <cellStyle name="20% - Accent1 3 2 3 2" xfId="4099" hidden="1" xr:uid="{8AE172A8-7064-49A4-98F2-615A6D92C9FD}"/>
    <cellStyle name="20% - Accent1 3 2 3 2" xfId="4272" hidden="1" xr:uid="{5CCB96C0-0A16-4E56-AD18-FC75D44E3348}"/>
    <cellStyle name="20% - Accent1 3 2 3 2" xfId="4665" hidden="1" xr:uid="{8A541885-D335-4AC4-940F-E15C106713AE}"/>
    <cellStyle name="20% - Accent1 3 2 3 2" xfId="4813" hidden="1" xr:uid="{BD4A4A15-D519-4B39-8691-C5817E4DA844}"/>
    <cellStyle name="20% - Accent1 3 2 3 2" xfId="5151" hidden="1" xr:uid="{D977C5FF-1CB1-4071-B1A1-6C83D80D3CB7}"/>
    <cellStyle name="20% - Accent1 3 2 3 2" xfId="5488" hidden="1" xr:uid="{A5543E6A-FA26-45A1-A60C-6D0B1F253039}"/>
    <cellStyle name="20% - Accent1 3 2 3 2" xfId="6053" hidden="1" xr:uid="{9291DD3C-A10B-42B1-8F1D-13BBD75C7956}"/>
    <cellStyle name="20% - Accent1 3 2 3 2" xfId="6168" hidden="1" xr:uid="{3411274E-CC9F-4E29-AD0C-28BEFEE1DC68}"/>
    <cellStyle name="20% - Accent1 3 2 3 2" xfId="6891" hidden="1" xr:uid="{21DA490B-D364-4057-BA02-CB1D6EB05B66}"/>
    <cellStyle name="20% - Accent1 3 2 3 2" xfId="7064" hidden="1" xr:uid="{AA2089D0-1E6A-4E9C-BE1F-0E713E100AD7}"/>
    <cellStyle name="20% - Accent1 3 2 3 2" xfId="7457" hidden="1" xr:uid="{2F21BC9B-82AD-438D-B890-DA8A1DEE40FC}"/>
    <cellStyle name="20% - Accent1 3 2 3 2" xfId="7605" hidden="1" xr:uid="{E7AC819E-76D0-427A-9D75-C44A3A9D365B}"/>
    <cellStyle name="20% - Accent1 3 2 3 2" xfId="7943" hidden="1" xr:uid="{CAEC1CEC-1F7A-4F6F-8302-FD7B88A624F8}"/>
    <cellStyle name="20% - Accent1 3 2 3 2" xfId="8280" hidden="1" xr:uid="{2770D69F-2558-4CF0-8CAC-07D1AF5E5066}"/>
    <cellStyle name="20% - Accent1 3 2 4 2" xfId="409" hidden="1" xr:uid="{44C26AA8-E95E-4D57-BC62-9A02229FF1B2}"/>
    <cellStyle name="20% - Accent1 3 2 4 2" xfId="524" hidden="1" xr:uid="{A5BFD269-5C42-41B2-9BDA-99D36DAD347C}"/>
    <cellStyle name="20% - Accent1 3 2 4 2" xfId="1247" hidden="1" xr:uid="{0704D765-1796-4A17-98D6-36CC81DA1AA2}"/>
    <cellStyle name="20% - Accent1 3 2 4 2" xfId="1420" hidden="1" xr:uid="{875FA30C-2537-4261-B6D6-FF50FFA93B64}"/>
    <cellStyle name="20% - Accent1 3 2 4 2" xfId="1813" hidden="1" xr:uid="{2643B75B-92C2-4DB9-8409-11E4CBB10C52}"/>
    <cellStyle name="20% - Accent1 3 2 4 2" xfId="1961" hidden="1" xr:uid="{2B5837D4-0747-42EA-B40E-24707E95C51F}"/>
    <cellStyle name="20% - Accent1 3 2 4 2" xfId="2299" hidden="1" xr:uid="{BBEE4647-82D6-4706-BCE6-58918E6C5DBA}"/>
    <cellStyle name="20% - Accent1 3 2 4 2" xfId="2636" hidden="1" xr:uid="{154871E3-DC83-4EBB-8A8D-6678D956979E}"/>
    <cellStyle name="20% - Accent1 3 2 4 2" xfId="3212" hidden="1" xr:uid="{5BF2DD4D-61D5-4AF3-A164-1B71AAE890EE}"/>
    <cellStyle name="20% - Accent1 3 2 4 2" xfId="3327" hidden="1" xr:uid="{86335C4D-73F4-4E7C-B536-4C17AF78A723}"/>
    <cellStyle name="20% - Accent1 3 2 4 2" xfId="4050" hidden="1" xr:uid="{281242D5-79D4-4AF9-9AAD-E871B64123F0}"/>
    <cellStyle name="20% - Accent1 3 2 4 2" xfId="4223" hidden="1" xr:uid="{BA9F5F44-E5C7-4017-9D10-A0DBEF3E0CFA}"/>
    <cellStyle name="20% - Accent1 3 2 4 2" xfId="4616" hidden="1" xr:uid="{64F0AB5C-E294-4574-B9BE-CF19881FEF50}"/>
    <cellStyle name="20% - Accent1 3 2 4 2" xfId="4764" hidden="1" xr:uid="{17F7648B-5F89-4AC9-9DE4-A72B61BDDB96}"/>
    <cellStyle name="20% - Accent1 3 2 4 2" xfId="5102" hidden="1" xr:uid="{365AB75C-10B9-45FA-9AD8-18C0CF7068BD}"/>
    <cellStyle name="20% - Accent1 3 2 4 2" xfId="5439" hidden="1" xr:uid="{94FE8CD2-6A66-483A-9BC3-288B96AFDBCD}"/>
    <cellStyle name="20% - Accent1 3 2 4 2" xfId="6004" hidden="1" xr:uid="{1EA4579C-8309-4C55-AC89-529AD5A7F7AE}"/>
    <cellStyle name="20% - Accent1 3 2 4 2" xfId="6119" hidden="1" xr:uid="{578620F5-3D8F-4DC3-A81F-3293CCA7FFF2}"/>
    <cellStyle name="20% - Accent1 3 2 4 2" xfId="6842" hidden="1" xr:uid="{F5B935A7-0AE7-49AB-B90D-B956AF8645B5}"/>
    <cellStyle name="20% - Accent1 3 2 4 2" xfId="7015" hidden="1" xr:uid="{349A939B-97F4-46AB-A6C9-BB8503CB4BB1}"/>
    <cellStyle name="20% - Accent1 3 2 4 2" xfId="7408" hidden="1" xr:uid="{40A8CC48-097D-42DF-99BB-227CC926FA94}"/>
    <cellStyle name="20% - Accent1 3 2 4 2" xfId="7556" hidden="1" xr:uid="{52A69F2F-D573-49C6-AECA-99559692AA3A}"/>
    <cellStyle name="20% - Accent1 3 2 4 2" xfId="7894" hidden="1" xr:uid="{138BEDC3-8798-4507-ABD4-7CFD08CAA47B}"/>
    <cellStyle name="20% - Accent1 3 2 4 2" xfId="8231" hidden="1" xr:uid="{94148A04-A539-44C1-8D33-BD1498224B0F}"/>
    <cellStyle name="20% - Accent1 3 3 3 2" xfId="408" hidden="1" xr:uid="{F00886B9-1B1E-4ED3-B53F-1B3630523CF1}"/>
    <cellStyle name="20% - Accent1 3 3 3 2" xfId="523" hidden="1" xr:uid="{FE95849B-75B4-4BB7-B9A2-E773911B568B}"/>
    <cellStyle name="20% - Accent1 3 3 3 2" xfId="1246" hidden="1" xr:uid="{8A3B8A5D-13D4-4C8E-AED2-EE90B085C95C}"/>
    <cellStyle name="20% - Accent1 3 3 3 2" xfId="1419" hidden="1" xr:uid="{5C71FD11-71A0-44DF-ABBE-864BFC6EE926}"/>
    <cellStyle name="20% - Accent1 3 3 3 2" xfId="1812" hidden="1" xr:uid="{BEEE67C1-ECF5-496A-ABB4-E6A7F775343C}"/>
    <cellStyle name="20% - Accent1 3 3 3 2" xfId="1960" hidden="1" xr:uid="{556AFC70-4E50-453B-A314-7E6E449392B9}"/>
    <cellStyle name="20% - Accent1 3 3 3 2" xfId="2298" hidden="1" xr:uid="{6E22F852-04BC-462A-A7B3-62D0359AE63E}"/>
    <cellStyle name="20% - Accent1 3 3 3 2" xfId="2635" hidden="1" xr:uid="{958B8BDB-FBEE-4BF5-87A1-ED5F5C0DFBBF}"/>
    <cellStyle name="20% - Accent1 3 3 3 2" xfId="3211" hidden="1" xr:uid="{85418B67-B9B4-4F08-8FC8-549A0951A358}"/>
    <cellStyle name="20% - Accent1 3 3 3 2" xfId="3326" hidden="1" xr:uid="{E0656484-0F69-4E09-9778-5E17E66E2D22}"/>
    <cellStyle name="20% - Accent1 3 3 3 2" xfId="4049" hidden="1" xr:uid="{3326872B-A685-4305-8B7B-19E939829452}"/>
    <cellStyle name="20% - Accent1 3 3 3 2" xfId="4222" hidden="1" xr:uid="{3D89E5CE-9F27-4648-9D9B-E61729445F96}"/>
    <cellStyle name="20% - Accent1 3 3 3 2" xfId="4615" hidden="1" xr:uid="{5A8D97FD-294C-4863-B4B7-4B5F4654DE13}"/>
    <cellStyle name="20% - Accent1 3 3 3 2" xfId="4763" hidden="1" xr:uid="{37D96F4A-C825-4CEC-9D81-07B75FDCC7B1}"/>
    <cellStyle name="20% - Accent1 3 3 3 2" xfId="5101" hidden="1" xr:uid="{CE2CFD5B-B6AC-4C8E-BACC-EB8A0F9AC10B}"/>
    <cellStyle name="20% - Accent1 3 3 3 2" xfId="5438" hidden="1" xr:uid="{83DAE32B-86E7-43A6-BD9F-3FA177B18021}"/>
    <cellStyle name="20% - Accent1 3 3 3 2" xfId="6003" hidden="1" xr:uid="{852CE9EC-7F06-444A-A968-1C828E8357BB}"/>
    <cellStyle name="20% - Accent1 3 3 3 2" xfId="6118" hidden="1" xr:uid="{E5044D21-4CD9-44C3-BC8C-B4C61E9CE5AF}"/>
    <cellStyle name="20% - Accent1 3 3 3 2" xfId="6841" hidden="1" xr:uid="{317501C6-0BEB-4018-82B5-53419D2CC19F}"/>
    <cellStyle name="20% - Accent1 3 3 3 2" xfId="7014" hidden="1" xr:uid="{767F0716-5A32-42BE-8097-2FC130375EEB}"/>
    <cellStyle name="20% - Accent1 3 3 3 2" xfId="7407" hidden="1" xr:uid="{71571ADF-C251-464E-B9C0-B3CE3AF3F7BC}"/>
    <cellStyle name="20% - Accent1 3 3 3 2" xfId="7555" hidden="1" xr:uid="{D91D9F5A-2D50-413E-A0DE-AD2DD62CFD66}"/>
    <cellStyle name="20% - Accent1 3 3 3 2" xfId="7893" hidden="1" xr:uid="{401D991F-596A-4807-8D7B-9AD58C2DAE5F}"/>
    <cellStyle name="20% - Accent1 3 3 3 2" xfId="8230" hidden="1" xr:uid="{D1A959CA-E638-430F-81E2-B851ED13DC06}"/>
    <cellStyle name="20% - Accent1 4 2 3 2" xfId="459" hidden="1" xr:uid="{41E753E6-6C62-47EB-B8D3-EDA40DC78F4B}"/>
    <cellStyle name="20% - Accent1 4 2 3 2" xfId="574" hidden="1" xr:uid="{42A6E0E7-D7A2-4642-AEA4-10CCAA8C50D3}"/>
    <cellStyle name="20% - Accent1 4 2 3 2" xfId="1297" hidden="1" xr:uid="{699C2B35-AA8A-4E35-8EA6-DB58777E7965}"/>
    <cellStyle name="20% - Accent1 4 2 3 2" xfId="1470" hidden="1" xr:uid="{CD6B569E-2123-4A6D-990D-8575EEE4652D}"/>
    <cellStyle name="20% - Accent1 4 2 3 2" xfId="1863" hidden="1" xr:uid="{DFF1F51E-0823-4190-A3B5-F894D44F53B3}"/>
    <cellStyle name="20% - Accent1 4 2 3 2" xfId="2011" hidden="1" xr:uid="{EACD37F8-D52A-42FE-BBC8-3766936D13C0}"/>
    <cellStyle name="20% - Accent1 4 2 3 2" xfId="2349" hidden="1" xr:uid="{B0CBE8B9-5999-4DE1-B86B-5740788326B7}"/>
    <cellStyle name="20% - Accent1 4 2 3 2" xfId="2686" hidden="1" xr:uid="{00ACC22F-A745-4F4A-AD58-E53DD257F986}"/>
    <cellStyle name="20% - Accent1 4 2 3 2" xfId="3262" hidden="1" xr:uid="{B61223FA-9A21-40AE-AF3F-FB1000BD79AE}"/>
    <cellStyle name="20% - Accent1 4 2 3 2" xfId="3377" hidden="1" xr:uid="{A85B8556-46C4-4554-ADB2-CB0D77D1F467}"/>
    <cellStyle name="20% - Accent1 4 2 3 2" xfId="4100" hidden="1" xr:uid="{1ACC4E4E-0CF7-49AE-AC3A-FA2160233A06}"/>
    <cellStyle name="20% - Accent1 4 2 3 2" xfId="4273" hidden="1" xr:uid="{AD82A0C5-A314-46FD-86FF-56C3717537F9}"/>
    <cellStyle name="20% - Accent1 4 2 3 2" xfId="4666" hidden="1" xr:uid="{51F23154-DF4C-4AE3-867A-58F2A25BE2F1}"/>
    <cellStyle name="20% - Accent1 4 2 3 2" xfId="4814" hidden="1" xr:uid="{EF944159-6040-4A52-8E11-E0438532A1AE}"/>
    <cellStyle name="20% - Accent1 4 2 3 2" xfId="5152" hidden="1" xr:uid="{A6B45AD7-3263-4DAC-9C05-4D89E408C8BB}"/>
    <cellStyle name="20% - Accent1 4 2 3 2" xfId="5489" hidden="1" xr:uid="{37F441D6-DFBD-4D4F-B1C9-337F463966F7}"/>
    <cellStyle name="20% - Accent1 4 2 3 2" xfId="6054" hidden="1" xr:uid="{78BD08B4-058E-40BD-8E8A-34ED732BBE18}"/>
    <cellStyle name="20% - Accent1 4 2 3 2" xfId="6169" hidden="1" xr:uid="{3D5B9501-A8D9-47F3-875B-BC5EA2AB2BA5}"/>
    <cellStyle name="20% - Accent1 4 2 3 2" xfId="6892" hidden="1" xr:uid="{33FE1567-6DE7-43ED-81F8-E6A4ADDEE712}"/>
    <cellStyle name="20% - Accent1 4 2 3 2" xfId="7065" hidden="1" xr:uid="{0A19F532-4A7B-4AED-8260-2826B7D4B4F7}"/>
    <cellStyle name="20% - Accent1 4 2 3 2" xfId="7458" hidden="1" xr:uid="{8EE20836-CE65-429D-9552-B8D427650AC4}"/>
    <cellStyle name="20% - Accent1 4 2 3 2" xfId="7606" hidden="1" xr:uid="{80A77A34-47AC-4B59-8770-AA5AC33FEFFE}"/>
    <cellStyle name="20% - Accent1 4 2 3 2" xfId="7944" hidden="1" xr:uid="{44494B2D-3791-430F-AAEC-EE652619A56F}"/>
    <cellStyle name="20% - Accent1 4 2 3 2" xfId="8281" hidden="1" xr:uid="{4C689AA7-EA52-4B17-B2A5-825D96168729}"/>
    <cellStyle name="20% - Accent1 4 2 4 2" xfId="411" hidden="1" xr:uid="{AAA55D30-9A58-4233-BABA-CF19CE02D373}"/>
    <cellStyle name="20% - Accent1 4 2 4 2" xfId="526" hidden="1" xr:uid="{9E1472B0-6676-4B26-AF8A-78A668FF5053}"/>
    <cellStyle name="20% - Accent1 4 2 4 2" xfId="1249" hidden="1" xr:uid="{9F52AB0F-00DA-48D1-B8CE-7EB03E801F9C}"/>
    <cellStyle name="20% - Accent1 4 2 4 2" xfId="1422" hidden="1" xr:uid="{24E81655-E33C-42BD-95D3-BB931CC621F3}"/>
    <cellStyle name="20% - Accent1 4 2 4 2" xfId="1815" hidden="1" xr:uid="{5BAB5892-C1E6-44F6-8263-B8C6BBA1DAC4}"/>
    <cellStyle name="20% - Accent1 4 2 4 2" xfId="1963" hidden="1" xr:uid="{BC964BE4-CF02-41E6-A9CC-48B6CEA9D1B7}"/>
    <cellStyle name="20% - Accent1 4 2 4 2" xfId="2301" hidden="1" xr:uid="{AD97DEC1-D19F-4C5F-AC24-DFC9D512D435}"/>
    <cellStyle name="20% - Accent1 4 2 4 2" xfId="2638" hidden="1" xr:uid="{7973E938-47BF-4683-A90A-967403E54E05}"/>
    <cellStyle name="20% - Accent1 4 2 4 2" xfId="3214" hidden="1" xr:uid="{531ABE71-46AD-4575-ADBA-89AB9E222F42}"/>
    <cellStyle name="20% - Accent1 4 2 4 2" xfId="3329" hidden="1" xr:uid="{65D2EB25-A453-4AE7-A261-439028C48CDC}"/>
    <cellStyle name="20% - Accent1 4 2 4 2" xfId="4052" hidden="1" xr:uid="{93E803E7-8C41-414D-AFB4-19CDBC7736AF}"/>
    <cellStyle name="20% - Accent1 4 2 4 2" xfId="4225" hidden="1" xr:uid="{2096DE90-85A1-4F9E-9A03-41D7CDBE28B8}"/>
    <cellStyle name="20% - Accent1 4 2 4 2" xfId="4618" hidden="1" xr:uid="{2280EC17-8E63-4B3D-BA94-A8C33BC1DB31}"/>
    <cellStyle name="20% - Accent1 4 2 4 2" xfId="4766" hidden="1" xr:uid="{B88D4F69-91E1-4ADD-B2E2-B88F7A9B643D}"/>
    <cellStyle name="20% - Accent1 4 2 4 2" xfId="5104" hidden="1" xr:uid="{78F81989-0297-478C-8015-385254E48585}"/>
    <cellStyle name="20% - Accent1 4 2 4 2" xfId="5441" hidden="1" xr:uid="{BEC2BF0F-E63E-4DEB-B529-CBC2068B2159}"/>
    <cellStyle name="20% - Accent1 4 2 4 2" xfId="6006" hidden="1" xr:uid="{7428BD33-9E07-49FB-86A1-1BFDAF4D6DD9}"/>
    <cellStyle name="20% - Accent1 4 2 4 2" xfId="6121" hidden="1" xr:uid="{B1F01C6B-BF37-49DF-A120-2B6C7E8A7EFD}"/>
    <cellStyle name="20% - Accent1 4 2 4 2" xfId="6844" hidden="1" xr:uid="{C52A9A9D-24C5-4050-BB8B-48D72FD9F9FE}"/>
    <cellStyle name="20% - Accent1 4 2 4 2" xfId="7017" hidden="1" xr:uid="{B16931D6-1714-4F66-9A7A-1B926AF21C62}"/>
    <cellStyle name="20% - Accent1 4 2 4 2" xfId="7410" hidden="1" xr:uid="{78610A61-3B73-4567-86DB-B693A44DCD98}"/>
    <cellStyle name="20% - Accent1 4 2 4 2" xfId="7558" hidden="1" xr:uid="{D29AB43E-0582-4E34-A07F-2EA3276A6A03}"/>
    <cellStyle name="20% - Accent1 4 2 4 2" xfId="7896" hidden="1" xr:uid="{9E76D7E9-3531-41FC-BE46-4FDF09B0D30F}"/>
    <cellStyle name="20% - Accent1 4 2 4 2" xfId="8233" hidden="1" xr:uid="{3472DF9B-8519-4803-9C81-0DAC17F85F3E}"/>
    <cellStyle name="20% - Accent1 4 3 3 2" xfId="410" hidden="1" xr:uid="{98F119D4-564D-451B-A629-267BFC4982E8}"/>
    <cellStyle name="20% - Accent1 4 3 3 2" xfId="525" hidden="1" xr:uid="{A22A17AB-6C29-4748-9DA9-F5A1B3BAA0E8}"/>
    <cellStyle name="20% - Accent1 4 3 3 2" xfId="1248" hidden="1" xr:uid="{DC60FE94-D9C7-449E-A93E-648A446F9989}"/>
    <cellStyle name="20% - Accent1 4 3 3 2" xfId="1421" hidden="1" xr:uid="{5DF5CE38-DC51-4E1E-BEE5-E56D9D2FF863}"/>
    <cellStyle name="20% - Accent1 4 3 3 2" xfId="1814" hidden="1" xr:uid="{45D9E66C-6982-44B1-9C2B-F23D02F2A780}"/>
    <cellStyle name="20% - Accent1 4 3 3 2" xfId="1962" hidden="1" xr:uid="{A5BCE41B-CF79-468E-9D42-1C9CB3C272AB}"/>
    <cellStyle name="20% - Accent1 4 3 3 2" xfId="2300" hidden="1" xr:uid="{5721CC08-ECFA-4C4A-A52A-59AA723172A7}"/>
    <cellStyle name="20% - Accent1 4 3 3 2" xfId="2637" hidden="1" xr:uid="{7FACE10E-FC12-41F3-A4FB-06E4471CA364}"/>
    <cellStyle name="20% - Accent1 4 3 3 2" xfId="3213" hidden="1" xr:uid="{BF105ECB-06F2-4AB2-A301-2BFBE54C4D30}"/>
    <cellStyle name="20% - Accent1 4 3 3 2" xfId="3328" hidden="1" xr:uid="{2732CB30-E708-4EF5-ABC8-F6F68EED847A}"/>
    <cellStyle name="20% - Accent1 4 3 3 2" xfId="4051" hidden="1" xr:uid="{9940A7C1-24E7-4E8F-AC7B-51651D4D8CA6}"/>
    <cellStyle name="20% - Accent1 4 3 3 2" xfId="4224" hidden="1" xr:uid="{4E64F941-7C0A-46DE-8212-759C622945B4}"/>
    <cellStyle name="20% - Accent1 4 3 3 2" xfId="4617" hidden="1" xr:uid="{85D949A5-7B35-49FD-B46B-DDB6AD5ACC4D}"/>
    <cellStyle name="20% - Accent1 4 3 3 2" xfId="4765" hidden="1" xr:uid="{4AB81D1B-8F39-478B-A1E8-D2AF751297C2}"/>
    <cellStyle name="20% - Accent1 4 3 3 2" xfId="5103" hidden="1" xr:uid="{ECB25D8D-A98D-406B-8540-93FE44D191BC}"/>
    <cellStyle name="20% - Accent1 4 3 3 2" xfId="5440" hidden="1" xr:uid="{63CD61D5-FF50-412D-85F4-37504E340775}"/>
    <cellStyle name="20% - Accent1 4 3 3 2" xfId="6005" hidden="1" xr:uid="{1CD7D0E3-AB00-46C0-82B9-569B484272F3}"/>
    <cellStyle name="20% - Accent1 4 3 3 2" xfId="6120" hidden="1" xr:uid="{4147A2F3-D8E4-4E98-8E40-3E7E2BC5ED7A}"/>
    <cellStyle name="20% - Accent1 4 3 3 2" xfId="6843" hidden="1" xr:uid="{53814560-293D-4F56-9610-41134AB53C68}"/>
    <cellStyle name="20% - Accent1 4 3 3 2" xfId="7016" hidden="1" xr:uid="{E5E0A9D0-8E3C-43DE-9CEE-E93FBE363A90}"/>
    <cellStyle name="20% - Accent1 4 3 3 2" xfId="7409" hidden="1" xr:uid="{35BE39A8-42CF-4C13-A7AC-E448EBCC6552}"/>
    <cellStyle name="20% - Accent1 4 3 3 2" xfId="7557" hidden="1" xr:uid="{F4B178CE-D166-46CA-9853-0D030B7D1D6A}"/>
    <cellStyle name="20% - Accent1 4 3 3 2" xfId="7895" hidden="1" xr:uid="{02925C89-6500-414E-B610-5F25790B7C01}"/>
    <cellStyle name="20% - Accent1 4 3 3 2" xfId="8232" hidden="1" xr:uid="{6CA8A837-E7A5-4CCF-A471-DA43905A5596}"/>
    <cellStyle name="20% - Accent1 5 2" xfId="396" hidden="1" xr:uid="{2E937B6D-B690-4EC3-8020-577326873ED8}"/>
    <cellStyle name="20% - Accent1 5 2" xfId="511" hidden="1" xr:uid="{1B60A38B-9FDE-467D-AEF8-9620A6A75A7D}"/>
    <cellStyle name="20% - Accent1 5 2" xfId="1234" hidden="1" xr:uid="{43B92B56-4FAF-41C9-A47A-9EA84414FAEF}"/>
    <cellStyle name="20% - Accent1 5 2" xfId="1407" hidden="1" xr:uid="{3EC1CE5F-0933-487D-815D-9EB3CFEBC66D}"/>
    <cellStyle name="20% - Accent1 5 2" xfId="1800" hidden="1" xr:uid="{11565953-EB50-436C-A0EA-F314E2CC38A9}"/>
    <cellStyle name="20% - Accent1 5 2" xfId="1948" hidden="1" xr:uid="{0D78D454-2B14-40B8-8B88-40098240CE0F}"/>
    <cellStyle name="20% - Accent1 5 2" xfId="2286" hidden="1" xr:uid="{0632EF00-25DE-46DA-8B6B-3F3832CE096E}"/>
    <cellStyle name="20% - Accent1 5 2" xfId="2623" hidden="1" xr:uid="{F994DB5F-ABAF-49A8-8E6D-96ACD6DECD47}"/>
    <cellStyle name="20% - Accent1 5 2" xfId="3199" hidden="1" xr:uid="{A4C77487-6953-4D5A-AC09-DDFF6414FE44}"/>
    <cellStyle name="20% - Accent1 5 2" xfId="3314" hidden="1" xr:uid="{2BE7C334-9D79-47C9-A8EA-35E10B602029}"/>
    <cellStyle name="20% - Accent1 5 2" xfId="4037" hidden="1" xr:uid="{28FB1852-4D6D-443F-944A-13C1BF6F5EFC}"/>
    <cellStyle name="20% - Accent1 5 2" xfId="4210" hidden="1" xr:uid="{C9DE024A-60AE-46A1-B4D2-E7E977EB5A8E}"/>
    <cellStyle name="20% - Accent1 5 2" xfId="4603" hidden="1" xr:uid="{F2AC2AE1-023A-4262-B099-26941D238DA4}"/>
    <cellStyle name="20% - Accent1 5 2" xfId="4751" hidden="1" xr:uid="{2F93823B-87A9-4ED3-B2E4-7CAC5873BF03}"/>
    <cellStyle name="20% - Accent1 5 2" xfId="5089" hidden="1" xr:uid="{ECAF616C-4153-4721-A2B4-195F5A29B623}"/>
    <cellStyle name="20% - Accent1 5 2" xfId="5426" hidden="1" xr:uid="{BD51AB74-05A2-4E68-ABE8-2E5044978207}"/>
    <cellStyle name="20% - Accent1 5 2" xfId="5991" hidden="1" xr:uid="{E4E4B5BE-A5E1-4590-AC07-B73CA0A873A2}"/>
    <cellStyle name="20% - Accent1 5 2" xfId="6106" hidden="1" xr:uid="{63D4AE3C-DC9B-47A4-A105-988C5B5F2E2F}"/>
    <cellStyle name="20% - Accent1 5 2" xfId="6829" hidden="1" xr:uid="{ADE81FF6-1B9C-4383-ABC9-F684EF2FE9C4}"/>
    <cellStyle name="20% - Accent1 5 2" xfId="7002" hidden="1" xr:uid="{5F7CD51E-E0FE-4F43-971F-5E79D4AE3ED5}"/>
    <cellStyle name="20% - Accent1 5 2" xfId="7395" hidden="1" xr:uid="{487DB270-1DD2-49BA-A2F2-EF12F4499A1C}"/>
    <cellStyle name="20% - Accent1 5 2" xfId="7543" hidden="1" xr:uid="{54E23B63-3D0C-4731-8CB0-D65A57EB31AA}"/>
    <cellStyle name="20% - Accent1 5 2" xfId="7881" hidden="1" xr:uid="{03C61E91-3C38-4A6F-A930-B5F5A2002856}"/>
    <cellStyle name="20% - Accent1 5 2" xfId="8218" hidden="1" xr:uid="{A22917E2-9B9A-45FD-8EA5-E58D57F5B984}"/>
    <cellStyle name="20% - Accent1 7" xfId="73" hidden="1" xr:uid="{0745F156-5A79-48A6-BE00-5CDDF032AC25}"/>
    <cellStyle name="20% - Accent1 7" xfId="156" hidden="1" xr:uid="{F9346F2C-8985-4570-B280-812E687D716A}"/>
    <cellStyle name="20% - Accent1 7" xfId="234" hidden="1" xr:uid="{6B33749A-79DC-4D4E-B9C3-9545A3FEF548}"/>
    <cellStyle name="20% - Accent1 7" xfId="312" hidden="1" xr:uid="{850DFCBF-02A3-44FE-9A5C-C2A6A32D8F08}"/>
    <cellStyle name="20% - Accent1 7" xfId="894" hidden="1" xr:uid="{71B331B6-038D-4DE1-9078-E2642B46B05D}"/>
    <cellStyle name="20% - Accent1 7" xfId="973" hidden="1" xr:uid="{7D4C4677-E7CA-412F-B71C-68CDA3A7F7CD}"/>
    <cellStyle name="20% - Accent1 7" xfId="1051" hidden="1" xr:uid="{6DC75706-7521-43DB-86A6-DFF33E3F9BA0}"/>
    <cellStyle name="20% - Accent1 7" xfId="597" hidden="1" xr:uid="{472B396E-D697-4BFE-AA86-E4F54BBA739E}"/>
    <cellStyle name="20% - Accent1 7" xfId="1351" hidden="1" xr:uid="{32F2B07E-3219-4643-8B10-9C94779350E9}"/>
    <cellStyle name="20% - Accent1 7" xfId="627" hidden="1" xr:uid="{4D61C5FC-4A5E-45D1-BB18-FC86DCA1EBD6}"/>
    <cellStyle name="20% - Accent1 7" xfId="1363" hidden="1" xr:uid="{79E3EC40-7E6B-44AB-8D66-F518D1A342F8}"/>
    <cellStyle name="20% - Accent1 7" xfId="1568" hidden="1" xr:uid="{681D33CD-844C-4268-9996-101D06622F32}"/>
    <cellStyle name="20% - Accent1 7" xfId="1646" hidden="1" xr:uid="{6C046083-7BA0-4936-B7AD-BB98F71B1A75}"/>
    <cellStyle name="20% - Accent1 7" xfId="672" hidden="1" xr:uid="{E7E296FC-863B-4EFB-9C80-BF23E7365461}"/>
    <cellStyle name="20% - Accent1 7" xfId="1909" hidden="1" xr:uid="{CAF1D083-96D1-4744-88BE-7B1891B2AA0C}"/>
    <cellStyle name="20% - Accent1 7" xfId="1381" hidden="1" xr:uid="{46B5FFEC-42D7-423F-973B-6795F21BD70B}"/>
    <cellStyle name="20% - Accent1 7" xfId="1912" hidden="1" xr:uid="{E28DD3A9-4F3E-4941-B378-322C914E88AC}"/>
    <cellStyle name="20% - Accent1 7" xfId="2100" hidden="1" xr:uid="{72725C44-ECC4-4599-92A1-DAD1B7B83858}"/>
    <cellStyle name="20% - Accent1 7" xfId="2178" hidden="1" xr:uid="{C0BF2F17-F8A3-4AFD-B977-6B1A9A3DF71A}"/>
    <cellStyle name="20% - Accent1 7" xfId="2254" hidden="1" xr:uid="{3E1CE52E-5B95-4310-9975-09B9F368D398}"/>
    <cellStyle name="20% - Accent1 7" xfId="2437" hidden="1" xr:uid="{2F281F93-48F2-4BF1-B52E-578C037A5DC1}"/>
    <cellStyle name="20% - Accent1 7" xfId="2515" hidden="1" xr:uid="{E133BB86-3D12-49D9-841D-B503030F6F59}"/>
    <cellStyle name="20% - Accent1 7" xfId="2591" hidden="1" xr:uid="{25722423-D38F-4BDE-BD52-C4117A201E76}"/>
    <cellStyle name="20% - Accent1 7" xfId="2774" hidden="1" xr:uid="{E7975BF0-7895-42A1-9EAE-D603158A653B}"/>
    <cellStyle name="20% - Accent1 7" xfId="2876" hidden="1" xr:uid="{1799631D-30DA-4A9A-A1CA-A3EAA6BC1A54}"/>
    <cellStyle name="20% - Accent1 7" xfId="2959" hidden="1" xr:uid="{FED47EBB-52EE-4BC1-9C14-15D0842F4ECB}"/>
    <cellStyle name="20% - Accent1 7" xfId="3037" hidden="1" xr:uid="{867C2361-0096-475A-B106-B1051C57548B}"/>
    <cellStyle name="20% - Accent1 7" xfId="3115" hidden="1" xr:uid="{49DFC174-2F29-49FA-90A7-51166A90CD7B}"/>
    <cellStyle name="20% - Accent1 7" xfId="3697" hidden="1" xr:uid="{2B73EFED-CDE3-41A0-8831-DCB412E8700B}"/>
    <cellStyle name="20% - Accent1 7" xfId="3776" hidden="1" xr:uid="{28FDD126-C790-4F1C-8613-C8028EE29F3C}"/>
    <cellStyle name="20% - Accent1 7" xfId="3854" hidden="1" xr:uid="{4504F4FD-63DB-4AE8-B244-A8D0A7F2152D}"/>
    <cellStyle name="20% - Accent1 7" xfId="3400" hidden="1" xr:uid="{F2C1AA97-C1B9-4F68-8D40-ADAAC69515F5}"/>
    <cellStyle name="20% - Accent1 7" xfId="4154" hidden="1" xr:uid="{3F449FDF-DD6D-44F0-B91B-A676AD43392B}"/>
    <cellStyle name="20% - Accent1 7" xfId="3430" hidden="1" xr:uid="{6FA3AA57-8676-4635-98FF-371917B022AC}"/>
    <cellStyle name="20% - Accent1 7" xfId="4166" hidden="1" xr:uid="{90B0436B-39F6-402A-ADA6-B6E6397BB77B}"/>
    <cellStyle name="20% - Accent1 7" xfId="4371" hidden="1" xr:uid="{AA75B06D-B82D-4869-8EDB-4AC5B84BAB3B}"/>
    <cellStyle name="20% - Accent1 7" xfId="4449" hidden="1" xr:uid="{CBBC6103-0350-4A96-A083-AB719092298C}"/>
    <cellStyle name="20% - Accent1 7" xfId="3475" hidden="1" xr:uid="{CDCB4D6A-92DE-4BAC-8758-69D2A4DE8E5F}"/>
    <cellStyle name="20% - Accent1 7" xfId="4712" hidden="1" xr:uid="{1EAC7035-794C-476F-8AC3-FBF047D74A83}"/>
    <cellStyle name="20% - Accent1 7" xfId="4184" hidden="1" xr:uid="{787E1CB1-254F-43F9-9E96-726C8C025764}"/>
    <cellStyle name="20% - Accent1 7" xfId="4715" hidden="1" xr:uid="{5ED6433D-5B49-48F5-BF80-8BBDEC921781}"/>
    <cellStyle name="20% - Accent1 7" xfId="4903" hidden="1" xr:uid="{A66931CB-21C3-4A50-A8CC-FA95C9B9B34E}"/>
    <cellStyle name="20% - Accent1 7" xfId="4981" hidden="1" xr:uid="{12DC089D-3967-42B9-89D2-4FD1D4F40696}"/>
    <cellStyle name="20% - Accent1 7" xfId="5057" hidden="1" xr:uid="{51139927-6B5D-4B38-A3E2-D0759967EA6E}"/>
    <cellStyle name="20% - Accent1 7" xfId="5240" hidden="1" xr:uid="{BDC28D18-ECBA-4E02-87B0-B17EDC0AC034}"/>
    <cellStyle name="20% - Accent1 7" xfId="5318" hidden="1" xr:uid="{35226217-3670-47D7-9AF1-B961D7BD29F3}"/>
    <cellStyle name="20% - Accent1 7" xfId="5394" hidden="1" xr:uid="{0B398E03-24AB-401F-BADD-7038D50D9DD6}"/>
    <cellStyle name="20% - Accent1 7" xfId="5577" hidden="1" xr:uid="{5D0CBA4D-B0A1-4AE7-B9D3-F0937338F547}"/>
    <cellStyle name="20% - Accent1 7" xfId="5668" hidden="1" xr:uid="{A91F21CE-A655-4DCA-B821-0239D4DDD1FD}"/>
    <cellStyle name="20% - Accent1 7" xfId="5751" hidden="1" xr:uid="{692043AC-4ECC-4AC0-AEA1-10369E159BCE}"/>
    <cellStyle name="20% - Accent1 7" xfId="5829" hidden="1" xr:uid="{FC84D217-5864-419A-8EB0-09C0AD8C66A1}"/>
    <cellStyle name="20% - Accent1 7" xfId="5907" hidden="1" xr:uid="{BE53C5DF-7BDC-42E3-BC48-227147DF0887}"/>
    <cellStyle name="20% - Accent1 7" xfId="6489" hidden="1" xr:uid="{51E1DDE7-DEC6-4FC4-8493-0F214CB8BB23}"/>
    <cellStyle name="20% - Accent1 7" xfId="6568" hidden="1" xr:uid="{7F85CB81-4DF8-4BDE-938A-7C83644155F3}"/>
    <cellStyle name="20% - Accent1 7" xfId="6646" hidden="1" xr:uid="{29E11751-3ACD-45CE-9BB9-3C24CF046BAD}"/>
    <cellStyle name="20% - Accent1 7" xfId="6192" hidden="1" xr:uid="{B8833117-1B6F-4875-9877-70325B7ADF73}"/>
    <cellStyle name="20% - Accent1 7" xfId="6946" hidden="1" xr:uid="{B94EF99D-74B2-4EC7-B27C-1562D80C4BCB}"/>
    <cellStyle name="20% - Accent1 7" xfId="6222" hidden="1" xr:uid="{79467E3D-FC4F-4F1A-B33A-59A37F8E5E61}"/>
    <cellStyle name="20% - Accent1 7" xfId="6958" hidden="1" xr:uid="{FB1434ED-B4C6-4105-98EF-FD8D725CADAB}"/>
    <cellStyle name="20% - Accent1 7" xfId="7163" hidden="1" xr:uid="{F8E350E5-755F-49ED-B3FC-F58D0C7597E0}"/>
    <cellStyle name="20% - Accent1 7" xfId="7241" hidden="1" xr:uid="{A6018B38-42EF-4CA6-8A0F-6AC9219AEA8F}"/>
    <cellStyle name="20% - Accent1 7" xfId="6267" hidden="1" xr:uid="{B8C79E2D-0128-49DD-B0E2-F80B335C0936}"/>
    <cellStyle name="20% - Accent1 7" xfId="7504" hidden="1" xr:uid="{4994CF49-2A99-49EB-8F39-188AD8A248A7}"/>
    <cellStyle name="20% - Accent1 7" xfId="6976" hidden="1" xr:uid="{B3601232-5C2B-44D0-A2A7-7E11AF68914E}"/>
    <cellStyle name="20% - Accent1 7" xfId="7507" hidden="1" xr:uid="{B448235B-4F49-4C26-AD52-15C9DE62BE62}"/>
    <cellStyle name="20% - Accent1 7" xfId="7695" hidden="1" xr:uid="{3931EF5C-7775-4918-83B0-13436DAC09A5}"/>
    <cellStyle name="20% - Accent1 7" xfId="7773" hidden="1" xr:uid="{0B185043-C46C-4942-9E11-401F4AC08BA2}"/>
    <cellStyle name="20% - Accent1 7" xfId="7849" hidden="1" xr:uid="{FEE4DBD5-7A71-445A-AA5E-EAF6E67A1958}"/>
    <cellStyle name="20% - Accent1 7" xfId="8032" hidden="1" xr:uid="{622383E8-A741-45C1-AA82-9FB567CBE0C2}"/>
    <cellStyle name="20% - Accent1 7" xfId="8110" hidden="1" xr:uid="{FCCEE08B-9E32-4921-B0FE-3F3F52706CA8}"/>
    <cellStyle name="20% - Accent1 7" xfId="8186" hidden="1" xr:uid="{F39AF98E-01DB-477B-89A7-ECA4B190F74A}"/>
    <cellStyle name="20% - Accent1 7" xfId="8369" hidden="1" xr:uid="{CFA43823-23AA-4129-A4CE-25756CD56D1B}"/>
    <cellStyle name="20% - Accent1 8" xfId="89" hidden="1" xr:uid="{B3D67388-6DF7-4CDA-874D-A8F4144F5E0A}"/>
    <cellStyle name="20% - Accent1 8" xfId="168" hidden="1" xr:uid="{D468DD18-EB8B-4EA7-A993-E21F2D0717E5}"/>
    <cellStyle name="20% - Accent1 8" xfId="245" hidden="1" xr:uid="{33AD660B-B93E-448A-BB05-0091FDDB1802}"/>
    <cellStyle name="20% - Accent1 8" xfId="323" hidden="1" xr:uid="{77420F74-11AB-45C5-A704-241809EED578}"/>
    <cellStyle name="20% - Accent1 8" xfId="907" hidden="1" xr:uid="{78A4478B-3568-4BFD-8672-4ABFBBFF765F}"/>
    <cellStyle name="20% - Accent1 8" xfId="984" hidden="1" xr:uid="{8D2790FA-F370-4AE2-994F-25709F2B0113}"/>
    <cellStyle name="20% - Accent1 8" xfId="1063" hidden="1" xr:uid="{9B984271-B36C-41CB-9C8F-0962A5933E84}"/>
    <cellStyle name="20% - Accent1 8" xfId="1180" hidden="1" xr:uid="{1A6ED874-3F52-4A25-A7B9-0BEE9E26EAF2}"/>
    <cellStyle name="20% - Accent1 8" xfId="1153" hidden="1" xr:uid="{D1E5476F-8EE2-439F-B90F-35F0E6B7BE50}"/>
    <cellStyle name="20% - Accent1 8" xfId="799" hidden="1" xr:uid="{7F87B076-0E30-48D5-BD04-2F6A8C2C0967}"/>
    <cellStyle name="20% - Accent1 8" xfId="643" hidden="1" xr:uid="{84C4BA9D-7E50-4B7A-8F11-AA0F8075C775}"/>
    <cellStyle name="20% - Accent1 8" xfId="1579" hidden="1" xr:uid="{D8CCF5E5-EF57-41EC-8820-BA4C3B115D87}"/>
    <cellStyle name="20% - Accent1 8" xfId="1657" hidden="1" xr:uid="{26CF46CC-F4E4-44B8-BCAD-1AD8FDDD0826}"/>
    <cellStyle name="20% - Accent1 8" xfId="1758" hidden="1" xr:uid="{9129B2AA-12BE-4A41-92AF-BCF17B55B5D9}"/>
    <cellStyle name="20% - Accent1 8" xfId="1740" hidden="1" xr:uid="{4ED81D91-FADB-430E-8955-9E93AE52B88B}"/>
    <cellStyle name="20% - Accent1 8" xfId="1161" hidden="1" xr:uid="{7E633C6B-7D80-4F3B-B234-AF330A06AF2C}"/>
    <cellStyle name="20% - Accent1 8" xfId="803" hidden="1" xr:uid="{48299567-1AE4-4BC7-B22B-C81EB634948E}"/>
    <cellStyle name="20% - Accent1 8" xfId="2111" hidden="1" xr:uid="{B41FE853-495D-4054-844B-993071AA9073}"/>
    <cellStyle name="20% - Accent1 8" xfId="2189" hidden="1" xr:uid="{7C6783A1-CF7A-4944-A984-C6EAABC789DC}"/>
    <cellStyle name="20% - Accent1 8" xfId="1210" hidden="1" xr:uid="{719BDFB8-5E3B-4AC1-943D-8C1C553B350F}"/>
    <cellStyle name="20% - Accent1 8" xfId="2448" hidden="1" xr:uid="{98DA7B6E-D632-40DC-AE82-22B4D3427A74}"/>
    <cellStyle name="20% - Accent1 8" xfId="2526" hidden="1" xr:uid="{0F80BBDE-58C1-4596-AE63-BE972D12D712}"/>
    <cellStyle name="20% - Accent1 8" xfId="1207" hidden="1" xr:uid="{6A5925ED-7811-4063-B77B-480F5C9DB672}"/>
    <cellStyle name="20% - Accent1 8" xfId="2785" hidden="1" xr:uid="{417D026D-916A-492F-86BD-BA3137EAC6F3}"/>
    <cellStyle name="20% - Accent1 8" xfId="2892" hidden="1" xr:uid="{40964A15-0401-49D8-A1E8-8C496EBC0BF8}"/>
    <cellStyle name="20% - Accent1 8" xfId="2971" hidden="1" xr:uid="{18227DC6-6237-413A-8A0E-75B5D62BCB48}"/>
    <cellStyle name="20% - Accent1 8" xfId="3048" hidden="1" xr:uid="{A0B80F50-8FFB-4651-9FC0-B74FC13A7FB2}"/>
    <cellStyle name="20% - Accent1 8" xfId="3126" hidden="1" xr:uid="{09E1C00B-F490-455F-A193-110E2923EA2F}"/>
    <cellStyle name="20% - Accent1 8" xfId="3710" hidden="1" xr:uid="{CB173D91-1246-4B4E-A046-618A06D4645A}"/>
    <cellStyle name="20% - Accent1 8" xfId="3787" hidden="1" xr:uid="{1E64A609-3DC3-46F5-9F2E-4FAE0790AB59}"/>
    <cellStyle name="20% - Accent1 8" xfId="3866" hidden="1" xr:uid="{59D36691-6436-45CE-AE54-AB382FCD2008}"/>
    <cellStyle name="20% - Accent1 8" xfId="3983" hidden="1" xr:uid="{3414CAEE-F56C-417C-BCB0-58B1AC99ED5E}"/>
    <cellStyle name="20% - Accent1 8" xfId="3956" hidden="1" xr:uid="{87CC0DB7-2142-42FF-A9CE-56F1CB718B1B}"/>
    <cellStyle name="20% - Accent1 8" xfId="3602" hidden="1" xr:uid="{B6A52EEC-C304-4EBC-B8CC-006A8EDE9A5F}"/>
    <cellStyle name="20% - Accent1 8" xfId="3446" hidden="1" xr:uid="{186D0E70-00DE-473B-951E-DBF3206BF8C3}"/>
    <cellStyle name="20% - Accent1 8" xfId="4382" hidden="1" xr:uid="{DD3AD8F7-6F6F-4C36-9247-E6C098002750}"/>
    <cellStyle name="20% - Accent1 8" xfId="4460" hidden="1" xr:uid="{30D8139F-3AE6-4F9E-AB79-7127F70A3CF1}"/>
    <cellStyle name="20% - Accent1 8" xfId="4561" hidden="1" xr:uid="{86B6EC07-3B87-448D-9A13-6FECE75AB12E}"/>
    <cellStyle name="20% - Accent1 8" xfId="4543" hidden="1" xr:uid="{A3E4026E-D286-4771-9B81-AF03924EFE4B}"/>
    <cellStyle name="20% - Accent1 8" xfId="3964" hidden="1" xr:uid="{BFE394A0-477A-4715-8C1E-B2EB03AFAE5A}"/>
    <cellStyle name="20% - Accent1 8" xfId="3606" hidden="1" xr:uid="{D09B5F21-6A2D-4F4E-A7D0-B3CCC61BD021}"/>
    <cellStyle name="20% - Accent1 8" xfId="4914" hidden="1" xr:uid="{22B5D3A1-8E3F-4A22-A696-4C55BBCFAA71}"/>
    <cellStyle name="20% - Accent1 8" xfId="4992" hidden="1" xr:uid="{0ED9173D-D4B4-44D8-9DCA-B41D37D6592E}"/>
    <cellStyle name="20% - Accent1 8" xfId="4013" hidden="1" xr:uid="{2895C529-B10B-4A79-B80B-AB407DF46B6D}"/>
    <cellStyle name="20% - Accent1 8" xfId="5251" hidden="1" xr:uid="{891B69A3-E9B4-4B8C-AB32-3C81B79F9B65}"/>
    <cellStyle name="20% - Accent1 8" xfId="5329" hidden="1" xr:uid="{7AC04C38-8C67-4954-A4D4-50C71093AFE7}"/>
    <cellStyle name="20% - Accent1 8" xfId="4010" hidden="1" xr:uid="{DEC74F02-0FDF-4D32-BBAB-DEAA1E124F9A}"/>
    <cellStyle name="20% - Accent1 8" xfId="5588" hidden="1" xr:uid="{247E0CD0-AEE2-4DBC-B07F-FD88801683BF}"/>
    <cellStyle name="20% - Accent1 8" xfId="5684" hidden="1" xr:uid="{DCE74BF8-DCA8-4425-895B-2CDCE27B7419}"/>
    <cellStyle name="20% - Accent1 8" xfId="5763" hidden="1" xr:uid="{11A42CD7-5A6E-4763-A81B-06A8D1C9D27C}"/>
    <cellStyle name="20% - Accent1 8" xfId="5840" hidden="1" xr:uid="{22C2E9E6-350B-4AD1-8AD1-FA6D8D68B1B4}"/>
    <cellStyle name="20% - Accent1 8" xfId="5918" hidden="1" xr:uid="{9F155CF2-3B2E-4BE3-82A7-A5BC11EB15E7}"/>
    <cellStyle name="20% - Accent1 8" xfId="6502" hidden="1" xr:uid="{C465325F-B40D-4388-B662-418875ED0885}"/>
    <cellStyle name="20% - Accent1 8" xfId="6579" hidden="1" xr:uid="{3F92042D-01BE-4029-A3B8-7D993233B70A}"/>
    <cellStyle name="20% - Accent1 8" xfId="6658" hidden="1" xr:uid="{4055171C-E091-4BFF-85EB-B5D3DA398B68}"/>
    <cellStyle name="20% - Accent1 8" xfId="6775" hidden="1" xr:uid="{EA92165B-3990-4298-858D-9877AC1D2986}"/>
    <cellStyle name="20% - Accent1 8" xfId="6748" hidden="1" xr:uid="{521EB24F-03C7-4891-8143-537F830A181C}"/>
    <cellStyle name="20% - Accent1 8" xfId="6394" hidden="1" xr:uid="{A65D21F8-AF2E-4881-94E1-F97609C67584}"/>
    <cellStyle name="20% - Accent1 8" xfId="6238" hidden="1" xr:uid="{C449CDC0-B73E-4DE8-89BA-0DA0AC084C21}"/>
    <cellStyle name="20% - Accent1 8" xfId="7174" hidden="1" xr:uid="{7D2616C6-2687-47D8-B5B8-CF2EFA2486D1}"/>
    <cellStyle name="20% - Accent1 8" xfId="7252" hidden="1" xr:uid="{AAC68468-2722-42BC-BCD9-892C4ED4AD05}"/>
    <cellStyle name="20% - Accent1 8" xfId="7353" hidden="1" xr:uid="{9EFC0CEC-BA7A-4CC3-8E1E-3FC11E174F0C}"/>
    <cellStyle name="20% - Accent1 8" xfId="7335" hidden="1" xr:uid="{561D68CF-1D7C-4088-9A32-7CA4D40794CC}"/>
    <cellStyle name="20% - Accent1 8" xfId="6756" hidden="1" xr:uid="{586FB4B1-3D31-4FC4-834D-4D5C19E07F8D}"/>
    <cellStyle name="20% - Accent1 8" xfId="6398" hidden="1" xr:uid="{C1ED523A-F494-49F8-A4FA-4665411832DC}"/>
    <cellStyle name="20% - Accent1 8" xfId="7706" hidden="1" xr:uid="{24DD2E3D-2CC6-4025-8ED2-719683DD7E58}"/>
    <cellStyle name="20% - Accent1 8" xfId="7784" hidden="1" xr:uid="{9C0421CB-035E-492C-B9CE-C25B720B1620}"/>
    <cellStyle name="20% - Accent1 8" xfId="6805" hidden="1" xr:uid="{F2E23A4D-3A9E-41A1-A43E-7BD976509FB8}"/>
    <cellStyle name="20% - Accent1 8" xfId="8043" hidden="1" xr:uid="{AE453B55-F493-44C2-92A7-5C7B1BE427F3}"/>
    <cellStyle name="20% - Accent1 8" xfId="8121" hidden="1" xr:uid="{D50BCBEE-F346-4332-A57C-C975B557E879}"/>
    <cellStyle name="20% - Accent1 8" xfId="6802" hidden="1" xr:uid="{C04BF595-06AF-41FC-BCBD-72DB23450702}"/>
    <cellStyle name="20% - Accent1 8" xfId="8380" hidden="1" xr:uid="{8E4E959B-73D3-463C-A69D-C50D7478CF62}"/>
    <cellStyle name="20% - Accent1 9" xfId="102" hidden="1" xr:uid="{74E18BF2-81B4-43F5-954E-D5050BE5942F}"/>
    <cellStyle name="20% - Accent1 9" xfId="176" hidden="1" xr:uid="{7F0CB4F3-FB2F-4162-9502-2B593ABA7A5E}"/>
    <cellStyle name="20% - Accent1 9" xfId="252" hidden="1" xr:uid="{009D7D47-0C2F-444D-9007-CE9F17E4D52A}"/>
    <cellStyle name="20% - Accent1 9" xfId="330" hidden="1" xr:uid="{A552CAAD-8E25-4F9E-9133-D606B20D996C}"/>
    <cellStyle name="20% - Accent1 9" xfId="915" hidden="1" xr:uid="{D13D8C86-4A29-4017-9A92-66FE0720EAD9}"/>
    <cellStyle name="20% - Accent1 9" xfId="991" hidden="1" xr:uid="{A89D74D9-E6AF-4E98-BE8E-25D59F3AB9B3}"/>
    <cellStyle name="20% - Accent1 9" xfId="1070" hidden="1" xr:uid="{CA92A826-F44B-4FCF-8008-B3C69CD80268}"/>
    <cellStyle name="20% - Accent1 9" xfId="1165" hidden="1" xr:uid="{F506E590-963F-483F-A78A-E979071FBA1F}"/>
    <cellStyle name="20% - Accent1 9" xfId="843" hidden="1" xr:uid="{70762B45-6A40-423D-B4B2-47DE5C9E7A3D}"/>
    <cellStyle name="20% - Accent1 9" xfId="701" hidden="1" xr:uid="{787ABD50-85CA-4A6F-97CB-8A0BDF74AED2}"/>
    <cellStyle name="20% - Accent1 9" xfId="1510" hidden="1" xr:uid="{A61EC183-578F-47BC-8C64-BB13FC12A07F}"/>
    <cellStyle name="20% - Accent1 9" xfId="1586" hidden="1" xr:uid="{FC709399-2D6A-4FE2-ACCF-D0801B3631BB}"/>
    <cellStyle name="20% - Accent1 9" xfId="1664" hidden="1" xr:uid="{7590215C-FD07-4320-A670-9460D4441750}"/>
    <cellStyle name="20% - Accent1 9" xfId="1747" hidden="1" xr:uid="{813E5974-E0C5-416D-9EB9-E422CB387ED0}"/>
    <cellStyle name="20% - Accent1 9" xfId="1500" hidden="1" xr:uid="{0691A90D-C53D-4F5C-BB6F-52AC778F5C7A}"/>
    <cellStyle name="20% - Accent1 9" xfId="618" hidden="1" xr:uid="{B462310B-BE87-44D3-9600-4350B8E5A207}"/>
    <cellStyle name="20% - Accent1 9" xfId="2042" hidden="1" xr:uid="{8FC3F500-2C7D-43CD-A17D-A8BC8B021B1E}"/>
    <cellStyle name="20% - Accent1 9" xfId="2118" hidden="1" xr:uid="{3C147C2C-63BC-414C-A59C-9BCB1ACB719C}"/>
    <cellStyle name="20% - Accent1 9" xfId="2196" hidden="1" xr:uid="{EA3F02BA-1E2E-418C-820E-B0C14E6EC678}"/>
    <cellStyle name="20% - Accent1 9" xfId="2379" hidden="1" xr:uid="{99023671-9995-4EDC-A3E6-856434FF6A84}"/>
    <cellStyle name="20% - Accent1 9" xfId="2455" hidden="1" xr:uid="{C98DCA8D-0EDD-44A9-96A9-131FD226CE82}"/>
    <cellStyle name="20% - Accent1 9" xfId="2533" hidden="1" xr:uid="{E58D0A02-6F1D-4730-A120-9E450EBACC49}"/>
    <cellStyle name="20% - Accent1 9" xfId="2716" hidden="1" xr:uid="{12F49B32-0474-45F0-BA45-219745B1B312}"/>
    <cellStyle name="20% - Accent1 9" xfId="2792" hidden="1" xr:uid="{EA96E32E-3663-43FE-8B5B-D4FA4C73B7F3}"/>
    <cellStyle name="20% - Accent1 9" xfId="2905" hidden="1" xr:uid="{12A05991-B393-42DD-A561-0AD7B3AB906F}"/>
    <cellStyle name="20% - Accent1 9" xfId="2979" hidden="1" xr:uid="{15AFC57A-3779-44A8-88DC-3728E3BA79EF}"/>
    <cellStyle name="20% - Accent1 9" xfId="3055" hidden="1" xr:uid="{0C02B3A2-9C1D-49F8-AE2B-8EE71035C106}"/>
    <cellStyle name="20% - Accent1 9" xfId="3133" hidden="1" xr:uid="{8004AD75-3838-4178-8BFF-15089BA3A73C}"/>
    <cellStyle name="20% - Accent1 9" xfId="3718" hidden="1" xr:uid="{656F2D29-3E09-44A7-A295-B06FAB23386C}"/>
    <cellStyle name="20% - Accent1 9" xfId="3794" hidden="1" xr:uid="{39B6E326-8A8C-4644-88F8-CC0B34CEE24B}"/>
    <cellStyle name="20% - Accent1 9" xfId="3873" hidden="1" xr:uid="{691217AA-BBB1-4003-AB2C-8C62811CAA8E}"/>
    <cellStyle name="20% - Accent1 9" xfId="3968" hidden="1" xr:uid="{1BFE1FE1-3F04-46CA-B58B-F581661C457D}"/>
    <cellStyle name="20% - Accent1 9" xfId="3646" hidden="1" xr:uid="{1C19CCF1-6FE4-4DE2-87E9-C85392FBE859}"/>
    <cellStyle name="20% - Accent1 9" xfId="3504" hidden="1" xr:uid="{271DB35E-7CEB-4AF8-AF72-711E99C3F314}"/>
    <cellStyle name="20% - Accent1 9" xfId="4313" hidden="1" xr:uid="{5A02F568-4BC3-4AAC-9045-808BD9BF07F6}"/>
    <cellStyle name="20% - Accent1 9" xfId="4389" hidden="1" xr:uid="{C48EA7FC-21B8-4CBE-8B44-4695D6A0F4D8}"/>
    <cellStyle name="20% - Accent1 9" xfId="4467" hidden="1" xr:uid="{D64D52B1-8D3A-4836-8E64-16CFEAD617A4}"/>
    <cellStyle name="20% - Accent1 9" xfId="4550" hidden="1" xr:uid="{FE2A67C5-8632-481D-BD13-1FBFFA9AE472}"/>
    <cellStyle name="20% - Accent1 9" xfId="4303" hidden="1" xr:uid="{AC73691A-E172-48E5-B259-047846E34683}"/>
    <cellStyle name="20% - Accent1 9" xfId="3421" hidden="1" xr:uid="{B1919424-7D69-4A52-B6E3-2DA4DA6723AD}"/>
    <cellStyle name="20% - Accent1 9" xfId="4845" hidden="1" xr:uid="{8F874638-62A3-46E5-8C0B-2718DB486D49}"/>
    <cellStyle name="20% - Accent1 9" xfId="4921" hidden="1" xr:uid="{F008E1E3-CBD7-429E-B284-AC3B7DC06F94}"/>
    <cellStyle name="20% - Accent1 9" xfId="4999" hidden="1" xr:uid="{DDF6C924-D2BB-4A0D-B5EF-C3A2FA0FEB1F}"/>
    <cellStyle name="20% - Accent1 9" xfId="5182" hidden="1" xr:uid="{4E5B1087-BFBC-4321-9A29-A48BD26EF879}"/>
    <cellStyle name="20% - Accent1 9" xfId="5258" hidden="1" xr:uid="{775D2CB1-EFC8-42C1-B907-2F59AF7F2815}"/>
    <cellStyle name="20% - Accent1 9" xfId="5336" hidden="1" xr:uid="{4EF1EF2B-0B4E-4B78-85EE-CDD8D111945C}"/>
    <cellStyle name="20% - Accent1 9" xfId="5519" hidden="1" xr:uid="{3EDF70D8-8546-460A-B9F2-B06900799326}"/>
    <cellStyle name="20% - Accent1 9" xfId="5595" hidden="1" xr:uid="{606D82EB-C061-44DB-8421-F0BB8EB79FD1}"/>
    <cellStyle name="20% - Accent1 9" xfId="5697" hidden="1" xr:uid="{CDBB2B09-3829-4BB1-8D15-8CCED1582496}"/>
    <cellStyle name="20% - Accent1 9" xfId="5771" hidden="1" xr:uid="{B9CFD786-23E5-4122-B533-9C3E145630C4}"/>
    <cellStyle name="20% - Accent1 9" xfId="5847" hidden="1" xr:uid="{6233848A-A3C2-438B-835C-A31C6FE583B8}"/>
    <cellStyle name="20% - Accent1 9" xfId="5925" hidden="1" xr:uid="{F01FFF27-357E-4ED0-BDE3-180192772729}"/>
    <cellStyle name="20% - Accent1 9" xfId="6510" hidden="1" xr:uid="{A1C40924-D7B0-4B4F-B987-E265C3AC991B}"/>
    <cellStyle name="20% - Accent1 9" xfId="6586" hidden="1" xr:uid="{B05B5436-B831-44D6-B421-18FEBEDAF008}"/>
    <cellStyle name="20% - Accent1 9" xfId="6665" hidden="1" xr:uid="{8FBCCC9E-80E4-4319-BA00-1A61FC759578}"/>
    <cellStyle name="20% - Accent1 9" xfId="6760" hidden="1" xr:uid="{14569AE9-73B5-4930-9293-666D336AD555}"/>
    <cellStyle name="20% - Accent1 9" xfId="6438" hidden="1" xr:uid="{77579FDB-57C9-4BBA-8191-B327401D7CC4}"/>
    <cellStyle name="20% - Accent1 9" xfId="6296" hidden="1" xr:uid="{85B30752-0279-4E1C-B930-E2BC1E5E7B72}"/>
    <cellStyle name="20% - Accent1 9" xfId="7105" hidden="1" xr:uid="{61E3BEB8-E804-486B-91E0-49C7D23C96C5}"/>
    <cellStyle name="20% - Accent1 9" xfId="7181" hidden="1" xr:uid="{4E335BFD-0E93-454A-8917-3BDB00CB270A}"/>
    <cellStyle name="20% - Accent1 9" xfId="7259" hidden="1" xr:uid="{FB946E4C-B0F5-4620-8BC5-2D877A4C3B80}"/>
    <cellStyle name="20% - Accent1 9" xfId="7342" hidden="1" xr:uid="{83448D6C-AFDD-454B-A2A5-EC43AC773F23}"/>
    <cellStyle name="20% - Accent1 9" xfId="7095" hidden="1" xr:uid="{122E5BF0-C7A9-4747-ABD8-4C8C6CCCA794}"/>
    <cellStyle name="20% - Accent1 9" xfId="6213" hidden="1" xr:uid="{4E301198-B5FE-49A2-9317-510E5554E31D}"/>
    <cellStyle name="20% - Accent1 9" xfId="7637" hidden="1" xr:uid="{455BDD37-2D05-43BC-B586-6742BDE13229}"/>
    <cellStyle name="20% - Accent1 9" xfId="7713" hidden="1" xr:uid="{F80633CC-D96E-48BE-8E5A-9EDD71503022}"/>
    <cellStyle name="20% - Accent1 9" xfId="7791" hidden="1" xr:uid="{49269641-1A32-4A0E-BBF5-13171474B751}"/>
    <cellStyle name="20% - Accent1 9" xfId="7974" hidden="1" xr:uid="{017473FB-222C-46E9-9A89-44DBBD11ACA2}"/>
    <cellStyle name="20% - Accent1 9" xfId="8050" hidden="1" xr:uid="{AA7CA180-CAD6-4774-96B5-7D5AD5EF4AE2}"/>
    <cellStyle name="20% - Accent1 9" xfId="8128" hidden="1" xr:uid="{8AE91E31-1239-4412-9757-B1B0A2941F93}"/>
    <cellStyle name="20% - Accent1 9" xfId="8311" hidden="1" xr:uid="{E64D2FE1-3B89-4F4B-AF05-E42FD67275F4}"/>
    <cellStyle name="20% - Accent1 9" xfId="8387" hidden="1" xr:uid="{E7447D04-349F-4510-BB39-0AB4D5AFD188}"/>
    <cellStyle name="20% - Accent2" xfId="28" builtinId="34" hidden="1"/>
    <cellStyle name="20% - Accent2 10" xfId="117" hidden="1" xr:uid="{4BCA20EA-F10D-4DD9-96FA-DF8FFC2CB110}"/>
    <cellStyle name="20% - Accent2 10" xfId="191" hidden="1" xr:uid="{4F2B22B0-886B-4636-B471-97CAA57EFEF6}"/>
    <cellStyle name="20% - Accent2 10" xfId="267" hidden="1" xr:uid="{53832E74-9F01-4FC2-AC33-2C076BD4D461}"/>
    <cellStyle name="20% - Accent2 10" xfId="345" hidden="1" xr:uid="{D95B0E35-3F43-47D5-8ADF-C27DC97F1C8A}"/>
    <cellStyle name="20% - Accent2 10" xfId="930" hidden="1" xr:uid="{8B4C1298-BAFB-4721-AD2F-7959C229C693}"/>
    <cellStyle name="20% - Accent2 10" xfId="1006" hidden="1" xr:uid="{0DCC6956-8F2B-436C-8149-C2BB1F2E12A1}"/>
    <cellStyle name="20% - Accent2 10" xfId="1085" hidden="1" xr:uid="{E39C709B-FB0D-47DC-87B9-B2428A9A5192}"/>
    <cellStyle name="20% - Accent2 10" xfId="1167" hidden="1" xr:uid="{A12831A8-7CD6-447F-991F-68C1C2A59E5C}"/>
    <cellStyle name="20% - Accent2 10" xfId="715" hidden="1" xr:uid="{1A83B90D-663E-4842-9077-03CEBF1FE127}"/>
    <cellStyle name="20% - Accent2 10" xfId="732" hidden="1" xr:uid="{CAC2A6D3-A219-440C-8F9F-E6DBCD491FF7}"/>
    <cellStyle name="20% - Accent2 10" xfId="1525" hidden="1" xr:uid="{1CD5AD19-FDF0-4910-AE9B-B9265E29AF6A}"/>
    <cellStyle name="20% - Accent2 10" xfId="1601" hidden="1" xr:uid="{3C77EDD2-BE3C-4128-A1EB-F3FBDDF47A1A}"/>
    <cellStyle name="20% - Accent2 10" xfId="1679" hidden="1" xr:uid="{7DD9112F-4486-4E80-AFA4-3593E9E890DC}"/>
    <cellStyle name="20% - Accent2 10" xfId="1749" hidden="1" xr:uid="{0EAA2146-C46D-4952-B39D-500F29120632}"/>
    <cellStyle name="20% - Accent2 10" xfId="874" hidden="1" xr:uid="{79EFA836-B949-47DD-A89D-9EE9231F8B59}"/>
    <cellStyle name="20% - Accent2 10" xfId="870" hidden="1" xr:uid="{34C3A075-C483-49E6-BF55-A1D8C1DB63CB}"/>
    <cellStyle name="20% - Accent2 10" xfId="2057" hidden="1" xr:uid="{5743EB82-FE3F-44CD-B695-C1E1F2E6163B}"/>
    <cellStyle name="20% - Accent2 10" xfId="2133" hidden="1" xr:uid="{2A4CCBBD-147E-4824-A0FB-D3BEE232DF30}"/>
    <cellStyle name="20% - Accent2 10" xfId="2211" hidden="1" xr:uid="{2E9C5A72-F012-45C1-9915-5CC9289A1B74}"/>
    <cellStyle name="20% - Accent2 10" xfId="2394" hidden="1" xr:uid="{0BAC4651-326F-4F12-8DC2-EA59CF2ACE73}"/>
    <cellStyle name="20% - Accent2 10" xfId="2470" hidden="1" xr:uid="{41115F17-0E33-4F8E-94BA-2FB698570A49}"/>
    <cellStyle name="20% - Accent2 10" xfId="2548" hidden="1" xr:uid="{3D0E1CC1-DE77-49D9-AE16-AB963FF6E784}"/>
    <cellStyle name="20% - Accent2 10" xfId="2731" hidden="1" xr:uid="{21583E00-A4BD-4E93-993A-1F9D84997A89}"/>
    <cellStyle name="20% - Accent2 10" xfId="2807" hidden="1" xr:uid="{E048EC52-7BD0-42C4-B3B9-88C2B53EC7A8}"/>
    <cellStyle name="20% - Accent2 10" xfId="2920" hidden="1" xr:uid="{8CC8A21A-4186-4C90-AA93-4A8DD3CC650E}"/>
    <cellStyle name="20% - Accent2 10" xfId="2994" hidden="1" xr:uid="{2BEAFF6B-517E-4CD4-B3F3-1B46A543FC66}"/>
    <cellStyle name="20% - Accent2 10" xfId="3070" hidden="1" xr:uid="{474AB80D-8FFB-4DFD-A161-D38C27D77D7B}"/>
    <cellStyle name="20% - Accent2 10" xfId="3148" hidden="1" xr:uid="{41178AF9-F84A-4C95-B266-E75C77DB3B96}"/>
    <cellStyle name="20% - Accent2 10" xfId="3733" hidden="1" xr:uid="{D849D392-16B4-448A-BB7E-31DC42815E9A}"/>
    <cellStyle name="20% - Accent2 10" xfId="3809" hidden="1" xr:uid="{E6BDA7A0-DAD1-48E9-9293-81492DB1C483}"/>
    <cellStyle name="20% - Accent2 10" xfId="3888" hidden="1" xr:uid="{7C0E1DD0-D2A1-4F55-8D20-B99BEBF4053B}"/>
    <cellStyle name="20% - Accent2 10" xfId="3970" hidden="1" xr:uid="{5B1AA2D7-E33C-40DB-94EA-607A5EC77160}"/>
    <cellStyle name="20% - Accent2 10" xfId="3518" hidden="1" xr:uid="{D9997FFF-BF30-444F-9D75-325386C5C4CA}"/>
    <cellStyle name="20% - Accent2 10" xfId="3535" hidden="1" xr:uid="{87BBF18A-46F5-4216-BD4D-8C0D6816FA81}"/>
    <cellStyle name="20% - Accent2 10" xfId="4328" hidden="1" xr:uid="{481BDAD8-B527-4BC2-B78F-F4C2312C09A1}"/>
    <cellStyle name="20% - Accent2 10" xfId="4404" hidden="1" xr:uid="{313B4C53-921A-4E6E-88B7-BF2DF0D0FD72}"/>
    <cellStyle name="20% - Accent2 10" xfId="4482" hidden="1" xr:uid="{EE5D316D-1EA0-49BB-AE04-CC4F6F763ADE}"/>
    <cellStyle name="20% - Accent2 10" xfId="4552" hidden="1" xr:uid="{9CC33B71-7BF9-4898-9222-C5E3D147882F}"/>
    <cellStyle name="20% - Accent2 10" xfId="3677" hidden="1" xr:uid="{CF1E4FE8-4BC8-4390-A417-8DE0461E6D51}"/>
    <cellStyle name="20% - Accent2 10" xfId="3673" hidden="1" xr:uid="{A69F4822-273E-46EC-AF7E-1EF25CD34808}"/>
    <cellStyle name="20% - Accent2 10" xfId="4860" hidden="1" xr:uid="{07A7F4AA-793E-4BB7-9E54-29026108AC76}"/>
    <cellStyle name="20% - Accent2 10" xfId="4936" hidden="1" xr:uid="{52301B7F-6CC4-4DB9-AC19-CD9CD267B95D}"/>
    <cellStyle name="20% - Accent2 10" xfId="5014" hidden="1" xr:uid="{1A8D4532-2194-4E4C-ABED-25A0A47F48C1}"/>
    <cellStyle name="20% - Accent2 10" xfId="5197" hidden="1" xr:uid="{0AD3A6DB-CC56-4C30-A7E7-B27041F88D5C}"/>
    <cellStyle name="20% - Accent2 10" xfId="5273" hidden="1" xr:uid="{3C2957CD-DB96-4796-A77E-AEED96A495FD}"/>
    <cellStyle name="20% - Accent2 10" xfId="5351" hidden="1" xr:uid="{164F9E89-0F27-4F6C-8C6B-A740EF360124}"/>
    <cellStyle name="20% - Accent2 10" xfId="5534" hidden="1" xr:uid="{764212E9-E4B6-48CA-B97A-99141A1FA6F6}"/>
    <cellStyle name="20% - Accent2 10" xfId="5610" hidden="1" xr:uid="{5500DCE0-6F8F-49A5-AB0E-DC16D5480B73}"/>
    <cellStyle name="20% - Accent2 10" xfId="5712" hidden="1" xr:uid="{F4F5B925-6EB7-48B1-80C6-A8131E8DB2EB}"/>
    <cellStyle name="20% - Accent2 10" xfId="5786" hidden="1" xr:uid="{E95C6F0F-9B43-4DF8-8F5C-B6C460B21D08}"/>
    <cellStyle name="20% - Accent2 10" xfId="5862" hidden="1" xr:uid="{2A7E9D5B-6146-4C3D-B558-99B7C6BF5035}"/>
    <cellStyle name="20% - Accent2 10" xfId="5940" hidden="1" xr:uid="{01095C40-8747-4FE7-A4A9-782514D4C379}"/>
    <cellStyle name="20% - Accent2 10" xfId="6525" hidden="1" xr:uid="{757E1062-7649-45F3-B066-13F5A149061F}"/>
    <cellStyle name="20% - Accent2 10" xfId="6601" hidden="1" xr:uid="{EB2C1718-3DB2-442D-84CB-985CB59B9170}"/>
    <cellStyle name="20% - Accent2 10" xfId="6680" hidden="1" xr:uid="{85CFE6EE-BFDD-4458-A9D2-764BFE1D438E}"/>
    <cellStyle name="20% - Accent2 10" xfId="6762" hidden="1" xr:uid="{7A461A20-70FB-4DFE-BB81-BFB8AFAE8A15}"/>
    <cellStyle name="20% - Accent2 10" xfId="6310" hidden="1" xr:uid="{C28A1F93-F8BE-49FD-8845-AE8C2E4B47E3}"/>
    <cellStyle name="20% - Accent2 10" xfId="6327" hidden="1" xr:uid="{F10687C0-7DC2-4A63-A61D-2D3ED28AB4EB}"/>
    <cellStyle name="20% - Accent2 10" xfId="7120" hidden="1" xr:uid="{FF225E3A-1684-488E-B8E3-A1788A66BCBD}"/>
    <cellStyle name="20% - Accent2 10" xfId="7196" hidden="1" xr:uid="{E7595BC6-5FC9-45B3-A5D0-8B9F13DC504E}"/>
    <cellStyle name="20% - Accent2 10" xfId="7274" hidden="1" xr:uid="{EF8A989F-72C3-4A0C-B7C2-38014A110708}"/>
    <cellStyle name="20% - Accent2 10" xfId="7344" hidden="1" xr:uid="{2F522910-776C-48D2-B3A5-0A4FFB36C46A}"/>
    <cellStyle name="20% - Accent2 10" xfId="6469" hidden="1" xr:uid="{57AFD83A-9A87-423B-BCFA-3D5FB35755AF}"/>
    <cellStyle name="20% - Accent2 10" xfId="6465" hidden="1" xr:uid="{BCC7A939-A087-4F5B-AAF0-C7A06DE7F04D}"/>
    <cellStyle name="20% - Accent2 10" xfId="7652" hidden="1" xr:uid="{54BD32AE-8004-453F-91E9-895C1C511D83}"/>
    <cellStyle name="20% - Accent2 10" xfId="7728" hidden="1" xr:uid="{C7AAE004-633E-43E2-A283-D7DEFD33CDF4}"/>
    <cellStyle name="20% - Accent2 10" xfId="7806" hidden="1" xr:uid="{EE318575-2DE0-488A-ACDC-4D150DAEBDDF}"/>
    <cellStyle name="20% - Accent2 10" xfId="7989" hidden="1" xr:uid="{73BDA671-6E1C-485B-B435-ECF68E417CC0}"/>
    <cellStyle name="20% - Accent2 10" xfId="8065" hidden="1" xr:uid="{37AC1170-FF8A-4388-A96B-A2D690B6420D}"/>
    <cellStyle name="20% - Accent2 10" xfId="8143" hidden="1" xr:uid="{092B2048-CCED-491D-B266-F0ADB47931A6}"/>
    <cellStyle name="20% - Accent2 10" xfId="8326" hidden="1" xr:uid="{7FD07C2A-CB61-4443-9E31-5B1AE7886D8D}"/>
    <cellStyle name="20% - Accent2 10" xfId="8402" hidden="1" xr:uid="{0A0D3D8A-7234-427A-B1AC-14081E88580E}"/>
    <cellStyle name="20% - Accent2 11" xfId="130" hidden="1" xr:uid="{487D5DBF-4F65-46BE-9C9A-E40D8DDB55A4}"/>
    <cellStyle name="20% - Accent2 11" xfId="204" hidden="1" xr:uid="{211CACBD-9D26-45E9-A765-4BFFB6B3B6AB}"/>
    <cellStyle name="20% - Accent2 11" xfId="280" hidden="1" xr:uid="{756D4D02-CDFE-41B6-B52E-4963071247CB}"/>
    <cellStyle name="20% - Accent2 11" xfId="358" hidden="1" xr:uid="{F00145BF-15DC-4150-836D-BE36337B503F}"/>
    <cellStyle name="20% - Accent2 11" xfId="943" hidden="1" xr:uid="{6FBA5A1F-176A-4E9C-A9FF-F8818268CAEB}"/>
    <cellStyle name="20% - Accent2 11" xfId="1019" hidden="1" xr:uid="{4E9E7EB3-18A7-474C-8758-BCFC3EE47FF6}"/>
    <cellStyle name="20% - Accent2 11" xfId="1098" hidden="1" xr:uid="{B319FD40-2DED-4542-8616-69012508BA38}"/>
    <cellStyle name="20% - Accent2 11" xfId="1131" hidden="1" xr:uid="{7235ED92-2077-4BC3-9C4C-EF95FB4227C1}"/>
    <cellStyle name="20% - Accent2 11" xfId="612" hidden="1" xr:uid="{DB69E39A-EAC3-4EFB-9291-8E2C3056D5F8}"/>
    <cellStyle name="20% - Accent2 11" xfId="683" hidden="1" xr:uid="{4A678D04-029F-4B7C-8C77-9E8F94B27C19}"/>
    <cellStyle name="20% - Accent2 11" xfId="1538" hidden="1" xr:uid="{E9E5F3E1-E91C-463D-A5BD-B0F4AE9C43BC}"/>
    <cellStyle name="20% - Accent2 11" xfId="1614" hidden="1" xr:uid="{34932D91-12FF-4CB8-B7F8-2DCD304A17D5}"/>
    <cellStyle name="20% - Accent2 11" xfId="1692" hidden="1" xr:uid="{C394E9B1-DE2C-4B85-BBF3-E628D531A2BE}"/>
    <cellStyle name="20% - Accent2 11" xfId="1721" hidden="1" xr:uid="{AEF24611-F6FB-4017-A42C-1B8180579ED2}"/>
    <cellStyle name="20% - Accent2 11" xfId="1154" hidden="1" xr:uid="{8840E601-A252-4248-B994-0F5481E644FA}"/>
    <cellStyle name="20% - Accent2 11" xfId="1122" hidden="1" xr:uid="{3483FE9F-14F5-42EC-A2E6-ED29373BB747}"/>
    <cellStyle name="20% - Accent2 11" xfId="2070" hidden="1" xr:uid="{F31E7370-B855-4216-9560-71C846F52CB7}"/>
    <cellStyle name="20% - Accent2 11" xfId="2146" hidden="1" xr:uid="{7134B678-04BD-426A-9F74-D406F0C5F597}"/>
    <cellStyle name="20% - Accent2 11" xfId="2224" hidden="1" xr:uid="{DE426EF5-622B-405D-A20E-1704AF34AFD3}"/>
    <cellStyle name="20% - Accent2 11" xfId="2407" hidden="1" xr:uid="{9A8CBA3B-4EB7-44C1-82B8-40EA89037D38}"/>
    <cellStyle name="20% - Accent2 11" xfId="2483" hidden="1" xr:uid="{C2019C11-77C2-48C1-8056-E3324DC33E3A}"/>
    <cellStyle name="20% - Accent2 11" xfId="2561" hidden="1" xr:uid="{D05B4894-F1FF-4224-A063-2F34DB17B139}"/>
    <cellStyle name="20% - Accent2 11" xfId="2744" hidden="1" xr:uid="{1FF9B3BB-A703-4EEC-8782-E4A6601F47CC}"/>
    <cellStyle name="20% - Accent2 11" xfId="2820" hidden="1" xr:uid="{BE03294A-459E-41AB-8A2D-A8451C9D547C}"/>
    <cellStyle name="20% - Accent2 11" xfId="2933" hidden="1" xr:uid="{EE3C709C-2527-4E07-9C07-DEB982F6F50B}"/>
    <cellStyle name="20% - Accent2 11" xfId="3007" hidden="1" xr:uid="{A808C2A9-5F6A-43EB-BA71-14E2D2A10F5E}"/>
    <cellStyle name="20% - Accent2 11" xfId="3083" hidden="1" xr:uid="{7A60C3A6-B73B-491E-8AAB-0192BDDEA941}"/>
    <cellStyle name="20% - Accent2 11" xfId="3161" hidden="1" xr:uid="{5EA897DF-0462-446B-8549-B9EB1D8BD7C2}"/>
    <cellStyle name="20% - Accent2 11" xfId="3746" hidden="1" xr:uid="{09138AD6-A970-43F8-81CB-74D858BE8768}"/>
    <cellStyle name="20% - Accent2 11" xfId="3822" hidden="1" xr:uid="{1E3972BD-7C13-48A6-AE2F-F91723B9CEBD}"/>
    <cellStyle name="20% - Accent2 11" xfId="3901" hidden="1" xr:uid="{9C091DF3-C927-4FCE-88C1-9B79FCBE1122}"/>
    <cellStyle name="20% - Accent2 11" xfId="3934" hidden="1" xr:uid="{BC7F0454-0800-4834-90EF-29CA9B101F8B}"/>
    <cellStyle name="20% - Accent2 11" xfId="3415" hidden="1" xr:uid="{58D98084-B22A-4E80-B022-4FAB22F3A555}"/>
    <cellStyle name="20% - Accent2 11" xfId="3486" hidden="1" xr:uid="{D97B932E-B6B1-4A61-9370-DD098E599EBD}"/>
    <cellStyle name="20% - Accent2 11" xfId="4341" hidden="1" xr:uid="{D8B4A904-2B63-4D01-B673-DA013F0236B1}"/>
    <cellStyle name="20% - Accent2 11" xfId="4417" hidden="1" xr:uid="{02D25C88-EC15-4ECA-B93A-9DF45CEE5AAB}"/>
    <cellStyle name="20% - Accent2 11" xfId="4495" hidden="1" xr:uid="{E6983A29-C601-48E0-A591-1C820B48B125}"/>
    <cellStyle name="20% - Accent2 11" xfId="4524" hidden="1" xr:uid="{8B0B3D57-43E5-4291-8A57-04C6A5F212B7}"/>
    <cellStyle name="20% - Accent2 11" xfId="3957" hidden="1" xr:uid="{D72C506D-89B2-4766-B116-FFDE97413EF4}"/>
    <cellStyle name="20% - Accent2 11" xfId="3925" hidden="1" xr:uid="{70A93114-3F8C-464E-A064-7ABB4807C5A9}"/>
    <cellStyle name="20% - Accent2 11" xfId="4873" hidden="1" xr:uid="{B50EE1F7-55B6-463C-8DF7-0207180795B8}"/>
    <cellStyle name="20% - Accent2 11" xfId="4949" hidden="1" xr:uid="{68A1C0A1-1E9E-4A6D-8076-71C93ADB61BD}"/>
    <cellStyle name="20% - Accent2 11" xfId="5027" hidden="1" xr:uid="{A616ADDB-79CC-4944-A178-674615EE9A19}"/>
    <cellStyle name="20% - Accent2 11" xfId="5210" hidden="1" xr:uid="{BB2CCD39-B643-4337-89FB-64B8930C209E}"/>
    <cellStyle name="20% - Accent2 11" xfId="5286" hidden="1" xr:uid="{9E46F3FA-B3FF-41C0-9EE6-374761850953}"/>
    <cellStyle name="20% - Accent2 11" xfId="5364" hidden="1" xr:uid="{424E35B3-4F88-40F1-B0A6-2C15C5882867}"/>
    <cellStyle name="20% - Accent2 11" xfId="5547" hidden="1" xr:uid="{D7CBCC63-B146-4720-9150-4EABE6135463}"/>
    <cellStyle name="20% - Accent2 11" xfId="5623" hidden="1" xr:uid="{B65AC98B-39E3-4A95-83E0-45A24718FCC8}"/>
    <cellStyle name="20% - Accent2 11" xfId="5725" hidden="1" xr:uid="{4915A56A-FE16-483E-8BA0-EEB86E5BC6F8}"/>
    <cellStyle name="20% - Accent2 11" xfId="5799" hidden="1" xr:uid="{77F58047-DFBD-49D6-AC4F-D0D676573D62}"/>
    <cellStyle name="20% - Accent2 11" xfId="5875" hidden="1" xr:uid="{D47E632B-1F5B-413D-9E4F-379BDA93CBE2}"/>
    <cellStyle name="20% - Accent2 11" xfId="5953" hidden="1" xr:uid="{5EDC66BA-2271-4148-881D-28C73D2B44F3}"/>
    <cellStyle name="20% - Accent2 11" xfId="6538" hidden="1" xr:uid="{CD53EFEB-9CFC-4851-BFF5-BEB857855336}"/>
    <cellStyle name="20% - Accent2 11" xfId="6614" hidden="1" xr:uid="{0F75696A-9376-4D3D-84E2-0507C63E319E}"/>
    <cellStyle name="20% - Accent2 11" xfId="6693" hidden="1" xr:uid="{72C81589-0B17-4D14-8797-8C73E10AD370}"/>
    <cellStyle name="20% - Accent2 11" xfId="6726" hidden="1" xr:uid="{80E3DCCE-BD03-4B36-8039-7E3E168B42A8}"/>
    <cellStyle name="20% - Accent2 11" xfId="6207" hidden="1" xr:uid="{2C85B441-E760-4742-B826-32E25411C54D}"/>
    <cellStyle name="20% - Accent2 11" xfId="6278" hidden="1" xr:uid="{293E2704-671E-4D7A-A4BD-03D3A558C48E}"/>
    <cellStyle name="20% - Accent2 11" xfId="7133" hidden="1" xr:uid="{D064315F-9BC5-4F86-ADD5-BEA20A93FF42}"/>
    <cellStyle name="20% - Accent2 11" xfId="7209" hidden="1" xr:uid="{D2B4B8DD-BEBF-4572-B843-FEAF745F1201}"/>
    <cellStyle name="20% - Accent2 11" xfId="7287" hidden="1" xr:uid="{1B189940-2226-4E12-9CFE-B7CDEEBE1AF6}"/>
    <cellStyle name="20% - Accent2 11" xfId="7316" hidden="1" xr:uid="{C95516DC-0371-44CB-BB97-75C33138B566}"/>
    <cellStyle name="20% - Accent2 11" xfId="6749" hidden="1" xr:uid="{C1B50DD7-7CE4-4AAB-AF34-E5A03258AB05}"/>
    <cellStyle name="20% - Accent2 11" xfId="6717" hidden="1" xr:uid="{46E371AE-B72C-460F-B171-79761E47796F}"/>
    <cellStyle name="20% - Accent2 11" xfId="7665" hidden="1" xr:uid="{9C37F09B-4451-4190-8670-04E3C94FA761}"/>
    <cellStyle name="20% - Accent2 11" xfId="7741" hidden="1" xr:uid="{9FD36307-E83F-4C2E-A9D9-DAD089C1E53A}"/>
    <cellStyle name="20% - Accent2 11" xfId="7819" hidden="1" xr:uid="{4293E91C-F55B-471D-BBCF-60F031B40B51}"/>
    <cellStyle name="20% - Accent2 11" xfId="8002" hidden="1" xr:uid="{4BF0E004-7F27-4B2E-A796-A39DF45B8B01}"/>
    <cellStyle name="20% - Accent2 11" xfId="8078" hidden="1" xr:uid="{8CF60776-0FE5-410E-AA94-A47B0E134E27}"/>
    <cellStyle name="20% - Accent2 11" xfId="8156" hidden="1" xr:uid="{F568B944-2D64-4894-9EDB-6C7683A423CF}"/>
    <cellStyle name="20% - Accent2 11" xfId="8339" hidden="1" xr:uid="{8FD73648-FA90-4B78-A2FD-C0657F823EDB}"/>
    <cellStyle name="20% - Accent2 11" xfId="8415" hidden="1" xr:uid="{074B5839-02FD-4CF2-9443-028504215974}"/>
    <cellStyle name="20% - Accent2 12" xfId="143" hidden="1" xr:uid="{C8FA9B37-405B-4B35-82A8-E13837D25B14}"/>
    <cellStyle name="20% - Accent2 12" xfId="218" hidden="1" xr:uid="{C7572F7F-659B-48CF-B1E5-079D881F4580}"/>
    <cellStyle name="20% - Accent2 12" xfId="293" hidden="1" xr:uid="{B9D972A2-B56A-4B52-AF68-9B6F5228C962}"/>
    <cellStyle name="20% - Accent2 12" xfId="371" hidden="1" xr:uid="{5691C227-C27E-4559-A251-742B220E60DB}"/>
    <cellStyle name="20% - Accent2 12" xfId="957" hidden="1" xr:uid="{9D170653-D1D8-4E83-9C69-0CFF29DC0725}"/>
    <cellStyle name="20% - Accent2 12" xfId="1032" hidden="1" xr:uid="{04ED5DB0-35AD-488B-9809-F894025EEF91}"/>
    <cellStyle name="20% - Accent2 12" xfId="1111" hidden="1" xr:uid="{9826DCA1-1565-40D3-9DE9-D01ABCBACD85}"/>
    <cellStyle name="20% - Accent2 12" xfId="1199" hidden="1" xr:uid="{A2306C80-9D3F-44CC-81E6-CD0243446F77}"/>
    <cellStyle name="20% - Accent2 12" xfId="770" hidden="1" xr:uid="{D25684E6-6939-4DD1-BAC6-B750008FFFAD}"/>
    <cellStyle name="20% - Accent2 12" xfId="624" hidden="1" xr:uid="{F1F19AD6-C707-47A2-881B-C70D2B760C05}"/>
    <cellStyle name="20% - Accent2 12" xfId="1552" hidden="1" xr:uid="{74AD6065-455C-4B8F-8282-DD7A186FD524}"/>
    <cellStyle name="20% - Accent2 12" xfId="1627" hidden="1" xr:uid="{16AAD5CE-3A69-43A5-ADF2-F591C02AC169}"/>
    <cellStyle name="20% - Accent2 12" xfId="1705" hidden="1" xr:uid="{E8FB81E9-BD27-4B23-9FA1-F0FCC5958D06}"/>
    <cellStyle name="20% - Accent2 12" xfId="1770" hidden="1" xr:uid="{C290FA0D-FDA3-4821-B19A-FD6E5CE5383B}"/>
    <cellStyle name="20% - Accent2 12" xfId="653" hidden="1" xr:uid="{635BD0B1-FC29-4D92-814E-39D854DC1870}"/>
    <cellStyle name="20% - Accent2 12" xfId="645" hidden="1" xr:uid="{76B2CD97-53E8-442A-9347-06C5A680926D}"/>
    <cellStyle name="20% - Accent2 12" xfId="2084" hidden="1" xr:uid="{E0D826C5-E96C-4269-89C4-F2AC02C5AF0F}"/>
    <cellStyle name="20% - Accent2 12" xfId="2159" hidden="1" xr:uid="{5408C7BE-EACA-4E26-B61F-AD1C271750DE}"/>
    <cellStyle name="20% - Accent2 12" xfId="2237" hidden="1" xr:uid="{72EF2386-17BB-4AF3-84C5-F12DD4DE8E29}"/>
    <cellStyle name="20% - Accent2 12" xfId="2421" hidden="1" xr:uid="{BA809CBB-09A8-45EE-95E0-E8163764F378}"/>
    <cellStyle name="20% - Accent2 12" xfId="2496" hidden="1" xr:uid="{09427267-C6F6-428A-A027-B2578CFB620D}"/>
    <cellStyle name="20% - Accent2 12" xfId="2574" hidden="1" xr:uid="{09BF8C87-377E-4239-9CC4-DBEBC3F786C8}"/>
    <cellStyle name="20% - Accent2 12" xfId="2758" hidden="1" xr:uid="{0D3CA8A0-DE7B-42FF-A5F9-B77EA9FC43B2}"/>
    <cellStyle name="20% - Accent2 12" xfId="2833" hidden="1" xr:uid="{9121C5F6-22FF-4E66-BE82-605CFB52744F}"/>
    <cellStyle name="20% - Accent2 12" xfId="2946" hidden="1" xr:uid="{3A23F79D-05DE-4915-A6D1-ECC122997BB1}"/>
    <cellStyle name="20% - Accent2 12" xfId="3021" hidden="1" xr:uid="{004A638F-E457-4CB3-8ED3-7FDF7C44C8DB}"/>
    <cellStyle name="20% - Accent2 12" xfId="3096" hidden="1" xr:uid="{5FBF810F-5EC0-4438-8FD2-87BA43492D73}"/>
    <cellStyle name="20% - Accent2 12" xfId="3174" hidden="1" xr:uid="{6F97323A-FCA8-405B-8570-E3E4418F012F}"/>
    <cellStyle name="20% - Accent2 12" xfId="3760" hidden="1" xr:uid="{AB45B5B7-85C3-4A81-BB47-8B139AB63835}"/>
    <cellStyle name="20% - Accent2 12" xfId="3835" hidden="1" xr:uid="{6ABE2101-3DD0-4199-8BB7-89F927428B7E}"/>
    <cellStyle name="20% - Accent2 12" xfId="3914" hidden="1" xr:uid="{3A40090A-181C-4A08-BF8A-CCABE11DF623}"/>
    <cellStyle name="20% - Accent2 12" xfId="4002" hidden="1" xr:uid="{2EBB76FB-D2DE-456C-AD19-302F82ECADEF}"/>
    <cellStyle name="20% - Accent2 12" xfId="3573" hidden="1" xr:uid="{431CEB26-AA6E-4372-ABFE-502C7795A934}"/>
    <cellStyle name="20% - Accent2 12" xfId="3427" hidden="1" xr:uid="{FB690B54-F741-419D-9D6E-654DB28027AA}"/>
    <cellStyle name="20% - Accent2 12" xfId="4355" hidden="1" xr:uid="{3DBCB4FA-44CE-4AE6-A243-6D28184D95FA}"/>
    <cellStyle name="20% - Accent2 12" xfId="4430" hidden="1" xr:uid="{95FA729D-5950-4AD3-AF1B-EF0BA01E2EEA}"/>
    <cellStyle name="20% - Accent2 12" xfId="4508" hidden="1" xr:uid="{A563431D-01F5-42DA-BD3B-A92EB74485D2}"/>
    <cellStyle name="20% - Accent2 12" xfId="4573" hidden="1" xr:uid="{3DEE760D-39CB-4F43-B37B-F3B8C46A88C1}"/>
    <cellStyle name="20% - Accent2 12" xfId="3456" hidden="1" xr:uid="{B65AB93C-65DB-473A-B488-9D7959D117BF}"/>
    <cellStyle name="20% - Accent2 12" xfId="3448" hidden="1" xr:uid="{2AE2B85D-1EE1-416E-AC38-993978BCAB85}"/>
    <cellStyle name="20% - Accent2 12" xfId="4887" hidden="1" xr:uid="{49E497F6-C783-4383-B239-AAF11DEE269A}"/>
    <cellStyle name="20% - Accent2 12" xfId="4962" hidden="1" xr:uid="{FA1ACEDB-91B4-4CA9-BFF5-69427E3CC771}"/>
    <cellStyle name="20% - Accent2 12" xfId="5040" hidden="1" xr:uid="{7384AD6A-81D5-40CF-8F5F-025A2E680CF5}"/>
    <cellStyle name="20% - Accent2 12" xfId="5224" hidden="1" xr:uid="{58E45F06-D550-459E-B8FA-D9CA8BC7C4E5}"/>
    <cellStyle name="20% - Accent2 12" xfId="5299" hidden="1" xr:uid="{351A0D97-1C5F-410A-87B9-32C1C901B94A}"/>
    <cellStyle name="20% - Accent2 12" xfId="5377" hidden="1" xr:uid="{D03C08EF-EEF2-49FC-B2A4-D19B460F94EE}"/>
    <cellStyle name="20% - Accent2 12" xfId="5561" hidden="1" xr:uid="{E12EFA67-BB09-4085-9A51-2232EAD8722F}"/>
    <cellStyle name="20% - Accent2 12" xfId="5636" hidden="1" xr:uid="{5DB63688-6A4E-4F24-835B-BE341018FF1E}"/>
    <cellStyle name="20% - Accent2 12" xfId="5738" hidden="1" xr:uid="{FD32AFEB-A6D2-41CA-B27F-3ED52AF64EEF}"/>
    <cellStyle name="20% - Accent2 12" xfId="5813" hidden="1" xr:uid="{A016FD53-C5BA-4A14-AFAE-4145A0F4382A}"/>
    <cellStyle name="20% - Accent2 12" xfId="5888" hidden="1" xr:uid="{BA36C14E-0F66-40FE-B970-711492B8940D}"/>
    <cellStyle name="20% - Accent2 12" xfId="5966" hidden="1" xr:uid="{9CAB2055-0ADC-42F2-AEC0-457C922684BC}"/>
    <cellStyle name="20% - Accent2 12" xfId="6552" hidden="1" xr:uid="{65509036-333B-4AA2-82CE-ED82B3DC6169}"/>
    <cellStyle name="20% - Accent2 12" xfId="6627" hidden="1" xr:uid="{1DDA636C-30EE-4451-9770-629AD8EE793F}"/>
    <cellStyle name="20% - Accent2 12" xfId="6706" hidden="1" xr:uid="{290FCFFB-F647-43BB-A6C4-2183A821C1CA}"/>
    <cellStyle name="20% - Accent2 12" xfId="6794" hidden="1" xr:uid="{AE41DFA6-C9B9-4331-9496-4840CC34CA46}"/>
    <cellStyle name="20% - Accent2 12" xfId="6365" hidden="1" xr:uid="{E8A2A7E2-FE6D-49A4-83C1-6B828E2BCAAA}"/>
    <cellStyle name="20% - Accent2 12" xfId="6219" hidden="1" xr:uid="{5C55F8C8-CFF5-484C-ADCA-0DD9D42DB496}"/>
    <cellStyle name="20% - Accent2 12" xfId="7147" hidden="1" xr:uid="{C4C384AC-D983-44C2-90BA-365B9B6B2DA1}"/>
    <cellStyle name="20% - Accent2 12" xfId="7222" hidden="1" xr:uid="{7E4BF3DA-3208-4D34-86C7-BA40507AD7AB}"/>
    <cellStyle name="20% - Accent2 12" xfId="7300" hidden="1" xr:uid="{64E9897D-02DC-46D1-B4F3-8974B66F1457}"/>
    <cellStyle name="20% - Accent2 12" xfId="7365" hidden="1" xr:uid="{A8311680-E915-4D18-9F99-96D5FFE5B798}"/>
    <cellStyle name="20% - Accent2 12" xfId="6248" hidden="1" xr:uid="{C401BE69-3F5C-4A05-B321-F0B938821B28}"/>
    <cellStyle name="20% - Accent2 12" xfId="6240" hidden="1" xr:uid="{9DA02D0B-1FA4-4B50-8130-97799EE41320}"/>
    <cellStyle name="20% - Accent2 12" xfId="7679" hidden="1" xr:uid="{B25670A3-41D4-4051-8353-CEF191357465}"/>
    <cellStyle name="20% - Accent2 12" xfId="7754" hidden="1" xr:uid="{5E3D34F4-2365-487C-AF12-AADB354E531F}"/>
    <cellStyle name="20% - Accent2 12" xfId="7832" hidden="1" xr:uid="{A31003E1-9521-4F14-A4A2-CAC238B71FD2}"/>
    <cellStyle name="20% - Accent2 12" xfId="8016" hidden="1" xr:uid="{15D77184-2694-430E-AEB7-F29C3F7FF152}"/>
    <cellStyle name="20% - Accent2 12" xfId="8091" hidden="1" xr:uid="{89B23178-D8E4-4C9D-BA1A-A41B878CCEB5}"/>
    <cellStyle name="20% - Accent2 12" xfId="8169" hidden="1" xr:uid="{13A4F433-6051-42E8-968E-09DA0779D80E}"/>
    <cellStyle name="20% - Accent2 12" xfId="8353" hidden="1" xr:uid="{2A5E39CF-B277-4743-9A96-48175DEF5710}"/>
    <cellStyle name="20% - Accent2 12" xfId="8428" hidden="1" xr:uid="{35378866-B1ED-45C8-B676-222BB6B2AE27}"/>
    <cellStyle name="20% - Accent2 13" xfId="384" hidden="1" xr:uid="{4EA9001C-D1BB-4C18-A34E-0F145B9F50EF}"/>
    <cellStyle name="20% - Accent2 13" xfId="499" hidden="1" xr:uid="{0E0AD58E-22B1-468C-857F-EEC83F1EC6E1}"/>
    <cellStyle name="20% - Accent2 13" xfId="1222" hidden="1" xr:uid="{F4C0DDC0-64F5-4BAC-9E07-B3244E800985}"/>
    <cellStyle name="20% - Accent2 13" xfId="1395" hidden="1" xr:uid="{72C05C4E-EE15-478D-9323-CC54098DB99E}"/>
    <cellStyle name="20% - Accent2 13" xfId="1788" hidden="1" xr:uid="{23D229D6-E74A-4447-9CD3-4561696CFC78}"/>
    <cellStyle name="20% - Accent2 13" xfId="1936" hidden="1" xr:uid="{2E6A8CD4-0840-43FD-A67A-2C739AC39523}"/>
    <cellStyle name="20% - Accent2 13" xfId="2274" hidden="1" xr:uid="{24450C5B-A8DC-4013-88C2-DC625283DA36}"/>
    <cellStyle name="20% - Accent2 13" xfId="2611" hidden="1" xr:uid="{C096497F-912A-4C32-A128-6A89638A13D8}"/>
    <cellStyle name="20% - Accent2 13" xfId="3187" hidden="1" xr:uid="{CD098B82-B7A2-4AAC-8262-7DC1E4B43A74}"/>
    <cellStyle name="20% - Accent2 13" xfId="3302" hidden="1" xr:uid="{6104E1C4-71AA-48F5-A01C-F542BE75B928}"/>
    <cellStyle name="20% - Accent2 13" xfId="4025" hidden="1" xr:uid="{65258309-CBC0-42A2-99BD-D4C5FCE350D0}"/>
    <cellStyle name="20% - Accent2 13" xfId="4198" hidden="1" xr:uid="{1D9DF3BA-8BF8-4E5D-A06F-56E3F1A806AD}"/>
    <cellStyle name="20% - Accent2 13" xfId="4591" hidden="1" xr:uid="{4B2070F2-F51B-4B0A-9522-9C1B0359CBAC}"/>
    <cellStyle name="20% - Accent2 13" xfId="4739" hidden="1" xr:uid="{E899E578-BDAF-483A-BD96-A956D1CB2269}"/>
    <cellStyle name="20% - Accent2 13" xfId="5077" hidden="1" xr:uid="{572EC2E7-1919-4566-8884-9336131CFEC6}"/>
    <cellStyle name="20% - Accent2 13" xfId="5414" hidden="1" xr:uid="{5E45003E-F7E5-4729-9D2F-BDB8D0794077}"/>
    <cellStyle name="20% - Accent2 13" xfId="5979" hidden="1" xr:uid="{957435DC-855D-434F-A68C-28B0D44E6F46}"/>
    <cellStyle name="20% - Accent2 13" xfId="6094" hidden="1" xr:uid="{A7F5ED82-EE22-43BD-B6F7-DA2EB431638A}"/>
    <cellStyle name="20% - Accent2 13" xfId="6817" hidden="1" xr:uid="{B2591497-1A3E-4DF0-B40C-9C5912DF4F08}"/>
    <cellStyle name="20% - Accent2 13" xfId="6990" hidden="1" xr:uid="{C1D29376-DD4A-4CAB-A0C3-3F5DAA070210}"/>
    <cellStyle name="20% - Accent2 13" xfId="7383" hidden="1" xr:uid="{BA9F5A58-FA74-4FAA-B9F9-DEBEB893E7FA}"/>
    <cellStyle name="20% - Accent2 13" xfId="7531" hidden="1" xr:uid="{6BB74196-A04B-4755-BC21-3F6DF63D44A0}"/>
    <cellStyle name="20% - Accent2 13" xfId="7869" hidden="1" xr:uid="{857B26D8-68B3-4E11-8145-9529206B6C1A}"/>
    <cellStyle name="20% - Accent2 13" xfId="8206" hidden="1" xr:uid="{E9717862-8B4B-4523-9733-AF19215F1E02}"/>
    <cellStyle name="20% - Accent2 3 2 3 2" xfId="460" hidden="1" xr:uid="{E5F8335E-5B8B-4BEA-8329-F16FFC19261E}"/>
    <cellStyle name="20% - Accent2 3 2 3 2" xfId="575" hidden="1" xr:uid="{46B79E6D-13F9-4421-AF6D-133472BB4C6A}"/>
    <cellStyle name="20% - Accent2 3 2 3 2" xfId="1298" hidden="1" xr:uid="{0CEC6811-6FC5-40DF-9D40-A74BDEAF9561}"/>
    <cellStyle name="20% - Accent2 3 2 3 2" xfId="1471" hidden="1" xr:uid="{60233B0B-843A-4508-B601-91796FCFE67D}"/>
    <cellStyle name="20% - Accent2 3 2 3 2" xfId="1864" hidden="1" xr:uid="{6F8320DC-F49F-4541-BCFD-DBB61EEC8291}"/>
    <cellStyle name="20% - Accent2 3 2 3 2" xfId="2012" hidden="1" xr:uid="{4ABFAC2B-21F7-41B8-858F-E6B7B8D7C9B0}"/>
    <cellStyle name="20% - Accent2 3 2 3 2" xfId="2350" hidden="1" xr:uid="{54C975FE-43DE-47C0-9888-F3AC46D83784}"/>
    <cellStyle name="20% - Accent2 3 2 3 2" xfId="2687" hidden="1" xr:uid="{97F80DDB-14BA-486E-9C4A-AE62C310FAA7}"/>
    <cellStyle name="20% - Accent2 3 2 3 2" xfId="3263" hidden="1" xr:uid="{0568A227-F47D-4E60-8EB3-7CA26D5CF459}"/>
    <cellStyle name="20% - Accent2 3 2 3 2" xfId="3378" hidden="1" xr:uid="{0017765E-8DF2-4A1F-8D23-378DFE616813}"/>
    <cellStyle name="20% - Accent2 3 2 3 2" xfId="4101" hidden="1" xr:uid="{94A5932F-873C-433E-801D-641B90259498}"/>
    <cellStyle name="20% - Accent2 3 2 3 2" xfId="4274" hidden="1" xr:uid="{56323661-E59A-450B-9E5F-405164B8012D}"/>
    <cellStyle name="20% - Accent2 3 2 3 2" xfId="4667" hidden="1" xr:uid="{C67BCC84-32E1-4058-9103-5D684E0BD932}"/>
    <cellStyle name="20% - Accent2 3 2 3 2" xfId="4815" hidden="1" xr:uid="{218B1CC2-EF38-4C78-8996-16C33D7B97B0}"/>
    <cellStyle name="20% - Accent2 3 2 3 2" xfId="5153" hidden="1" xr:uid="{1B1F64A9-119A-43DF-AA03-289901FAB6CB}"/>
    <cellStyle name="20% - Accent2 3 2 3 2" xfId="5490" hidden="1" xr:uid="{74D3250F-4515-446B-ABC8-E3288736BD32}"/>
    <cellStyle name="20% - Accent2 3 2 3 2" xfId="6055" hidden="1" xr:uid="{5E9DF85D-D8AA-414A-904B-55DFE9D5B4BE}"/>
    <cellStyle name="20% - Accent2 3 2 3 2" xfId="6170" hidden="1" xr:uid="{066DB2F1-CCEC-484B-94EF-AAFFD5AE9229}"/>
    <cellStyle name="20% - Accent2 3 2 3 2" xfId="6893" hidden="1" xr:uid="{C1A7E426-6F0F-459D-8261-FF1F2131B957}"/>
    <cellStyle name="20% - Accent2 3 2 3 2" xfId="7066" hidden="1" xr:uid="{28F4765F-925F-4F77-9263-F9989E97A528}"/>
    <cellStyle name="20% - Accent2 3 2 3 2" xfId="7459" hidden="1" xr:uid="{B8A8C3EE-4EEE-4DD7-BE51-001C6BAC297A}"/>
    <cellStyle name="20% - Accent2 3 2 3 2" xfId="7607" hidden="1" xr:uid="{7F2568F1-1D44-49A0-9688-E02069532A6C}"/>
    <cellStyle name="20% - Accent2 3 2 3 2" xfId="7945" hidden="1" xr:uid="{258E2C6E-B516-4B0E-BAD0-2C0C1CF08E3A}"/>
    <cellStyle name="20% - Accent2 3 2 3 2" xfId="8282" hidden="1" xr:uid="{96533162-21B6-4FA6-8557-814F345E8F4E}"/>
    <cellStyle name="20% - Accent2 3 2 4 2" xfId="413" hidden="1" xr:uid="{2FC27FD3-D49B-4437-903B-FE353A723CA8}"/>
    <cellStyle name="20% - Accent2 3 2 4 2" xfId="528" hidden="1" xr:uid="{C03899FB-0A2C-474E-9C18-47826133A7F3}"/>
    <cellStyle name="20% - Accent2 3 2 4 2" xfId="1251" hidden="1" xr:uid="{4AE44339-3955-4EB7-8B88-97FA5D9CC833}"/>
    <cellStyle name="20% - Accent2 3 2 4 2" xfId="1424" hidden="1" xr:uid="{950A6393-F9B5-4083-A8F9-49A966B12509}"/>
    <cellStyle name="20% - Accent2 3 2 4 2" xfId="1817" hidden="1" xr:uid="{819BA4AB-B850-487E-A4FE-89ED725D33E4}"/>
    <cellStyle name="20% - Accent2 3 2 4 2" xfId="1965" hidden="1" xr:uid="{3CFA467A-079C-4390-ABF4-40573BA8A363}"/>
    <cellStyle name="20% - Accent2 3 2 4 2" xfId="2303" hidden="1" xr:uid="{223B7E74-A35C-4378-99D5-835599B51E74}"/>
    <cellStyle name="20% - Accent2 3 2 4 2" xfId="2640" hidden="1" xr:uid="{B0DC5BFF-0164-4096-A284-99531868C202}"/>
    <cellStyle name="20% - Accent2 3 2 4 2" xfId="3216" hidden="1" xr:uid="{7BB59EC1-CA9C-4B0C-BDBE-71E7309A5478}"/>
    <cellStyle name="20% - Accent2 3 2 4 2" xfId="3331" hidden="1" xr:uid="{618CE924-0E63-45BA-A609-818B38EB66E1}"/>
    <cellStyle name="20% - Accent2 3 2 4 2" xfId="4054" hidden="1" xr:uid="{5CF41422-8631-42FB-8A42-217E9FFFDD84}"/>
    <cellStyle name="20% - Accent2 3 2 4 2" xfId="4227" hidden="1" xr:uid="{CFD727A5-67A1-4169-8D72-A0030E38EE16}"/>
    <cellStyle name="20% - Accent2 3 2 4 2" xfId="4620" hidden="1" xr:uid="{8956A43B-1DE0-473B-937E-96B1453D598F}"/>
    <cellStyle name="20% - Accent2 3 2 4 2" xfId="4768" hidden="1" xr:uid="{8AAB8266-5E73-43BE-8DC2-2A410C0FED7E}"/>
    <cellStyle name="20% - Accent2 3 2 4 2" xfId="5106" hidden="1" xr:uid="{2EB942A7-46DE-4546-A9F3-36D185C9FA53}"/>
    <cellStyle name="20% - Accent2 3 2 4 2" xfId="5443" hidden="1" xr:uid="{997798E7-5752-4116-AE8B-B5E7AFF9BB38}"/>
    <cellStyle name="20% - Accent2 3 2 4 2" xfId="6008" hidden="1" xr:uid="{12D205F0-0EFE-41A0-80EA-4A375D90F886}"/>
    <cellStyle name="20% - Accent2 3 2 4 2" xfId="6123" hidden="1" xr:uid="{48FA2B8A-F714-4B7C-BF17-77A03F15EA50}"/>
    <cellStyle name="20% - Accent2 3 2 4 2" xfId="6846" hidden="1" xr:uid="{73A972D2-FCA0-41A5-92B6-34AEB3721BA3}"/>
    <cellStyle name="20% - Accent2 3 2 4 2" xfId="7019" hidden="1" xr:uid="{433E3670-D4A4-4D6C-A243-B97A0227088F}"/>
    <cellStyle name="20% - Accent2 3 2 4 2" xfId="7412" hidden="1" xr:uid="{75381348-7D25-40CA-A500-5A111A1114CC}"/>
    <cellStyle name="20% - Accent2 3 2 4 2" xfId="7560" hidden="1" xr:uid="{3E341392-C1DE-4283-BDB8-31E52234FD1D}"/>
    <cellStyle name="20% - Accent2 3 2 4 2" xfId="7898" hidden="1" xr:uid="{A6253275-4C9A-43DE-8055-19546EE8732C}"/>
    <cellStyle name="20% - Accent2 3 2 4 2" xfId="8235" hidden="1" xr:uid="{385C233A-44EB-4E24-971B-09744603C60B}"/>
    <cellStyle name="20% - Accent2 3 3 3 2" xfId="412" hidden="1" xr:uid="{0E1B8D8B-E587-4CEF-AB78-99EA983DC2FC}"/>
    <cellStyle name="20% - Accent2 3 3 3 2" xfId="527" hidden="1" xr:uid="{1C435A0B-652D-40CE-970D-A735E0270391}"/>
    <cellStyle name="20% - Accent2 3 3 3 2" xfId="1250" hidden="1" xr:uid="{823745AF-59D9-493D-8039-A00A4E9605AC}"/>
    <cellStyle name="20% - Accent2 3 3 3 2" xfId="1423" hidden="1" xr:uid="{4C6E2C5A-8808-4178-AC6B-84B46A51F6DD}"/>
    <cellStyle name="20% - Accent2 3 3 3 2" xfId="1816" hidden="1" xr:uid="{597C68DC-5A32-4C2F-8081-20CAB0C2362E}"/>
    <cellStyle name="20% - Accent2 3 3 3 2" xfId="1964" hidden="1" xr:uid="{9D2A2E83-AAB0-48C5-BB8A-C4A3E60A329E}"/>
    <cellStyle name="20% - Accent2 3 3 3 2" xfId="2302" hidden="1" xr:uid="{BDD2AA43-5C23-409F-B06D-B90D3CAA8B7E}"/>
    <cellStyle name="20% - Accent2 3 3 3 2" xfId="2639" hidden="1" xr:uid="{AE6BE4E4-4F52-495F-B2E9-F46DC0DB7671}"/>
    <cellStyle name="20% - Accent2 3 3 3 2" xfId="3215" hidden="1" xr:uid="{248A584C-224F-4DDE-870F-1EE8508D6A42}"/>
    <cellStyle name="20% - Accent2 3 3 3 2" xfId="3330" hidden="1" xr:uid="{CD51D400-BEC2-4E74-9E1C-35C6CDF20812}"/>
    <cellStyle name="20% - Accent2 3 3 3 2" xfId="4053" hidden="1" xr:uid="{857646A5-114B-414B-9E3D-264D28CC5477}"/>
    <cellStyle name="20% - Accent2 3 3 3 2" xfId="4226" hidden="1" xr:uid="{10E851C4-2B00-4E60-9AA3-B306B6427D18}"/>
    <cellStyle name="20% - Accent2 3 3 3 2" xfId="4619" hidden="1" xr:uid="{4E0F2535-1CA0-4CF8-9EBE-BCF67DCC8AE2}"/>
    <cellStyle name="20% - Accent2 3 3 3 2" xfId="4767" hidden="1" xr:uid="{2BA4BF61-1A48-419B-ACA4-14077EDA2126}"/>
    <cellStyle name="20% - Accent2 3 3 3 2" xfId="5105" hidden="1" xr:uid="{25A653C1-41C8-48E9-9ACE-64E44421C978}"/>
    <cellStyle name="20% - Accent2 3 3 3 2" xfId="5442" hidden="1" xr:uid="{5F866AAD-F50E-4E74-A18B-10F4AE445C40}"/>
    <cellStyle name="20% - Accent2 3 3 3 2" xfId="6007" hidden="1" xr:uid="{89F3DE7F-52D5-486D-AFF8-D48015434445}"/>
    <cellStyle name="20% - Accent2 3 3 3 2" xfId="6122" hidden="1" xr:uid="{CE6DFDAA-74A6-4104-90AF-CA678229590B}"/>
    <cellStyle name="20% - Accent2 3 3 3 2" xfId="6845" hidden="1" xr:uid="{82649879-47B4-4993-8B00-A8309461FD62}"/>
    <cellStyle name="20% - Accent2 3 3 3 2" xfId="7018" hidden="1" xr:uid="{8EA85504-D857-40DE-9A91-E2F369614905}"/>
    <cellStyle name="20% - Accent2 3 3 3 2" xfId="7411" hidden="1" xr:uid="{0C42C3B1-5C7E-4954-970A-C2D1E3942E0D}"/>
    <cellStyle name="20% - Accent2 3 3 3 2" xfId="7559" hidden="1" xr:uid="{CBA49133-3A4B-4D0F-8CF4-6D12AD7C9745}"/>
    <cellStyle name="20% - Accent2 3 3 3 2" xfId="7897" hidden="1" xr:uid="{C5BEAD42-8367-42F2-9F5A-4634EE95241F}"/>
    <cellStyle name="20% - Accent2 3 3 3 2" xfId="8234" hidden="1" xr:uid="{CC983DBF-CB1E-447B-B065-0A41E2976B76}"/>
    <cellStyle name="20% - Accent2 4 2 3 2" xfId="461" hidden="1" xr:uid="{5378F64C-E789-4114-B48C-3E4C76B08349}"/>
    <cellStyle name="20% - Accent2 4 2 3 2" xfId="576" hidden="1" xr:uid="{2EBC8D04-0C19-4BEE-9759-C9A628AB1EDB}"/>
    <cellStyle name="20% - Accent2 4 2 3 2" xfId="1299" hidden="1" xr:uid="{A43261E2-76E9-4D4B-A0BE-6D6904CB6C05}"/>
    <cellStyle name="20% - Accent2 4 2 3 2" xfId="1472" hidden="1" xr:uid="{7061B4DB-41B1-4F5F-9F30-D08C8D00E7EB}"/>
    <cellStyle name="20% - Accent2 4 2 3 2" xfId="1865" hidden="1" xr:uid="{25F1A98D-3A95-453B-B902-281E4F64B9F6}"/>
    <cellStyle name="20% - Accent2 4 2 3 2" xfId="2013" hidden="1" xr:uid="{1B6FBD36-62A3-475E-87D6-4854D1C38DFF}"/>
    <cellStyle name="20% - Accent2 4 2 3 2" xfId="2351" hidden="1" xr:uid="{AD8212B1-E199-4AE8-BD6C-847EF243728B}"/>
    <cellStyle name="20% - Accent2 4 2 3 2" xfId="2688" hidden="1" xr:uid="{1375D16A-13EC-46EA-9430-D0D2CA1F1141}"/>
    <cellStyle name="20% - Accent2 4 2 3 2" xfId="3264" hidden="1" xr:uid="{5E59E664-1376-4299-8A79-50CB2671D4D2}"/>
    <cellStyle name="20% - Accent2 4 2 3 2" xfId="3379" hidden="1" xr:uid="{34C018F8-B871-49D6-AFDF-8511BCB02A9A}"/>
    <cellStyle name="20% - Accent2 4 2 3 2" xfId="4102" hidden="1" xr:uid="{7F05EDDA-D2D4-4292-8879-789DE1AE5678}"/>
    <cellStyle name="20% - Accent2 4 2 3 2" xfId="4275" hidden="1" xr:uid="{0CEF9153-CCDC-41DE-801B-A79E93515C72}"/>
    <cellStyle name="20% - Accent2 4 2 3 2" xfId="4668" hidden="1" xr:uid="{44BEB875-A79C-487E-B834-9174B203BA60}"/>
    <cellStyle name="20% - Accent2 4 2 3 2" xfId="4816" hidden="1" xr:uid="{7CACC466-58B3-4A0E-9250-D03DE5B38E54}"/>
    <cellStyle name="20% - Accent2 4 2 3 2" xfId="5154" hidden="1" xr:uid="{7BAC8A8E-69EC-4486-A0B6-17F543071298}"/>
    <cellStyle name="20% - Accent2 4 2 3 2" xfId="5491" hidden="1" xr:uid="{4B6AFBB3-37CD-40AC-BACC-5CEC3FFAF49B}"/>
    <cellStyle name="20% - Accent2 4 2 3 2" xfId="6056" hidden="1" xr:uid="{13420F28-5D95-4296-A782-F75CD6628D45}"/>
    <cellStyle name="20% - Accent2 4 2 3 2" xfId="6171" hidden="1" xr:uid="{8119F7FE-E52E-45C2-BDA4-EF0E5FE6B2F8}"/>
    <cellStyle name="20% - Accent2 4 2 3 2" xfId="6894" hidden="1" xr:uid="{E6DD665B-5466-4F8F-A959-85D9838E0862}"/>
    <cellStyle name="20% - Accent2 4 2 3 2" xfId="7067" hidden="1" xr:uid="{B9BF4F65-AA05-4EFF-A38C-BF1301421726}"/>
    <cellStyle name="20% - Accent2 4 2 3 2" xfId="7460" hidden="1" xr:uid="{F881286A-DBF7-4956-9CF8-50FCBB336834}"/>
    <cellStyle name="20% - Accent2 4 2 3 2" xfId="7608" hidden="1" xr:uid="{182D1028-A578-4956-9838-20130E84CC27}"/>
    <cellStyle name="20% - Accent2 4 2 3 2" xfId="7946" hidden="1" xr:uid="{650A0938-E256-459F-B13E-ED841F2C4597}"/>
    <cellStyle name="20% - Accent2 4 2 3 2" xfId="8283" hidden="1" xr:uid="{13DA3B10-92FB-4E2F-AA31-B71489DBA8F6}"/>
    <cellStyle name="20% - Accent2 4 2 4 2" xfId="415" hidden="1" xr:uid="{549B224D-E6D5-44FC-8237-A14661E34900}"/>
    <cellStyle name="20% - Accent2 4 2 4 2" xfId="530" hidden="1" xr:uid="{DBF72A84-79FA-4A6F-987D-B4F9B08ACD1A}"/>
    <cellStyle name="20% - Accent2 4 2 4 2" xfId="1253" hidden="1" xr:uid="{89DC294D-7B80-4E49-8A45-197994AF4984}"/>
    <cellStyle name="20% - Accent2 4 2 4 2" xfId="1426" hidden="1" xr:uid="{8A64F90F-A708-4258-88D1-593586C4FBB2}"/>
    <cellStyle name="20% - Accent2 4 2 4 2" xfId="1819" hidden="1" xr:uid="{6942F409-F2B5-477E-B0D1-709C8C1335E7}"/>
    <cellStyle name="20% - Accent2 4 2 4 2" xfId="1967" hidden="1" xr:uid="{0EE30647-F024-4D3C-86DE-E7B816442395}"/>
    <cellStyle name="20% - Accent2 4 2 4 2" xfId="2305" hidden="1" xr:uid="{BACD96FD-166D-4A0E-BD06-E18D98D2650F}"/>
    <cellStyle name="20% - Accent2 4 2 4 2" xfId="2642" hidden="1" xr:uid="{9CAC5368-25B4-4E25-ACB0-EB8035A7C1EC}"/>
    <cellStyle name="20% - Accent2 4 2 4 2" xfId="3218" hidden="1" xr:uid="{844A8E85-3A11-4279-A64A-BA9080C0BE79}"/>
    <cellStyle name="20% - Accent2 4 2 4 2" xfId="3333" hidden="1" xr:uid="{9D52EF6C-8FEE-4AE2-B75B-C75B48F62139}"/>
    <cellStyle name="20% - Accent2 4 2 4 2" xfId="4056" hidden="1" xr:uid="{95BDABF4-4A19-4A48-B953-73C8E401BD33}"/>
    <cellStyle name="20% - Accent2 4 2 4 2" xfId="4229" hidden="1" xr:uid="{A8D32DC6-8A91-4226-8F20-B06B3A534270}"/>
    <cellStyle name="20% - Accent2 4 2 4 2" xfId="4622" hidden="1" xr:uid="{9B1B70B8-8190-42E0-9CE0-6A63CD6D9E86}"/>
    <cellStyle name="20% - Accent2 4 2 4 2" xfId="4770" hidden="1" xr:uid="{6D279D4A-FEF8-4B49-A02D-F83EBD436FF2}"/>
    <cellStyle name="20% - Accent2 4 2 4 2" xfId="5108" hidden="1" xr:uid="{71BA9500-2639-48CD-83B6-5379F34A571F}"/>
    <cellStyle name="20% - Accent2 4 2 4 2" xfId="5445" hidden="1" xr:uid="{3FA49B87-EBEC-4E8B-809A-513096A9BAF3}"/>
    <cellStyle name="20% - Accent2 4 2 4 2" xfId="6010" hidden="1" xr:uid="{4691FDB7-E0CF-40F6-B229-2B86ED432C87}"/>
    <cellStyle name="20% - Accent2 4 2 4 2" xfId="6125" hidden="1" xr:uid="{6B6ABDE3-0090-47BB-BE47-7C4AF85D2C3A}"/>
    <cellStyle name="20% - Accent2 4 2 4 2" xfId="6848" hidden="1" xr:uid="{00C9F299-9FE1-4CDC-86DA-466AD223BE35}"/>
    <cellStyle name="20% - Accent2 4 2 4 2" xfId="7021" hidden="1" xr:uid="{FDD6DC6C-684D-4A09-AC5E-5D2719F01316}"/>
    <cellStyle name="20% - Accent2 4 2 4 2" xfId="7414" hidden="1" xr:uid="{44E771BA-B87C-4623-949D-2E0E382691DF}"/>
    <cellStyle name="20% - Accent2 4 2 4 2" xfId="7562" hidden="1" xr:uid="{F741A317-1C16-4C88-8C17-97F68DEC41F1}"/>
    <cellStyle name="20% - Accent2 4 2 4 2" xfId="7900" hidden="1" xr:uid="{A535C765-6A28-4B48-B0B2-0A9516295ACB}"/>
    <cellStyle name="20% - Accent2 4 2 4 2" xfId="8237" hidden="1" xr:uid="{2FB22D5B-2EC0-4695-BB93-56DEAC56EF63}"/>
    <cellStyle name="20% - Accent2 4 3 3 2" xfId="414" hidden="1" xr:uid="{50256F17-C812-4971-A7EE-959E92136C8D}"/>
    <cellStyle name="20% - Accent2 4 3 3 2" xfId="529" hidden="1" xr:uid="{D1F1BBCB-3CE5-4080-8AB4-81845D391C12}"/>
    <cellStyle name="20% - Accent2 4 3 3 2" xfId="1252" hidden="1" xr:uid="{D4C8376F-1A5D-45D5-865C-EF4D8A3ED6C2}"/>
    <cellStyle name="20% - Accent2 4 3 3 2" xfId="1425" hidden="1" xr:uid="{D0D799F0-4078-44E9-8408-EBB2B560DF0C}"/>
    <cellStyle name="20% - Accent2 4 3 3 2" xfId="1818" hidden="1" xr:uid="{3C33A488-C1A3-45E7-9823-E4DF5882F0A5}"/>
    <cellStyle name="20% - Accent2 4 3 3 2" xfId="1966" hidden="1" xr:uid="{30AD5BE0-7D3B-48BA-A569-9276D07B27B7}"/>
    <cellStyle name="20% - Accent2 4 3 3 2" xfId="2304" hidden="1" xr:uid="{61D36E8C-6669-4775-9892-494A0A868CD6}"/>
    <cellStyle name="20% - Accent2 4 3 3 2" xfId="2641" hidden="1" xr:uid="{436B39B6-6FD4-4373-9647-32113D1C3F1D}"/>
    <cellStyle name="20% - Accent2 4 3 3 2" xfId="3217" hidden="1" xr:uid="{4A906618-E677-4C57-9751-EE321EE763D1}"/>
    <cellStyle name="20% - Accent2 4 3 3 2" xfId="3332" hidden="1" xr:uid="{2179EECD-4814-4728-A5A9-5ABE073557D4}"/>
    <cellStyle name="20% - Accent2 4 3 3 2" xfId="4055" hidden="1" xr:uid="{47392792-E8EF-41EC-9EF2-FA256013C604}"/>
    <cellStyle name="20% - Accent2 4 3 3 2" xfId="4228" hidden="1" xr:uid="{D25D2710-07CB-4A04-88C3-ED8DEB8573FB}"/>
    <cellStyle name="20% - Accent2 4 3 3 2" xfId="4621" hidden="1" xr:uid="{A97AB163-5EA5-43A1-8DD0-70C8423BF707}"/>
    <cellStyle name="20% - Accent2 4 3 3 2" xfId="4769" hidden="1" xr:uid="{AC019B0F-1787-40D7-98D7-2D7E0EE4A7EF}"/>
    <cellStyle name="20% - Accent2 4 3 3 2" xfId="5107" hidden="1" xr:uid="{8897D0AD-4FEB-4B4A-A3A5-476993D1F8B0}"/>
    <cellStyle name="20% - Accent2 4 3 3 2" xfId="5444" hidden="1" xr:uid="{C6685FED-E458-4A15-AB67-3E41F8C98482}"/>
    <cellStyle name="20% - Accent2 4 3 3 2" xfId="6009" hidden="1" xr:uid="{C37E9264-A4E3-408E-9D14-DF13971535AE}"/>
    <cellStyle name="20% - Accent2 4 3 3 2" xfId="6124" hidden="1" xr:uid="{F86B54EC-E363-453C-8533-DF0A22A9DA1C}"/>
    <cellStyle name="20% - Accent2 4 3 3 2" xfId="6847" hidden="1" xr:uid="{B402E003-FE61-4612-BCD4-0FE4A628D1D1}"/>
    <cellStyle name="20% - Accent2 4 3 3 2" xfId="7020" hidden="1" xr:uid="{57703049-1A0B-4C90-84FF-87C1A9803633}"/>
    <cellStyle name="20% - Accent2 4 3 3 2" xfId="7413" hidden="1" xr:uid="{EAD18569-CCBC-4229-A8FB-69E9867513DF}"/>
    <cellStyle name="20% - Accent2 4 3 3 2" xfId="7561" hidden="1" xr:uid="{D7924B2B-B3A5-4F29-BD96-C4A01B4FF12F}"/>
    <cellStyle name="20% - Accent2 4 3 3 2" xfId="7899" hidden="1" xr:uid="{DF0D8E03-0747-4D95-9030-F7F23C4B734B}"/>
    <cellStyle name="20% - Accent2 4 3 3 2" xfId="8236" hidden="1" xr:uid="{C22D1FD0-E3B6-437B-8F23-1005604E3A1F}"/>
    <cellStyle name="20% - Accent2 5 2" xfId="398" hidden="1" xr:uid="{F7C85EC7-05A7-4542-9B46-04899121C2AF}"/>
    <cellStyle name="20% - Accent2 5 2" xfId="513" hidden="1" xr:uid="{41BC6786-BF47-4580-B425-8412460ECCA4}"/>
    <cellStyle name="20% - Accent2 5 2" xfId="1236" hidden="1" xr:uid="{09C63F15-65FE-4892-9828-AEB6D5DCDAFD}"/>
    <cellStyle name="20% - Accent2 5 2" xfId="1409" hidden="1" xr:uid="{6C5902D7-1419-47F9-BBAC-17CB44C12FC5}"/>
    <cellStyle name="20% - Accent2 5 2" xfId="1802" hidden="1" xr:uid="{5B0EEBC0-563C-4217-9FE1-BD686CDF4ED3}"/>
    <cellStyle name="20% - Accent2 5 2" xfId="1950" hidden="1" xr:uid="{53DD3A08-E132-4686-865B-25F1CEF86E61}"/>
    <cellStyle name="20% - Accent2 5 2" xfId="2288" hidden="1" xr:uid="{C5651B90-1257-465A-91ED-A553610B0EBD}"/>
    <cellStyle name="20% - Accent2 5 2" xfId="2625" hidden="1" xr:uid="{3AE1FE65-990C-4D32-ADA7-61CE472E608F}"/>
    <cellStyle name="20% - Accent2 5 2" xfId="3201" hidden="1" xr:uid="{1D95FCCC-7F45-4ED7-BA8A-DB504ED47E9C}"/>
    <cellStyle name="20% - Accent2 5 2" xfId="3316" hidden="1" xr:uid="{A64B9972-22C5-40FA-9C38-AEE22915BAC8}"/>
    <cellStyle name="20% - Accent2 5 2" xfId="4039" hidden="1" xr:uid="{77DEE521-DB03-4A44-9F21-871F107B96E7}"/>
    <cellStyle name="20% - Accent2 5 2" xfId="4212" hidden="1" xr:uid="{73659D43-A792-4A2F-A8F2-91EFCDB05FE6}"/>
    <cellStyle name="20% - Accent2 5 2" xfId="4605" hidden="1" xr:uid="{E9E0BB24-6DAD-4226-A6F6-C4D00C5FED4A}"/>
    <cellStyle name="20% - Accent2 5 2" xfId="4753" hidden="1" xr:uid="{13546271-242F-404F-9439-DAA29A0B3B9D}"/>
    <cellStyle name="20% - Accent2 5 2" xfId="5091" hidden="1" xr:uid="{AC354D98-28E2-44F1-8271-844CDDC48473}"/>
    <cellStyle name="20% - Accent2 5 2" xfId="5428" hidden="1" xr:uid="{E52F69AE-7DBB-404B-B301-85E152DB80A4}"/>
    <cellStyle name="20% - Accent2 5 2" xfId="5993" hidden="1" xr:uid="{3D5E76D1-228D-487C-94AA-5DCB30101EDC}"/>
    <cellStyle name="20% - Accent2 5 2" xfId="6108" hidden="1" xr:uid="{34987BA4-63FE-40F0-93DF-17E8F270ACA3}"/>
    <cellStyle name="20% - Accent2 5 2" xfId="6831" hidden="1" xr:uid="{28E59563-22AE-4DCC-8221-DB5D56E8E607}"/>
    <cellStyle name="20% - Accent2 5 2" xfId="7004" hidden="1" xr:uid="{76ED6F7E-0351-4711-8739-3817B5DD0101}"/>
    <cellStyle name="20% - Accent2 5 2" xfId="7397" hidden="1" xr:uid="{FC96D654-22C7-4C8D-9A1D-88B05B489A2E}"/>
    <cellStyle name="20% - Accent2 5 2" xfId="7545" hidden="1" xr:uid="{E157531D-828B-4C03-B558-70885027A693}"/>
    <cellStyle name="20% - Accent2 5 2" xfId="7883" hidden="1" xr:uid="{DE9E62E4-4065-4CEC-B5E2-4A28F777D2E5}"/>
    <cellStyle name="20% - Accent2 5 2" xfId="8220" hidden="1" xr:uid="{6FA35CAA-E302-4A56-8AE8-D71806E888E9}"/>
    <cellStyle name="20% - Accent2 7" xfId="75" hidden="1" xr:uid="{55AB77A1-D376-4681-A97A-C2BFD5D4C5F8}"/>
    <cellStyle name="20% - Accent2 7" xfId="69" hidden="1" xr:uid="{14F9AC3E-7221-4577-8ADB-A82E7BC3A8A3}"/>
    <cellStyle name="20% - Accent2 7" xfId="228" hidden="1" xr:uid="{16379287-137F-47AB-8080-93398F36601B}"/>
    <cellStyle name="20% - Accent2 7" xfId="304" hidden="1" xr:uid="{DEB03926-2BEB-4FE0-9787-C6CB2DAC3805}"/>
    <cellStyle name="20% - Accent2 7" xfId="883" hidden="1" xr:uid="{E6A70C6D-E88B-4A73-802A-6E6D17E7ABBD}"/>
    <cellStyle name="20% - Accent2 7" xfId="967" hidden="1" xr:uid="{0935157C-D02F-46DF-9DB0-023259B9A1EE}"/>
    <cellStyle name="20% - Accent2 7" xfId="1043" hidden="1" xr:uid="{47EFCFB9-B386-4966-A565-8B892CE5DDE2}"/>
    <cellStyle name="20% - Accent2 7" xfId="798" hidden="1" xr:uid="{93AE79CE-EB9B-4C23-A49D-477EFE616590}"/>
    <cellStyle name="20% - Accent2 7" xfId="787" hidden="1" xr:uid="{E07651F2-FE6F-45F0-BC4D-30DD6D73A3C7}"/>
    <cellStyle name="20% - Accent2 7" xfId="754" hidden="1" xr:uid="{AD92D2BC-A1F3-430A-B21B-59148ABE378B}"/>
    <cellStyle name="20% - Accent2 7" xfId="1498" hidden="1" xr:uid="{16A8E245-A26E-4424-B638-A4F724488C52}"/>
    <cellStyle name="20% - Accent2 7" xfId="1562" hidden="1" xr:uid="{60F06838-B810-42A8-9C34-FECC89E96337}"/>
    <cellStyle name="20% - Accent2 7" xfId="1638" hidden="1" xr:uid="{4EC70F01-1B33-4906-84FD-E338505B3B28}"/>
    <cellStyle name="20% - Accent2 7" xfId="68" hidden="1" xr:uid="{ACE6106A-CD06-42C2-921B-88306593EF89}"/>
    <cellStyle name="20% - Accent2 7" xfId="654" hidden="1" xr:uid="{A0F708A1-FAE0-4A53-BB4D-CF6A0494F2CE}"/>
    <cellStyle name="20% - Accent2 7" xfId="903" hidden="1" xr:uid="{5725062D-D593-4BF4-9344-BDDFB5D4FDB7}"/>
    <cellStyle name="20% - Accent2 7" xfId="2034" hidden="1" xr:uid="{5AFC22D6-94AD-4EBD-9349-EC2F4181DE6E}"/>
    <cellStyle name="20% - Accent2 7" xfId="2094" hidden="1" xr:uid="{26FF2FB9-7E81-4D47-AF92-91CA6950CB39}"/>
    <cellStyle name="20% - Accent2 7" xfId="2170" hidden="1" xr:uid="{534B192E-DBC9-476E-93D4-979989C89397}"/>
    <cellStyle name="20% - Accent2 7" xfId="2372" hidden="1" xr:uid="{263112DF-679F-41BD-A520-C5AEC3546B13}"/>
    <cellStyle name="20% - Accent2 7" xfId="2431" hidden="1" xr:uid="{0ECE1481-B8A0-4493-8DBC-92B1D66DB9A2}"/>
    <cellStyle name="20% - Accent2 7" xfId="2507" hidden="1" xr:uid="{5914B75A-951F-45CC-A629-5821C086E0D4}"/>
    <cellStyle name="20% - Accent2 7" xfId="2709" hidden="1" xr:uid="{8CBD535E-BF3C-4C4D-BE1C-41AF5FAF0B19}"/>
    <cellStyle name="20% - Accent2 7" xfId="2768" hidden="1" xr:uid="{D808E3E9-3058-47B1-AEE8-A92CEA43D5D6}"/>
    <cellStyle name="20% - Accent2 7" xfId="2878" hidden="1" xr:uid="{711B8D63-E35D-449F-9DAD-C9EEF4A6E993}"/>
    <cellStyle name="20% - Accent2 7" xfId="2872" hidden="1" xr:uid="{3E1B2DA2-7494-46D0-AE8B-9BDADB49288F}"/>
    <cellStyle name="20% - Accent2 7" xfId="3031" hidden="1" xr:uid="{FE730045-3A92-4F57-B630-42F2C9DD15C0}"/>
    <cellStyle name="20% - Accent2 7" xfId="3107" hidden="1" xr:uid="{F6D34CCC-B046-4360-BA2B-9AEB470B89F7}"/>
    <cellStyle name="20% - Accent2 7" xfId="3686" hidden="1" xr:uid="{81CCD13E-0015-46F9-AC5D-6DCD848797A2}"/>
    <cellStyle name="20% - Accent2 7" xfId="3770" hidden="1" xr:uid="{8537B100-55F9-4613-9067-3D191BE67382}"/>
    <cellStyle name="20% - Accent2 7" xfId="3846" hidden="1" xr:uid="{4EFE9BC8-C066-4235-835E-E737CFB24545}"/>
    <cellStyle name="20% - Accent2 7" xfId="3601" hidden="1" xr:uid="{61A998A9-CE0D-40A7-8BEC-0F1153DD370B}"/>
    <cellStyle name="20% - Accent2 7" xfId="3590" hidden="1" xr:uid="{2EF1F930-687C-47AD-85BD-8D832231EE8F}"/>
    <cellStyle name="20% - Accent2 7" xfId="3557" hidden="1" xr:uid="{C84406B9-B849-491C-B1F4-FCDEC14070F9}"/>
    <cellStyle name="20% - Accent2 7" xfId="4301" hidden="1" xr:uid="{C251728C-D8C6-4FF0-8238-1142FCE9D58A}"/>
    <cellStyle name="20% - Accent2 7" xfId="4365" hidden="1" xr:uid="{2DAB8616-17C4-4134-99D8-08864CED5C18}"/>
    <cellStyle name="20% - Accent2 7" xfId="4441" hidden="1" xr:uid="{CB615A68-1A8D-4E32-91E6-AA778E631051}"/>
    <cellStyle name="20% - Accent2 7" xfId="2871" hidden="1" xr:uid="{3C6043A2-1AE6-4D1C-B451-0BA2BA3FE4AE}"/>
    <cellStyle name="20% - Accent2 7" xfId="3457" hidden="1" xr:uid="{CB63FD79-4C8E-4C47-8860-BBEE847CFFE5}"/>
    <cellStyle name="20% - Accent2 7" xfId="3706" hidden="1" xr:uid="{BF7B0246-A0FD-4087-8B92-3B27B8A75F6D}"/>
    <cellStyle name="20% - Accent2 7" xfId="4837" hidden="1" xr:uid="{9C889FD4-D114-48BB-97A9-45C0EDE018E1}"/>
    <cellStyle name="20% - Accent2 7" xfId="4897" hidden="1" xr:uid="{5E662BA5-3745-4F38-AD4B-5AB8659661B7}"/>
    <cellStyle name="20% - Accent2 7" xfId="4973" hidden="1" xr:uid="{F4434B5C-AFED-459E-9B85-0656F0B8898B}"/>
    <cellStyle name="20% - Accent2 7" xfId="5175" hidden="1" xr:uid="{6FEE7802-CFAB-4BE0-9DAF-4CB1BAC26CDE}"/>
    <cellStyle name="20% - Accent2 7" xfId="5234" hidden="1" xr:uid="{3983E0FB-A220-4EA0-BD99-35F58876A955}"/>
    <cellStyle name="20% - Accent2 7" xfId="5310" hidden="1" xr:uid="{4E429B3A-9307-44FA-B81A-21997C7321F0}"/>
    <cellStyle name="20% - Accent2 7" xfId="5512" hidden="1" xr:uid="{0E4745E8-26DB-477D-94D8-27D0F0A3829F}"/>
    <cellStyle name="20% - Accent2 7" xfId="5571" hidden="1" xr:uid="{3F7CC598-FA95-41B0-8746-C1D785F6860A}"/>
    <cellStyle name="20% - Accent2 7" xfId="5670" hidden="1" xr:uid="{439FA57E-732D-41E6-BF42-7BF723A73EB8}"/>
    <cellStyle name="20% - Accent2 7" xfId="5664" hidden="1" xr:uid="{FD069511-B4D7-4285-A427-691FCAC57530}"/>
    <cellStyle name="20% - Accent2 7" xfId="5823" hidden="1" xr:uid="{41C6BDFB-D653-40BC-9B95-50CFB5656A1F}"/>
    <cellStyle name="20% - Accent2 7" xfId="5899" hidden="1" xr:uid="{54B2F36E-27DA-418C-8CEC-5386923B2E9B}"/>
    <cellStyle name="20% - Accent2 7" xfId="6478" hidden="1" xr:uid="{E5716750-17D9-4E22-A3B8-781CD7EFAC22}"/>
    <cellStyle name="20% - Accent2 7" xfId="6562" hidden="1" xr:uid="{F0545264-D0F8-4DEA-A353-C3DA330C9A31}"/>
    <cellStyle name="20% - Accent2 7" xfId="6638" hidden="1" xr:uid="{7081D8E4-9E94-4B0F-B7A1-1E456B9FC0A4}"/>
    <cellStyle name="20% - Accent2 7" xfId="6393" hidden="1" xr:uid="{E08B0352-3EE5-4D27-8591-5D3A975FD2D9}"/>
    <cellStyle name="20% - Accent2 7" xfId="6382" hidden="1" xr:uid="{CDA62A43-87B2-46CB-9A12-23C93A9680C6}"/>
    <cellStyle name="20% - Accent2 7" xfId="6349" hidden="1" xr:uid="{03727FCF-70EE-47FB-AA7E-36F17CDA98E5}"/>
    <cellStyle name="20% - Accent2 7" xfId="7093" hidden="1" xr:uid="{7FF43F40-AAC8-4F8A-8463-8EEED41F71FD}"/>
    <cellStyle name="20% - Accent2 7" xfId="7157" hidden="1" xr:uid="{C1D56A5E-955F-416F-9566-B2ADC91AD3DA}"/>
    <cellStyle name="20% - Accent2 7" xfId="7233" hidden="1" xr:uid="{CD6D76B1-412D-41F7-85E3-DD13F50B76A7}"/>
    <cellStyle name="20% - Accent2 7" xfId="5663" hidden="1" xr:uid="{E63343F6-C562-4008-82C8-06110BC351FE}"/>
    <cellStyle name="20% - Accent2 7" xfId="6249" hidden="1" xr:uid="{F6AA4F79-B83D-4858-B96D-385A78CDAB7C}"/>
    <cellStyle name="20% - Accent2 7" xfId="6498" hidden="1" xr:uid="{419EC841-14FD-476A-A087-B3508D049076}"/>
    <cellStyle name="20% - Accent2 7" xfId="7629" hidden="1" xr:uid="{8C9DF59D-004A-4BAA-BDC7-C0816980432F}"/>
    <cellStyle name="20% - Accent2 7" xfId="7689" hidden="1" xr:uid="{EE209953-B3FB-4A89-B82F-13A0172ECFF8}"/>
    <cellStyle name="20% - Accent2 7" xfId="7765" hidden="1" xr:uid="{EA370839-980B-4476-B422-5BF6D66CCF08}"/>
    <cellStyle name="20% - Accent2 7" xfId="7967" hidden="1" xr:uid="{B1DCAC1C-62A5-4E74-9979-A34B8FFF4DCD}"/>
    <cellStyle name="20% - Accent2 7" xfId="8026" hidden="1" xr:uid="{6DB62E98-1383-444B-9148-88EA088B0CD3}"/>
    <cellStyle name="20% - Accent2 7" xfId="8102" hidden="1" xr:uid="{F05A2ABF-78C0-4EC8-B810-F131175ABA6C}"/>
    <cellStyle name="20% - Accent2 7" xfId="8304" hidden="1" xr:uid="{403879D3-8044-4053-B00D-E2813D5DDFC5}"/>
    <cellStyle name="20% - Accent2 7" xfId="8363" hidden="1" xr:uid="{9D9847A6-9CC5-4C72-8716-E199958AA9B1}"/>
    <cellStyle name="20% - Accent2 8" xfId="91" hidden="1" xr:uid="{73EF4CBC-6BCE-4696-9B90-927BEFB50C24}"/>
    <cellStyle name="20% - Accent2 8" xfId="174" hidden="1" xr:uid="{AB256FA9-F4D5-4E85-A527-852DF8F14168}"/>
    <cellStyle name="20% - Accent2 8" xfId="250" hidden="1" xr:uid="{8F84BFE4-E43F-4E41-A94B-A5AF441975AB}"/>
    <cellStyle name="20% - Accent2 8" xfId="328" hidden="1" xr:uid="{F5F5D191-BFF6-4A11-BF89-31AE1AAD77F6}"/>
    <cellStyle name="20% - Accent2 8" xfId="913" hidden="1" xr:uid="{C959781E-0C1B-4682-B20C-FA7A2E3B060D}"/>
    <cellStyle name="20% - Accent2 8" xfId="989" hidden="1" xr:uid="{30A992B7-4E1F-4DFA-A7C6-709188BBC2FC}"/>
    <cellStyle name="20% - Accent2 8" xfId="1068" hidden="1" xr:uid="{B0878525-CEEC-41E7-A2E8-C9E6C398AB7F}"/>
    <cellStyle name="20% - Accent2 8" xfId="757" hidden="1" xr:uid="{F16A524C-DAA3-4091-88E2-6D038A5B44A2}"/>
    <cellStyle name="20% - Accent2 8" xfId="812" hidden="1" xr:uid="{4B2FA3D9-0458-4E19-A1A6-4E5DB2BFDB3A}"/>
    <cellStyle name="20% - Accent2 8" xfId="847" hidden="1" xr:uid="{6D1B4401-FCB4-4905-99F4-1DEAD98EA88B}"/>
    <cellStyle name="20% - Accent2 8" xfId="1508" hidden="1" xr:uid="{E00B1832-5548-4BCD-B62F-0E8D885F1993}"/>
    <cellStyle name="20% - Accent2 8" xfId="1584" hidden="1" xr:uid="{996DC990-521B-4F30-A39C-CC1397B2A017}"/>
    <cellStyle name="20% - Accent2 8" xfId="1662" hidden="1" xr:uid="{3F355493-3F7C-44F6-BAEA-D10C559DCFC9}"/>
    <cellStyle name="20% - Accent2 8" xfId="641" hidden="1" xr:uid="{C6A817C8-595F-4C38-867B-2C8582197E67}"/>
    <cellStyle name="20% - Accent2 8" xfId="1184" hidden="1" xr:uid="{3A9A917E-76D6-4640-81B0-D2CCE01F1AF7}"/>
    <cellStyle name="20% - Accent2 8" xfId="1329" hidden="1" xr:uid="{3B89CE1A-FDD5-4DEA-9D5E-9A974D5334BE}"/>
    <cellStyle name="20% - Accent2 8" xfId="2040" hidden="1" xr:uid="{24817953-723A-4D4A-87DA-3D7D7E978732}"/>
    <cellStyle name="20% - Accent2 8" xfId="2116" hidden="1" xr:uid="{8B7F17E0-C2D8-41E8-AB31-AF1C5AB9EADB}"/>
    <cellStyle name="20% - Accent2 8" xfId="2194" hidden="1" xr:uid="{3BC721C0-7493-43D0-8966-CF127F673DDC}"/>
    <cellStyle name="20% - Accent2 8" xfId="2377" hidden="1" xr:uid="{CEB0D15B-9B4D-4FBB-87AB-DE3B6D4958D3}"/>
    <cellStyle name="20% - Accent2 8" xfId="2453" hidden="1" xr:uid="{0AE90963-13D3-468A-BFF2-90B820E461C2}"/>
    <cellStyle name="20% - Accent2 8" xfId="2531" hidden="1" xr:uid="{2A1FCBC4-6F8D-4571-95E0-6ED4C4ADA2B0}"/>
    <cellStyle name="20% - Accent2 8" xfId="2714" hidden="1" xr:uid="{00580841-C118-4277-B92D-5156FC04E04F}"/>
    <cellStyle name="20% - Accent2 8" xfId="2790" hidden="1" xr:uid="{63A3A8B3-CAF4-4653-89DF-8E16B7361355}"/>
    <cellStyle name="20% - Accent2 8" xfId="2894" hidden="1" xr:uid="{F731FA67-F456-4F0E-956C-B890859DF877}"/>
    <cellStyle name="20% - Accent2 8" xfId="2977" hidden="1" xr:uid="{D9383214-E9E5-4BBA-A1A6-512E95B7B4C8}"/>
    <cellStyle name="20% - Accent2 8" xfId="3053" hidden="1" xr:uid="{3A35D13E-8332-4FD0-A071-CFC124C36D2A}"/>
    <cellStyle name="20% - Accent2 8" xfId="3131" hidden="1" xr:uid="{DCE8B9C9-91BC-45DD-9BBB-CD8E05E145F9}"/>
    <cellStyle name="20% - Accent2 8" xfId="3716" hidden="1" xr:uid="{154B8819-3A66-47C9-B40E-DE0AC4587D0E}"/>
    <cellStyle name="20% - Accent2 8" xfId="3792" hidden="1" xr:uid="{313F20AB-E603-4FFD-84CF-FDE6A9BBC82C}"/>
    <cellStyle name="20% - Accent2 8" xfId="3871" hidden="1" xr:uid="{FE35D812-AE19-4FD6-B6C2-FD9A9FBCA6EB}"/>
    <cellStyle name="20% - Accent2 8" xfId="3560" hidden="1" xr:uid="{A7388A16-E783-416E-83CA-2312A9239577}"/>
    <cellStyle name="20% - Accent2 8" xfId="3615" hidden="1" xr:uid="{6E96392A-45B2-4794-AD1C-B000FFE096E9}"/>
    <cellStyle name="20% - Accent2 8" xfId="3650" hidden="1" xr:uid="{4450AA9E-03A3-46EC-9B31-83815B1DDD98}"/>
    <cellStyle name="20% - Accent2 8" xfId="4311" hidden="1" xr:uid="{FA824425-B9D5-4062-B4E6-657E970A13A2}"/>
    <cellStyle name="20% - Accent2 8" xfId="4387" hidden="1" xr:uid="{026BB3DB-DCC1-4D24-9A23-D601885FBFD4}"/>
    <cellStyle name="20% - Accent2 8" xfId="4465" hidden="1" xr:uid="{DC0090C7-24A2-480B-AE22-A906273263B8}"/>
    <cellStyle name="20% - Accent2 8" xfId="3444" hidden="1" xr:uid="{93425B48-8C2C-4FF8-86D5-6DEC880820DE}"/>
    <cellStyle name="20% - Accent2 8" xfId="3987" hidden="1" xr:uid="{83F60809-2B90-41AB-893C-D2D7212B673A}"/>
    <cellStyle name="20% - Accent2 8" xfId="4132" hidden="1" xr:uid="{045A1672-A530-4EF2-8418-FA584E76D418}"/>
    <cellStyle name="20% - Accent2 8" xfId="4843" hidden="1" xr:uid="{58109A6F-29CF-4535-8E77-3F4275A8E364}"/>
    <cellStyle name="20% - Accent2 8" xfId="4919" hidden="1" xr:uid="{E155BCEE-3433-4D3E-A542-97463321727D}"/>
    <cellStyle name="20% - Accent2 8" xfId="4997" hidden="1" xr:uid="{5828CD01-C6DD-474B-A4C2-2E1DF4A3E850}"/>
    <cellStyle name="20% - Accent2 8" xfId="5180" hidden="1" xr:uid="{8D0512ED-B2A2-4709-AED6-E1E836E2ADA9}"/>
    <cellStyle name="20% - Accent2 8" xfId="5256" hidden="1" xr:uid="{28865935-C106-4A89-AF1D-23DE3563AF21}"/>
    <cellStyle name="20% - Accent2 8" xfId="5334" hidden="1" xr:uid="{5D5816B5-3252-4521-B740-3E9B26B1492B}"/>
    <cellStyle name="20% - Accent2 8" xfId="5517" hidden="1" xr:uid="{A5B91300-C604-41C9-B7CA-7B9F83B21937}"/>
    <cellStyle name="20% - Accent2 8" xfId="5593" hidden="1" xr:uid="{829446A4-AA20-492E-8839-F70D75B3E707}"/>
    <cellStyle name="20% - Accent2 8" xfId="5686" hidden="1" xr:uid="{32790802-3DA2-4737-AA74-ADFCC46B881F}"/>
    <cellStyle name="20% - Accent2 8" xfId="5769" hidden="1" xr:uid="{019F2FB7-BBBE-4C03-AF01-D93DF8C3E209}"/>
    <cellStyle name="20% - Accent2 8" xfId="5845" hidden="1" xr:uid="{A04FF07D-0E80-4DDD-A08A-0E93B4A64428}"/>
    <cellStyle name="20% - Accent2 8" xfId="5923" hidden="1" xr:uid="{D13FE2A2-F201-4DB4-9313-0DE381947F0D}"/>
    <cellStyle name="20% - Accent2 8" xfId="6508" hidden="1" xr:uid="{5E52C573-0FE4-48F6-A93D-789E1961F9F3}"/>
    <cellStyle name="20% - Accent2 8" xfId="6584" hidden="1" xr:uid="{EAA8A77E-2CE8-4757-8238-541CCDADADA5}"/>
    <cellStyle name="20% - Accent2 8" xfId="6663" hidden="1" xr:uid="{95BFDC88-C1F4-42AF-88D9-83A31368E634}"/>
    <cellStyle name="20% - Accent2 8" xfId="6352" hidden="1" xr:uid="{FB02C824-4403-4E80-AF88-EDF5F3D7FF65}"/>
    <cellStyle name="20% - Accent2 8" xfId="6407" hidden="1" xr:uid="{8CA1139B-815B-4022-9CB1-4EF457F0EA58}"/>
    <cellStyle name="20% - Accent2 8" xfId="6442" hidden="1" xr:uid="{F16C20BA-84A3-4848-9248-94D8E84F8428}"/>
    <cellStyle name="20% - Accent2 8" xfId="7103" hidden="1" xr:uid="{057747D4-2105-4408-A9F2-8D8B16137FFF}"/>
    <cellStyle name="20% - Accent2 8" xfId="7179" hidden="1" xr:uid="{7BC08F6A-ECE4-4683-9A42-23E0367D5B48}"/>
    <cellStyle name="20% - Accent2 8" xfId="7257" hidden="1" xr:uid="{F90CD6A7-B7B5-4097-855E-A2A66C4DD395}"/>
    <cellStyle name="20% - Accent2 8" xfId="6236" hidden="1" xr:uid="{0DEB8F96-F26B-40C2-8E50-A22ED54BE3DD}"/>
    <cellStyle name="20% - Accent2 8" xfId="6779" hidden="1" xr:uid="{75959C36-5872-4ECF-A27E-3F4F7C86726B}"/>
    <cellStyle name="20% - Accent2 8" xfId="6924" hidden="1" xr:uid="{437CCFF2-896E-4755-808D-7F8CB6E0FC04}"/>
    <cellStyle name="20% - Accent2 8" xfId="7635" hidden="1" xr:uid="{A22F0567-749D-44CA-BFF9-4E9C1AB488F4}"/>
    <cellStyle name="20% - Accent2 8" xfId="7711" hidden="1" xr:uid="{1A94EFA8-1751-4046-8FB6-5551D95201E5}"/>
    <cellStyle name="20% - Accent2 8" xfId="7789" hidden="1" xr:uid="{C3A858F2-A1BD-490E-9300-A0077C5F016B}"/>
    <cellStyle name="20% - Accent2 8" xfId="7972" hidden="1" xr:uid="{602614C3-3FAB-41BD-8A41-A97D0C1C60C1}"/>
    <cellStyle name="20% - Accent2 8" xfId="8048" hidden="1" xr:uid="{580CF0DC-99F5-4CCF-8457-4EDC39F7863E}"/>
    <cellStyle name="20% - Accent2 8" xfId="8126" hidden="1" xr:uid="{1915C188-5A88-407D-93FA-F7AF27CBE2A7}"/>
    <cellStyle name="20% - Accent2 8" xfId="8309" hidden="1" xr:uid="{1E7AF6A1-E3F0-4A35-87B7-81A750DAA4B2}"/>
    <cellStyle name="20% - Accent2 8" xfId="8385" hidden="1" xr:uid="{F6E1DB6B-B3BB-4BBE-A386-91C32D93302B}"/>
    <cellStyle name="20% - Accent2 9" xfId="104" hidden="1" xr:uid="{2261077B-33FC-4CEA-BB34-66BF34AA399E}"/>
    <cellStyle name="20% - Accent2 9" xfId="178" hidden="1" xr:uid="{41F0FBFD-8991-433E-A4F1-E4F5F32A5611}"/>
    <cellStyle name="20% - Accent2 9" xfId="254" hidden="1" xr:uid="{B5B8AB86-7445-460C-BA6F-09A64BCFF3D0}"/>
    <cellStyle name="20% - Accent2 9" xfId="332" hidden="1" xr:uid="{E9842852-D14B-4C58-9EAD-9B0F31B89407}"/>
    <cellStyle name="20% - Accent2 9" xfId="917" hidden="1" xr:uid="{69A4D5D0-BE94-467B-834E-E4CE0C61C277}"/>
    <cellStyle name="20% - Accent2 9" xfId="993" hidden="1" xr:uid="{FD186898-0D6F-4C73-909D-F036CFCFB708}"/>
    <cellStyle name="20% - Accent2 9" xfId="1072" hidden="1" xr:uid="{BBCF753E-B210-432D-B74C-BEE64BDD25ED}"/>
    <cellStyle name="20% - Accent2 9" xfId="1185" hidden="1" xr:uid="{DF5C6612-5522-4AA4-A4AB-3F8DC5C1ECC8}"/>
    <cellStyle name="20% - Accent2 9" xfId="629" hidden="1" xr:uid="{3559ADB8-B445-4226-B5AA-143EDF782AE1}"/>
    <cellStyle name="20% - Accent2 9" xfId="781" hidden="1" xr:uid="{B2AF8708-800C-4314-9E76-07F01AD65F45}"/>
    <cellStyle name="20% - Accent2 9" xfId="1512" hidden="1" xr:uid="{A7CC6E5E-5B66-48C6-94F4-7E3208EB16B4}"/>
    <cellStyle name="20% - Accent2 9" xfId="1588" hidden="1" xr:uid="{5DE46536-1082-4BF5-945F-66A984D91C77}"/>
    <cellStyle name="20% - Accent2 9" xfId="1666" hidden="1" xr:uid="{86BD3193-1F01-4CAF-93A1-F79A13991989}"/>
    <cellStyle name="20% - Accent2 9" xfId="1761" hidden="1" xr:uid="{E2239097-01A2-4B59-873F-B9A9D2994845}"/>
    <cellStyle name="20% - Accent2 9" xfId="745" hidden="1" xr:uid="{361EB37F-8F4B-4B14-BE74-2DE331A2671F}"/>
    <cellStyle name="20% - Accent2 9" xfId="764" hidden="1" xr:uid="{7531E351-EEE9-4B88-A23B-2A690657E8F4}"/>
    <cellStyle name="20% - Accent2 9" xfId="2044" hidden="1" xr:uid="{853A4154-AD75-46A7-900D-0625D320BE09}"/>
    <cellStyle name="20% - Accent2 9" xfId="2120" hidden="1" xr:uid="{2BD0ADD0-9A70-473D-BB6D-FE1BA19D057B}"/>
    <cellStyle name="20% - Accent2 9" xfId="2198" hidden="1" xr:uid="{4E6ED436-9D11-48F9-B03F-840088E73248}"/>
    <cellStyle name="20% - Accent2 9" xfId="2381" hidden="1" xr:uid="{DF662BF6-90F9-4A82-9AA2-61FD60476657}"/>
    <cellStyle name="20% - Accent2 9" xfId="2457" hidden="1" xr:uid="{C063999D-E636-4D4D-963C-DC9423666C5E}"/>
    <cellStyle name="20% - Accent2 9" xfId="2535" hidden="1" xr:uid="{0B6496D0-EDC1-4018-9279-E22BD1C5EF26}"/>
    <cellStyle name="20% - Accent2 9" xfId="2718" hidden="1" xr:uid="{841B9556-B3E9-4972-9CD9-38C68F683D78}"/>
    <cellStyle name="20% - Accent2 9" xfId="2794" hidden="1" xr:uid="{089850EA-2873-4FF7-B969-F2846C6BFF47}"/>
    <cellStyle name="20% - Accent2 9" xfId="2907" hidden="1" xr:uid="{C6A65627-3B5F-4A09-AF8C-AE5F12631D3A}"/>
    <cellStyle name="20% - Accent2 9" xfId="2981" hidden="1" xr:uid="{CD8F7742-0AC8-4715-9881-3A5C2A25231A}"/>
    <cellStyle name="20% - Accent2 9" xfId="3057" hidden="1" xr:uid="{C3602D01-32E1-41F3-8078-F8490FBC7F6C}"/>
    <cellStyle name="20% - Accent2 9" xfId="3135" hidden="1" xr:uid="{5F6C6764-A805-461D-9CD0-92EB148C57B5}"/>
    <cellStyle name="20% - Accent2 9" xfId="3720" hidden="1" xr:uid="{55227098-A51F-4A54-8015-46CB26B89EA5}"/>
    <cellStyle name="20% - Accent2 9" xfId="3796" hidden="1" xr:uid="{6A23FEB5-2686-450B-82FA-ACF9F6296EC0}"/>
    <cellStyle name="20% - Accent2 9" xfId="3875" hidden="1" xr:uid="{0E48E684-324B-4FEF-B458-BA698A759940}"/>
    <cellStyle name="20% - Accent2 9" xfId="3988" hidden="1" xr:uid="{11FA61B2-C7F0-4D17-B5C0-361C905E2A16}"/>
    <cellStyle name="20% - Accent2 9" xfId="3432" hidden="1" xr:uid="{691AEE4A-1660-4BA4-9DEE-D985EE67031C}"/>
    <cellStyle name="20% - Accent2 9" xfId="3584" hidden="1" xr:uid="{A97BC045-CC75-4F75-AFB6-9E0F5C5117B9}"/>
    <cellStyle name="20% - Accent2 9" xfId="4315" hidden="1" xr:uid="{C5427119-3372-4EF5-8550-81AC2D169688}"/>
    <cellStyle name="20% - Accent2 9" xfId="4391" hidden="1" xr:uid="{2BB74034-598F-48F8-A47B-69FB7D585E45}"/>
    <cellStyle name="20% - Accent2 9" xfId="4469" hidden="1" xr:uid="{5F1CC874-8F8A-4624-8FBA-280C6E0BDF81}"/>
    <cellStyle name="20% - Accent2 9" xfId="4564" hidden="1" xr:uid="{8B6DC0E6-2921-4DE6-8949-6CC7F170A96B}"/>
    <cellStyle name="20% - Accent2 9" xfId="3548" hidden="1" xr:uid="{B82DDDC2-F81C-4905-ADAF-56FACDE41B76}"/>
    <cellStyle name="20% - Accent2 9" xfId="3567" hidden="1" xr:uid="{BE1796C5-3109-44D4-8727-1714225A38B3}"/>
    <cellStyle name="20% - Accent2 9" xfId="4847" hidden="1" xr:uid="{738BB431-1CAE-43F5-8B47-FCAA081B0BBF}"/>
    <cellStyle name="20% - Accent2 9" xfId="4923" hidden="1" xr:uid="{808DC1DE-C9C2-401A-924F-14AEB954989C}"/>
    <cellStyle name="20% - Accent2 9" xfId="5001" hidden="1" xr:uid="{E7F7A190-2749-46C2-AEBA-9E43D2A771BF}"/>
    <cellStyle name="20% - Accent2 9" xfId="5184" hidden="1" xr:uid="{297132C0-F610-4ECE-99D1-BDAA7AA84381}"/>
    <cellStyle name="20% - Accent2 9" xfId="5260" hidden="1" xr:uid="{8D998E50-7E0C-46B6-AEB4-BAA8A63150F6}"/>
    <cellStyle name="20% - Accent2 9" xfId="5338" hidden="1" xr:uid="{98230E90-069E-41D1-AE95-B566E70A0F62}"/>
    <cellStyle name="20% - Accent2 9" xfId="5521" hidden="1" xr:uid="{78827ABE-0A73-45B3-A690-CC0C58CEB053}"/>
    <cellStyle name="20% - Accent2 9" xfId="5597" hidden="1" xr:uid="{92FDD7ED-E2F7-41DB-8ACB-1D3F23D3AE6B}"/>
    <cellStyle name="20% - Accent2 9" xfId="5699" hidden="1" xr:uid="{CC01D389-5CCC-4256-AF8D-D640899FF2FC}"/>
    <cellStyle name="20% - Accent2 9" xfId="5773" hidden="1" xr:uid="{7F47F3A7-4A49-44FE-9EA6-0C73103B65D2}"/>
    <cellStyle name="20% - Accent2 9" xfId="5849" hidden="1" xr:uid="{662B2740-0532-40A5-AD98-19A02B353069}"/>
    <cellStyle name="20% - Accent2 9" xfId="5927" hidden="1" xr:uid="{AEA374B6-DC8C-4E6B-894F-8FD30136AE3D}"/>
    <cellStyle name="20% - Accent2 9" xfId="6512" hidden="1" xr:uid="{6762B8BC-35CC-4EC5-846D-DF964757F9C5}"/>
    <cellStyle name="20% - Accent2 9" xfId="6588" hidden="1" xr:uid="{95861667-3E0C-44C0-9942-AA862FFA8838}"/>
    <cellStyle name="20% - Accent2 9" xfId="6667" hidden="1" xr:uid="{E8F727F8-EB65-4D9B-B01C-7F23B4709B79}"/>
    <cellStyle name="20% - Accent2 9" xfId="6780" hidden="1" xr:uid="{22B98D57-0ABE-44C2-BBEE-FFD4E46D1D0C}"/>
    <cellStyle name="20% - Accent2 9" xfId="6224" hidden="1" xr:uid="{E6F835B2-DB43-46AE-B94D-0AC860013103}"/>
    <cellStyle name="20% - Accent2 9" xfId="6376" hidden="1" xr:uid="{09005A3B-A093-40F5-82BD-8A65EA2B841F}"/>
    <cellStyle name="20% - Accent2 9" xfId="7107" hidden="1" xr:uid="{F4078F80-E9E4-4654-8A32-7FC8B701BE7C}"/>
    <cellStyle name="20% - Accent2 9" xfId="7183" hidden="1" xr:uid="{BCA03722-7FD1-4374-9A4D-F3A23410E6F8}"/>
    <cellStyle name="20% - Accent2 9" xfId="7261" hidden="1" xr:uid="{454E6106-53D2-4673-85A3-AD3EF5BB278F}"/>
    <cellStyle name="20% - Accent2 9" xfId="7356" hidden="1" xr:uid="{CD16F478-4405-4C75-83E0-C45AB9CD4BFD}"/>
    <cellStyle name="20% - Accent2 9" xfId="6340" hidden="1" xr:uid="{EB189D61-19DC-4BB8-9EBB-304FD42DD485}"/>
    <cellStyle name="20% - Accent2 9" xfId="6359" hidden="1" xr:uid="{F2AC46BA-2B51-4548-9D84-716F5F22E1B1}"/>
    <cellStyle name="20% - Accent2 9" xfId="7639" hidden="1" xr:uid="{3DBF1820-DEF7-47B0-AF45-66A7FD871C07}"/>
    <cellStyle name="20% - Accent2 9" xfId="7715" hidden="1" xr:uid="{6D356DE5-4B3B-46EB-960B-2FAAA6DDD954}"/>
    <cellStyle name="20% - Accent2 9" xfId="7793" hidden="1" xr:uid="{77E212C2-B736-45F4-AE7E-5114453BA32B}"/>
    <cellStyle name="20% - Accent2 9" xfId="7976" hidden="1" xr:uid="{3241E900-D54B-45CA-BD57-7ABFEA372443}"/>
    <cellStyle name="20% - Accent2 9" xfId="8052" hidden="1" xr:uid="{0C31B224-F392-4D11-BAB3-CAB5BF4C3B3E}"/>
    <cellStyle name="20% - Accent2 9" xfId="8130" hidden="1" xr:uid="{5B414283-B886-4427-AA9F-32B7CED4190C}"/>
    <cellStyle name="20% - Accent2 9" xfId="8313" hidden="1" xr:uid="{70737674-2C9D-4CCC-BA81-8FF0690C6B6F}"/>
    <cellStyle name="20% - Accent2 9" xfId="8389" hidden="1" xr:uid="{DCCFCEE6-ED5A-4CAB-A4B8-C55D8865FE68}"/>
    <cellStyle name="20% - Accent3" xfId="32" builtinId="38" hidden="1"/>
    <cellStyle name="20% - Accent3 10" xfId="119" hidden="1" xr:uid="{91665580-FB31-41CE-A0A2-C8C736B96A65}"/>
    <cellStyle name="20% - Accent3 10" xfId="193" hidden="1" xr:uid="{41DB978E-18B5-44A1-98B0-FD250FFF6AE3}"/>
    <cellStyle name="20% - Accent3 10" xfId="269" hidden="1" xr:uid="{48D7F021-2056-450E-A1F6-660FCC2F7D6C}"/>
    <cellStyle name="20% - Accent3 10" xfId="347" hidden="1" xr:uid="{46AA6DEF-C324-413E-A61C-C528286E6CB9}"/>
    <cellStyle name="20% - Accent3 10" xfId="932" hidden="1" xr:uid="{123FA343-D2DC-4728-B6FC-3CE277881550}"/>
    <cellStyle name="20% - Accent3 10" xfId="1008" hidden="1" xr:uid="{AA0C03B7-DA9C-4153-970C-BD8458686835}"/>
    <cellStyle name="20% - Accent3 10" xfId="1087" hidden="1" xr:uid="{E138433A-715E-4846-9E19-19624C570230}"/>
    <cellStyle name="20% - Accent3 10" xfId="1182" hidden="1" xr:uid="{3D4944FD-6E6E-4A56-95C8-992C2F3FF94A}"/>
    <cellStyle name="20% - Accent3 10" xfId="868" hidden="1" xr:uid="{AFF47FA6-DD1D-4292-A99E-831D7823D4D5}"/>
    <cellStyle name="20% - Accent3 10" xfId="721" hidden="1" xr:uid="{6955678B-08FD-4DF6-9F24-98204AA4264D}"/>
    <cellStyle name="20% - Accent3 10" xfId="1527" hidden="1" xr:uid="{F8AD120B-9002-443A-8EE5-7C2EB30A1890}"/>
    <cellStyle name="20% - Accent3 10" xfId="1603" hidden="1" xr:uid="{6D294E3D-6050-4758-A617-C26CB95844B9}"/>
    <cellStyle name="20% - Accent3 10" xfId="1681" hidden="1" xr:uid="{EA766AC7-122C-47DF-8870-DA7F15011657}"/>
    <cellStyle name="20% - Accent3 10" xfId="1760" hidden="1" xr:uid="{D2F81CB7-D657-4ADC-B27B-DF586D9D0D3B}"/>
    <cellStyle name="20% - Accent3 10" xfId="765" hidden="1" xr:uid="{353C85DB-36E1-4E5C-A991-FE45D7BA6255}"/>
    <cellStyle name="20% - Accent3 10" xfId="736" hidden="1" xr:uid="{A288D15E-029C-4003-B6FB-6EE6B27EE967}"/>
    <cellStyle name="20% - Accent3 10" xfId="2059" hidden="1" xr:uid="{ACE927FD-E26C-4C17-8E53-FC0355BE65BF}"/>
    <cellStyle name="20% - Accent3 10" xfId="2135" hidden="1" xr:uid="{6F51648F-404E-4964-A400-64A0C31B02BD}"/>
    <cellStyle name="20% - Accent3 10" xfId="2213" hidden="1" xr:uid="{B01B9D22-DEC5-4053-94AA-38E2CE4AA535}"/>
    <cellStyle name="20% - Accent3 10" xfId="2396" hidden="1" xr:uid="{149C9D76-EE98-4B1D-9B37-4A86603F2E73}"/>
    <cellStyle name="20% - Accent3 10" xfId="2472" hidden="1" xr:uid="{B8A145C4-B683-4D29-9C47-A877A0C84880}"/>
    <cellStyle name="20% - Accent3 10" xfId="2550" hidden="1" xr:uid="{C656E751-FE6A-4E92-B1A3-AF355042ACAD}"/>
    <cellStyle name="20% - Accent3 10" xfId="2733" hidden="1" xr:uid="{29D01532-A764-4765-BC92-1251790E2260}"/>
    <cellStyle name="20% - Accent3 10" xfId="2809" hidden="1" xr:uid="{F257DF21-35FE-4FC1-B03C-DB88CC9297C8}"/>
    <cellStyle name="20% - Accent3 10" xfId="2922" hidden="1" xr:uid="{4126E5E7-6546-414E-AD93-16D5A670B09B}"/>
    <cellStyle name="20% - Accent3 10" xfId="2996" hidden="1" xr:uid="{A058CE3B-745A-468F-B506-CCA8DAB415CA}"/>
    <cellStyle name="20% - Accent3 10" xfId="3072" hidden="1" xr:uid="{E3F4B432-8582-4EBD-A2DF-9E63ABD617D6}"/>
    <cellStyle name="20% - Accent3 10" xfId="3150" hidden="1" xr:uid="{70C72B1A-91BF-4013-8ACE-A9F098C3D491}"/>
    <cellStyle name="20% - Accent3 10" xfId="3735" hidden="1" xr:uid="{950431DE-8C11-41A2-8920-AB45BD87284E}"/>
    <cellStyle name="20% - Accent3 10" xfId="3811" hidden="1" xr:uid="{E80D4B3E-9510-4B4B-8287-E1478ECF57CA}"/>
    <cellStyle name="20% - Accent3 10" xfId="3890" hidden="1" xr:uid="{310895BB-FA73-4AFC-B923-921583C9A8C0}"/>
    <cellStyle name="20% - Accent3 10" xfId="3985" hidden="1" xr:uid="{A7290123-40C9-4A95-9B9D-63DA1F14110A}"/>
    <cellStyle name="20% - Accent3 10" xfId="3671" hidden="1" xr:uid="{DD1725FD-82D3-4633-9A4B-362E790F363D}"/>
    <cellStyle name="20% - Accent3 10" xfId="3524" hidden="1" xr:uid="{1D00CBD3-680A-4EC5-BB96-2AFDCEFF2B48}"/>
    <cellStyle name="20% - Accent3 10" xfId="4330" hidden="1" xr:uid="{0AFE9603-3EEF-4C50-BD7E-790AD50CD0C5}"/>
    <cellStyle name="20% - Accent3 10" xfId="4406" hidden="1" xr:uid="{63D782E5-5DF3-4D18-ACD5-9458C3CF8A4F}"/>
    <cellStyle name="20% - Accent3 10" xfId="4484" hidden="1" xr:uid="{466B122C-2C1B-4DA1-B197-6B62F07AA859}"/>
    <cellStyle name="20% - Accent3 10" xfId="4563" hidden="1" xr:uid="{C4B2C70F-D704-482D-94B0-2C76D217E604}"/>
    <cellStyle name="20% - Accent3 10" xfId="3568" hidden="1" xr:uid="{6CF2615F-ADFB-4366-82EF-A74712E585C3}"/>
    <cellStyle name="20% - Accent3 10" xfId="3539" hidden="1" xr:uid="{7A69C519-104A-47B7-AC0F-2FE1581AB0F0}"/>
    <cellStyle name="20% - Accent3 10" xfId="4862" hidden="1" xr:uid="{988BFA71-F295-49E8-8B99-536A473A0D23}"/>
    <cellStyle name="20% - Accent3 10" xfId="4938" hidden="1" xr:uid="{D7C3413C-06A6-42A1-8D12-BA6DAE4024CC}"/>
    <cellStyle name="20% - Accent3 10" xfId="5016" hidden="1" xr:uid="{AE28B161-90E8-435A-85A6-BFC352DFBD30}"/>
    <cellStyle name="20% - Accent3 10" xfId="5199" hidden="1" xr:uid="{60BEE7FD-FFB9-4186-840F-06E9AF039225}"/>
    <cellStyle name="20% - Accent3 10" xfId="5275" hidden="1" xr:uid="{58CFAE4C-AB0C-4323-B64E-428D37BA3502}"/>
    <cellStyle name="20% - Accent3 10" xfId="5353" hidden="1" xr:uid="{99158BBB-0DD9-48B5-9736-323824E581E7}"/>
    <cellStyle name="20% - Accent3 10" xfId="5536" hidden="1" xr:uid="{7F41AEA0-C140-49AB-9CF1-FD2B4D5B1A5D}"/>
    <cellStyle name="20% - Accent3 10" xfId="5612" hidden="1" xr:uid="{FF361D68-FC01-46DF-81D7-6065B57FC38F}"/>
    <cellStyle name="20% - Accent3 10" xfId="5714" hidden="1" xr:uid="{D8D417BC-4BEE-4CB8-BC2C-9FD33B579CDD}"/>
    <cellStyle name="20% - Accent3 10" xfId="5788" hidden="1" xr:uid="{4BFAEEC5-9108-4539-B21B-CFBF1F2C8FEC}"/>
    <cellStyle name="20% - Accent3 10" xfId="5864" hidden="1" xr:uid="{71A55A8B-D9A3-4818-B1C9-5669B2622354}"/>
    <cellStyle name="20% - Accent3 10" xfId="5942" hidden="1" xr:uid="{8F173C0E-496F-4DBD-93F5-41FD6F8DBD91}"/>
    <cellStyle name="20% - Accent3 10" xfId="6527" hidden="1" xr:uid="{27D1F675-ABA5-48FD-8CD6-85B619DF2260}"/>
    <cellStyle name="20% - Accent3 10" xfId="6603" hidden="1" xr:uid="{ED0AA8E6-FBD2-4CDD-AD38-3F2FCE45D306}"/>
    <cellStyle name="20% - Accent3 10" xfId="6682" hidden="1" xr:uid="{FA0DDA09-7611-432C-B1CA-2C6C28BFA455}"/>
    <cellStyle name="20% - Accent3 10" xfId="6777" hidden="1" xr:uid="{76967B41-F046-49EE-8BB1-D6E9800698F1}"/>
    <cellStyle name="20% - Accent3 10" xfId="6463" hidden="1" xr:uid="{2A4171EF-1ED7-41AE-AC2C-12DD10163073}"/>
    <cellStyle name="20% - Accent3 10" xfId="6316" hidden="1" xr:uid="{AF479124-E5EF-4F86-AA50-BC34FF8579AF}"/>
    <cellStyle name="20% - Accent3 10" xfId="7122" hidden="1" xr:uid="{6EF3466D-D8ED-4DE1-AFB9-97CBA0A2534C}"/>
    <cellStyle name="20% - Accent3 10" xfId="7198" hidden="1" xr:uid="{3D28A183-5E0F-4572-9458-A356909D1DB0}"/>
    <cellStyle name="20% - Accent3 10" xfId="7276" hidden="1" xr:uid="{4C26C537-191C-48BD-BFEC-498BB861A89C}"/>
    <cellStyle name="20% - Accent3 10" xfId="7355" hidden="1" xr:uid="{49278F42-C029-492B-9F20-50AA2DBBCB9C}"/>
    <cellStyle name="20% - Accent3 10" xfId="6360" hidden="1" xr:uid="{B1FC7C95-D42C-46AE-9D46-1759E724CE9A}"/>
    <cellStyle name="20% - Accent3 10" xfId="6331" hidden="1" xr:uid="{967E64CE-69C6-44CB-8B60-0C9AA387FD3E}"/>
    <cellStyle name="20% - Accent3 10" xfId="7654" hidden="1" xr:uid="{303226D5-33DC-4D30-B062-5B8B67CD55A1}"/>
    <cellStyle name="20% - Accent3 10" xfId="7730" hidden="1" xr:uid="{D87B0819-14E4-47C1-8169-D8D80FD2362D}"/>
    <cellStyle name="20% - Accent3 10" xfId="7808" hidden="1" xr:uid="{16FC81EB-7B94-407A-87B1-06359AC4FF81}"/>
    <cellStyle name="20% - Accent3 10" xfId="7991" hidden="1" xr:uid="{AB094365-312D-4209-8AD0-1EB6E4FD2B95}"/>
    <cellStyle name="20% - Accent3 10" xfId="8067" hidden="1" xr:uid="{130FD33F-32F4-46DA-90EC-68770E226C03}"/>
    <cellStyle name="20% - Accent3 10" xfId="8145" hidden="1" xr:uid="{7CA3D594-9644-4198-AFCE-1CF2F9EB4BFE}"/>
    <cellStyle name="20% - Accent3 10" xfId="8328" hidden="1" xr:uid="{CE1B1C6C-324A-48D1-B939-2F1ED83EEE6B}"/>
    <cellStyle name="20% - Accent3 10" xfId="8404" hidden="1" xr:uid="{5003E49D-84B1-405B-AC72-772C4762E186}"/>
    <cellStyle name="20% - Accent3 11" xfId="132" hidden="1" xr:uid="{A7BE68A0-ACCB-482F-909F-AA807AFF23C8}"/>
    <cellStyle name="20% - Accent3 11" xfId="206" hidden="1" xr:uid="{BC4A2E80-6101-430B-8B27-60C86C0D0991}"/>
    <cellStyle name="20% - Accent3 11" xfId="282" hidden="1" xr:uid="{CA89DC13-E20C-433E-9FE3-AAE392F2AE45}"/>
    <cellStyle name="20% - Accent3 11" xfId="360" hidden="1" xr:uid="{1007293E-AD85-4C65-BC9E-AF841D18FFD4}"/>
    <cellStyle name="20% - Accent3 11" xfId="945" hidden="1" xr:uid="{555D6245-C532-457B-8FA5-93989E6AEA2E}"/>
    <cellStyle name="20% - Accent3 11" xfId="1021" hidden="1" xr:uid="{A1A2705C-547C-4A67-88C8-ABFC04154373}"/>
    <cellStyle name="20% - Accent3 11" xfId="1100" hidden="1" xr:uid="{6C95687A-A770-494A-ABF5-D13A7740A7BD}"/>
    <cellStyle name="20% - Accent3 11" xfId="1144" hidden="1" xr:uid="{549D3439-2A45-415E-A7F4-7588BA6A0BA4}"/>
    <cellStyle name="20% - Accent3 11" xfId="842" hidden="1" xr:uid="{0B4EB26E-9AD3-42B3-B3B0-A2A9D20F04F3}"/>
    <cellStyle name="20% - Accent3 11" xfId="731" hidden="1" xr:uid="{4B1D3288-0C65-4D37-9230-967F0BECC914}"/>
    <cellStyle name="20% - Accent3 11" xfId="1540" hidden="1" xr:uid="{153E3CF4-1EF5-4281-86B0-DCEF52CCFF06}"/>
    <cellStyle name="20% - Accent3 11" xfId="1616" hidden="1" xr:uid="{81AFBC54-0043-497A-9A37-1F43B8BBB26D}"/>
    <cellStyle name="20% - Accent3 11" xfId="1694" hidden="1" xr:uid="{E633B146-5862-4EFF-A018-075E7D466C62}"/>
    <cellStyle name="20% - Accent3 11" xfId="1732" hidden="1" xr:uid="{92858FD0-4873-41F7-825D-646E7B28E87D}"/>
    <cellStyle name="20% - Accent3 11" xfId="1506" hidden="1" xr:uid="{EE3376E0-AE7D-4EB8-BADB-9085605A77A0}"/>
    <cellStyle name="20% - Accent3 11" xfId="878" hidden="1" xr:uid="{74A577A0-0D2D-4A97-ACEB-A402A157AECB}"/>
    <cellStyle name="20% - Accent3 11" xfId="2072" hidden="1" xr:uid="{697DA74F-02D8-4884-9551-B26D70E66CC0}"/>
    <cellStyle name="20% - Accent3 11" xfId="2148" hidden="1" xr:uid="{6258CDAC-A2AB-4C0B-827F-A7CE2371C6BB}"/>
    <cellStyle name="20% - Accent3 11" xfId="2226" hidden="1" xr:uid="{AFB3E782-697F-4898-AD1E-28213D7637FB}"/>
    <cellStyle name="20% - Accent3 11" xfId="2409" hidden="1" xr:uid="{CAECAAF6-393B-45C2-AFD8-68AC65FFADA2}"/>
    <cellStyle name="20% - Accent3 11" xfId="2485" hidden="1" xr:uid="{F30879D4-95FB-4897-B387-D4B17380066F}"/>
    <cellStyle name="20% - Accent3 11" xfId="2563" hidden="1" xr:uid="{57614347-8328-42F5-940A-CAEE94DB88E0}"/>
    <cellStyle name="20% - Accent3 11" xfId="2746" hidden="1" xr:uid="{D3732630-89AB-4448-83F9-F58CC4694476}"/>
    <cellStyle name="20% - Accent3 11" xfId="2822" hidden="1" xr:uid="{C015BD25-200C-4C68-BED3-92C542ADACEC}"/>
    <cellStyle name="20% - Accent3 11" xfId="2935" hidden="1" xr:uid="{3748F13F-619C-47AE-88C9-E126D2825845}"/>
    <cellStyle name="20% - Accent3 11" xfId="3009" hidden="1" xr:uid="{28F2BDBB-0100-4F00-AF7B-73A570D03532}"/>
    <cellStyle name="20% - Accent3 11" xfId="3085" hidden="1" xr:uid="{920D62BA-0F94-459B-9386-9A89E98251D6}"/>
    <cellStyle name="20% - Accent3 11" xfId="3163" hidden="1" xr:uid="{646FACAF-6C44-49E7-9957-A92D86FEDE5A}"/>
    <cellStyle name="20% - Accent3 11" xfId="3748" hidden="1" xr:uid="{15E889BE-5FA3-407A-940E-C19EF562B25A}"/>
    <cellStyle name="20% - Accent3 11" xfId="3824" hidden="1" xr:uid="{D033BE77-1180-4888-A797-BBC3D0185921}"/>
    <cellStyle name="20% - Accent3 11" xfId="3903" hidden="1" xr:uid="{B5187B4B-58AB-486E-9AD6-738E758C1B9A}"/>
    <cellStyle name="20% - Accent3 11" xfId="3947" hidden="1" xr:uid="{B220F60D-4FA9-4276-932F-CB7059C1B1DE}"/>
    <cellStyle name="20% - Accent3 11" xfId="3645" hidden="1" xr:uid="{4EC5066C-BDE3-4583-BF3E-BEFBF4A91F46}"/>
    <cellStyle name="20% - Accent3 11" xfId="3534" hidden="1" xr:uid="{4C5B2EB1-061A-45FF-A987-4D3033A46CB2}"/>
    <cellStyle name="20% - Accent3 11" xfId="4343" hidden="1" xr:uid="{CDC30B5C-2B42-47D8-8BCC-DB5813BEFC9A}"/>
    <cellStyle name="20% - Accent3 11" xfId="4419" hidden="1" xr:uid="{AD877162-CD3A-45BB-8F35-F79D7F596985}"/>
    <cellStyle name="20% - Accent3 11" xfId="4497" hidden="1" xr:uid="{D5284303-C0CE-472B-9AB3-EB17FCEC9664}"/>
    <cellStyle name="20% - Accent3 11" xfId="4535" hidden="1" xr:uid="{5FE52BAF-05F7-4E30-AB37-C41AC1F5D2EF}"/>
    <cellStyle name="20% - Accent3 11" xfId="4309" hidden="1" xr:uid="{D7C536D6-3C45-4C3B-B426-61EE07CC5940}"/>
    <cellStyle name="20% - Accent3 11" xfId="3681" hidden="1" xr:uid="{CD6304FB-E308-454B-8096-6F0E32B4FBB5}"/>
    <cellStyle name="20% - Accent3 11" xfId="4875" hidden="1" xr:uid="{1616D80F-CEB6-4A10-95A5-0CED7DC797C3}"/>
    <cellStyle name="20% - Accent3 11" xfId="4951" hidden="1" xr:uid="{967EE226-79A3-4299-99DE-7DD817251E73}"/>
    <cellStyle name="20% - Accent3 11" xfId="5029" hidden="1" xr:uid="{BE7898A8-888E-4876-BBAD-62D4EE88F01D}"/>
    <cellStyle name="20% - Accent3 11" xfId="5212" hidden="1" xr:uid="{1E13D02A-158F-408E-9281-E6B3839C0F9A}"/>
    <cellStyle name="20% - Accent3 11" xfId="5288" hidden="1" xr:uid="{26E566B6-CC1F-4360-978F-4BF50BAD2224}"/>
    <cellStyle name="20% - Accent3 11" xfId="5366" hidden="1" xr:uid="{C0DA45CF-85EE-4256-9166-D3652D522477}"/>
    <cellStyle name="20% - Accent3 11" xfId="5549" hidden="1" xr:uid="{A5835230-C6E1-4326-A96E-110F744FFD8C}"/>
    <cellStyle name="20% - Accent3 11" xfId="5625" hidden="1" xr:uid="{6DC14B44-F855-499A-A153-6A3A3AA1A10E}"/>
    <cellStyle name="20% - Accent3 11" xfId="5727" hidden="1" xr:uid="{67374401-CC70-4F51-B851-4C24C3C43520}"/>
    <cellStyle name="20% - Accent3 11" xfId="5801" hidden="1" xr:uid="{48C05382-394D-42F4-A977-8643C33BA9DB}"/>
    <cellStyle name="20% - Accent3 11" xfId="5877" hidden="1" xr:uid="{359CF8AF-2BD5-4254-B241-402E6A06E054}"/>
    <cellStyle name="20% - Accent3 11" xfId="5955" hidden="1" xr:uid="{8C50B375-7C6C-403C-8CFC-AB8D3058FFE2}"/>
    <cellStyle name="20% - Accent3 11" xfId="6540" hidden="1" xr:uid="{892C027E-0880-47CF-895C-CB8FB06583FD}"/>
    <cellStyle name="20% - Accent3 11" xfId="6616" hidden="1" xr:uid="{32245C39-1CD7-4144-B28C-FA6FAE0F9680}"/>
    <cellStyle name="20% - Accent3 11" xfId="6695" hidden="1" xr:uid="{1FEB543D-DEDC-4B95-850E-565823446721}"/>
    <cellStyle name="20% - Accent3 11" xfId="6739" hidden="1" xr:uid="{A2CC9FC6-A1DE-4E04-92A5-7F6C8AEBC29F}"/>
    <cellStyle name="20% - Accent3 11" xfId="6437" hidden="1" xr:uid="{523F63AA-1207-4287-8F85-88C1DEB1FF27}"/>
    <cellStyle name="20% - Accent3 11" xfId="6326" hidden="1" xr:uid="{F820DDAE-6FE6-4F49-9182-9C0366F874E5}"/>
    <cellStyle name="20% - Accent3 11" xfId="7135" hidden="1" xr:uid="{D84761FE-59E3-4178-BEBB-DE7969E4326B}"/>
    <cellStyle name="20% - Accent3 11" xfId="7211" hidden="1" xr:uid="{823B5ACD-ED5C-4CC9-A68A-ADCCFD02C626}"/>
    <cellStyle name="20% - Accent3 11" xfId="7289" hidden="1" xr:uid="{D8ED939A-CB10-4220-B9DF-A2FB326CA2A9}"/>
    <cellStyle name="20% - Accent3 11" xfId="7327" hidden="1" xr:uid="{683FB35B-B413-4BC2-8114-B34C5E127DAC}"/>
    <cellStyle name="20% - Accent3 11" xfId="7101" hidden="1" xr:uid="{096BDDCE-8EC6-4FC1-966B-D5291E6B1F19}"/>
    <cellStyle name="20% - Accent3 11" xfId="6473" hidden="1" xr:uid="{AD403506-E8A7-4C88-A048-7B5BF9D585BD}"/>
    <cellStyle name="20% - Accent3 11" xfId="7667" hidden="1" xr:uid="{211CCA22-D9D7-4D96-A72A-F16C6533995A}"/>
    <cellStyle name="20% - Accent3 11" xfId="7743" hidden="1" xr:uid="{6CAAD746-4A63-48F5-BE14-C4485ABF932D}"/>
    <cellStyle name="20% - Accent3 11" xfId="7821" hidden="1" xr:uid="{4EC027C7-DACA-4C47-A868-F0E420BA7C53}"/>
    <cellStyle name="20% - Accent3 11" xfId="8004" hidden="1" xr:uid="{88C34775-E0B2-4E95-96B6-878D3EFCB76C}"/>
    <cellStyle name="20% - Accent3 11" xfId="8080" hidden="1" xr:uid="{39AE4716-772C-4D08-A0C6-8354AA1EAF01}"/>
    <cellStyle name="20% - Accent3 11" xfId="8158" hidden="1" xr:uid="{FF76F4FD-C615-4290-BE0F-A542D612AA39}"/>
    <cellStyle name="20% - Accent3 11" xfId="8341" hidden="1" xr:uid="{CB01CE2A-B013-4349-86CB-D31DB1AB0569}"/>
    <cellStyle name="20% - Accent3 11" xfId="8417" hidden="1" xr:uid="{311CEE5D-691A-4DD1-A5A6-F165553EEC66}"/>
    <cellStyle name="20% - Accent3 12" xfId="145" hidden="1" xr:uid="{01DD3F34-8271-44CB-871E-EDBF4E673117}"/>
    <cellStyle name="20% - Accent3 12" xfId="220" hidden="1" xr:uid="{66FB5C1B-7A4D-428C-8D73-767A22AA2595}"/>
    <cellStyle name="20% - Accent3 12" xfId="295" hidden="1" xr:uid="{8A225E5E-02AF-40E5-9983-13112F5B6FDB}"/>
    <cellStyle name="20% - Accent3 12" xfId="373" hidden="1" xr:uid="{5DF78DC9-3470-46AC-BCAF-F46B4BE6A96A}"/>
    <cellStyle name="20% - Accent3 12" xfId="959" hidden="1" xr:uid="{E9FF3372-B287-4806-AA60-8348284F5EC9}"/>
    <cellStyle name="20% - Accent3 12" xfId="1034" hidden="1" xr:uid="{253AFAAB-7063-4853-8F14-01770115024A}"/>
    <cellStyle name="20% - Accent3 12" xfId="1113" hidden="1" xr:uid="{81C033B8-CE4B-4EB9-8AD2-A33A29D9B9BA}"/>
    <cellStyle name="20% - Accent3 12" xfId="1173" hidden="1" xr:uid="{A44E9C33-7811-4F37-B1BE-14E965B39675}"/>
    <cellStyle name="20% - Accent3 12" xfId="861" hidden="1" xr:uid="{A209868B-B312-40D4-94B0-30A41D6167EC}"/>
    <cellStyle name="20% - Accent3 12" xfId="844" hidden="1" xr:uid="{499EB4D5-179F-4050-BF79-C16F6F57C889}"/>
    <cellStyle name="20% - Accent3 12" xfId="1554" hidden="1" xr:uid="{F13A82FB-8089-436E-91B4-F88DE39E3727}"/>
    <cellStyle name="20% - Accent3 12" xfId="1629" hidden="1" xr:uid="{62E48E7A-11EB-4036-B284-5373A0B7CA34}"/>
    <cellStyle name="20% - Accent3 12" xfId="1707" hidden="1" xr:uid="{F8D2F359-32E3-47AC-B081-090F0F8E737F}"/>
    <cellStyle name="20% - Accent3 12" xfId="1754" hidden="1" xr:uid="{1C1545AB-7BD4-47DF-BD7F-81B108991BBF}"/>
    <cellStyle name="20% - Accent3 12" xfId="746" hidden="1" xr:uid="{835DCDB9-49FD-4A8D-91C1-61373815A0EA}"/>
    <cellStyle name="20% - Accent3 12" xfId="614" hidden="1" xr:uid="{463199BA-54A2-4444-AA70-BDA21E71A039}"/>
    <cellStyle name="20% - Accent3 12" xfId="2086" hidden="1" xr:uid="{0C7E2335-8D7D-442E-BABB-416272A42044}"/>
    <cellStyle name="20% - Accent3 12" xfId="2161" hidden="1" xr:uid="{20D4541C-2430-4EAD-8A33-97C32574EBD3}"/>
    <cellStyle name="20% - Accent3 12" xfId="2239" hidden="1" xr:uid="{752C7048-D19D-4C95-8FD7-2B7A768E39AD}"/>
    <cellStyle name="20% - Accent3 12" xfId="2423" hidden="1" xr:uid="{949256BA-3B34-4E52-B979-04423687EB8E}"/>
    <cellStyle name="20% - Accent3 12" xfId="2498" hidden="1" xr:uid="{82A4FE1C-6840-44BB-8BDE-C1C9EDF3B361}"/>
    <cellStyle name="20% - Accent3 12" xfId="2576" hidden="1" xr:uid="{0C946DD7-12BF-4F87-808E-8258F9B16FCB}"/>
    <cellStyle name="20% - Accent3 12" xfId="2760" hidden="1" xr:uid="{3188AFBA-B7B5-4063-9B45-5CD4161F6D42}"/>
    <cellStyle name="20% - Accent3 12" xfId="2835" hidden="1" xr:uid="{E83D2359-B7F9-45DA-8B08-CBA4C9999474}"/>
    <cellStyle name="20% - Accent3 12" xfId="2948" hidden="1" xr:uid="{E90B4B2A-FC87-4D4C-B4F4-DBF5E83306BE}"/>
    <cellStyle name="20% - Accent3 12" xfId="3023" hidden="1" xr:uid="{A95FA9DF-FA1F-403C-B8C6-E40CCE15A056}"/>
    <cellStyle name="20% - Accent3 12" xfId="3098" hidden="1" xr:uid="{DA3BD48C-9C5B-464A-B2D9-E42A71DF9F30}"/>
    <cellStyle name="20% - Accent3 12" xfId="3176" hidden="1" xr:uid="{879B3D32-B5B6-402A-8D2F-C49871D99352}"/>
    <cellStyle name="20% - Accent3 12" xfId="3762" hidden="1" xr:uid="{D0E0BEA5-F328-409A-B1B5-19656BDFA972}"/>
    <cellStyle name="20% - Accent3 12" xfId="3837" hidden="1" xr:uid="{D382D9C2-D7F2-47F5-89EC-95DA80A3CE87}"/>
    <cellStyle name="20% - Accent3 12" xfId="3916" hidden="1" xr:uid="{3E1B871B-239E-429B-865B-986CA920C270}"/>
    <cellStyle name="20% - Accent3 12" xfId="3976" hidden="1" xr:uid="{777A6BCA-CE68-4A32-AF11-293AD4830AF1}"/>
    <cellStyle name="20% - Accent3 12" xfId="3664" hidden="1" xr:uid="{7576083F-B9EA-4EDC-8884-E360AC051A44}"/>
    <cellStyle name="20% - Accent3 12" xfId="3647" hidden="1" xr:uid="{D866C9B4-85E6-42DF-87EA-7496AA6BA971}"/>
    <cellStyle name="20% - Accent3 12" xfId="4357" hidden="1" xr:uid="{60A16BDE-7128-44FB-82DE-04832D74748D}"/>
    <cellStyle name="20% - Accent3 12" xfId="4432" hidden="1" xr:uid="{780BD155-C2A7-45B4-AF6C-38F05112D0A8}"/>
    <cellStyle name="20% - Accent3 12" xfId="4510" hidden="1" xr:uid="{85F5AAEF-E3C8-4C6A-99C1-42B2912A54EE}"/>
    <cellStyle name="20% - Accent3 12" xfId="4557" hidden="1" xr:uid="{A30E3094-1E6E-4F42-A660-4F5C4D1FF6D2}"/>
    <cellStyle name="20% - Accent3 12" xfId="3549" hidden="1" xr:uid="{FA8381C7-BB5A-44A1-9412-BC66325DA1C8}"/>
    <cellStyle name="20% - Accent3 12" xfId="3417" hidden="1" xr:uid="{24EBEB36-73F3-4C39-A487-9E5436CFE68C}"/>
    <cellStyle name="20% - Accent3 12" xfId="4889" hidden="1" xr:uid="{DA54C6BB-F7AB-4F50-A357-9C485F4ED9A2}"/>
    <cellStyle name="20% - Accent3 12" xfId="4964" hidden="1" xr:uid="{314AF3E0-86ED-4B15-BABD-8DBA5FB3C7F7}"/>
    <cellStyle name="20% - Accent3 12" xfId="5042" hidden="1" xr:uid="{02EED7DA-5784-4544-875F-0EC84DA40A85}"/>
    <cellStyle name="20% - Accent3 12" xfId="5226" hidden="1" xr:uid="{B4E61CB4-006F-468D-8884-155797CB5843}"/>
    <cellStyle name="20% - Accent3 12" xfId="5301" hidden="1" xr:uid="{E73C1218-C482-4114-92EA-92D2B55FA658}"/>
    <cellStyle name="20% - Accent3 12" xfId="5379" hidden="1" xr:uid="{E336F2B0-1E1D-4B5B-9C84-60F1654BCAC4}"/>
    <cellStyle name="20% - Accent3 12" xfId="5563" hidden="1" xr:uid="{A7348911-44AD-46A2-B647-AB27289AA1A1}"/>
    <cellStyle name="20% - Accent3 12" xfId="5638" hidden="1" xr:uid="{E5E95C63-B804-40D9-B570-A097E547B8A1}"/>
    <cellStyle name="20% - Accent3 12" xfId="5740" hidden="1" xr:uid="{FAF514DE-74FF-4A8D-B910-F1EFA3982F07}"/>
    <cellStyle name="20% - Accent3 12" xfId="5815" hidden="1" xr:uid="{930CF538-6A36-4B2A-B8C8-A7E1AD6E332C}"/>
    <cellStyle name="20% - Accent3 12" xfId="5890" hidden="1" xr:uid="{5E9E099C-5043-44FA-A4B6-FACAE3477134}"/>
    <cellStyle name="20% - Accent3 12" xfId="5968" hidden="1" xr:uid="{8605E4F3-DE4D-427E-975D-5BDEC67B7CA0}"/>
    <cellStyle name="20% - Accent3 12" xfId="6554" hidden="1" xr:uid="{33117506-71AA-4334-89F8-8673C1AC2A50}"/>
    <cellStyle name="20% - Accent3 12" xfId="6629" hidden="1" xr:uid="{65D9C055-3769-47C4-8488-15AA9FE15A4C}"/>
    <cellStyle name="20% - Accent3 12" xfId="6708" hidden="1" xr:uid="{9D61F377-6FA1-4AB6-A675-D76CF1112FA9}"/>
    <cellStyle name="20% - Accent3 12" xfId="6768" hidden="1" xr:uid="{9AD31984-AF11-49F5-AB84-5BF4245C6FC0}"/>
    <cellStyle name="20% - Accent3 12" xfId="6456" hidden="1" xr:uid="{E525011E-3244-48B2-B26D-B7F2D3C86D42}"/>
    <cellStyle name="20% - Accent3 12" xfId="6439" hidden="1" xr:uid="{B04C397E-D135-4972-B63F-F4BA474E3A40}"/>
    <cellStyle name="20% - Accent3 12" xfId="7149" hidden="1" xr:uid="{4E08960A-96C7-41E2-B187-5BF37BB14225}"/>
    <cellStyle name="20% - Accent3 12" xfId="7224" hidden="1" xr:uid="{5CD673BF-4770-44F3-9390-F24FFDF9992F}"/>
    <cellStyle name="20% - Accent3 12" xfId="7302" hidden="1" xr:uid="{5AE53E19-41E9-4050-B088-061E1B58B7DF}"/>
    <cellStyle name="20% - Accent3 12" xfId="7349" hidden="1" xr:uid="{B4BAABBA-C6FC-45E9-B886-DAB88E9B7DA7}"/>
    <cellStyle name="20% - Accent3 12" xfId="6341" hidden="1" xr:uid="{FE6E4F45-0026-451F-BF93-54B02F21C32A}"/>
    <cellStyle name="20% - Accent3 12" xfId="6209" hidden="1" xr:uid="{2E31494A-B60F-4291-8A90-B0576681C811}"/>
    <cellStyle name="20% - Accent3 12" xfId="7681" hidden="1" xr:uid="{B945D23B-07DC-492F-9F72-503815FAE736}"/>
    <cellStyle name="20% - Accent3 12" xfId="7756" hidden="1" xr:uid="{760DB1D3-7A95-4E80-B30B-047D7FEA0A97}"/>
    <cellStyle name="20% - Accent3 12" xfId="7834" hidden="1" xr:uid="{F5234ADD-1271-4574-95EA-C4B2DD87C965}"/>
    <cellStyle name="20% - Accent3 12" xfId="8018" hidden="1" xr:uid="{79FDA5D4-9C28-4E41-9FD7-D867C05B5F1F}"/>
    <cellStyle name="20% - Accent3 12" xfId="8093" hidden="1" xr:uid="{9E53D2B0-8122-45FB-9B44-3F54E7519BCB}"/>
    <cellStyle name="20% - Accent3 12" xfId="8171" hidden="1" xr:uid="{E2FA9997-7F25-435B-B1AE-C2D32228AB20}"/>
    <cellStyle name="20% - Accent3 12" xfId="8355" hidden="1" xr:uid="{443E1F34-00EA-4EA4-8007-31D4037B3FC1}"/>
    <cellStyle name="20% - Accent3 12" xfId="8430" hidden="1" xr:uid="{A3EB7A81-2753-4067-ADFB-5D9FF7369428}"/>
    <cellStyle name="20% - Accent3 13" xfId="386" hidden="1" xr:uid="{5DF08BB9-091F-494B-BD11-60CBAD6F8B2D}"/>
    <cellStyle name="20% - Accent3 13" xfId="501" hidden="1" xr:uid="{5AB6396D-F758-44E8-91C4-7DD11B3A3295}"/>
    <cellStyle name="20% - Accent3 13" xfId="1224" hidden="1" xr:uid="{384E3D4C-7FE5-44B7-A91D-F7018731AB58}"/>
    <cellStyle name="20% - Accent3 13" xfId="1397" hidden="1" xr:uid="{BB8C0880-106A-4981-B61E-38249509ECEC}"/>
    <cellStyle name="20% - Accent3 13" xfId="1790" hidden="1" xr:uid="{0D561E6C-ECC5-40E3-91C6-B76704F25B99}"/>
    <cellStyle name="20% - Accent3 13" xfId="1938" hidden="1" xr:uid="{8A310F71-6C51-463E-BBE5-B97320255CD1}"/>
    <cellStyle name="20% - Accent3 13" xfId="2276" hidden="1" xr:uid="{DDC5FCE2-F927-4542-9DB0-BBD6E5C16958}"/>
    <cellStyle name="20% - Accent3 13" xfId="2613" hidden="1" xr:uid="{AD6FDB7C-F1D7-46DF-9560-CB7A6E4BD618}"/>
    <cellStyle name="20% - Accent3 13" xfId="3189" hidden="1" xr:uid="{81231082-2BD4-4B5E-80F2-8027F0914EDD}"/>
    <cellStyle name="20% - Accent3 13" xfId="3304" hidden="1" xr:uid="{BE075272-601C-4D24-B535-95EAF06E76A4}"/>
    <cellStyle name="20% - Accent3 13" xfId="4027" hidden="1" xr:uid="{3A6357C7-4124-428F-94AC-01C99890D0A9}"/>
    <cellStyle name="20% - Accent3 13" xfId="4200" hidden="1" xr:uid="{25925781-A8A3-429F-B9DE-2B6BDDB5309E}"/>
    <cellStyle name="20% - Accent3 13" xfId="4593" hidden="1" xr:uid="{7662B655-153E-428E-8955-E31E533279BB}"/>
    <cellStyle name="20% - Accent3 13" xfId="4741" hidden="1" xr:uid="{A933C3E8-793E-48A0-9F11-49F282278143}"/>
    <cellStyle name="20% - Accent3 13" xfId="5079" hidden="1" xr:uid="{DA5A83B8-9744-4A92-9E6E-68B30DA8A27B}"/>
    <cellStyle name="20% - Accent3 13" xfId="5416" hidden="1" xr:uid="{2D082EA7-8075-494E-A613-5FAEA44F129C}"/>
    <cellStyle name="20% - Accent3 13" xfId="5981" hidden="1" xr:uid="{A5ED0CFC-E91C-48E7-8A45-E25CEC0C6F54}"/>
    <cellStyle name="20% - Accent3 13" xfId="6096" hidden="1" xr:uid="{E87941A1-A5E7-4B5E-B7B1-2E3858E840C5}"/>
    <cellStyle name="20% - Accent3 13" xfId="6819" hidden="1" xr:uid="{0403636A-43E5-4713-983B-62793AE6F303}"/>
    <cellStyle name="20% - Accent3 13" xfId="6992" hidden="1" xr:uid="{D4D25A1F-0500-4645-8E5E-02C65C47CF93}"/>
    <cellStyle name="20% - Accent3 13" xfId="7385" hidden="1" xr:uid="{5DAE446D-D8B4-4125-BE6C-59C1021E0B43}"/>
    <cellStyle name="20% - Accent3 13" xfId="7533" hidden="1" xr:uid="{12AD6A69-F4C6-40BB-8D25-DDE447FBB10A}"/>
    <cellStyle name="20% - Accent3 13" xfId="7871" hidden="1" xr:uid="{7093F6E0-B9E8-4633-AF94-C8FA967CC1D5}"/>
    <cellStyle name="20% - Accent3 13" xfId="8208" hidden="1" xr:uid="{D8418C2B-161E-4682-9BED-E6998527D698}"/>
    <cellStyle name="20% - Accent3 3 2 3 2" xfId="462" hidden="1" xr:uid="{39CD4697-EA38-4133-8075-241510B6A540}"/>
    <cellStyle name="20% - Accent3 3 2 3 2" xfId="577" hidden="1" xr:uid="{1C7FFC27-9898-4DBF-B610-501A66EECCE9}"/>
    <cellStyle name="20% - Accent3 3 2 3 2" xfId="1300" hidden="1" xr:uid="{CB027C9E-7573-471F-B936-783F169E6E48}"/>
    <cellStyle name="20% - Accent3 3 2 3 2" xfId="1473" hidden="1" xr:uid="{B3B48F2E-15BF-4AF3-9813-368717CB3275}"/>
    <cellStyle name="20% - Accent3 3 2 3 2" xfId="1866" hidden="1" xr:uid="{56A3D08D-2CFF-4FE3-9601-B1DCFBDAEB43}"/>
    <cellStyle name="20% - Accent3 3 2 3 2" xfId="2014" hidden="1" xr:uid="{FE494D9D-A2A2-448B-BF79-A09B12CA6A2B}"/>
    <cellStyle name="20% - Accent3 3 2 3 2" xfId="2352" hidden="1" xr:uid="{643BC829-1569-4564-836E-09A7FB74019D}"/>
    <cellStyle name="20% - Accent3 3 2 3 2" xfId="2689" hidden="1" xr:uid="{7134E681-6518-4F17-8211-FDA050AD77E0}"/>
    <cellStyle name="20% - Accent3 3 2 3 2" xfId="3265" hidden="1" xr:uid="{F0D47026-30EB-48DE-BD30-1C50FA6333B3}"/>
    <cellStyle name="20% - Accent3 3 2 3 2" xfId="3380" hidden="1" xr:uid="{ED8CAB2E-C89A-4AB3-A34C-D44ED605F90E}"/>
    <cellStyle name="20% - Accent3 3 2 3 2" xfId="4103" hidden="1" xr:uid="{8C6023CE-91F7-4731-ABBE-9044786B038A}"/>
    <cellStyle name="20% - Accent3 3 2 3 2" xfId="4276" hidden="1" xr:uid="{3EE37574-3A84-4562-ACF8-F8B3DEF1CBEF}"/>
    <cellStyle name="20% - Accent3 3 2 3 2" xfId="4669" hidden="1" xr:uid="{9E3EB206-19EB-418E-96CC-B5747E33E043}"/>
    <cellStyle name="20% - Accent3 3 2 3 2" xfId="4817" hidden="1" xr:uid="{58B35F25-F229-4BFB-81F7-C89FF6710BBE}"/>
    <cellStyle name="20% - Accent3 3 2 3 2" xfId="5155" hidden="1" xr:uid="{BC6711DA-C30C-4840-89C8-7A3A85068B2A}"/>
    <cellStyle name="20% - Accent3 3 2 3 2" xfId="5492" hidden="1" xr:uid="{0A4EC701-A2D2-4CF8-BC28-CD94AC7506DB}"/>
    <cellStyle name="20% - Accent3 3 2 3 2" xfId="6057" hidden="1" xr:uid="{6DFEE04C-DF53-4E15-B2F1-F92A5386E0D1}"/>
    <cellStyle name="20% - Accent3 3 2 3 2" xfId="6172" hidden="1" xr:uid="{AE424D69-C2AA-410B-A608-B3AF782CC0C8}"/>
    <cellStyle name="20% - Accent3 3 2 3 2" xfId="6895" hidden="1" xr:uid="{4AA07A34-6F5D-4233-A0B5-938186C8BD50}"/>
    <cellStyle name="20% - Accent3 3 2 3 2" xfId="7068" hidden="1" xr:uid="{56B62D42-C83C-460D-957E-0313AB4BAEF2}"/>
    <cellStyle name="20% - Accent3 3 2 3 2" xfId="7461" hidden="1" xr:uid="{AD9D8294-84D6-43EE-84D2-E4EE9BD9B310}"/>
    <cellStyle name="20% - Accent3 3 2 3 2" xfId="7609" hidden="1" xr:uid="{084AE6A6-0B2E-49A5-8B49-CCB617C15B0F}"/>
    <cellStyle name="20% - Accent3 3 2 3 2" xfId="7947" hidden="1" xr:uid="{0B68CA9A-04D6-469A-9E42-8CA9208D4CB3}"/>
    <cellStyle name="20% - Accent3 3 2 3 2" xfId="8284" hidden="1" xr:uid="{D80DECEA-B277-459C-9142-82EC2A287438}"/>
    <cellStyle name="20% - Accent3 3 2 4 2" xfId="417" hidden="1" xr:uid="{BD7A244F-26D5-474A-B08C-1E4DCA44B086}"/>
    <cellStyle name="20% - Accent3 3 2 4 2" xfId="532" hidden="1" xr:uid="{CFC0D597-78FB-4270-BF33-A6E2CD286234}"/>
    <cellStyle name="20% - Accent3 3 2 4 2" xfId="1255" hidden="1" xr:uid="{1C186CEA-BAF4-4DAD-8CA6-B0E9C7A39DA5}"/>
    <cellStyle name="20% - Accent3 3 2 4 2" xfId="1428" hidden="1" xr:uid="{594C655C-CFDB-4E9C-819A-A492A72E4563}"/>
    <cellStyle name="20% - Accent3 3 2 4 2" xfId="1821" hidden="1" xr:uid="{216C511C-2673-44B6-A626-E0998A3B4E7F}"/>
    <cellStyle name="20% - Accent3 3 2 4 2" xfId="1969" hidden="1" xr:uid="{9D817750-291F-413E-A3FA-C940243CBA95}"/>
    <cellStyle name="20% - Accent3 3 2 4 2" xfId="2307" hidden="1" xr:uid="{28FE642C-239E-49FC-AA12-3888CD2F54A8}"/>
    <cellStyle name="20% - Accent3 3 2 4 2" xfId="2644" hidden="1" xr:uid="{62EB7AAB-D15F-4775-B0ED-D6A5AEC51BDE}"/>
    <cellStyle name="20% - Accent3 3 2 4 2" xfId="3220" hidden="1" xr:uid="{C5AA4C87-8EFB-4C41-AC39-24DD5EAB6D7D}"/>
    <cellStyle name="20% - Accent3 3 2 4 2" xfId="3335" hidden="1" xr:uid="{6F0FBEFD-D7F1-4C5A-AC10-2861F3DFCD91}"/>
    <cellStyle name="20% - Accent3 3 2 4 2" xfId="4058" hidden="1" xr:uid="{5C724D24-F7F1-4836-B6F1-52A9683A73BA}"/>
    <cellStyle name="20% - Accent3 3 2 4 2" xfId="4231" hidden="1" xr:uid="{C8F43C78-B061-4B06-9EDF-DBF43AA73EDE}"/>
    <cellStyle name="20% - Accent3 3 2 4 2" xfId="4624" hidden="1" xr:uid="{6E8D4FC8-4891-4F4A-9DAB-3DF3736A2867}"/>
    <cellStyle name="20% - Accent3 3 2 4 2" xfId="4772" hidden="1" xr:uid="{4FB7955A-857B-4922-B1A2-2B7CF5639C8F}"/>
    <cellStyle name="20% - Accent3 3 2 4 2" xfId="5110" hidden="1" xr:uid="{365DC86A-886B-4C7B-9ACF-DA7B31C1E185}"/>
    <cellStyle name="20% - Accent3 3 2 4 2" xfId="5447" hidden="1" xr:uid="{768009CA-8FAE-4EEB-BEC8-86DFBD61CF6A}"/>
    <cellStyle name="20% - Accent3 3 2 4 2" xfId="6012" hidden="1" xr:uid="{46D5F355-E9A1-4118-ABDE-ECC361B8F9AD}"/>
    <cellStyle name="20% - Accent3 3 2 4 2" xfId="6127" hidden="1" xr:uid="{746A5D3D-7998-42D5-B532-40C1DEDD858F}"/>
    <cellStyle name="20% - Accent3 3 2 4 2" xfId="6850" hidden="1" xr:uid="{0EEA7B7C-B09C-494A-A836-BDBA26CF5B37}"/>
    <cellStyle name="20% - Accent3 3 2 4 2" xfId="7023" hidden="1" xr:uid="{39449348-F26C-4C34-B06D-AC2D320DFD13}"/>
    <cellStyle name="20% - Accent3 3 2 4 2" xfId="7416" hidden="1" xr:uid="{3308F49E-E6B4-4E57-8F99-988FAEA1E0BE}"/>
    <cellStyle name="20% - Accent3 3 2 4 2" xfId="7564" hidden="1" xr:uid="{B9F33196-7EEE-4817-9FAF-657D2F981D3F}"/>
    <cellStyle name="20% - Accent3 3 2 4 2" xfId="7902" hidden="1" xr:uid="{3DA5C375-255A-4995-A491-71CADC90A9AD}"/>
    <cellStyle name="20% - Accent3 3 2 4 2" xfId="8239" hidden="1" xr:uid="{14ED23C4-52EF-4C70-AE32-437A4D7BEFA9}"/>
    <cellStyle name="20% - Accent3 3 3 3 2" xfId="416" hidden="1" xr:uid="{D5091462-F672-43E3-8CF8-271DD7B81D7E}"/>
    <cellStyle name="20% - Accent3 3 3 3 2" xfId="531" hidden="1" xr:uid="{C85425FE-3C3E-4A1E-AC46-C02893FE7EB3}"/>
    <cellStyle name="20% - Accent3 3 3 3 2" xfId="1254" hidden="1" xr:uid="{0858A7EA-94A1-4641-92FA-59710822DB20}"/>
    <cellStyle name="20% - Accent3 3 3 3 2" xfId="1427" hidden="1" xr:uid="{3654DD04-B8AE-425D-8503-1F116AB99EC2}"/>
    <cellStyle name="20% - Accent3 3 3 3 2" xfId="1820" hidden="1" xr:uid="{269A25B6-0519-4C8E-81A3-5FCD81CDF810}"/>
    <cellStyle name="20% - Accent3 3 3 3 2" xfId="1968" hidden="1" xr:uid="{00FCA107-2D73-4972-9517-28B91C2EB9E7}"/>
    <cellStyle name="20% - Accent3 3 3 3 2" xfId="2306" hidden="1" xr:uid="{9CDC63DE-C89B-42CF-AAE4-2ABC525E6621}"/>
    <cellStyle name="20% - Accent3 3 3 3 2" xfId="2643" hidden="1" xr:uid="{B57BDA97-74AD-4EFD-AEBD-B44E882989D8}"/>
    <cellStyle name="20% - Accent3 3 3 3 2" xfId="3219" hidden="1" xr:uid="{11E42602-50F4-499B-AEF5-689B85D9E755}"/>
    <cellStyle name="20% - Accent3 3 3 3 2" xfId="3334" hidden="1" xr:uid="{7A8EC88B-E7D9-4980-89E2-BAEB7A715A5A}"/>
    <cellStyle name="20% - Accent3 3 3 3 2" xfId="4057" hidden="1" xr:uid="{9E4A6A5B-CF9D-458E-81F4-524DD4BE2BE1}"/>
    <cellStyle name="20% - Accent3 3 3 3 2" xfId="4230" hidden="1" xr:uid="{754FE108-7C47-45F0-B6A5-4C65E689965A}"/>
    <cellStyle name="20% - Accent3 3 3 3 2" xfId="4623" hidden="1" xr:uid="{E964FB70-09E4-4697-98B6-5C478D420553}"/>
    <cellStyle name="20% - Accent3 3 3 3 2" xfId="4771" hidden="1" xr:uid="{555B87F2-100A-456E-A126-057EAF221A3E}"/>
    <cellStyle name="20% - Accent3 3 3 3 2" xfId="5109" hidden="1" xr:uid="{FEBD2401-30E2-4456-BF21-8D408D6E4B1D}"/>
    <cellStyle name="20% - Accent3 3 3 3 2" xfId="5446" hidden="1" xr:uid="{8A2318C0-8632-49B5-B792-D3579082E299}"/>
    <cellStyle name="20% - Accent3 3 3 3 2" xfId="6011" hidden="1" xr:uid="{8EEF5BAD-663C-4CE8-931F-2695724C1803}"/>
    <cellStyle name="20% - Accent3 3 3 3 2" xfId="6126" hidden="1" xr:uid="{A46FE5B2-9065-4441-A4C0-CE67D6162AD2}"/>
    <cellStyle name="20% - Accent3 3 3 3 2" xfId="6849" hidden="1" xr:uid="{270DA796-13B3-4979-8D2F-C20E37C99B96}"/>
    <cellStyle name="20% - Accent3 3 3 3 2" xfId="7022" hidden="1" xr:uid="{0800A0FC-80BF-437E-8DA3-F3AAEF2E7B43}"/>
    <cellStyle name="20% - Accent3 3 3 3 2" xfId="7415" hidden="1" xr:uid="{4B154B18-DA1B-47FF-94CD-11708D835B1E}"/>
    <cellStyle name="20% - Accent3 3 3 3 2" xfId="7563" hidden="1" xr:uid="{D1A43760-00A4-448E-A5C5-E5E4029FEE23}"/>
    <cellStyle name="20% - Accent3 3 3 3 2" xfId="7901" hidden="1" xr:uid="{246B2B46-D67A-433B-8F91-6A2BAA7AFEDA}"/>
    <cellStyle name="20% - Accent3 3 3 3 2" xfId="8238" hidden="1" xr:uid="{3DAA5540-403C-44A5-94C9-C4C0F882A0BD}"/>
    <cellStyle name="20% - Accent3 4 2 3 2" xfId="463" hidden="1" xr:uid="{95DA4502-570F-4BB6-8C67-5AF278CC67E4}"/>
    <cellStyle name="20% - Accent3 4 2 3 2" xfId="578" hidden="1" xr:uid="{7AE1622A-B5A2-4722-A5D8-A27B308B0727}"/>
    <cellStyle name="20% - Accent3 4 2 3 2" xfId="1301" hidden="1" xr:uid="{35BBAAE9-FD0B-435B-9DA9-AF01F0164466}"/>
    <cellStyle name="20% - Accent3 4 2 3 2" xfId="1474" hidden="1" xr:uid="{71A98660-E67E-480C-A70B-E16A92B12F7C}"/>
    <cellStyle name="20% - Accent3 4 2 3 2" xfId="1867" hidden="1" xr:uid="{C9594BC4-BFE8-476D-9E23-48B18FAD02F0}"/>
    <cellStyle name="20% - Accent3 4 2 3 2" xfId="2015" hidden="1" xr:uid="{225FDEDF-69A3-4E89-A778-75C572DC6378}"/>
    <cellStyle name="20% - Accent3 4 2 3 2" xfId="2353" hidden="1" xr:uid="{3D3A7AA8-3687-49BC-9D4F-A8F83BC30E4D}"/>
    <cellStyle name="20% - Accent3 4 2 3 2" xfId="2690" hidden="1" xr:uid="{98B438CD-6F25-4737-83FF-B6D1197E9A93}"/>
    <cellStyle name="20% - Accent3 4 2 3 2" xfId="3266" hidden="1" xr:uid="{B9F2CFE5-B10C-4AF4-AC12-ADE2392D5D53}"/>
    <cellStyle name="20% - Accent3 4 2 3 2" xfId="3381" hidden="1" xr:uid="{3EE04D97-0631-4B09-8794-F2A8E9FEDD31}"/>
    <cellStyle name="20% - Accent3 4 2 3 2" xfId="4104" hidden="1" xr:uid="{60381ACC-53AD-40F3-A88D-C1E1B5C42CD3}"/>
    <cellStyle name="20% - Accent3 4 2 3 2" xfId="4277" hidden="1" xr:uid="{A7AB47A9-301C-4A33-B2F6-1A94DF20B0FA}"/>
    <cellStyle name="20% - Accent3 4 2 3 2" xfId="4670" hidden="1" xr:uid="{1BA8D304-4C79-465F-A1E3-D6F8A6286C4F}"/>
    <cellStyle name="20% - Accent3 4 2 3 2" xfId="4818" hidden="1" xr:uid="{3C6156DB-B51F-4DB9-AE31-B062FA5415F0}"/>
    <cellStyle name="20% - Accent3 4 2 3 2" xfId="5156" hidden="1" xr:uid="{803CC06C-76A8-4565-9385-19618A08B3D6}"/>
    <cellStyle name="20% - Accent3 4 2 3 2" xfId="5493" hidden="1" xr:uid="{31D1BBB6-38C5-4673-914E-8B84D7D677FD}"/>
    <cellStyle name="20% - Accent3 4 2 3 2" xfId="6058" hidden="1" xr:uid="{13C1C6FA-C900-4D39-9C75-FFE34F5D08A2}"/>
    <cellStyle name="20% - Accent3 4 2 3 2" xfId="6173" hidden="1" xr:uid="{9DAB25B1-A503-417D-B2F6-7B0480F8F1BC}"/>
    <cellStyle name="20% - Accent3 4 2 3 2" xfId="6896" hidden="1" xr:uid="{F8A3FC61-6973-447E-A6E4-F0BBE5222215}"/>
    <cellStyle name="20% - Accent3 4 2 3 2" xfId="7069" hidden="1" xr:uid="{3CA0FC40-20C8-4513-B38A-977A1498F414}"/>
    <cellStyle name="20% - Accent3 4 2 3 2" xfId="7462" hidden="1" xr:uid="{E369F366-5508-4DF1-8BDA-04A57B7C784F}"/>
    <cellStyle name="20% - Accent3 4 2 3 2" xfId="7610" hidden="1" xr:uid="{45C04283-9406-49D9-A9F9-5FFB96A4FE1A}"/>
    <cellStyle name="20% - Accent3 4 2 3 2" xfId="7948" hidden="1" xr:uid="{A9AD4A32-087D-4F5D-8B21-A58B58845C2C}"/>
    <cellStyle name="20% - Accent3 4 2 3 2" xfId="8285" hidden="1" xr:uid="{A144A49D-D0B4-41DC-B759-18FC88CAB416}"/>
    <cellStyle name="20% - Accent3 4 2 4 2" xfId="419" hidden="1" xr:uid="{F270E9BE-D0E8-4A3A-8BBF-37668F365204}"/>
    <cellStyle name="20% - Accent3 4 2 4 2" xfId="534" hidden="1" xr:uid="{725F958E-28A6-423C-A2C2-4594D93725B7}"/>
    <cellStyle name="20% - Accent3 4 2 4 2" xfId="1257" hidden="1" xr:uid="{A5F7DF31-324B-4B9A-BDB2-038C1190018D}"/>
    <cellStyle name="20% - Accent3 4 2 4 2" xfId="1430" hidden="1" xr:uid="{B2F8E423-EDCD-4BDE-9A68-C5C1100E6A4F}"/>
    <cellStyle name="20% - Accent3 4 2 4 2" xfId="1823" hidden="1" xr:uid="{0D45BAF4-A90C-4688-AABA-A1AFC8EBD42C}"/>
    <cellStyle name="20% - Accent3 4 2 4 2" xfId="1971" hidden="1" xr:uid="{E114A5E4-02E6-4B6F-AD56-405DD782C497}"/>
    <cellStyle name="20% - Accent3 4 2 4 2" xfId="2309" hidden="1" xr:uid="{9A0D7070-2E81-4ADD-BFA6-5DFD9E9D1AA3}"/>
    <cellStyle name="20% - Accent3 4 2 4 2" xfId="2646" hidden="1" xr:uid="{1F83F585-DEEE-46B2-A34E-2C02D24C7F4C}"/>
    <cellStyle name="20% - Accent3 4 2 4 2" xfId="3222" hidden="1" xr:uid="{94EF1EFC-7F16-481A-A057-AF43F1632D96}"/>
    <cellStyle name="20% - Accent3 4 2 4 2" xfId="3337" hidden="1" xr:uid="{1FFDCB01-2229-4C5A-B6DE-AFAD50501C26}"/>
    <cellStyle name="20% - Accent3 4 2 4 2" xfId="4060" hidden="1" xr:uid="{918FA510-921D-4A5A-8341-2D529D6465FF}"/>
    <cellStyle name="20% - Accent3 4 2 4 2" xfId="4233" hidden="1" xr:uid="{2DDB45C5-0F66-4C53-88F5-5EADC4CA8538}"/>
    <cellStyle name="20% - Accent3 4 2 4 2" xfId="4626" hidden="1" xr:uid="{8EDF1EB0-2B13-436F-8131-B165071B958C}"/>
    <cellStyle name="20% - Accent3 4 2 4 2" xfId="4774" hidden="1" xr:uid="{7EAFB0F2-C475-4103-BAAE-6E229B02A2F7}"/>
    <cellStyle name="20% - Accent3 4 2 4 2" xfId="5112" hidden="1" xr:uid="{FC40540B-53AE-46B8-9472-1091EEA0D3CB}"/>
    <cellStyle name="20% - Accent3 4 2 4 2" xfId="5449" hidden="1" xr:uid="{8E80F40D-4161-48F7-804E-3EB41CA21B45}"/>
    <cellStyle name="20% - Accent3 4 2 4 2" xfId="6014" hidden="1" xr:uid="{83FA9EA9-8605-44BC-A2F8-ED898711998B}"/>
    <cellStyle name="20% - Accent3 4 2 4 2" xfId="6129" hidden="1" xr:uid="{DEACFAC9-B237-4407-8A95-3404B4BA4239}"/>
    <cellStyle name="20% - Accent3 4 2 4 2" xfId="6852" hidden="1" xr:uid="{99B3FC9F-4D31-4254-8502-A566CB949DE3}"/>
    <cellStyle name="20% - Accent3 4 2 4 2" xfId="7025" hidden="1" xr:uid="{BF02F82E-7CE2-4397-9068-CE0519233D95}"/>
    <cellStyle name="20% - Accent3 4 2 4 2" xfId="7418" hidden="1" xr:uid="{CCC0EC5E-0EA6-4F21-940C-5F4AED32897D}"/>
    <cellStyle name="20% - Accent3 4 2 4 2" xfId="7566" hidden="1" xr:uid="{6B451983-92BA-45E6-A3E4-F2F1E7DC36D7}"/>
    <cellStyle name="20% - Accent3 4 2 4 2" xfId="7904" hidden="1" xr:uid="{9C78751C-41F4-4B74-8CFB-B1DAE21F044C}"/>
    <cellStyle name="20% - Accent3 4 2 4 2" xfId="8241" hidden="1" xr:uid="{F0EA1EF7-93B1-4056-A084-666330D65C30}"/>
    <cellStyle name="20% - Accent3 4 3 3 2" xfId="418" hidden="1" xr:uid="{AD6CE333-1C86-4937-B088-59BE24226F50}"/>
    <cellStyle name="20% - Accent3 4 3 3 2" xfId="533" hidden="1" xr:uid="{A722025D-1938-4B1E-8F90-34C92C02A6F2}"/>
    <cellStyle name="20% - Accent3 4 3 3 2" xfId="1256" hidden="1" xr:uid="{3F27C9D5-F414-4E5D-AB32-8A5618EE546B}"/>
    <cellStyle name="20% - Accent3 4 3 3 2" xfId="1429" hidden="1" xr:uid="{63760598-4B7F-4BBF-831A-FE637AA635CA}"/>
    <cellStyle name="20% - Accent3 4 3 3 2" xfId="1822" hidden="1" xr:uid="{EBD168EC-3810-49F3-8C38-1BCB557220E3}"/>
    <cellStyle name="20% - Accent3 4 3 3 2" xfId="1970" hidden="1" xr:uid="{25C147BE-CA5A-4623-8FB2-3F27C8572095}"/>
    <cellStyle name="20% - Accent3 4 3 3 2" xfId="2308" hidden="1" xr:uid="{E7E97E94-DF83-4591-A3CE-AAA8BE2DA851}"/>
    <cellStyle name="20% - Accent3 4 3 3 2" xfId="2645" hidden="1" xr:uid="{0B9133B8-7EE0-4B79-88A3-D5578FE75EAB}"/>
    <cellStyle name="20% - Accent3 4 3 3 2" xfId="3221" hidden="1" xr:uid="{76A0C98F-5369-4C33-9C3E-8299E6C6F4E8}"/>
    <cellStyle name="20% - Accent3 4 3 3 2" xfId="3336" hidden="1" xr:uid="{EF3DE5AD-37B2-41A4-A0E5-30E415C9E829}"/>
    <cellStyle name="20% - Accent3 4 3 3 2" xfId="4059" hidden="1" xr:uid="{DF2D71A6-2365-46C7-863E-3B10F9B0000D}"/>
    <cellStyle name="20% - Accent3 4 3 3 2" xfId="4232" hidden="1" xr:uid="{0EFEBE07-0D55-420C-A1AA-D95AAF0DC5CD}"/>
    <cellStyle name="20% - Accent3 4 3 3 2" xfId="4625" hidden="1" xr:uid="{91E03B13-29E6-454C-A153-136DAB2C4DF9}"/>
    <cellStyle name="20% - Accent3 4 3 3 2" xfId="4773" hidden="1" xr:uid="{102FD48F-F9DA-423B-8360-5EF1AF94CF71}"/>
    <cellStyle name="20% - Accent3 4 3 3 2" xfId="5111" hidden="1" xr:uid="{128554C3-E542-4FE3-B600-531422306152}"/>
    <cellStyle name="20% - Accent3 4 3 3 2" xfId="5448" hidden="1" xr:uid="{E000A869-3182-4A95-8F8F-B597B58F098F}"/>
    <cellStyle name="20% - Accent3 4 3 3 2" xfId="6013" hidden="1" xr:uid="{F104184E-2B2C-4CAE-8B9C-9F1B20253AB7}"/>
    <cellStyle name="20% - Accent3 4 3 3 2" xfId="6128" hidden="1" xr:uid="{4F7DD493-325B-4185-9E06-FECB65BDC498}"/>
    <cellStyle name="20% - Accent3 4 3 3 2" xfId="6851" hidden="1" xr:uid="{B8797297-5606-4ED9-995D-E793EF79E2B2}"/>
    <cellStyle name="20% - Accent3 4 3 3 2" xfId="7024" hidden="1" xr:uid="{83C6CA0F-73E6-4B77-91AB-958EAEAD1CB2}"/>
    <cellStyle name="20% - Accent3 4 3 3 2" xfId="7417" hidden="1" xr:uid="{C73F0522-922C-4DE5-ACDC-82C2454DAC90}"/>
    <cellStyle name="20% - Accent3 4 3 3 2" xfId="7565" hidden="1" xr:uid="{796C5414-8079-459C-93D2-07F9CF1E7F76}"/>
    <cellStyle name="20% - Accent3 4 3 3 2" xfId="7903" hidden="1" xr:uid="{2B7F9850-2E53-4AF3-AB07-8D33E801EF8C}"/>
    <cellStyle name="20% - Accent3 4 3 3 2" xfId="8240" hidden="1" xr:uid="{A544ACEB-1D41-4002-AFC4-2BA8C1F335C1}"/>
    <cellStyle name="20% - Accent3 5 2" xfId="400" hidden="1" xr:uid="{54A35C9B-F1BE-4619-AA4E-8C24176D924A}"/>
    <cellStyle name="20% - Accent3 5 2" xfId="515" hidden="1" xr:uid="{37C50951-2CE8-43B1-866F-16B3644FE3CB}"/>
    <cellStyle name="20% - Accent3 5 2" xfId="1238" hidden="1" xr:uid="{02980027-659D-4403-A751-873E2DB0A190}"/>
    <cellStyle name="20% - Accent3 5 2" xfId="1411" hidden="1" xr:uid="{05880D03-E002-407E-B5CD-DAE13C86F754}"/>
    <cellStyle name="20% - Accent3 5 2" xfId="1804" hidden="1" xr:uid="{522B460F-077B-47EE-A6D0-F1C9F2BA810C}"/>
    <cellStyle name="20% - Accent3 5 2" xfId="1952" hidden="1" xr:uid="{E5119662-BE15-4E54-BC96-E52DB94FCF19}"/>
    <cellStyle name="20% - Accent3 5 2" xfId="2290" hidden="1" xr:uid="{EA039D19-EE41-4261-B742-DB0055779BC8}"/>
    <cellStyle name="20% - Accent3 5 2" xfId="2627" hidden="1" xr:uid="{0FD42D3D-06B9-4132-8E78-4B9B5AC9CAD7}"/>
    <cellStyle name="20% - Accent3 5 2" xfId="3203" hidden="1" xr:uid="{6181344D-4E25-4729-8E45-6789FA5535AF}"/>
    <cellStyle name="20% - Accent3 5 2" xfId="3318" hidden="1" xr:uid="{6146AEAF-DC55-425E-A5EE-DEC5015805B5}"/>
    <cellStyle name="20% - Accent3 5 2" xfId="4041" hidden="1" xr:uid="{5E755FE9-795D-4F9C-9FC6-467597DAE993}"/>
    <cellStyle name="20% - Accent3 5 2" xfId="4214" hidden="1" xr:uid="{2440B10B-88EA-4C9C-864C-A8529202080E}"/>
    <cellStyle name="20% - Accent3 5 2" xfId="4607" hidden="1" xr:uid="{E9EC3EBF-571F-48F9-9024-9676C77505A6}"/>
    <cellStyle name="20% - Accent3 5 2" xfId="4755" hidden="1" xr:uid="{8ECBFDF4-9E58-473F-A12B-949B8842F362}"/>
    <cellStyle name="20% - Accent3 5 2" xfId="5093" hidden="1" xr:uid="{88DA435D-307B-4587-94FF-A3468EF66354}"/>
    <cellStyle name="20% - Accent3 5 2" xfId="5430" hidden="1" xr:uid="{A3235029-200E-4782-8957-953E27095CA5}"/>
    <cellStyle name="20% - Accent3 5 2" xfId="5995" hidden="1" xr:uid="{4FC6E679-4DCF-4759-83A3-021C227CE5D9}"/>
    <cellStyle name="20% - Accent3 5 2" xfId="6110" hidden="1" xr:uid="{2A20A149-1DD5-4167-BC5A-6EBD3A85CAF9}"/>
    <cellStyle name="20% - Accent3 5 2" xfId="6833" hidden="1" xr:uid="{D031147C-2CAE-4C5B-A36E-14AFABB920EF}"/>
    <cellStyle name="20% - Accent3 5 2" xfId="7006" hidden="1" xr:uid="{15288869-1376-4229-9190-1805AD6275AA}"/>
    <cellStyle name="20% - Accent3 5 2" xfId="7399" hidden="1" xr:uid="{87C4AC43-72D9-4E70-8CB2-53214D5982DA}"/>
    <cellStyle name="20% - Accent3 5 2" xfId="7547" hidden="1" xr:uid="{AFC37D15-A4CE-45B5-A9B1-19750BA5EBDE}"/>
    <cellStyle name="20% - Accent3 5 2" xfId="7885" hidden="1" xr:uid="{AD5B3B14-5104-4215-AC6B-495CFCD786BF}"/>
    <cellStyle name="20% - Accent3 5 2" xfId="8222" hidden="1" xr:uid="{3FC729E9-BB66-4F5A-8EA0-C33F8657E310}"/>
    <cellStyle name="20% - Accent3 7" xfId="77" hidden="1" xr:uid="{D024D56B-E8F2-4BC1-B337-D6D682B3B2A8}"/>
    <cellStyle name="20% - Accent3 7" xfId="154" hidden="1" xr:uid="{C87B84F5-7E43-45FA-BA03-9DFC599F2C2B}"/>
    <cellStyle name="20% - Accent3 7" xfId="232" hidden="1" xr:uid="{B73E511D-D098-4D91-89CE-64BAE9DC72C7}"/>
    <cellStyle name="20% - Accent3 7" xfId="310" hidden="1" xr:uid="{7456C4E4-03E5-470F-A539-EB9533593B29}"/>
    <cellStyle name="20% - Accent3 7" xfId="892" hidden="1" xr:uid="{876A72A8-4F67-4BE2-8065-E482F18A2020}"/>
    <cellStyle name="20% - Accent3 7" xfId="971" hidden="1" xr:uid="{C2FAD008-2F39-41BE-8D59-4C86E684E01A}"/>
    <cellStyle name="20% - Accent3 7" xfId="1049" hidden="1" xr:uid="{4524C18E-21F3-4D93-92ED-3E81D057535E}"/>
    <cellStyle name="20% - Accent3 7" xfId="882" hidden="1" xr:uid="{B23DC2C6-370B-46B5-A688-3A8649BAE663}"/>
    <cellStyle name="20% - Accent3 7" xfId="1136" hidden="1" xr:uid="{0E4DE9A9-C43E-4602-9461-8CF4651442DF}"/>
    <cellStyle name="20% - Accent3 7" xfId="744" hidden="1" xr:uid="{3855C0C0-DB33-4CFF-BA86-13E0D1BC2E3E}"/>
    <cellStyle name="20% - Accent3 7" xfId="1142" hidden="1" xr:uid="{617FAEB8-4096-4030-B9DF-4D7F9C882A08}"/>
    <cellStyle name="20% - Accent3 7" xfId="1566" hidden="1" xr:uid="{5A1A491F-EE61-4FA1-ACC3-52393FDC403C}"/>
    <cellStyle name="20% - Accent3 7" xfId="1644" hidden="1" xr:uid="{6EAF56C2-8F77-4740-A290-A2F7B7565A18}"/>
    <cellStyle name="20% - Accent3 7" xfId="1366" hidden="1" xr:uid="{11DD4A05-CC94-4ECA-BB9F-CA9B5A9D7804}"/>
    <cellStyle name="20% - Accent3 7" xfId="1725" hidden="1" xr:uid="{59CA9F62-09BD-4215-A16B-8CFD55FB4FCB}"/>
    <cellStyle name="20% - Accent3 7" xfId="680" hidden="1" xr:uid="{D30B3F0E-C408-403F-8520-C24A41F1AACB}"/>
    <cellStyle name="20% - Accent3 7" xfId="1730" hidden="1" xr:uid="{4E6D311F-5801-472C-ACAC-DE8E5DE8EED1}"/>
    <cellStyle name="20% - Accent3 7" xfId="2098" hidden="1" xr:uid="{4B17B4FC-0865-4988-86C2-C78F1FCBA028}"/>
    <cellStyle name="20% - Accent3 7" xfId="2176" hidden="1" xr:uid="{15B93B24-24A3-4899-B2F5-BFE6185F44F8}"/>
    <cellStyle name="20% - Accent3 7" xfId="741" hidden="1" xr:uid="{2DD73F29-10A9-43B5-8189-9E8DA423033A}"/>
    <cellStyle name="20% - Accent3 7" xfId="2435" hidden="1" xr:uid="{A2CE690D-F1F5-4424-BB3E-137A49852DD1}"/>
    <cellStyle name="20% - Accent3 7" xfId="2513" hidden="1" xr:uid="{5CD8D0BD-C480-4615-BC64-691AF5400A3D}"/>
    <cellStyle name="20% - Accent3 7" xfId="1927" hidden="1" xr:uid="{C13385ED-B519-4599-AC0B-A31422A6868A}"/>
    <cellStyle name="20% - Accent3 7" xfId="2772" hidden="1" xr:uid="{1F0B30DA-DA52-4CAB-BD88-9B8B1B2EA6B8}"/>
    <cellStyle name="20% - Accent3 7" xfId="2880" hidden="1" xr:uid="{6E257DC7-765F-4757-A89A-56110A8AEA0F}"/>
    <cellStyle name="20% - Accent3 7" xfId="2957" hidden="1" xr:uid="{D33A95A7-11C4-4C82-8FD1-9EEA6849AFD2}"/>
    <cellStyle name="20% - Accent3 7" xfId="3035" hidden="1" xr:uid="{D7590DEA-8EA1-451B-BB19-4D4714C85BBA}"/>
    <cellStyle name="20% - Accent3 7" xfId="3113" hidden="1" xr:uid="{0C591C76-098C-4EB3-92B6-DEE067BD9EB6}"/>
    <cellStyle name="20% - Accent3 7" xfId="3695" hidden="1" xr:uid="{E1F3F86B-B878-4294-B82A-342D77C4C944}"/>
    <cellStyle name="20% - Accent3 7" xfId="3774" hidden="1" xr:uid="{3CD716F4-E1BB-45E1-B471-DE3395EC42D3}"/>
    <cellStyle name="20% - Accent3 7" xfId="3852" hidden="1" xr:uid="{D69B36D7-51A0-4866-A0A7-71E9D626A6A5}"/>
    <cellStyle name="20% - Accent3 7" xfId="3685" hidden="1" xr:uid="{1A267665-44F2-4A9F-9556-24A2B316A10B}"/>
    <cellStyle name="20% - Accent3 7" xfId="3939" hidden="1" xr:uid="{49AB8ED1-129A-479C-AFBB-3EB696DB0548}"/>
    <cellStyle name="20% - Accent3 7" xfId="3547" hidden="1" xr:uid="{37D87BEF-ED7F-4489-B4FF-83289F0BE55A}"/>
    <cellStyle name="20% - Accent3 7" xfId="3945" hidden="1" xr:uid="{FF873CCC-459E-4D17-A294-6D663AA93095}"/>
    <cellStyle name="20% - Accent3 7" xfId="4369" hidden="1" xr:uid="{49EFB9F3-3E0B-48F9-814E-0B7AC5312D32}"/>
    <cellStyle name="20% - Accent3 7" xfId="4447" hidden="1" xr:uid="{7D52BB9E-3AB0-4490-8FBA-EC380F7910E2}"/>
    <cellStyle name="20% - Accent3 7" xfId="4169" hidden="1" xr:uid="{A8240414-EAA9-4B79-AC60-7498862C1B08}"/>
    <cellStyle name="20% - Accent3 7" xfId="4528" hidden="1" xr:uid="{174762B7-E8B9-48C1-B1F0-9BAF1F97AFC2}"/>
    <cellStyle name="20% - Accent3 7" xfId="3483" hidden="1" xr:uid="{F4A9995C-303E-46C5-BA35-E79550232D11}"/>
    <cellStyle name="20% - Accent3 7" xfId="4533" hidden="1" xr:uid="{1FE6B992-68C0-486F-9814-099D20C829DF}"/>
    <cellStyle name="20% - Accent3 7" xfId="4901" hidden="1" xr:uid="{EE7AA451-D772-4CD0-993C-D8063DAB17BB}"/>
    <cellStyle name="20% - Accent3 7" xfId="4979" hidden="1" xr:uid="{BD0E5BE4-7AA0-4B2C-A67B-2FDFCB6E5151}"/>
    <cellStyle name="20% - Accent3 7" xfId="3544" hidden="1" xr:uid="{FBD35999-8332-4DE3-9A6E-8173FAF233B8}"/>
    <cellStyle name="20% - Accent3 7" xfId="5238" hidden="1" xr:uid="{AF616E81-1D44-49D0-A4EC-550DDEE84D4E}"/>
    <cellStyle name="20% - Accent3 7" xfId="5316" hidden="1" xr:uid="{E66991BB-A65D-4AE1-A0AA-F17AB7EB992A}"/>
    <cellStyle name="20% - Accent3 7" xfId="4730" hidden="1" xr:uid="{5A81F77C-8D65-4522-87C3-51BC501B8574}"/>
    <cellStyle name="20% - Accent3 7" xfId="5575" hidden="1" xr:uid="{FF796977-BCB1-4550-B4A5-4171DC8A8B1C}"/>
    <cellStyle name="20% - Accent3 7" xfId="5672" hidden="1" xr:uid="{8B74E75F-D6E5-4574-82E3-039A9DFE775B}"/>
    <cellStyle name="20% - Accent3 7" xfId="5749" hidden="1" xr:uid="{BBB69959-0DAF-4223-B103-A0811EEC423B}"/>
    <cellStyle name="20% - Accent3 7" xfId="5827" hidden="1" xr:uid="{1A7AF3C1-5594-4B20-B7D3-88CB84500631}"/>
    <cellStyle name="20% - Accent3 7" xfId="5905" hidden="1" xr:uid="{4A120D53-4D8F-46A5-A9E5-C3508B0C3FE9}"/>
    <cellStyle name="20% - Accent3 7" xfId="6487" hidden="1" xr:uid="{C2AED73E-DCED-4701-BD28-DCBAE4574E3B}"/>
    <cellStyle name="20% - Accent3 7" xfId="6566" hidden="1" xr:uid="{D29DFD77-DDDC-4EE2-96D5-6E995E462ADE}"/>
    <cellStyle name="20% - Accent3 7" xfId="6644" hidden="1" xr:uid="{89B5E4E3-E17D-48F3-9280-E1A8F7E8714D}"/>
    <cellStyle name="20% - Accent3 7" xfId="6477" hidden="1" xr:uid="{71A2EC53-C85B-4A0C-BD58-2B52C2A1191D}"/>
    <cellStyle name="20% - Accent3 7" xfId="6731" hidden="1" xr:uid="{404EBBA4-46F7-4834-98B9-C142E02EDDC0}"/>
    <cellStyle name="20% - Accent3 7" xfId="6339" hidden="1" xr:uid="{599D6EDD-4E4F-4D10-AB7B-761C05B060E0}"/>
    <cellStyle name="20% - Accent3 7" xfId="6737" hidden="1" xr:uid="{1A80EC9A-EA48-45A3-AC00-242D9806C3EE}"/>
    <cellStyle name="20% - Accent3 7" xfId="7161" hidden="1" xr:uid="{598944C1-3F3A-4299-B835-0164F232E8B8}"/>
    <cellStyle name="20% - Accent3 7" xfId="7239" hidden="1" xr:uid="{BEA8B677-F5A0-4F9D-95CA-21F4C8F7A98B}"/>
    <cellStyle name="20% - Accent3 7" xfId="6961" hidden="1" xr:uid="{A9DA7859-9BF4-464C-BF55-0EBD6C1D31BF}"/>
    <cellStyle name="20% - Accent3 7" xfId="7320" hidden="1" xr:uid="{4D8392DC-E447-46AF-B5AD-A8AF272295F3}"/>
    <cellStyle name="20% - Accent3 7" xfId="6275" hidden="1" xr:uid="{C09FE0F1-04BA-4283-A66F-2DE7F06F52AE}"/>
    <cellStyle name="20% - Accent3 7" xfId="7325" hidden="1" xr:uid="{C3B5B240-4D0F-4B7C-B35E-30FC86D23C09}"/>
    <cellStyle name="20% - Accent3 7" xfId="7693" hidden="1" xr:uid="{7AB394A6-09BA-47DB-B5F5-51A78B03E777}"/>
    <cellStyle name="20% - Accent3 7" xfId="7771" hidden="1" xr:uid="{F2A62349-E4E0-40B5-A0C8-C36B0040E62D}"/>
    <cellStyle name="20% - Accent3 7" xfId="6336" hidden="1" xr:uid="{70FB56F8-672D-414A-A0A8-A16ABEC0DC77}"/>
    <cellStyle name="20% - Accent3 7" xfId="8030" hidden="1" xr:uid="{FF8CEB5B-F5ED-4368-B74B-43532DAB5535}"/>
    <cellStyle name="20% - Accent3 7" xfId="8108" hidden="1" xr:uid="{91C1F126-B52E-475E-A8B4-706CB88D5497}"/>
    <cellStyle name="20% - Accent3 7" xfId="7522" hidden="1" xr:uid="{59910215-B094-4F6F-9464-7BCDB5E4957F}"/>
    <cellStyle name="20% - Accent3 7" xfId="8367" hidden="1" xr:uid="{19D50E42-E333-4ECF-AD00-52427932891B}"/>
    <cellStyle name="20% - Accent3 8" xfId="93" hidden="1" xr:uid="{1F0EC35B-FD63-42A0-8120-C40320DD45FA}"/>
    <cellStyle name="20% - Accent3 8" xfId="160" hidden="1" xr:uid="{92AF7677-28B3-4EF7-8863-B98742F72C89}"/>
    <cellStyle name="20% - Accent3 8" xfId="238" hidden="1" xr:uid="{2C9FD546-A8B7-4761-9070-7F71DCD8AB9B}"/>
    <cellStyle name="20% - Accent3 8" xfId="316" hidden="1" xr:uid="{40AF2119-A7AB-45DE-ACD6-694DEF7DE02B}"/>
    <cellStyle name="20% - Accent3 8" xfId="898" hidden="1" xr:uid="{06BE950E-CDE7-410A-BE95-556EFA2FEB08}"/>
    <cellStyle name="20% - Accent3 8" xfId="977" hidden="1" xr:uid="{6A6F4AC1-7926-4595-ADE4-33DF06241C89}"/>
    <cellStyle name="20% - Accent3 8" xfId="1056" hidden="1" xr:uid="{D4FEB229-DA03-4AD1-A97B-C5F3B6B420EE}"/>
    <cellStyle name="20% - Accent3 8" xfId="863" hidden="1" xr:uid="{101AF75C-9266-433B-BE8D-A4C5794D812C}"/>
    <cellStyle name="20% - Accent3 8" xfId="1160" hidden="1" xr:uid="{C9B6F918-5747-4597-ABE8-59D219D03EF1}"/>
    <cellStyle name="20% - Accent3 8" xfId="601" hidden="1" xr:uid="{76E83E28-B387-4E05-8D62-8C1FB4A6B621}"/>
    <cellStyle name="20% - Accent3 8" xfId="1504" hidden="1" xr:uid="{1FB6D3C2-8F39-49FA-9ABC-C94683E8BC9C}"/>
    <cellStyle name="20% - Accent3 8" xfId="1572" hidden="1" xr:uid="{3504B50C-2732-4438-A0D8-560A2201BD44}"/>
    <cellStyle name="20% - Accent3 8" xfId="1650" hidden="1" xr:uid="{2E8CBEB8-2AA7-41DB-89A0-A092161482CC}"/>
    <cellStyle name="20% - Accent3 8" xfId="1133" hidden="1" xr:uid="{67A84B92-CBE0-4BA0-B1B9-D4D22C710B1C}"/>
    <cellStyle name="20% - Accent3 8" xfId="1744" hidden="1" xr:uid="{34400959-3D2D-4464-9F51-67827EB36CE1}"/>
    <cellStyle name="20% - Accent3 8" xfId="880" hidden="1" xr:uid="{CB583792-E339-4F8A-88C7-75B489B87E83}"/>
    <cellStyle name="20% - Accent3 8" xfId="2037" hidden="1" xr:uid="{6058D443-2F03-4E39-8046-E7367FB7842F}"/>
    <cellStyle name="20% - Accent3 8" xfId="2104" hidden="1" xr:uid="{E937FB26-69B7-4CD3-84AD-130C8B367021}"/>
    <cellStyle name="20% - Accent3 8" xfId="2182" hidden="1" xr:uid="{A9ACD4E3-C2DB-484A-9652-3006D4649F6B}"/>
    <cellStyle name="20% - Accent3 8" xfId="2374" hidden="1" xr:uid="{8CFE8448-0CB6-493C-844B-256A392D9957}"/>
    <cellStyle name="20% - Accent3 8" xfId="2441" hidden="1" xr:uid="{A2D893FA-87DB-4331-8700-284EACBDB215}"/>
    <cellStyle name="20% - Accent3 8" xfId="2519" hidden="1" xr:uid="{A2261819-76B3-4917-9C98-99C8AC87D7E8}"/>
    <cellStyle name="20% - Accent3 8" xfId="2711" hidden="1" xr:uid="{0BA75577-D4D4-475B-8940-4D70DECCE656}"/>
    <cellStyle name="20% - Accent3 8" xfId="2778" hidden="1" xr:uid="{B1FA79F9-33F2-49DA-A359-42968686920C}"/>
    <cellStyle name="20% - Accent3 8" xfId="2896" hidden="1" xr:uid="{D141B18A-A242-4E00-9201-C98AD087D3A0}"/>
    <cellStyle name="20% - Accent3 8" xfId="2963" hidden="1" xr:uid="{2F44CCC7-E5FB-44F5-A613-4234076EDDFF}"/>
    <cellStyle name="20% - Accent3 8" xfId="3041" hidden="1" xr:uid="{7DA84914-BB54-437B-9564-759C3DE8D741}"/>
    <cellStyle name="20% - Accent3 8" xfId="3119" hidden="1" xr:uid="{0EB6F2CB-3BB8-4242-AA3B-159F431D3E78}"/>
    <cellStyle name="20% - Accent3 8" xfId="3701" hidden="1" xr:uid="{491E509D-E81F-48F8-B22C-3426FBC4EA45}"/>
    <cellStyle name="20% - Accent3 8" xfId="3780" hidden="1" xr:uid="{A0422C09-5C68-4507-B77C-E7178758D1CC}"/>
    <cellStyle name="20% - Accent3 8" xfId="3859" hidden="1" xr:uid="{550F4565-4C01-4931-B0C1-27D1E2D352CF}"/>
    <cellStyle name="20% - Accent3 8" xfId="3666" hidden="1" xr:uid="{033C99D5-EE65-4E48-91F9-E26B53868414}"/>
    <cellStyle name="20% - Accent3 8" xfId="3963" hidden="1" xr:uid="{629AC9D5-F69F-4C31-B74D-D003E447949C}"/>
    <cellStyle name="20% - Accent3 8" xfId="3404" hidden="1" xr:uid="{3F6176C2-A569-492C-8AB3-ABEF3C36471A}"/>
    <cellStyle name="20% - Accent3 8" xfId="4307" hidden="1" xr:uid="{E706EBA2-6F7D-4ED9-981B-2C71738B3B8B}"/>
    <cellStyle name="20% - Accent3 8" xfId="4375" hidden="1" xr:uid="{EB088B64-2924-470E-BEFB-EF2D1696FCD5}"/>
    <cellStyle name="20% - Accent3 8" xfId="4453" hidden="1" xr:uid="{90C5EFE8-C531-4892-85E5-B0F9ADBCC654}"/>
    <cellStyle name="20% - Accent3 8" xfId="3936" hidden="1" xr:uid="{0D9ED626-E7BF-4F86-92CA-044ED7795968}"/>
    <cellStyle name="20% - Accent3 8" xfId="4547" hidden="1" xr:uid="{237A8230-6AF3-4899-9F25-03ECDC97A3F9}"/>
    <cellStyle name="20% - Accent3 8" xfId="3683" hidden="1" xr:uid="{FA497288-A99F-4780-A8D8-C2A88317484D}"/>
    <cellStyle name="20% - Accent3 8" xfId="4840" hidden="1" xr:uid="{F058F4DB-1EF5-4FC1-A060-A5670CAC4D42}"/>
    <cellStyle name="20% - Accent3 8" xfId="4907" hidden="1" xr:uid="{F102DEDB-5EB5-4919-9446-DAD26F9D6428}"/>
    <cellStyle name="20% - Accent3 8" xfId="4985" hidden="1" xr:uid="{8C441B66-740A-4845-A8F3-D9975C49F4B3}"/>
    <cellStyle name="20% - Accent3 8" xfId="5177" hidden="1" xr:uid="{8DCC49A9-2736-407E-8920-6843B02BA2C8}"/>
    <cellStyle name="20% - Accent3 8" xfId="5244" hidden="1" xr:uid="{FC943045-DB64-455E-82E8-BF0399096336}"/>
    <cellStyle name="20% - Accent3 8" xfId="5322" hidden="1" xr:uid="{CB9DC982-E83A-4695-8323-AA9952B3CCF6}"/>
    <cellStyle name="20% - Accent3 8" xfId="5514" hidden="1" xr:uid="{81C96DA1-1F09-459F-8D88-054B601F35FF}"/>
    <cellStyle name="20% - Accent3 8" xfId="5581" hidden="1" xr:uid="{84C3E693-30F3-4B70-8220-F50A8D63E3A5}"/>
    <cellStyle name="20% - Accent3 8" xfId="5688" hidden="1" xr:uid="{554F243A-FD8C-4584-BB6B-935BD92E0FB9}"/>
    <cellStyle name="20% - Accent3 8" xfId="5755" hidden="1" xr:uid="{16A78CE5-10B7-48D1-BF54-977B06F61372}"/>
    <cellStyle name="20% - Accent3 8" xfId="5833" hidden="1" xr:uid="{8D428BA2-1E3A-4278-A214-A05DB280E5BB}"/>
    <cellStyle name="20% - Accent3 8" xfId="5911" hidden="1" xr:uid="{85412183-3437-4622-84B3-E51F7E8AA467}"/>
    <cellStyle name="20% - Accent3 8" xfId="6493" hidden="1" xr:uid="{425951CD-1E9A-4C7B-9291-C7A98F84EF7B}"/>
    <cellStyle name="20% - Accent3 8" xfId="6572" hidden="1" xr:uid="{A1A388DB-CB0D-47FB-8F1F-4B30C247EDF4}"/>
    <cellStyle name="20% - Accent3 8" xfId="6651" hidden="1" xr:uid="{0AC7E1DF-7393-439D-BB7C-F5BD2215B9AA}"/>
    <cellStyle name="20% - Accent3 8" xfId="6458" hidden="1" xr:uid="{12086859-201F-453C-8562-714C897E1A86}"/>
    <cellStyle name="20% - Accent3 8" xfId="6755" hidden="1" xr:uid="{B5BFAD28-4F22-42A8-9F30-2D62419B72D0}"/>
    <cellStyle name="20% - Accent3 8" xfId="6196" hidden="1" xr:uid="{4C1D7CE8-9E48-4537-A390-DFB8EA7BF5E5}"/>
    <cellStyle name="20% - Accent3 8" xfId="7099" hidden="1" xr:uid="{49CE0352-8A1C-4D0A-B142-3AD2B56959B4}"/>
    <cellStyle name="20% - Accent3 8" xfId="7167" hidden="1" xr:uid="{26194B61-EC12-4265-8425-D843AC17528D}"/>
    <cellStyle name="20% - Accent3 8" xfId="7245" hidden="1" xr:uid="{3642082F-ECD8-4792-B4A8-A4E91DF072D3}"/>
    <cellStyle name="20% - Accent3 8" xfId="6728" hidden="1" xr:uid="{EBFC903E-08F1-496B-AF3E-0909CA814EE0}"/>
    <cellStyle name="20% - Accent3 8" xfId="7339" hidden="1" xr:uid="{9C8E299B-CF54-4D62-B341-E128DDE50E3E}"/>
    <cellStyle name="20% - Accent3 8" xfId="6475" hidden="1" xr:uid="{49EBA84D-97FE-423A-8E6A-C7502FA74977}"/>
    <cellStyle name="20% - Accent3 8" xfId="7632" hidden="1" xr:uid="{FACBA4CE-5C6D-4FF5-B590-EF06192B0A06}"/>
    <cellStyle name="20% - Accent3 8" xfId="7699" hidden="1" xr:uid="{6FEF5FE7-D3CB-4B0E-A2BB-DABA02533E83}"/>
    <cellStyle name="20% - Accent3 8" xfId="7777" hidden="1" xr:uid="{7ACB30AB-0512-4D17-BF21-10E01AAB3C0E}"/>
    <cellStyle name="20% - Accent3 8" xfId="7969" hidden="1" xr:uid="{9A8C7150-AEE6-4216-A30C-68EDC0EAE42A}"/>
    <cellStyle name="20% - Accent3 8" xfId="8036" hidden="1" xr:uid="{7726A2A7-E3EC-431B-BB03-B3ECBC653336}"/>
    <cellStyle name="20% - Accent3 8" xfId="8114" hidden="1" xr:uid="{E19B673D-7887-478D-AEEF-4946D0E4B635}"/>
    <cellStyle name="20% - Accent3 8" xfId="8306" hidden="1" xr:uid="{4E534C02-C159-424E-8CF2-F0E4ADC4D837}"/>
    <cellStyle name="20% - Accent3 8" xfId="8373" hidden="1" xr:uid="{A6F85E25-E89F-454B-B6F7-4D2044FBC7A6}"/>
    <cellStyle name="20% - Accent3 9" xfId="106" hidden="1" xr:uid="{0C2170C7-4160-4395-A9A3-A79667B80404}"/>
    <cellStyle name="20% - Accent3 9" xfId="180" hidden="1" xr:uid="{0E774E1A-BCED-443E-997E-B5F7C6E6E570}"/>
    <cellStyle name="20% - Accent3 9" xfId="256" hidden="1" xr:uid="{037639D3-7653-492E-887D-72B2959F8A3F}"/>
    <cellStyle name="20% - Accent3 9" xfId="334" hidden="1" xr:uid="{96DEA1A3-3217-4FC4-9F10-3CF242783593}"/>
    <cellStyle name="20% - Accent3 9" xfId="919" hidden="1" xr:uid="{D05F9DFF-97DE-41F2-9496-1E5589A4C36A}"/>
    <cellStyle name="20% - Accent3 9" xfId="995" hidden="1" xr:uid="{9DE48DA9-8EBE-4FCF-8326-25AE467B3337}"/>
    <cellStyle name="20% - Accent3 9" xfId="1074" hidden="1" xr:uid="{95609828-CB0A-4C74-8772-EE51F40EB2F3}"/>
    <cellStyle name="20% - Accent3 9" xfId="1332" hidden="1" xr:uid="{2F0BF44D-1228-4A8B-AECD-30D158A3325A}"/>
    <cellStyle name="20% - Accent3 9" xfId="716" hidden="1" xr:uid="{56C4EA12-E934-4FAB-B817-53F0ED192574}"/>
    <cellStyle name="20% - Accent3 9" xfId="608" hidden="1" xr:uid="{055DA969-990D-4FBB-A1B9-828B4CA65AF4}"/>
    <cellStyle name="20% - Accent3 9" xfId="1514" hidden="1" xr:uid="{F37478D0-BD45-425C-9211-A8E8F6497D94}"/>
    <cellStyle name="20% - Accent3 9" xfId="1590" hidden="1" xr:uid="{B6406797-486D-4104-B2A1-6D2459954E93}"/>
    <cellStyle name="20% - Accent3 9" xfId="1668" hidden="1" xr:uid="{09DB6218-D160-4E34-935E-326B3D1014E3}"/>
    <cellStyle name="20% - Accent3 9" xfId="1892" hidden="1" xr:uid="{C4571B51-BEE2-4C2A-84D3-52A376A7BF6D}"/>
    <cellStyle name="20% - Accent3 9" xfId="747" hidden="1" xr:uid="{8F905BE5-3C9C-4BE2-83F2-8A2A3FB3B07C}"/>
    <cellStyle name="20% - Accent3 9" xfId="854" hidden="1" xr:uid="{0B149DF7-9FFC-4F0C-AE4A-A75302C7B603}"/>
    <cellStyle name="20% - Accent3 9" xfId="2046" hidden="1" xr:uid="{F738678D-60E6-44A1-8C27-D0E55B28287C}"/>
    <cellStyle name="20% - Accent3 9" xfId="2122" hidden="1" xr:uid="{346B2CB0-E3D5-4A9C-8855-D96454B0955B}"/>
    <cellStyle name="20% - Accent3 9" xfId="2200" hidden="1" xr:uid="{9E6FFFA1-971F-4BD1-84D4-08AE79FCFF9A}"/>
    <cellStyle name="20% - Accent3 9" xfId="2383" hidden="1" xr:uid="{D8A3D686-5F47-4FE0-BE8D-1A84976D2427}"/>
    <cellStyle name="20% - Accent3 9" xfId="2459" hidden="1" xr:uid="{54689D6F-D01D-43D7-9874-51853E5C59D9}"/>
    <cellStyle name="20% - Accent3 9" xfId="2537" hidden="1" xr:uid="{A79C9B10-B736-423E-8F5F-7F9A6D66941E}"/>
    <cellStyle name="20% - Accent3 9" xfId="2720" hidden="1" xr:uid="{5FEE39E9-72CE-4980-ACBB-E2AC1C4735F2}"/>
    <cellStyle name="20% - Accent3 9" xfId="2796" hidden="1" xr:uid="{48F2197A-64B8-4B40-8F00-FAC13ADCD342}"/>
    <cellStyle name="20% - Accent3 9" xfId="2909" hidden="1" xr:uid="{1EC05378-820A-41C1-B3F4-E876789C2317}"/>
    <cellStyle name="20% - Accent3 9" xfId="2983" hidden="1" xr:uid="{02FB251F-6261-498B-AD6B-55FB19CF854B}"/>
    <cellStyle name="20% - Accent3 9" xfId="3059" hidden="1" xr:uid="{F73CE17D-1C87-4C51-9965-201F2886C4C1}"/>
    <cellStyle name="20% - Accent3 9" xfId="3137" hidden="1" xr:uid="{A8CB8931-54D3-43FD-9B6C-82C1A227E4D1}"/>
    <cellStyle name="20% - Accent3 9" xfId="3722" hidden="1" xr:uid="{8D13DE81-47C6-4225-BFE2-85E2318AFE01}"/>
    <cellStyle name="20% - Accent3 9" xfId="3798" hidden="1" xr:uid="{13DBB06B-5944-4E4B-84CA-59408AA81A23}"/>
    <cellStyle name="20% - Accent3 9" xfId="3877" hidden="1" xr:uid="{7509495B-D10B-49D5-9F51-40A037358258}"/>
    <cellStyle name="20% - Accent3 9" xfId="4135" hidden="1" xr:uid="{67923B86-7245-4E18-AF6C-C3FA445AC88D}"/>
    <cellStyle name="20% - Accent3 9" xfId="3519" hidden="1" xr:uid="{E5071EB4-D5B4-485A-8FB7-724F05E9C3C2}"/>
    <cellStyle name="20% - Accent3 9" xfId="3411" hidden="1" xr:uid="{A7602B67-0851-4358-8587-E28E84E4C08A}"/>
    <cellStyle name="20% - Accent3 9" xfId="4317" hidden="1" xr:uid="{639C605B-FF76-4C96-BBD4-DFB2A656C2F7}"/>
    <cellStyle name="20% - Accent3 9" xfId="4393" hidden="1" xr:uid="{9D211CC4-9CBD-49C0-B994-AD01A7CCF5FC}"/>
    <cellStyle name="20% - Accent3 9" xfId="4471" hidden="1" xr:uid="{D68C85A0-0468-4133-8C0E-2DDEB2B6F9BB}"/>
    <cellStyle name="20% - Accent3 9" xfId="4695" hidden="1" xr:uid="{C92640A1-05AC-4860-8249-C401B56537E8}"/>
    <cellStyle name="20% - Accent3 9" xfId="3550" hidden="1" xr:uid="{69FE2628-5989-4DF9-8184-6C219503523D}"/>
    <cellStyle name="20% - Accent3 9" xfId="3657" hidden="1" xr:uid="{868C33C4-E3EC-4A27-A472-CA6515504930}"/>
    <cellStyle name="20% - Accent3 9" xfId="4849" hidden="1" xr:uid="{08F6D6DE-065A-46C5-931D-D754DE977793}"/>
    <cellStyle name="20% - Accent3 9" xfId="4925" hidden="1" xr:uid="{CE20FB71-76AB-40AB-8630-1041D77118CA}"/>
    <cellStyle name="20% - Accent3 9" xfId="5003" hidden="1" xr:uid="{B947C7DD-076C-4C11-86AD-A387A858F0BB}"/>
    <cellStyle name="20% - Accent3 9" xfId="5186" hidden="1" xr:uid="{D8082713-AE87-430A-AE77-50385236B76B}"/>
    <cellStyle name="20% - Accent3 9" xfId="5262" hidden="1" xr:uid="{B2E3DDE6-B98A-423C-9D62-CF58C8295AC2}"/>
    <cellStyle name="20% - Accent3 9" xfId="5340" hidden="1" xr:uid="{94F6FE75-99ED-4B67-9B56-3FE8EC5F5F13}"/>
    <cellStyle name="20% - Accent3 9" xfId="5523" hidden="1" xr:uid="{EAEA425F-9E77-4EC8-A199-46198107B153}"/>
    <cellStyle name="20% - Accent3 9" xfId="5599" hidden="1" xr:uid="{8475FE87-401F-4476-ABB7-B6E4B85375CB}"/>
    <cellStyle name="20% - Accent3 9" xfId="5701" hidden="1" xr:uid="{9BE97CDF-DD92-4A75-8DC5-30ACE450BC40}"/>
    <cellStyle name="20% - Accent3 9" xfId="5775" hidden="1" xr:uid="{0E8B9CF3-8387-4BDB-BDED-ADDF43955124}"/>
    <cellStyle name="20% - Accent3 9" xfId="5851" hidden="1" xr:uid="{4EA46224-D017-4957-BC7C-2496A4C68ADA}"/>
    <cellStyle name="20% - Accent3 9" xfId="5929" hidden="1" xr:uid="{F44730C4-5CAC-4825-A9EF-232968A580DE}"/>
    <cellStyle name="20% - Accent3 9" xfId="6514" hidden="1" xr:uid="{86DCC93E-BA45-4389-9FEF-02EBF6AC0D7B}"/>
    <cellStyle name="20% - Accent3 9" xfId="6590" hidden="1" xr:uid="{A124043C-701E-4775-9C72-5D43B0904E7C}"/>
    <cellStyle name="20% - Accent3 9" xfId="6669" hidden="1" xr:uid="{62E00069-B9B2-4B92-B5CC-6E162D384CC4}"/>
    <cellStyle name="20% - Accent3 9" xfId="6927" hidden="1" xr:uid="{5DD22C26-AD67-4CA9-BFA4-913442FB29B2}"/>
    <cellStyle name="20% - Accent3 9" xfId="6311" hidden="1" xr:uid="{8F8F654C-6AD3-471A-A545-44C8B144444D}"/>
    <cellStyle name="20% - Accent3 9" xfId="6203" hidden="1" xr:uid="{B1A66927-8808-49FF-BC70-16111BC61D1F}"/>
    <cellStyle name="20% - Accent3 9" xfId="7109" hidden="1" xr:uid="{CFEC6067-E18D-4D05-ABD8-B224900562C0}"/>
    <cellStyle name="20% - Accent3 9" xfId="7185" hidden="1" xr:uid="{33FD571D-894C-4899-AEC3-C0A55BBB98B6}"/>
    <cellStyle name="20% - Accent3 9" xfId="7263" hidden="1" xr:uid="{44952BFE-F6EB-4192-940B-60EBAD6E2598}"/>
    <cellStyle name="20% - Accent3 9" xfId="7487" hidden="1" xr:uid="{8010509E-559D-45BB-B3B7-386BAB3D1C0B}"/>
    <cellStyle name="20% - Accent3 9" xfId="6342" hidden="1" xr:uid="{4E2A2981-4425-4BCE-AC7A-B274F45E240B}"/>
    <cellStyle name="20% - Accent3 9" xfId="6449" hidden="1" xr:uid="{BACBB051-4395-4AA2-8AEC-3CCD295A51A6}"/>
    <cellStyle name="20% - Accent3 9" xfId="7641" hidden="1" xr:uid="{03B74902-83E3-49F2-9BD8-0962D2AC2AC6}"/>
    <cellStyle name="20% - Accent3 9" xfId="7717" hidden="1" xr:uid="{63475C98-000F-4754-BC66-C5B48D8B2322}"/>
    <cellStyle name="20% - Accent3 9" xfId="7795" hidden="1" xr:uid="{05AB7BC2-76DD-478C-894E-D93A66798C04}"/>
    <cellStyle name="20% - Accent3 9" xfId="7978" hidden="1" xr:uid="{A364D5A7-1046-46B1-974D-1AADAD07720A}"/>
    <cellStyle name="20% - Accent3 9" xfId="8054" hidden="1" xr:uid="{CDD0E6F1-2BDC-4E0B-9DB7-39967CCD45A7}"/>
    <cellStyle name="20% - Accent3 9" xfId="8132" hidden="1" xr:uid="{7B581D3D-B0F5-44DD-8A92-E2BD883FD0F3}"/>
    <cellStyle name="20% - Accent3 9" xfId="8315" hidden="1" xr:uid="{C910EDAA-6556-4F74-A355-10699897B52A}"/>
    <cellStyle name="20% - Accent3 9" xfId="8391" hidden="1" xr:uid="{173B1EB0-06EA-4123-B6ED-F15D534C1F0F}"/>
    <cellStyle name="20% - Accent4" xfId="36" builtinId="42" hidden="1"/>
    <cellStyle name="20% - Accent4 10" xfId="121" hidden="1" xr:uid="{49D855C5-4CA7-45B9-BA5B-2F14DAC0D429}"/>
    <cellStyle name="20% - Accent4 10" xfId="195" hidden="1" xr:uid="{1A33AFC5-DF06-4BA9-AE39-D973DF4C4BEA}"/>
    <cellStyle name="20% - Accent4 10" xfId="271" hidden="1" xr:uid="{218117B9-F609-41F7-8BE5-790ED133A23C}"/>
    <cellStyle name="20% - Accent4 10" xfId="349" hidden="1" xr:uid="{00A285A4-1E03-4EE6-A603-8361B46D49B3}"/>
    <cellStyle name="20% - Accent4 10" xfId="934" hidden="1" xr:uid="{9D5C0244-EA9A-4787-A4C8-0DCD212E5F92}"/>
    <cellStyle name="20% - Accent4 10" xfId="1010" hidden="1" xr:uid="{3840B70E-2F20-4CE8-A7E1-E96A197783AC}"/>
    <cellStyle name="20% - Accent4 10" xfId="1089" hidden="1" xr:uid="{8BEE86ED-A987-4E3F-AB0D-4A359C4A3B3B}"/>
    <cellStyle name="20% - Accent4 10" xfId="675" hidden="1" xr:uid="{8422C158-BF3C-4B0E-9FF9-E0FDA1560208}"/>
    <cellStyle name="20% - Accent4 10" xfId="676" hidden="1" xr:uid="{E25CC865-0C34-4C53-804B-CCA99BE68306}"/>
    <cellStyle name="20% - Accent4 10" xfId="767" hidden="1" xr:uid="{D599AB57-AAD3-44F9-831E-6F8709CF464F}"/>
    <cellStyle name="20% - Accent4 10" xfId="1529" hidden="1" xr:uid="{4E6E6F19-22D0-487A-88B4-5D050A67EA79}"/>
    <cellStyle name="20% - Accent4 10" xfId="1605" hidden="1" xr:uid="{65FCDFB8-9CD2-41AE-B6B0-65DB74D35903}"/>
    <cellStyle name="20% - Accent4 10" xfId="1683" hidden="1" xr:uid="{11899618-E5CA-4880-A195-6222198F3B8F}"/>
    <cellStyle name="20% - Accent4 10" xfId="1357" hidden="1" xr:uid="{BC39321D-2740-437A-A32E-309F1F8248F9}"/>
    <cellStyle name="20% - Accent4 10" xfId="836" hidden="1" xr:uid="{F423EE1B-4E0E-4226-9CA6-E75011A7E3BF}"/>
    <cellStyle name="20% - Accent4 10" xfId="1130" hidden="1" xr:uid="{D736B839-0548-4544-9979-2DFD64323465}"/>
    <cellStyle name="20% - Accent4 10" xfId="2061" hidden="1" xr:uid="{B00FB610-FCE1-4EEF-B707-F7DB7156559D}"/>
    <cellStyle name="20% - Accent4 10" xfId="2137" hidden="1" xr:uid="{261F67DB-81DA-456D-8307-9410BEE32F83}"/>
    <cellStyle name="20% - Accent4 10" xfId="2215" hidden="1" xr:uid="{9E7774BA-3BBE-4BC9-803A-A4742708422A}"/>
    <cellStyle name="20% - Accent4 10" xfId="2398" hidden="1" xr:uid="{902DE8E0-359B-46D2-9A68-CE90D79B49BF}"/>
    <cellStyle name="20% - Accent4 10" xfId="2474" hidden="1" xr:uid="{7045AD1C-15DA-4C03-BCE7-4FFF73A0CD16}"/>
    <cellStyle name="20% - Accent4 10" xfId="2552" hidden="1" xr:uid="{9B93C2B2-99B5-4E53-9145-857BCE00D289}"/>
    <cellStyle name="20% - Accent4 10" xfId="2735" hidden="1" xr:uid="{94C92116-6796-41C6-8D71-AD694D35913F}"/>
    <cellStyle name="20% - Accent4 10" xfId="2811" hidden="1" xr:uid="{AC8B1BF1-7997-401C-8545-86394B59F27A}"/>
    <cellStyle name="20% - Accent4 10" xfId="2924" hidden="1" xr:uid="{5683AE1B-BB51-4120-BBED-9056273F5031}"/>
    <cellStyle name="20% - Accent4 10" xfId="2998" hidden="1" xr:uid="{7F0C2011-7F0C-47FD-A6A8-F9B11FA8EFED}"/>
    <cellStyle name="20% - Accent4 10" xfId="3074" hidden="1" xr:uid="{256F577B-51FD-4F51-9D7F-3DC102506107}"/>
    <cellStyle name="20% - Accent4 10" xfId="3152" hidden="1" xr:uid="{711C192B-9A2A-4CC8-B745-0874E72FE018}"/>
    <cellStyle name="20% - Accent4 10" xfId="3737" hidden="1" xr:uid="{A8DCDA18-F6F8-41F3-93F2-205D213A18FE}"/>
    <cellStyle name="20% - Accent4 10" xfId="3813" hidden="1" xr:uid="{657C8590-E0E1-4010-BFA1-A4FD9C42093B}"/>
    <cellStyle name="20% - Accent4 10" xfId="3892" hidden="1" xr:uid="{30041370-2995-4DF3-B392-620B871ECDCC}"/>
    <cellStyle name="20% - Accent4 10" xfId="3478" hidden="1" xr:uid="{31381149-975A-40D2-B384-E0E9EE654F4C}"/>
    <cellStyle name="20% - Accent4 10" xfId="3479" hidden="1" xr:uid="{72FDF795-C98B-4CD0-B8A7-608F9E8F2F90}"/>
    <cellStyle name="20% - Accent4 10" xfId="3570" hidden="1" xr:uid="{C1502012-546F-41ED-8502-CDF0B16419C1}"/>
    <cellStyle name="20% - Accent4 10" xfId="4332" hidden="1" xr:uid="{849B70E4-42A3-4BDE-A293-E1524ED9841D}"/>
    <cellStyle name="20% - Accent4 10" xfId="4408" hidden="1" xr:uid="{505205D5-C890-4654-A919-DFAAA45A7003}"/>
    <cellStyle name="20% - Accent4 10" xfId="4486" hidden="1" xr:uid="{DF9B3E82-B7B8-4956-8939-EAEA2DF5C282}"/>
    <cellStyle name="20% - Accent4 10" xfId="4160" hidden="1" xr:uid="{489088D4-363D-4A54-9965-FA4100D27FE1}"/>
    <cellStyle name="20% - Accent4 10" xfId="3639" hidden="1" xr:uid="{F382BF69-CC7C-46B3-81D6-122D1BCAEC01}"/>
    <cellStyle name="20% - Accent4 10" xfId="3933" hidden="1" xr:uid="{F0C61A22-E5F3-44DF-924C-7B3CECA87D80}"/>
    <cellStyle name="20% - Accent4 10" xfId="4864" hidden="1" xr:uid="{2B974037-7C52-4EEA-A7DA-E0CFFEB8852A}"/>
    <cellStyle name="20% - Accent4 10" xfId="4940" hidden="1" xr:uid="{B9803992-84C3-4517-8F22-69D52FCAFA67}"/>
    <cellStyle name="20% - Accent4 10" xfId="5018" hidden="1" xr:uid="{36973FB6-73F2-4144-BC69-D09C1E9784C6}"/>
    <cellStyle name="20% - Accent4 10" xfId="5201" hidden="1" xr:uid="{58FA55E4-0D21-40ED-B1E4-B83F81CF0821}"/>
    <cellStyle name="20% - Accent4 10" xfId="5277" hidden="1" xr:uid="{ECCC2A7C-0457-424D-A609-05BF8BB02482}"/>
    <cellStyle name="20% - Accent4 10" xfId="5355" hidden="1" xr:uid="{CD174400-71B7-4C48-8014-E5B8AC17DA50}"/>
    <cellStyle name="20% - Accent4 10" xfId="5538" hidden="1" xr:uid="{350FBEF3-CEB3-4D61-8D00-C8FBEEEE7490}"/>
    <cellStyle name="20% - Accent4 10" xfId="5614" hidden="1" xr:uid="{7F0F46C6-39C4-4D9D-8DE4-0745F229CCC8}"/>
    <cellStyle name="20% - Accent4 10" xfId="5716" hidden="1" xr:uid="{7E105214-1B06-4993-B362-79F23AB6D3E7}"/>
    <cellStyle name="20% - Accent4 10" xfId="5790" hidden="1" xr:uid="{C3A42029-0677-4BE0-B8D4-15F6347A0642}"/>
    <cellStyle name="20% - Accent4 10" xfId="5866" hidden="1" xr:uid="{5468B511-A35F-43E1-8A47-D02912A47538}"/>
    <cellStyle name="20% - Accent4 10" xfId="5944" hidden="1" xr:uid="{EA963405-CD5F-42E8-A962-333786121C98}"/>
    <cellStyle name="20% - Accent4 10" xfId="6529" hidden="1" xr:uid="{12749BC6-58A0-408D-B7FC-79DA07016055}"/>
    <cellStyle name="20% - Accent4 10" xfId="6605" hidden="1" xr:uid="{D3856CA6-1A16-4FF8-B7AF-D0BA0CB34BBF}"/>
    <cellStyle name="20% - Accent4 10" xfId="6684" hidden="1" xr:uid="{5DF20D38-ADCF-47CF-AF85-2B5705131C26}"/>
    <cellStyle name="20% - Accent4 10" xfId="6270" hidden="1" xr:uid="{AD57B9AD-E3EA-41DD-814F-77797E8214F5}"/>
    <cellStyle name="20% - Accent4 10" xfId="6271" hidden="1" xr:uid="{96251025-8781-4936-9831-C6C5F49335EE}"/>
    <cellStyle name="20% - Accent4 10" xfId="6362" hidden="1" xr:uid="{3BFCDC06-17D6-49A3-AC7F-B69F489950B1}"/>
    <cellStyle name="20% - Accent4 10" xfId="7124" hidden="1" xr:uid="{D70622FE-88B2-4CBC-96CF-B6F2FA1DC768}"/>
    <cellStyle name="20% - Accent4 10" xfId="7200" hidden="1" xr:uid="{AB69A4A3-A2DE-427A-A199-EB8A9318A2F3}"/>
    <cellStyle name="20% - Accent4 10" xfId="7278" hidden="1" xr:uid="{6099A5D1-04FC-446B-8ED6-A2E7E2430ABA}"/>
    <cellStyle name="20% - Accent4 10" xfId="6952" hidden="1" xr:uid="{8EE0E3A7-F8B5-492B-A1B1-492120354731}"/>
    <cellStyle name="20% - Accent4 10" xfId="6431" hidden="1" xr:uid="{7D5750F3-B972-49ED-8785-821B39E7AFB4}"/>
    <cellStyle name="20% - Accent4 10" xfId="6725" hidden="1" xr:uid="{6111E769-AB53-4411-B324-0A29742799CA}"/>
    <cellStyle name="20% - Accent4 10" xfId="7656" hidden="1" xr:uid="{AD2B0A27-FC49-4629-85AD-DA079825C9D3}"/>
    <cellStyle name="20% - Accent4 10" xfId="7732" hidden="1" xr:uid="{E54FE3EA-FF37-4067-B82B-EDBE7FF0160D}"/>
    <cellStyle name="20% - Accent4 10" xfId="7810" hidden="1" xr:uid="{BB476265-BBD7-4498-88A0-55EECFDB2B37}"/>
    <cellStyle name="20% - Accent4 10" xfId="7993" hidden="1" xr:uid="{76A967E8-AD4E-4DBD-88F9-8A201DA72FE0}"/>
    <cellStyle name="20% - Accent4 10" xfId="8069" hidden="1" xr:uid="{446586C0-F6E1-4362-8EFE-9B75D3F111EC}"/>
    <cellStyle name="20% - Accent4 10" xfId="8147" hidden="1" xr:uid="{60C387D7-72FD-4957-A541-17E6ECA17E26}"/>
    <cellStyle name="20% - Accent4 10" xfId="8330" hidden="1" xr:uid="{CD0B7FD0-9323-451F-96B7-413B002C399F}"/>
    <cellStyle name="20% - Accent4 10" xfId="8406" hidden="1" xr:uid="{93066067-1200-435E-8DBA-BCA62F72D874}"/>
    <cellStyle name="20% - Accent4 11" xfId="134" hidden="1" xr:uid="{9E9EE9CA-ACD6-45B4-B3AA-391B932FB368}"/>
    <cellStyle name="20% - Accent4 11" xfId="208" hidden="1" xr:uid="{2143210C-BAFA-4388-899B-8220B58FDC7E}"/>
    <cellStyle name="20% - Accent4 11" xfId="284" hidden="1" xr:uid="{F22799E9-17EF-4C53-B3A5-A6EB3A98946C}"/>
    <cellStyle name="20% - Accent4 11" xfId="362" hidden="1" xr:uid="{FB386EB2-7A44-459B-947E-014C3DF26A0F}"/>
    <cellStyle name="20% - Accent4 11" xfId="947" hidden="1" xr:uid="{EADF5C3B-FB52-48A0-B610-BD23CD6D9562}"/>
    <cellStyle name="20% - Accent4 11" xfId="1023" hidden="1" xr:uid="{26C130EC-55CF-450A-9931-0E4BB653AD83}"/>
    <cellStyle name="20% - Accent4 11" xfId="1102" hidden="1" xr:uid="{3FC67FCB-97FC-44FC-A01C-26D44C135458}"/>
    <cellStyle name="20% - Accent4 11" xfId="1328" hidden="1" xr:uid="{6C55C245-619C-41BB-AD35-E3D6A0BBE6B5}"/>
    <cellStyle name="20% - Accent4 11" xfId="832" hidden="1" xr:uid="{33498B2F-421B-465C-8F13-B935CEA2E856}"/>
    <cellStyle name="20% - Accent4 11" xfId="720" hidden="1" xr:uid="{0BBEFCD4-45EE-44F2-9C38-820579163F6C}"/>
    <cellStyle name="20% - Accent4 11" xfId="1542" hidden="1" xr:uid="{0780BD03-FA20-438B-81DE-FDD0774179D1}"/>
    <cellStyle name="20% - Accent4 11" xfId="1618" hidden="1" xr:uid="{C4543405-539A-4EA6-B995-E74C5A32DE44}"/>
    <cellStyle name="20% - Accent4 11" xfId="1696" hidden="1" xr:uid="{18E28DBD-7124-4519-9940-390D122EAC14}"/>
    <cellStyle name="20% - Accent4 11" xfId="1891" hidden="1" xr:uid="{4B861D89-441F-4657-B853-3E3ED4AD612A}"/>
    <cellStyle name="20% - Accent4 11" xfId="1387" hidden="1" xr:uid="{9FF14B4B-E044-4D40-B2F9-A207C8F4CE54}"/>
    <cellStyle name="20% - Accent4 11" xfId="793" hidden="1" xr:uid="{3DE122FF-86DE-4F43-92D3-84223E5D92E6}"/>
    <cellStyle name="20% - Accent4 11" xfId="2074" hidden="1" xr:uid="{07065F07-DFBB-446F-A50A-A18F57A59254}"/>
    <cellStyle name="20% - Accent4 11" xfId="2150" hidden="1" xr:uid="{25DBCEF2-1D77-48DF-8054-D85F405A17F6}"/>
    <cellStyle name="20% - Accent4 11" xfId="2228" hidden="1" xr:uid="{5D0ACE94-3FF1-4441-8046-AD0EC9A47744}"/>
    <cellStyle name="20% - Accent4 11" xfId="2411" hidden="1" xr:uid="{64A959D2-E8B1-4058-B827-E18E970EA27E}"/>
    <cellStyle name="20% - Accent4 11" xfId="2487" hidden="1" xr:uid="{4965531B-623C-44FF-B502-4F97CE7C9A92}"/>
    <cellStyle name="20% - Accent4 11" xfId="2565" hidden="1" xr:uid="{2B697F33-BCD6-4326-8DA3-C4B7714A8DD6}"/>
    <cellStyle name="20% - Accent4 11" xfId="2748" hidden="1" xr:uid="{2C16112B-47B9-494E-A4DB-7F31B9AA3F2A}"/>
    <cellStyle name="20% - Accent4 11" xfId="2824" hidden="1" xr:uid="{9CEBE9B9-1CB3-4A9D-82E0-71A01653354F}"/>
    <cellStyle name="20% - Accent4 11" xfId="2937" hidden="1" xr:uid="{BC1F9139-20B6-42BF-851D-E56C1272CDE1}"/>
    <cellStyle name="20% - Accent4 11" xfId="3011" hidden="1" xr:uid="{EF2AF78B-9704-4D17-9733-1E10FC5582B3}"/>
    <cellStyle name="20% - Accent4 11" xfId="3087" hidden="1" xr:uid="{2EAABB8F-A684-4876-8CEC-8BAE9B936DB6}"/>
    <cellStyle name="20% - Accent4 11" xfId="3165" hidden="1" xr:uid="{153DB2E2-F34C-4470-8D7A-7C736D13F6BC}"/>
    <cellStyle name="20% - Accent4 11" xfId="3750" hidden="1" xr:uid="{48B89092-BFB5-4B97-BF93-0FF91862D72F}"/>
    <cellStyle name="20% - Accent4 11" xfId="3826" hidden="1" xr:uid="{8FF0737B-EADB-4D97-B04E-212B07032E44}"/>
    <cellStyle name="20% - Accent4 11" xfId="3905" hidden="1" xr:uid="{8673BC5E-0067-4E3F-9B8A-5030BC5CBC3E}"/>
    <cellStyle name="20% - Accent4 11" xfId="4131" hidden="1" xr:uid="{17DD78C6-FA11-4AFF-B576-D2D0DE07D32A}"/>
    <cellStyle name="20% - Accent4 11" xfId="3635" hidden="1" xr:uid="{BB1F8412-6A91-4827-980E-066CCD8B86D1}"/>
    <cellStyle name="20% - Accent4 11" xfId="3523" hidden="1" xr:uid="{207ED94A-55AE-4121-AE28-2AFDEDB5C77F}"/>
    <cellStyle name="20% - Accent4 11" xfId="4345" hidden="1" xr:uid="{4791922E-C877-45E2-ABC5-A7537A3D786B}"/>
    <cellStyle name="20% - Accent4 11" xfId="4421" hidden="1" xr:uid="{CF9193A0-C668-4041-A120-8DFAAA420F7A}"/>
    <cellStyle name="20% - Accent4 11" xfId="4499" hidden="1" xr:uid="{14355169-085F-4315-9763-D196C6462453}"/>
    <cellStyle name="20% - Accent4 11" xfId="4694" hidden="1" xr:uid="{A5DCADD2-5B2A-469B-9B00-AFD1DA173F5C}"/>
    <cellStyle name="20% - Accent4 11" xfId="4190" hidden="1" xr:uid="{80007416-D43F-42C7-A861-06985A7C3DCB}"/>
    <cellStyle name="20% - Accent4 11" xfId="3596" hidden="1" xr:uid="{6355F1E3-4C15-432E-8478-6D9A8DDE7426}"/>
    <cellStyle name="20% - Accent4 11" xfId="4877" hidden="1" xr:uid="{AB887169-CBAA-473E-99B5-65D6913859A5}"/>
    <cellStyle name="20% - Accent4 11" xfId="4953" hidden="1" xr:uid="{4023580B-F77E-459A-85FB-2A238B12B7D2}"/>
    <cellStyle name="20% - Accent4 11" xfId="5031" hidden="1" xr:uid="{DB23CD2B-9EC5-4992-85CC-764D39836942}"/>
    <cellStyle name="20% - Accent4 11" xfId="5214" hidden="1" xr:uid="{CAAC750D-66E5-45C6-BE9C-A2246D4CD8FC}"/>
    <cellStyle name="20% - Accent4 11" xfId="5290" hidden="1" xr:uid="{D43D21F7-1481-4088-A5FF-E98CB297DDB6}"/>
    <cellStyle name="20% - Accent4 11" xfId="5368" hidden="1" xr:uid="{8C9E93DB-AB64-4C7D-8FE1-E73EBA484063}"/>
    <cellStyle name="20% - Accent4 11" xfId="5551" hidden="1" xr:uid="{93CD7D8A-2727-4006-9BC5-5C4E3FC943E8}"/>
    <cellStyle name="20% - Accent4 11" xfId="5627" hidden="1" xr:uid="{307406FC-5C81-4E88-B3A5-71EBFC5FAD23}"/>
    <cellStyle name="20% - Accent4 11" xfId="5729" hidden="1" xr:uid="{89B2D0E9-EBD3-406D-A56F-27B9B32B6106}"/>
    <cellStyle name="20% - Accent4 11" xfId="5803" hidden="1" xr:uid="{79E1C846-D024-46EC-A778-74AF75A09BC9}"/>
    <cellStyle name="20% - Accent4 11" xfId="5879" hidden="1" xr:uid="{CF0CBC6C-0AE6-4BCA-9970-20546E95B002}"/>
    <cellStyle name="20% - Accent4 11" xfId="5957" hidden="1" xr:uid="{56279C86-339E-41BE-9822-57462B31B1BC}"/>
    <cellStyle name="20% - Accent4 11" xfId="6542" hidden="1" xr:uid="{BCBEA481-887E-45EC-A663-1303AEB10766}"/>
    <cellStyle name="20% - Accent4 11" xfId="6618" hidden="1" xr:uid="{272B0CA2-96E7-45BD-A78C-4731B4BABA7E}"/>
    <cellStyle name="20% - Accent4 11" xfId="6697" hidden="1" xr:uid="{15513774-C777-4A8C-8BB9-135BA11796AB}"/>
    <cellStyle name="20% - Accent4 11" xfId="6923" hidden="1" xr:uid="{5844E7DD-1993-4E9D-95E1-0794B3AFC7E1}"/>
    <cellStyle name="20% - Accent4 11" xfId="6427" hidden="1" xr:uid="{D23C88C0-AC8B-4043-81DB-9CADBA77B7A7}"/>
    <cellStyle name="20% - Accent4 11" xfId="6315" hidden="1" xr:uid="{05D89BF1-E293-4791-9BCF-8973BBEE3874}"/>
    <cellStyle name="20% - Accent4 11" xfId="7137" hidden="1" xr:uid="{BE68DD2D-054F-4995-8D59-CDA33092132A}"/>
    <cellStyle name="20% - Accent4 11" xfId="7213" hidden="1" xr:uid="{76C7DE89-166F-4F5F-BB5D-05E999079686}"/>
    <cellStyle name="20% - Accent4 11" xfId="7291" hidden="1" xr:uid="{7C656347-ACD1-49F6-87A5-154ED05FCD52}"/>
    <cellStyle name="20% - Accent4 11" xfId="7486" hidden="1" xr:uid="{8657E33C-3C9F-4179-BAC5-2F0A6709FC71}"/>
    <cellStyle name="20% - Accent4 11" xfId="6982" hidden="1" xr:uid="{2A720407-C8CB-46E6-ADEC-73BA3825898D}"/>
    <cellStyle name="20% - Accent4 11" xfId="6388" hidden="1" xr:uid="{763895DA-1C6C-4A0D-AF52-FCF7C31E5E7F}"/>
    <cellStyle name="20% - Accent4 11" xfId="7669" hidden="1" xr:uid="{ABFA2755-320D-4A8B-862F-45AC57C34C9D}"/>
    <cellStyle name="20% - Accent4 11" xfId="7745" hidden="1" xr:uid="{AE73EDD7-914E-4AE8-94B8-A2DE1C462C20}"/>
    <cellStyle name="20% - Accent4 11" xfId="7823" hidden="1" xr:uid="{9D5F5BFA-2819-4FCA-8AC3-87BC699E466E}"/>
    <cellStyle name="20% - Accent4 11" xfId="8006" hidden="1" xr:uid="{7AFC2BD6-9E9E-49F5-A4EA-72DE6BC868B7}"/>
    <cellStyle name="20% - Accent4 11" xfId="8082" hidden="1" xr:uid="{ECAA1BF9-6DFE-4FC8-B660-6FFEDAE211E8}"/>
    <cellStyle name="20% - Accent4 11" xfId="8160" hidden="1" xr:uid="{A57A25F5-1C5B-463B-A699-925CEAB0EC55}"/>
    <cellStyle name="20% - Accent4 11" xfId="8343" hidden="1" xr:uid="{939A3993-7238-48E4-B552-840018FFA32D}"/>
    <cellStyle name="20% - Accent4 11" xfId="8419" hidden="1" xr:uid="{1A055C3D-8614-4106-9548-D1B2C86E6351}"/>
    <cellStyle name="20% - Accent4 12" xfId="147" hidden="1" xr:uid="{64956A04-A6CE-4239-877B-18FF92BE6767}"/>
    <cellStyle name="20% - Accent4 12" xfId="222" hidden="1" xr:uid="{50C9C579-446B-4283-98A8-5539483C59AB}"/>
    <cellStyle name="20% - Accent4 12" xfId="297" hidden="1" xr:uid="{B03A83EC-520D-4F12-A7A7-AE1C7D725B49}"/>
    <cellStyle name="20% - Accent4 12" xfId="375" hidden="1" xr:uid="{6AB4A9DA-95C7-4E6C-9201-E3BF7BD8725E}"/>
    <cellStyle name="20% - Accent4 12" xfId="961" hidden="1" xr:uid="{000EA81F-79CA-4E73-98E4-B47E0D0738BF}"/>
    <cellStyle name="20% - Accent4 12" xfId="1036" hidden="1" xr:uid="{8DAA1499-39B3-4B09-86B0-608F505A9815}"/>
    <cellStyle name="20% - Accent4 12" xfId="1115" hidden="1" xr:uid="{21E36D59-5324-4D67-8908-A617BB8CBBFC}"/>
    <cellStyle name="20% - Accent4 12" xfId="677" hidden="1" xr:uid="{D0A15809-E4FC-4C52-B30A-CD15DA6683B7}"/>
    <cellStyle name="20% - Accent4 12" xfId="851" hidden="1" xr:uid="{A832BB43-D6F3-484D-A794-32044F25AFCE}"/>
    <cellStyle name="20% - Accent4 12" xfId="807" hidden="1" xr:uid="{EAB4D936-68A1-4E80-BA27-EF013919B269}"/>
    <cellStyle name="20% - Accent4 12" xfId="1556" hidden="1" xr:uid="{1EF20675-A795-4C85-B5A2-B9DA3E1C57C8}"/>
    <cellStyle name="20% - Accent4 12" xfId="1631" hidden="1" xr:uid="{D31B4519-4E88-4549-A499-981DF03281A1}"/>
    <cellStyle name="20% - Accent4 12" xfId="1709" hidden="1" xr:uid="{ABF720D8-F809-43A2-8586-0997A3B4B8C6}"/>
    <cellStyle name="20% - Accent4 12" xfId="1192" hidden="1" xr:uid="{801A4D00-83C4-4EC6-AD6D-6525C7C8B628}"/>
    <cellStyle name="20% - Accent4 12" xfId="682" hidden="1" xr:uid="{9B57B9A6-FDD7-4DB7-98FF-71F2A45324B1}"/>
    <cellStyle name="20% - Accent4 12" xfId="1177" hidden="1" xr:uid="{F678B0D0-76FB-45BA-9716-FB3F9A87978E}"/>
    <cellStyle name="20% - Accent4 12" xfId="2088" hidden="1" xr:uid="{FABF6542-3D3A-4EC0-AF99-C1F6D6956C6D}"/>
    <cellStyle name="20% - Accent4 12" xfId="2163" hidden="1" xr:uid="{BA990F7E-297D-4468-938D-85B677C76D7F}"/>
    <cellStyle name="20% - Accent4 12" xfId="2241" hidden="1" xr:uid="{DA48087B-D180-42BD-A346-24A0D2A9568A}"/>
    <cellStyle name="20% - Accent4 12" xfId="2425" hidden="1" xr:uid="{6D43EB88-573C-41B2-B87B-AF0C368931C3}"/>
    <cellStyle name="20% - Accent4 12" xfId="2500" hidden="1" xr:uid="{B1ADD63F-2699-4AE5-81DF-E397B3409480}"/>
    <cellStyle name="20% - Accent4 12" xfId="2578" hidden="1" xr:uid="{57BF0FED-2BAE-431C-AF3A-ED89A0B2F0B3}"/>
    <cellStyle name="20% - Accent4 12" xfId="2762" hidden="1" xr:uid="{30FFE62C-261C-4506-9198-37DC9E29B2F2}"/>
    <cellStyle name="20% - Accent4 12" xfId="2837" hidden="1" xr:uid="{8A4362AC-A774-44CE-B672-3104BB72B6F3}"/>
    <cellStyle name="20% - Accent4 12" xfId="2950" hidden="1" xr:uid="{E72AECB3-2169-4AF2-9B31-10D5AB4759CA}"/>
    <cellStyle name="20% - Accent4 12" xfId="3025" hidden="1" xr:uid="{3EA67469-A8BD-4C97-9E96-38E9C7076D7D}"/>
    <cellStyle name="20% - Accent4 12" xfId="3100" hidden="1" xr:uid="{C52326BA-239E-4019-98FD-433AB9AB29F1}"/>
    <cellStyle name="20% - Accent4 12" xfId="3178" hidden="1" xr:uid="{67FE55BC-893D-469E-88C4-07078E67FFC3}"/>
    <cellStyle name="20% - Accent4 12" xfId="3764" hidden="1" xr:uid="{99E787EE-A4BB-4561-AF7B-7E39CE43D48D}"/>
    <cellStyle name="20% - Accent4 12" xfId="3839" hidden="1" xr:uid="{FE049D68-AF1E-4F2B-A0A6-10F03B8B6A53}"/>
    <cellStyle name="20% - Accent4 12" xfId="3918" hidden="1" xr:uid="{189964C3-224A-4D05-8F75-141432E4C8C1}"/>
    <cellStyle name="20% - Accent4 12" xfId="3480" hidden="1" xr:uid="{0A6B8595-EFE3-4968-8F68-71F8B7178A8E}"/>
    <cellStyle name="20% - Accent4 12" xfId="3654" hidden="1" xr:uid="{05F88926-75D0-43A1-A716-8C71533CB8E1}"/>
    <cellStyle name="20% - Accent4 12" xfId="3610" hidden="1" xr:uid="{0C8F9010-223F-4ED6-8E00-52A324462B27}"/>
    <cellStyle name="20% - Accent4 12" xfId="4359" hidden="1" xr:uid="{BFB5A0AC-940A-40F1-99B5-6DDCF39B21E3}"/>
    <cellStyle name="20% - Accent4 12" xfId="4434" hidden="1" xr:uid="{30EA2716-D4D1-4C07-B94D-D887FF67EA6F}"/>
    <cellStyle name="20% - Accent4 12" xfId="4512" hidden="1" xr:uid="{A3BA9DBE-1C92-4FBE-8CDD-79EBF6AA4346}"/>
    <cellStyle name="20% - Accent4 12" xfId="3995" hidden="1" xr:uid="{D91D0B3D-E4DE-4BF6-9B59-BD6390B0639B}"/>
    <cellStyle name="20% - Accent4 12" xfId="3485" hidden="1" xr:uid="{B184A1BF-B85C-46A7-9AEA-352D331AB46A}"/>
    <cellStyle name="20% - Accent4 12" xfId="3980" hidden="1" xr:uid="{B4B746E5-D8C1-4ABB-8DB4-39B0A7D1C8C2}"/>
    <cellStyle name="20% - Accent4 12" xfId="4891" hidden="1" xr:uid="{6A5A020C-8F32-49A5-BD41-D53C16C68CEB}"/>
    <cellStyle name="20% - Accent4 12" xfId="4966" hidden="1" xr:uid="{CADD37C4-7360-4626-A1E2-F628F278E3E0}"/>
    <cellStyle name="20% - Accent4 12" xfId="5044" hidden="1" xr:uid="{40E5468B-BA07-41A1-8529-8D36D11C3E7B}"/>
    <cellStyle name="20% - Accent4 12" xfId="5228" hidden="1" xr:uid="{976BF44C-410F-41EC-9345-AF2F5AFB0499}"/>
    <cellStyle name="20% - Accent4 12" xfId="5303" hidden="1" xr:uid="{C7BEBB1C-B9B6-481A-B636-81D83F111C90}"/>
    <cellStyle name="20% - Accent4 12" xfId="5381" hidden="1" xr:uid="{4F44CC86-8E8D-4627-8FBB-A53B7F51A504}"/>
    <cellStyle name="20% - Accent4 12" xfId="5565" hidden="1" xr:uid="{873CFE96-E5ED-40ED-89F7-0FA26278C0E2}"/>
    <cellStyle name="20% - Accent4 12" xfId="5640" hidden="1" xr:uid="{D9BE1E5C-71E4-43D8-A176-56BA14DB9666}"/>
    <cellStyle name="20% - Accent4 12" xfId="5742" hidden="1" xr:uid="{925F2315-FDA4-424D-BCF3-8A7E43FF4E33}"/>
    <cellStyle name="20% - Accent4 12" xfId="5817" hidden="1" xr:uid="{B342C470-9C82-42F5-BD4A-9EE4A59DEF8F}"/>
    <cellStyle name="20% - Accent4 12" xfId="5892" hidden="1" xr:uid="{8870CC39-419E-40A3-A133-CF8CEDB06784}"/>
    <cellStyle name="20% - Accent4 12" xfId="5970" hidden="1" xr:uid="{DC97F6BD-BD2E-41E7-A2BA-CB32665FC579}"/>
    <cellStyle name="20% - Accent4 12" xfId="6556" hidden="1" xr:uid="{69E8026C-C5DC-402A-BA91-022C7F1A5D1E}"/>
    <cellStyle name="20% - Accent4 12" xfId="6631" hidden="1" xr:uid="{EBDB5D54-0BF6-4FF8-90DB-463B1AB0C7F4}"/>
    <cellStyle name="20% - Accent4 12" xfId="6710" hidden="1" xr:uid="{6A96DDF2-8E30-49DA-983A-D767996E0A6A}"/>
    <cellStyle name="20% - Accent4 12" xfId="6272" hidden="1" xr:uid="{FB5E700B-9210-49CB-B438-6BD8FC75E19C}"/>
    <cellStyle name="20% - Accent4 12" xfId="6446" hidden="1" xr:uid="{6646D180-1118-4476-A1C2-FF26A60F4897}"/>
    <cellStyle name="20% - Accent4 12" xfId="6402" hidden="1" xr:uid="{BBEC4BC8-BB12-44E4-895E-0C524A521D97}"/>
    <cellStyle name="20% - Accent4 12" xfId="7151" hidden="1" xr:uid="{2AF60939-4999-4F4E-8621-A6FB4A59B658}"/>
    <cellStyle name="20% - Accent4 12" xfId="7226" hidden="1" xr:uid="{B5587AFE-AFC8-4FE9-9C78-EAD7684AC936}"/>
    <cellStyle name="20% - Accent4 12" xfId="7304" hidden="1" xr:uid="{45524077-87E8-4813-9F3C-CF09C19942C5}"/>
    <cellStyle name="20% - Accent4 12" xfId="6787" hidden="1" xr:uid="{49BCCCF5-C669-46EC-8B35-3FFCF71DC9DA}"/>
    <cellStyle name="20% - Accent4 12" xfId="6277" hidden="1" xr:uid="{10CFDF34-59B5-448D-8CAB-9A8DED1A4A4B}"/>
    <cellStyle name="20% - Accent4 12" xfId="6772" hidden="1" xr:uid="{69E02840-D70C-4521-876C-F484EA22CCCA}"/>
    <cellStyle name="20% - Accent4 12" xfId="7683" hidden="1" xr:uid="{3A886685-D8F5-45EB-8026-14F9AFE526A3}"/>
    <cellStyle name="20% - Accent4 12" xfId="7758" hidden="1" xr:uid="{84D57222-5349-4F99-A852-69E90A7DDC6C}"/>
    <cellStyle name="20% - Accent4 12" xfId="7836" hidden="1" xr:uid="{4FCD9E52-9DC7-4BDD-A0BF-6CC968CBA9F1}"/>
    <cellStyle name="20% - Accent4 12" xfId="8020" hidden="1" xr:uid="{33E822B8-F323-481B-AD12-44062319E7D2}"/>
    <cellStyle name="20% - Accent4 12" xfId="8095" hidden="1" xr:uid="{F64CFBBB-E5F5-409B-B877-3C320030E47A}"/>
    <cellStyle name="20% - Accent4 12" xfId="8173" hidden="1" xr:uid="{A0F8FABA-E6CE-4A2C-868B-8DFBAF19753E}"/>
    <cellStyle name="20% - Accent4 12" xfId="8357" hidden="1" xr:uid="{31395392-6DB2-4C66-AF3B-58D3ED34376B}"/>
    <cellStyle name="20% - Accent4 12" xfId="8432" hidden="1" xr:uid="{24F2A09F-85B6-4155-BA58-F47BF1E7AB36}"/>
    <cellStyle name="20% - Accent4 13" xfId="388" hidden="1" xr:uid="{E591CAD1-C676-4004-9584-A1F62FFC237B}"/>
    <cellStyle name="20% - Accent4 13" xfId="503" hidden="1" xr:uid="{C5AFC923-A9E7-4CCF-A043-517152859D77}"/>
    <cellStyle name="20% - Accent4 13" xfId="1226" hidden="1" xr:uid="{98B14B35-96F6-46D9-9CB2-76776612FFB4}"/>
    <cellStyle name="20% - Accent4 13" xfId="1399" hidden="1" xr:uid="{39612470-9343-4F72-AC6A-627317232604}"/>
    <cellStyle name="20% - Accent4 13" xfId="1792" hidden="1" xr:uid="{4101216C-8C44-4D16-BD9F-4491F2E629F5}"/>
    <cellStyle name="20% - Accent4 13" xfId="1940" hidden="1" xr:uid="{5941B570-51B3-4494-9D89-51C7097201DD}"/>
    <cellStyle name="20% - Accent4 13" xfId="2278" hidden="1" xr:uid="{88FC017C-5197-43FF-8A73-F4927532A087}"/>
    <cellStyle name="20% - Accent4 13" xfId="2615" hidden="1" xr:uid="{6187A343-F6E3-4492-A4B9-9A759017D799}"/>
    <cellStyle name="20% - Accent4 13" xfId="3191" hidden="1" xr:uid="{26A597EC-4CCD-4A7B-A66E-CA8208BC831A}"/>
    <cellStyle name="20% - Accent4 13" xfId="3306" hidden="1" xr:uid="{6F5B6A83-76E1-49F2-A606-A31BB4D31326}"/>
    <cellStyle name="20% - Accent4 13" xfId="4029" hidden="1" xr:uid="{94143AA8-049C-403D-A853-F43E01C9D775}"/>
    <cellStyle name="20% - Accent4 13" xfId="4202" hidden="1" xr:uid="{5B8C9DDA-E5A7-485F-864A-C9DD50F66A9B}"/>
    <cellStyle name="20% - Accent4 13" xfId="4595" hidden="1" xr:uid="{0E30CDFE-CC94-4CA5-B84E-39A4C18DFE2D}"/>
    <cellStyle name="20% - Accent4 13" xfId="4743" hidden="1" xr:uid="{7C29316B-4B3A-4D64-B734-EC8B4EE41767}"/>
    <cellStyle name="20% - Accent4 13" xfId="5081" hidden="1" xr:uid="{7BAACE6A-1770-4DAC-8ADD-AA322C44DDBE}"/>
    <cellStyle name="20% - Accent4 13" xfId="5418" hidden="1" xr:uid="{F9503B8E-93CE-48F3-BB65-A2347D1720D5}"/>
    <cellStyle name="20% - Accent4 13" xfId="5983" hidden="1" xr:uid="{90901731-C442-4CEC-81F8-C862FF681717}"/>
    <cellStyle name="20% - Accent4 13" xfId="6098" hidden="1" xr:uid="{447A47A2-C446-44A7-AAD1-C6B1C534AC0D}"/>
    <cellStyle name="20% - Accent4 13" xfId="6821" hidden="1" xr:uid="{09B54DA5-F0F4-4BE0-B9D6-7A6E51195291}"/>
    <cellStyle name="20% - Accent4 13" xfId="6994" hidden="1" xr:uid="{76DDCD0F-9622-4ED6-98C4-18689F08D97C}"/>
    <cellStyle name="20% - Accent4 13" xfId="7387" hidden="1" xr:uid="{83ADE528-472D-4E5B-8BB6-0104A1DF4BCA}"/>
    <cellStyle name="20% - Accent4 13" xfId="7535" hidden="1" xr:uid="{08605C0D-93FC-45FD-9D89-5C820DA9A165}"/>
    <cellStyle name="20% - Accent4 13" xfId="7873" hidden="1" xr:uid="{306DF1C7-4277-45EE-9CB6-F89D599F2B10}"/>
    <cellStyle name="20% - Accent4 13" xfId="8210" hidden="1" xr:uid="{3CE5D308-E0B3-47A1-9088-345F91C44EE7}"/>
    <cellStyle name="20% - Accent4 3 2 3 2" xfId="464" hidden="1" xr:uid="{14F40AFB-1BA4-41B2-B4E5-D4599D473C7F}"/>
    <cellStyle name="20% - Accent4 3 2 3 2" xfId="579" hidden="1" xr:uid="{295A0399-BCA0-4FB4-8B7E-028A01D7CF8E}"/>
    <cellStyle name="20% - Accent4 3 2 3 2" xfId="1302" hidden="1" xr:uid="{D7C71204-B0B9-4523-83E0-6C8E0C7E8A2B}"/>
    <cellStyle name="20% - Accent4 3 2 3 2" xfId="1475" hidden="1" xr:uid="{8A1627F1-90AD-4E0E-8008-3707297AE39F}"/>
    <cellStyle name="20% - Accent4 3 2 3 2" xfId="1868" hidden="1" xr:uid="{D786F1A9-C9D2-4CFE-AD03-2AE63C394917}"/>
    <cellStyle name="20% - Accent4 3 2 3 2" xfId="2016" hidden="1" xr:uid="{976D73EF-5F7A-4C42-8BF5-84E477C9B049}"/>
    <cellStyle name="20% - Accent4 3 2 3 2" xfId="2354" hidden="1" xr:uid="{6D3AE8E8-9607-45C5-931B-FFCF1A5AD1FF}"/>
    <cellStyle name="20% - Accent4 3 2 3 2" xfId="2691" hidden="1" xr:uid="{9F303D41-CDC3-4837-9C42-E0E8F5797554}"/>
    <cellStyle name="20% - Accent4 3 2 3 2" xfId="3267" hidden="1" xr:uid="{D6A6C6BA-F085-40BD-8E1B-B79585AED832}"/>
    <cellStyle name="20% - Accent4 3 2 3 2" xfId="3382" hidden="1" xr:uid="{DB61D548-344B-4164-B9F0-F2268813964F}"/>
    <cellStyle name="20% - Accent4 3 2 3 2" xfId="4105" hidden="1" xr:uid="{2A1F076B-70CA-493D-B2A9-2A0C333D881F}"/>
    <cellStyle name="20% - Accent4 3 2 3 2" xfId="4278" hidden="1" xr:uid="{612D6A22-2D48-4AD6-88E1-E1719BCB440A}"/>
    <cellStyle name="20% - Accent4 3 2 3 2" xfId="4671" hidden="1" xr:uid="{08283B49-32E2-4014-9794-C8D0F5D5E02C}"/>
    <cellStyle name="20% - Accent4 3 2 3 2" xfId="4819" hidden="1" xr:uid="{5987AE9F-3CA8-4E7C-A784-1075DD8F4221}"/>
    <cellStyle name="20% - Accent4 3 2 3 2" xfId="5157" hidden="1" xr:uid="{4DA2C226-0146-4F97-AD17-FA3AF2C98382}"/>
    <cellStyle name="20% - Accent4 3 2 3 2" xfId="5494" hidden="1" xr:uid="{FC2959F4-9271-4896-B3E4-62699C7CF4FE}"/>
    <cellStyle name="20% - Accent4 3 2 3 2" xfId="6059" hidden="1" xr:uid="{CF654622-81B7-4DD5-A639-ED8008A453E0}"/>
    <cellStyle name="20% - Accent4 3 2 3 2" xfId="6174" hidden="1" xr:uid="{5BD1248C-7C20-4F76-98D3-0D9153D505EA}"/>
    <cellStyle name="20% - Accent4 3 2 3 2" xfId="6897" hidden="1" xr:uid="{FF33A431-9F29-4917-A115-CDDFF3CAA7A1}"/>
    <cellStyle name="20% - Accent4 3 2 3 2" xfId="7070" hidden="1" xr:uid="{2567886C-1CFC-4CC6-B541-0FD9B369CD77}"/>
    <cellStyle name="20% - Accent4 3 2 3 2" xfId="7463" hidden="1" xr:uid="{05C6F88B-1A53-426F-B28D-238280959468}"/>
    <cellStyle name="20% - Accent4 3 2 3 2" xfId="7611" hidden="1" xr:uid="{5806D922-7D9B-43FE-BCF4-A5E87AACF88B}"/>
    <cellStyle name="20% - Accent4 3 2 3 2" xfId="7949" hidden="1" xr:uid="{26A9AE20-935F-466E-BAD0-0FE87A985709}"/>
    <cellStyle name="20% - Accent4 3 2 3 2" xfId="8286" hidden="1" xr:uid="{29B6AB00-8682-4A67-B1D7-0997183437B5}"/>
    <cellStyle name="20% - Accent4 3 2 4 2" xfId="421" hidden="1" xr:uid="{1F0519EF-D75E-4A59-988C-EB2795B9F819}"/>
    <cellStyle name="20% - Accent4 3 2 4 2" xfId="536" hidden="1" xr:uid="{1D8B9CA9-2F11-47EF-A793-959F32C30D4B}"/>
    <cellStyle name="20% - Accent4 3 2 4 2" xfId="1259" hidden="1" xr:uid="{F3001A9D-5991-4245-962C-08F068B02013}"/>
    <cellStyle name="20% - Accent4 3 2 4 2" xfId="1432" hidden="1" xr:uid="{C1770C14-EEB0-4C4A-AF87-D7D00F03D90E}"/>
    <cellStyle name="20% - Accent4 3 2 4 2" xfId="1825" hidden="1" xr:uid="{A3C7B95A-82BA-40AB-9DA9-2CB3681C0048}"/>
    <cellStyle name="20% - Accent4 3 2 4 2" xfId="1973" hidden="1" xr:uid="{F7E09A97-0473-43D6-84D2-5A2A255239E6}"/>
    <cellStyle name="20% - Accent4 3 2 4 2" xfId="2311" hidden="1" xr:uid="{516B1CA6-C0BD-4E08-B06D-525B9A320343}"/>
    <cellStyle name="20% - Accent4 3 2 4 2" xfId="2648" hidden="1" xr:uid="{606AEFEB-8497-42F4-AF31-69B42044A99D}"/>
    <cellStyle name="20% - Accent4 3 2 4 2" xfId="3224" hidden="1" xr:uid="{DB2EC00C-255F-49EF-86E2-57DF2054AB35}"/>
    <cellStyle name="20% - Accent4 3 2 4 2" xfId="3339" hidden="1" xr:uid="{9718FA36-8B50-42B2-B141-C56B7A38DC1C}"/>
    <cellStyle name="20% - Accent4 3 2 4 2" xfId="4062" hidden="1" xr:uid="{F19826AC-829A-4CB7-A7AB-878A404FD550}"/>
    <cellStyle name="20% - Accent4 3 2 4 2" xfId="4235" hidden="1" xr:uid="{4C7AC7ED-EB71-4985-B09A-BC915354477C}"/>
    <cellStyle name="20% - Accent4 3 2 4 2" xfId="4628" hidden="1" xr:uid="{0D5C3763-BB19-40E6-AE3E-74045E170BA3}"/>
    <cellStyle name="20% - Accent4 3 2 4 2" xfId="4776" hidden="1" xr:uid="{8798D19E-9DBD-4046-905D-8FDB9586537F}"/>
    <cellStyle name="20% - Accent4 3 2 4 2" xfId="5114" hidden="1" xr:uid="{4EA20C46-F175-4D78-9AB0-60A22E579F8F}"/>
    <cellStyle name="20% - Accent4 3 2 4 2" xfId="5451" hidden="1" xr:uid="{A3E384FA-367C-4611-8B8C-CAC075D381D9}"/>
    <cellStyle name="20% - Accent4 3 2 4 2" xfId="6016" hidden="1" xr:uid="{E07BE6DF-BC41-4933-B303-45AA32BE7029}"/>
    <cellStyle name="20% - Accent4 3 2 4 2" xfId="6131" hidden="1" xr:uid="{2B169437-C1D2-449B-A65D-9DA7147A032B}"/>
    <cellStyle name="20% - Accent4 3 2 4 2" xfId="6854" hidden="1" xr:uid="{59DC84F4-05F5-4D2D-872E-10AD01B7287B}"/>
    <cellStyle name="20% - Accent4 3 2 4 2" xfId="7027" hidden="1" xr:uid="{778E5405-5161-42B0-9F90-0CE895467249}"/>
    <cellStyle name="20% - Accent4 3 2 4 2" xfId="7420" hidden="1" xr:uid="{74BB90CE-28DE-4005-9D60-4EBFFA29739A}"/>
    <cellStyle name="20% - Accent4 3 2 4 2" xfId="7568" hidden="1" xr:uid="{BB8E4789-AB10-4BDB-9EF0-0235B8A2EAF2}"/>
    <cellStyle name="20% - Accent4 3 2 4 2" xfId="7906" hidden="1" xr:uid="{EC3FC55F-2340-48A2-B022-657BC2F8901C}"/>
    <cellStyle name="20% - Accent4 3 2 4 2" xfId="8243" hidden="1" xr:uid="{3464FDE3-6743-4033-A1C6-36C5324DD392}"/>
    <cellStyle name="20% - Accent4 3 3 3 2" xfId="420" hidden="1" xr:uid="{6073305E-3709-4FAA-9CC3-8F9978C181D6}"/>
    <cellStyle name="20% - Accent4 3 3 3 2" xfId="535" hidden="1" xr:uid="{99FF6CBA-E259-4504-8234-F16D1EFD5360}"/>
    <cellStyle name="20% - Accent4 3 3 3 2" xfId="1258" hidden="1" xr:uid="{55DF9B64-5BB0-476A-8D82-2C3EDDD125C3}"/>
    <cellStyle name="20% - Accent4 3 3 3 2" xfId="1431" hidden="1" xr:uid="{867FA927-0C2F-4090-9F7E-CC9853807952}"/>
    <cellStyle name="20% - Accent4 3 3 3 2" xfId="1824" hidden="1" xr:uid="{44CBA777-56A9-4A21-A119-28E0BC3CAE3B}"/>
    <cellStyle name="20% - Accent4 3 3 3 2" xfId="1972" hidden="1" xr:uid="{05B9AE63-B624-4FA2-87FA-67EEA59F2E00}"/>
    <cellStyle name="20% - Accent4 3 3 3 2" xfId="2310" hidden="1" xr:uid="{5B2AF8F0-4335-4E65-9BF5-6A92E1267669}"/>
    <cellStyle name="20% - Accent4 3 3 3 2" xfId="2647" hidden="1" xr:uid="{8B34662B-3C9E-472F-A58F-E4B2E8227306}"/>
    <cellStyle name="20% - Accent4 3 3 3 2" xfId="3223" hidden="1" xr:uid="{27FE8165-DFD0-4B98-BA52-42AD49D3DAB2}"/>
    <cellStyle name="20% - Accent4 3 3 3 2" xfId="3338" hidden="1" xr:uid="{0E2F3EF8-E38D-44B9-8A3D-74D8E652AB4B}"/>
    <cellStyle name="20% - Accent4 3 3 3 2" xfId="4061" hidden="1" xr:uid="{076C6202-C98D-46E4-845A-43FAEE03D416}"/>
    <cellStyle name="20% - Accent4 3 3 3 2" xfId="4234" hidden="1" xr:uid="{6138685B-EF97-4954-86E9-6729E29C9D37}"/>
    <cellStyle name="20% - Accent4 3 3 3 2" xfId="4627" hidden="1" xr:uid="{11B0B94D-B5ED-456B-BB77-4566E3CD776F}"/>
    <cellStyle name="20% - Accent4 3 3 3 2" xfId="4775" hidden="1" xr:uid="{3A067659-6121-4B6B-BC52-98D795DC9778}"/>
    <cellStyle name="20% - Accent4 3 3 3 2" xfId="5113" hidden="1" xr:uid="{8F8DA160-33A4-4FAC-9C19-3F5B1B55DD9C}"/>
    <cellStyle name="20% - Accent4 3 3 3 2" xfId="5450" hidden="1" xr:uid="{7588096B-BB07-4320-AC31-DDEB342DD394}"/>
    <cellStyle name="20% - Accent4 3 3 3 2" xfId="6015" hidden="1" xr:uid="{7AAF21AC-1E8E-4FB4-89EC-DB42B47A4873}"/>
    <cellStyle name="20% - Accent4 3 3 3 2" xfId="6130" hidden="1" xr:uid="{8A971A97-3189-4BDE-9FF3-33A74E3A64DC}"/>
    <cellStyle name="20% - Accent4 3 3 3 2" xfId="6853" hidden="1" xr:uid="{87FA1CC7-01BC-4A07-B638-9134FFF7AD0F}"/>
    <cellStyle name="20% - Accent4 3 3 3 2" xfId="7026" hidden="1" xr:uid="{8F99B1FB-7569-4826-AC20-2A5EB09F2507}"/>
    <cellStyle name="20% - Accent4 3 3 3 2" xfId="7419" hidden="1" xr:uid="{F56D8A23-7B1C-4A4A-904C-292E9A4A29DA}"/>
    <cellStyle name="20% - Accent4 3 3 3 2" xfId="7567" hidden="1" xr:uid="{F1C1A5FB-4C79-4C00-B693-C3BFDB84D44D}"/>
    <cellStyle name="20% - Accent4 3 3 3 2" xfId="7905" hidden="1" xr:uid="{4182D194-63B4-44A5-A0B7-C0A4453476D8}"/>
    <cellStyle name="20% - Accent4 3 3 3 2" xfId="8242" hidden="1" xr:uid="{DD016678-AD1C-4FFA-AFBE-FE8304753E0B}"/>
    <cellStyle name="20% - Accent4 4 2 3 2" xfId="465" hidden="1" xr:uid="{B543AE64-EC94-44C6-B78A-5C07763B5747}"/>
    <cellStyle name="20% - Accent4 4 2 3 2" xfId="580" hidden="1" xr:uid="{D95D10DB-4D25-4BE4-820A-6196ACABDF2A}"/>
    <cellStyle name="20% - Accent4 4 2 3 2" xfId="1303" hidden="1" xr:uid="{687CC4C2-DFDF-46ED-8064-1C1958558EA5}"/>
    <cellStyle name="20% - Accent4 4 2 3 2" xfId="1476" hidden="1" xr:uid="{947DF125-5075-4683-9030-9AB7D89FCEB0}"/>
    <cellStyle name="20% - Accent4 4 2 3 2" xfId="1869" hidden="1" xr:uid="{5E2DA31E-F838-425B-A709-2FD46DDEFC39}"/>
    <cellStyle name="20% - Accent4 4 2 3 2" xfId="2017" hidden="1" xr:uid="{9BEA5F18-E4E9-4A04-94F2-7384BCDC0CD3}"/>
    <cellStyle name="20% - Accent4 4 2 3 2" xfId="2355" hidden="1" xr:uid="{A8DAB92B-8284-4B0E-9184-CB02FB295B35}"/>
    <cellStyle name="20% - Accent4 4 2 3 2" xfId="2692" hidden="1" xr:uid="{64C531AF-EEAC-4208-B8A5-1CA8EFDC3119}"/>
    <cellStyle name="20% - Accent4 4 2 3 2" xfId="3268" hidden="1" xr:uid="{B82545FE-3120-451A-A17E-C719C2E5D38F}"/>
    <cellStyle name="20% - Accent4 4 2 3 2" xfId="3383" hidden="1" xr:uid="{9FA4F64A-DCCF-411D-A7EB-1B10534D2E98}"/>
    <cellStyle name="20% - Accent4 4 2 3 2" xfId="4106" hidden="1" xr:uid="{751EA417-3662-494E-B856-768FAA73AA20}"/>
    <cellStyle name="20% - Accent4 4 2 3 2" xfId="4279" hidden="1" xr:uid="{8374DCBD-BAA4-4A2A-B1CE-5C0BD01E5B74}"/>
    <cellStyle name="20% - Accent4 4 2 3 2" xfId="4672" hidden="1" xr:uid="{198C155D-E0CB-4CBF-A763-3414C0AC7D0C}"/>
    <cellStyle name="20% - Accent4 4 2 3 2" xfId="4820" hidden="1" xr:uid="{4271F83E-561A-4DE8-A7D5-FF837CC56757}"/>
    <cellStyle name="20% - Accent4 4 2 3 2" xfId="5158" hidden="1" xr:uid="{0FB68CB4-2DC1-4565-B0CC-FC3A3A49BD4F}"/>
    <cellStyle name="20% - Accent4 4 2 3 2" xfId="5495" hidden="1" xr:uid="{19ACA818-8F72-4AAD-8391-80EC7807B181}"/>
    <cellStyle name="20% - Accent4 4 2 3 2" xfId="6060" hidden="1" xr:uid="{A676B513-D879-4D15-B62C-A0D71031F2E4}"/>
    <cellStyle name="20% - Accent4 4 2 3 2" xfId="6175" hidden="1" xr:uid="{008F1A23-07F6-4B72-8B09-531D6F9DB35F}"/>
    <cellStyle name="20% - Accent4 4 2 3 2" xfId="6898" hidden="1" xr:uid="{61D67A55-F3D4-4C5F-94C2-25B7F956F34E}"/>
    <cellStyle name="20% - Accent4 4 2 3 2" xfId="7071" hidden="1" xr:uid="{AD073AC5-C83E-4045-A9E6-C32C4892A359}"/>
    <cellStyle name="20% - Accent4 4 2 3 2" xfId="7464" hidden="1" xr:uid="{1DFF8A21-F18C-4FFF-9B28-AD345172C66E}"/>
    <cellStyle name="20% - Accent4 4 2 3 2" xfId="7612" hidden="1" xr:uid="{AC5AF428-3DE0-4A85-A0A9-2D6BEA520968}"/>
    <cellStyle name="20% - Accent4 4 2 3 2" xfId="7950" hidden="1" xr:uid="{7A37F5EE-DF7C-4155-AE79-8BD72EA878BF}"/>
    <cellStyle name="20% - Accent4 4 2 3 2" xfId="8287" hidden="1" xr:uid="{ED99037D-C7F6-416A-ACD8-1C0C518B9541}"/>
    <cellStyle name="20% - Accent4 4 2 4 2" xfId="423" hidden="1" xr:uid="{3BFC04B0-6244-478A-9FCF-DA1CBCDC45A7}"/>
    <cellStyle name="20% - Accent4 4 2 4 2" xfId="538" hidden="1" xr:uid="{1DA3564B-4F52-4B20-B9A9-B29DF9EA750B}"/>
    <cellStyle name="20% - Accent4 4 2 4 2" xfId="1261" hidden="1" xr:uid="{88F7D5AA-C92A-47AA-9A22-F681F9D304B0}"/>
    <cellStyle name="20% - Accent4 4 2 4 2" xfId="1434" hidden="1" xr:uid="{AB5FBABA-C61A-4DC4-8751-073D881E7594}"/>
    <cellStyle name="20% - Accent4 4 2 4 2" xfId="1827" hidden="1" xr:uid="{59F9EA40-BCF0-4B22-AE86-DBC21D8D876D}"/>
    <cellStyle name="20% - Accent4 4 2 4 2" xfId="1975" hidden="1" xr:uid="{CC798251-0E03-4077-9C5D-FF0F15FE2F19}"/>
    <cellStyle name="20% - Accent4 4 2 4 2" xfId="2313" hidden="1" xr:uid="{CD081477-D261-42EA-8F61-10F015C13FE8}"/>
    <cellStyle name="20% - Accent4 4 2 4 2" xfId="2650" hidden="1" xr:uid="{3869ACE6-F885-4320-B178-FBDAA0784A0C}"/>
    <cellStyle name="20% - Accent4 4 2 4 2" xfId="3226" hidden="1" xr:uid="{78421868-54AB-47C2-A693-49C63793A452}"/>
    <cellStyle name="20% - Accent4 4 2 4 2" xfId="3341" hidden="1" xr:uid="{8A4D728B-724F-49DE-BBEF-BBD7E83EED82}"/>
    <cellStyle name="20% - Accent4 4 2 4 2" xfId="4064" hidden="1" xr:uid="{900B7DDB-CD8D-4C04-B890-A3E1838BF99B}"/>
    <cellStyle name="20% - Accent4 4 2 4 2" xfId="4237" hidden="1" xr:uid="{E1409781-6455-4D3C-915A-9DEC4C5DF606}"/>
    <cellStyle name="20% - Accent4 4 2 4 2" xfId="4630" hidden="1" xr:uid="{62C8BAD6-B148-4942-911C-1C85C8106014}"/>
    <cellStyle name="20% - Accent4 4 2 4 2" xfId="4778" hidden="1" xr:uid="{BBB25EE7-E7A7-4F92-88EE-2E3107ECD81E}"/>
    <cellStyle name="20% - Accent4 4 2 4 2" xfId="5116" hidden="1" xr:uid="{948C368B-7526-4CFA-966E-C7B84EBD236F}"/>
    <cellStyle name="20% - Accent4 4 2 4 2" xfId="5453" hidden="1" xr:uid="{02002942-12F2-4810-B249-5BD41E2C04A2}"/>
    <cellStyle name="20% - Accent4 4 2 4 2" xfId="6018" hidden="1" xr:uid="{2ADBFDA6-130A-4F5D-ABCA-A704E976A422}"/>
    <cellStyle name="20% - Accent4 4 2 4 2" xfId="6133" hidden="1" xr:uid="{99A50180-4BA9-42B3-B8ED-1CD06E251A5F}"/>
    <cellStyle name="20% - Accent4 4 2 4 2" xfId="6856" hidden="1" xr:uid="{16296405-F951-476C-B8B6-2F05FE34423C}"/>
    <cellStyle name="20% - Accent4 4 2 4 2" xfId="7029" hidden="1" xr:uid="{BAB1133B-09FD-408A-BCEA-F22835B925F0}"/>
    <cellStyle name="20% - Accent4 4 2 4 2" xfId="7422" hidden="1" xr:uid="{B69CFBA1-588F-40D7-9927-AEFB62E7410E}"/>
    <cellStyle name="20% - Accent4 4 2 4 2" xfId="7570" hidden="1" xr:uid="{6C40A2A9-79C0-44F4-8DCB-7641976CDCA1}"/>
    <cellStyle name="20% - Accent4 4 2 4 2" xfId="7908" hidden="1" xr:uid="{ACAB9DD0-B939-483F-87E8-F953B4AE6390}"/>
    <cellStyle name="20% - Accent4 4 2 4 2" xfId="8245" hidden="1" xr:uid="{39DFE524-635E-4F00-B219-A59BB1F15D83}"/>
    <cellStyle name="20% - Accent4 4 3 3 2" xfId="422" hidden="1" xr:uid="{6A6DCD24-D3CC-4D99-A8A9-498D8FD466C1}"/>
    <cellStyle name="20% - Accent4 4 3 3 2" xfId="537" hidden="1" xr:uid="{00FE46A0-0296-41E3-AEDC-945338C8542E}"/>
    <cellStyle name="20% - Accent4 4 3 3 2" xfId="1260" hidden="1" xr:uid="{14DB85C1-D8A1-4A53-900A-789FFB584654}"/>
    <cellStyle name="20% - Accent4 4 3 3 2" xfId="1433" hidden="1" xr:uid="{E5455104-17B9-4132-9B7A-4C95B6A09741}"/>
    <cellStyle name="20% - Accent4 4 3 3 2" xfId="1826" hidden="1" xr:uid="{45E3D95F-B852-4D75-B7F4-E1D7D5D9F0CC}"/>
    <cellStyle name="20% - Accent4 4 3 3 2" xfId="1974" hidden="1" xr:uid="{8E14E0EB-3683-4FAB-96D2-2C7302CCBBFE}"/>
    <cellStyle name="20% - Accent4 4 3 3 2" xfId="2312" hidden="1" xr:uid="{C3A9C1FF-4CDB-415D-8BA4-511CC5728B75}"/>
    <cellStyle name="20% - Accent4 4 3 3 2" xfId="2649" hidden="1" xr:uid="{0589069C-2383-4F73-B517-68A98169FBC5}"/>
    <cellStyle name="20% - Accent4 4 3 3 2" xfId="3225" hidden="1" xr:uid="{09386CF7-D578-413F-95B3-C42332ECE5B4}"/>
    <cellStyle name="20% - Accent4 4 3 3 2" xfId="3340" hidden="1" xr:uid="{1B373347-4D97-4AC2-8BF2-31D75C6FAD06}"/>
    <cellStyle name="20% - Accent4 4 3 3 2" xfId="4063" hidden="1" xr:uid="{6E13CA71-FB67-4A2F-883A-AD4E4DD2DECE}"/>
    <cellStyle name="20% - Accent4 4 3 3 2" xfId="4236" hidden="1" xr:uid="{6021E440-3A7B-40BF-9DC7-9D5B0B54D3E8}"/>
    <cellStyle name="20% - Accent4 4 3 3 2" xfId="4629" hidden="1" xr:uid="{CFA04442-0A52-4FDD-80D1-949F39682A65}"/>
    <cellStyle name="20% - Accent4 4 3 3 2" xfId="4777" hidden="1" xr:uid="{085CA413-C3EE-4208-B64F-B065E7B655F5}"/>
    <cellStyle name="20% - Accent4 4 3 3 2" xfId="5115" hidden="1" xr:uid="{034A9484-C963-4B33-BFDC-E83D6994FE9F}"/>
    <cellStyle name="20% - Accent4 4 3 3 2" xfId="5452" hidden="1" xr:uid="{DB766EEF-BFB0-4B10-A247-43BE2302D556}"/>
    <cellStyle name="20% - Accent4 4 3 3 2" xfId="6017" hidden="1" xr:uid="{7D05C29B-A362-4FDF-AC9E-6F3BA1FEA030}"/>
    <cellStyle name="20% - Accent4 4 3 3 2" xfId="6132" hidden="1" xr:uid="{83692517-301D-49A0-8584-8E7FA8392020}"/>
    <cellStyle name="20% - Accent4 4 3 3 2" xfId="6855" hidden="1" xr:uid="{EEEC5584-7FEA-47DD-A677-57D22C9B4BCF}"/>
    <cellStyle name="20% - Accent4 4 3 3 2" xfId="7028" hidden="1" xr:uid="{8F25AFA4-A07F-4D66-AAA5-E9E47CE8B074}"/>
    <cellStyle name="20% - Accent4 4 3 3 2" xfId="7421" hidden="1" xr:uid="{20698CBC-4553-471D-970C-FEA4C2D47B8D}"/>
    <cellStyle name="20% - Accent4 4 3 3 2" xfId="7569" hidden="1" xr:uid="{ACEB1902-80AF-4B53-9DFB-04C6F848CE55}"/>
    <cellStyle name="20% - Accent4 4 3 3 2" xfId="7907" hidden="1" xr:uid="{F7B2C608-1F01-46F7-9DB0-4702AFA1F780}"/>
    <cellStyle name="20% - Accent4 4 3 3 2" xfId="8244" hidden="1" xr:uid="{B7545471-99C7-470F-AECA-085FE980BA24}"/>
    <cellStyle name="20% - Accent4 5 2" xfId="402" hidden="1" xr:uid="{A44EBD44-4533-4319-928D-33D38828A68E}"/>
    <cellStyle name="20% - Accent4 5 2" xfId="517" hidden="1" xr:uid="{D9E6F316-98D5-4611-967B-F31C6E69A5BC}"/>
    <cellStyle name="20% - Accent4 5 2" xfId="1240" hidden="1" xr:uid="{DDE5490C-F3EF-4418-AA46-B9D398DF6D43}"/>
    <cellStyle name="20% - Accent4 5 2" xfId="1413" hidden="1" xr:uid="{61CB1B78-A1E4-4CC1-B4A6-1DCDB6F6D75C}"/>
    <cellStyle name="20% - Accent4 5 2" xfId="1806" hidden="1" xr:uid="{9E172C4A-3C09-45DD-8A64-BCF4A4AA1401}"/>
    <cellStyle name="20% - Accent4 5 2" xfId="1954" hidden="1" xr:uid="{237D7BD0-4D42-4801-BA2C-6302D6D7581F}"/>
    <cellStyle name="20% - Accent4 5 2" xfId="2292" hidden="1" xr:uid="{F8DC1863-3E46-4ECD-A9BF-CFD01E7193E6}"/>
    <cellStyle name="20% - Accent4 5 2" xfId="2629" hidden="1" xr:uid="{F20A2F7C-E2B5-4881-AF99-4EDDF8C51F76}"/>
    <cellStyle name="20% - Accent4 5 2" xfId="3205" hidden="1" xr:uid="{2C74B985-88A2-4F79-9C39-C7E1081F7C38}"/>
    <cellStyle name="20% - Accent4 5 2" xfId="3320" hidden="1" xr:uid="{AF898636-B1A0-4507-8B43-4FC965457AB3}"/>
    <cellStyle name="20% - Accent4 5 2" xfId="4043" hidden="1" xr:uid="{6AEB3496-3A0F-440D-9710-BF67C55A47B1}"/>
    <cellStyle name="20% - Accent4 5 2" xfId="4216" hidden="1" xr:uid="{6603C305-8379-45A4-B131-30EFB219A524}"/>
    <cellStyle name="20% - Accent4 5 2" xfId="4609" hidden="1" xr:uid="{0108D2C2-5E3F-4ED3-9DDC-5CFC0FD332E6}"/>
    <cellStyle name="20% - Accent4 5 2" xfId="4757" hidden="1" xr:uid="{A454AA4A-3171-435D-AD1F-6E93D255BB99}"/>
    <cellStyle name="20% - Accent4 5 2" xfId="5095" hidden="1" xr:uid="{2514ACA1-17B0-4C51-900C-DAEDDDC26B04}"/>
    <cellStyle name="20% - Accent4 5 2" xfId="5432" hidden="1" xr:uid="{0857A775-E6D0-4567-9187-0B51289689C5}"/>
    <cellStyle name="20% - Accent4 5 2" xfId="5997" hidden="1" xr:uid="{2FC6949C-35DC-4726-92EE-2E08620B217A}"/>
    <cellStyle name="20% - Accent4 5 2" xfId="6112" hidden="1" xr:uid="{FB882CD2-029E-469B-9B9E-CCC4E3AD383B}"/>
    <cellStyle name="20% - Accent4 5 2" xfId="6835" hidden="1" xr:uid="{70B793EA-1674-4EBE-9C6F-93456CA7289A}"/>
    <cellStyle name="20% - Accent4 5 2" xfId="7008" hidden="1" xr:uid="{F9A73379-77A8-46F3-90A6-0EE0E4741204}"/>
    <cellStyle name="20% - Accent4 5 2" xfId="7401" hidden="1" xr:uid="{B858BDBD-2DC7-4A40-8A73-E025F3DF0390}"/>
    <cellStyle name="20% - Accent4 5 2" xfId="7549" hidden="1" xr:uid="{D10F19E8-DB40-4BDC-AC50-38AE1C711178}"/>
    <cellStyle name="20% - Accent4 5 2" xfId="7887" hidden="1" xr:uid="{5093A9DF-5AFB-46FD-A0DA-6DC28D6B4F3B}"/>
    <cellStyle name="20% - Accent4 5 2" xfId="8224" hidden="1" xr:uid="{AC1A8C9E-4F3B-4006-957D-AA543FF3FE9C}"/>
    <cellStyle name="20% - Accent4 7" xfId="79" hidden="1" xr:uid="{876F0791-21BE-4750-822C-1C77682C21EA}"/>
    <cellStyle name="20% - Accent4 7" xfId="175" hidden="1" xr:uid="{2454917D-2DDD-40E0-890B-E479768400A2}"/>
    <cellStyle name="20% - Accent4 7" xfId="251" hidden="1" xr:uid="{D3CFCC92-6721-4804-808C-4FE2D5938C13}"/>
    <cellStyle name="20% - Accent4 7" xfId="329" hidden="1" xr:uid="{167E832D-74D9-44D3-BF9A-9586C3C62F6C}"/>
    <cellStyle name="20% - Accent4 7" xfId="914" hidden="1" xr:uid="{703F4D6E-7F5B-4D18-B8BC-F1DA4055C1C1}"/>
    <cellStyle name="20% - Accent4 7" xfId="990" hidden="1" xr:uid="{25D05B4C-EC38-4CAB-8A1D-24736CD17F5D}"/>
    <cellStyle name="20% - Accent4 7" xfId="1069" hidden="1" xr:uid="{F7639AB2-D594-4D4D-9584-AA29272D87B4}"/>
    <cellStyle name="20% - Accent4 7" xfId="1168" hidden="1" xr:uid="{763959C7-1665-4680-978D-F656A8CF7C0F}"/>
    <cellStyle name="20% - Accent4 7" xfId="687" hidden="1" xr:uid="{1CAFD695-1F36-4750-A2AF-63864B47792D}"/>
    <cellStyle name="20% - Accent4 7" xfId="858" hidden="1" xr:uid="{1069F423-FBD9-462E-97DA-C891AD42BA20}"/>
    <cellStyle name="20% - Accent4 7" xfId="1509" hidden="1" xr:uid="{8B957525-8351-44B9-83A4-99919E6F147E}"/>
    <cellStyle name="20% - Accent4 7" xfId="1585" hidden="1" xr:uid="{2D15649B-38AA-431D-9F5A-D9CA0709387D}"/>
    <cellStyle name="20% - Accent4 7" xfId="1663" hidden="1" xr:uid="{68D3DB93-7395-415B-9D31-F3B31E0BE6CF}"/>
    <cellStyle name="20% - Accent4 7" xfId="1750" hidden="1" xr:uid="{A6B95718-A6B7-4725-8FBB-94BFF2F6AF48}"/>
    <cellStyle name="20% - Accent4 7" xfId="651" hidden="1" xr:uid="{F7E8D7B6-8FF6-4D0A-BAC1-37298D28CF16}"/>
    <cellStyle name="20% - Accent4 7" xfId="740" hidden="1" xr:uid="{9C65873C-B6E3-4B1A-9052-F7F2CF546327}"/>
    <cellStyle name="20% - Accent4 7" xfId="2041" hidden="1" xr:uid="{6BBD6DA4-C969-4D08-AFD9-108A77FB2A77}"/>
    <cellStyle name="20% - Accent4 7" xfId="2117" hidden="1" xr:uid="{94736CB0-7DBB-48AD-9350-38E32CD16CB3}"/>
    <cellStyle name="20% - Accent4 7" xfId="2195" hidden="1" xr:uid="{DAFF847B-EBC7-4C81-AE98-5995E870B457}"/>
    <cellStyle name="20% - Accent4 7" xfId="2378" hidden="1" xr:uid="{D68211C2-1A1A-4217-AF42-219EC5AA171E}"/>
    <cellStyle name="20% - Accent4 7" xfId="2454" hidden="1" xr:uid="{EAF19977-C1ED-40AA-87E3-7D3403853232}"/>
    <cellStyle name="20% - Accent4 7" xfId="2532" hidden="1" xr:uid="{232A0DBC-91ED-4B04-9727-DD7B68404A8F}"/>
    <cellStyle name="20% - Accent4 7" xfId="2715" hidden="1" xr:uid="{6C5CFF84-274D-4F6E-BA28-6EB2079FC49D}"/>
    <cellStyle name="20% - Accent4 7" xfId="2791" hidden="1" xr:uid="{7017F941-A1D3-4351-95CB-65779A97DC3E}"/>
    <cellStyle name="20% - Accent4 7" xfId="2882" hidden="1" xr:uid="{516B221A-E391-4081-AB47-D27993276F63}"/>
    <cellStyle name="20% - Accent4 7" xfId="2978" hidden="1" xr:uid="{3C69AF4F-BEBA-4207-B897-2B09F7690BB4}"/>
    <cellStyle name="20% - Accent4 7" xfId="3054" hidden="1" xr:uid="{4C334D55-B091-4C03-86C4-B5B102705634}"/>
    <cellStyle name="20% - Accent4 7" xfId="3132" hidden="1" xr:uid="{9D8EB00E-A275-412A-9935-BFF14EC24BB9}"/>
    <cellStyle name="20% - Accent4 7" xfId="3717" hidden="1" xr:uid="{691C1973-CA36-4C01-8A04-92FAD7CED2F6}"/>
    <cellStyle name="20% - Accent4 7" xfId="3793" hidden="1" xr:uid="{D1EB8918-8D28-4960-9B54-2C317F462641}"/>
    <cellStyle name="20% - Accent4 7" xfId="3872" hidden="1" xr:uid="{9519B620-2099-4851-8B3D-CC6B726BBE67}"/>
    <cellStyle name="20% - Accent4 7" xfId="3971" hidden="1" xr:uid="{DBCF39F9-4E5D-42A6-869B-43BEB419EC54}"/>
    <cellStyle name="20% - Accent4 7" xfId="3490" hidden="1" xr:uid="{68626E78-9531-48E9-BFB6-735B8E4B7D88}"/>
    <cellStyle name="20% - Accent4 7" xfId="3661" hidden="1" xr:uid="{3650A4A0-08EA-4732-A2F3-309B44594D0F}"/>
    <cellStyle name="20% - Accent4 7" xfId="4312" hidden="1" xr:uid="{60E9FC9D-F0EF-4C9B-9CBD-D3A6D045E148}"/>
    <cellStyle name="20% - Accent4 7" xfId="4388" hidden="1" xr:uid="{D6FC6B69-FF5B-4C56-BD2C-E81DF2FE3A13}"/>
    <cellStyle name="20% - Accent4 7" xfId="4466" hidden="1" xr:uid="{A7407DF1-EDFC-4D37-AB55-E6CC854F7125}"/>
    <cellStyle name="20% - Accent4 7" xfId="4553" hidden="1" xr:uid="{DFEC84B2-7E7D-4D0D-9E17-4B3E4D93F757}"/>
    <cellStyle name="20% - Accent4 7" xfId="3454" hidden="1" xr:uid="{EF6EFC2F-0D6D-4797-B4F4-8F503B9B81E9}"/>
    <cellStyle name="20% - Accent4 7" xfId="3543" hidden="1" xr:uid="{18A0E217-D825-49B5-AAFB-9BF936C22C6E}"/>
    <cellStyle name="20% - Accent4 7" xfId="4844" hidden="1" xr:uid="{ACC2E318-46E2-4BC4-BDA4-8025036101D1}"/>
    <cellStyle name="20% - Accent4 7" xfId="4920" hidden="1" xr:uid="{1F427529-E9AF-4959-856C-45D9AAB830D3}"/>
    <cellStyle name="20% - Accent4 7" xfId="4998" hidden="1" xr:uid="{F730B1F5-1813-432A-BA3E-DD72A07B0707}"/>
    <cellStyle name="20% - Accent4 7" xfId="5181" hidden="1" xr:uid="{A2E29314-8328-49AC-A9C7-AEB18AA52298}"/>
    <cellStyle name="20% - Accent4 7" xfId="5257" hidden="1" xr:uid="{AC81F0EB-FB3E-4E27-8240-D112C2385FB7}"/>
    <cellStyle name="20% - Accent4 7" xfId="5335" hidden="1" xr:uid="{44687025-6EE8-46A6-B9D3-AAE0BADF307B}"/>
    <cellStyle name="20% - Accent4 7" xfId="5518" hidden="1" xr:uid="{9B08DD46-C701-4556-B562-65831ACDB76A}"/>
    <cellStyle name="20% - Accent4 7" xfId="5594" hidden="1" xr:uid="{CC1E1B99-F07C-4536-BE56-4E472A75F426}"/>
    <cellStyle name="20% - Accent4 7" xfId="5674" hidden="1" xr:uid="{A60D5D28-1BE3-47BA-A473-3D4C7D00FDB6}"/>
    <cellStyle name="20% - Accent4 7" xfId="5770" hidden="1" xr:uid="{9DE855B3-4805-469F-98AB-13311BA74536}"/>
    <cellStyle name="20% - Accent4 7" xfId="5846" hidden="1" xr:uid="{80726BBC-5C8E-466B-A40F-931DA84C80DC}"/>
    <cellStyle name="20% - Accent4 7" xfId="5924" hidden="1" xr:uid="{3D0BBD38-D70A-4B7F-AF83-2A9D9BC00B18}"/>
    <cellStyle name="20% - Accent4 7" xfId="6509" hidden="1" xr:uid="{BDCAC76E-55BA-4143-A911-EA700CAC21EC}"/>
    <cellStyle name="20% - Accent4 7" xfId="6585" hidden="1" xr:uid="{7B4F0E20-4A17-4E34-9CCB-F02F1088EDE2}"/>
    <cellStyle name="20% - Accent4 7" xfId="6664" hidden="1" xr:uid="{C26F860C-FB99-4198-A55D-640434A22EE4}"/>
    <cellStyle name="20% - Accent4 7" xfId="6763" hidden="1" xr:uid="{2F1F02AD-2C1B-42B1-8247-30B9ECCD4069}"/>
    <cellStyle name="20% - Accent4 7" xfId="6282" hidden="1" xr:uid="{890F2F0E-3B76-452C-9003-8855D5E6B95C}"/>
    <cellStyle name="20% - Accent4 7" xfId="6453" hidden="1" xr:uid="{D5567682-45D6-4C69-B33C-8C3D1A35255B}"/>
    <cellStyle name="20% - Accent4 7" xfId="7104" hidden="1" xr:uid="{40D7B4B2-0675-48BB-95AB-91F75A33185C}"/>
    <cellStyle name="20% - Accent4 7" xfId="7180" hidden="1" xr:uid="{5ABF1A44-5821-4DE0-99F9-4E62F20EF249}"/>
    <cellStyle name="20% - Accent4 7" xfId="7258" hidden="1" xr:uid="{4B9B41A8-AD1F-45BF-B5C1-2A2D6DF76933}"/>
    <cellStyle name="20% - Accent4 7" xfId="7345" hidden="1" xr:uid="{D46F9D59-C13D-4C35-8D3B-20CDAF481E71}"/>
    <cellStyle name="20% - Accent4 7" xfId="6246" hidden="1" xr:uid="{8B5C59D4-166C-42E8-A501-E09F30DF35EC}"/>
    <cellStyle name="20% - Accent4 7" xfId="6335" hidden="1" xr:uid="{D603CA80-024F-4520-AD3D-CE7A69D8DCF7}"/>
    <cellStyle name="20% - Accent4 7" xfId="7636" hidden="1" xr:uid="{D850C668-008F-4B7C-858E-927A28C5C862}"/>
    <cellStyle name="20% - Accent4 7" xfId="7712" hidden="1" xr:uid="{D5C7D077-EE87-4723-883C-F248A54563C6}"/>
    <cellStyle name="20% - Accent4 7" xfId="7790" hidden="1" xr:uid="{1DE70507-B205-4A7B-B28D-B39D43627CDF}"/>
    <cellStyle name="20% - Accent4 7" xfId="7973" hidden="1" xr:uid="{E167FE8F-6DBE-4453-9737-D473A7ED6A43}"/>
    <cellStyle name="20% - Accent4 7" xfId="8049" hidden="1" xr:uid="{CF0A02CF-A075-472C-BF3F-EF3074966CE2}"/>
    <cellStyle name="20% - Accent4 7" xfId="8127" hidden="1" xr:uid="{B8BE53F0-2E8D-499F-8FD9-73F1D939F46F}"/>
    <cellStyle name="20% - Accent4 7" xfId="8310" hidden="1" xr:uid="{C1AB1249-FD64-4EBB-8A2E-A1FC0F86475A}"/>
    <cellStyle name="20% - Accent4 7" xfId="8386" hidden="1" xr:uid="{F8D14A5C-E74C-4318-9234-9480D79CA36E}"/>
    <cellStyle name="20% - Accent4 8" xfId="95" hidden="1" xr:uid="{3B4B593D-CFAF-45E7-85A2-F8888E790E28}"/>
    <cellStyle name="20% - Accent4 8" xfId="166" hidden="1" xr:uid="{7E19DEBF-018A-4E66-84EE-AB16E9435878}"/>
    <cellStyle name="20% - Accent4 8" xfId="243" hidden="1" xr:uid="{31232EF2-F1A9-43A3-BD98-18DD6D60EC4E}"/>
    <cellStyle name="20% - Accent4 8" xfId="321" hidden="1" xr:uid="{B1117F34-B374-4B67-AFC9-2777FD05D377}"/>
    <cellStyle name="20% - Accent4 8" xfId="905" hidden="1" xr:uid="{189FE5F1-987E-405D-A551-E6E7A20E147C}"/>
    <cellStyle name="20% - Accent4 8" xfId="982" hidden="1" xr:uid="{E1DC4ADE-3956-4CE5-83F8-6BFDC96517A2}"/>
    <cellStyle name="20% - Accent4 8" xfId="1061" hidden="1" xr:uid="{31A983D6-86BE-4129-A667-F56EF819D127}"/>
    <cellStyle name="20% - Accent4 8" xfId="1172" hidden="1" xr:uid="{41D0CFF4-3B17-4CF8-86BC-82E150E924E6}"/>
    <cellStyle name="20% - Accent4 8" xfId="876" hidden="1" xr:uid="{1A802425-C626-4FEC-B0DD-3563D28DE2A1}"/>
    <cellStyle name="20% - Accent4 8" xfId="769" hidden="1" xr:uid="{C3829AF3-13CA-44A3-9EF7-8A0A9E59D486}"/>
    <cellStyle name="20% - Accent4 8" xfId="737" hidden="1" xr:uid="{A88CB61C-4680-4E0A-871C-832530BBFA8D}"/>
    <cellStyle name="20% - Accent4 8" xfId="1577" hidden="1" xr:uid="{CA6AFB6F-9EEE-422B-B2F9-966A2FAFDE65}"/>
    <cellStyle name="20% - Accent4 8" xfId="1655" hidden="1" xr:uid="{F32428F0-1E27-4633-819F-F7B3F61747C1}"/>
    <cellStyle name="20% - Accent4 8" xfId="1753" hidden="1" xr:uid="{BC83F0E1-462D-45CE-849F-9144998A43E1}"/>
    <cellStyle name="20% - Accent4 8" xfId="718" hidden="1" xr:uid="{F51121DC-9183-479F-A490-F633029DAA44}"/>
    <cellStyle name="20% - Accent4 8" xfId="801" hidden="1" xr:uid="{E3047780-7597-4FA5-9EB7-3887DC7991BF}"/>
    <cellStyle name="20% - Accent4 8" xfId="785" hidden="1" xr:uid="{25108298-6F46-434F-89D0-AFC5B7F76FF6}"/>
    <cellStyle name="20% - Accent4 8" xfId="2109" hidden="1" xr:uid="{CCD4632A-F2E7-437B-976E-F2FBBF7EA34B}"/>
    <cellStyle name="20% - Accent4 8" xfId="2187" hidden="1" xr:uid="{7798A4DD-FD96-42A4-9D40-9C003ACB0945}"/>
    <cellStyle name="20% - Accent4 8" xfId="619" hidden="1" xr:uid="{DF72DDB7-71C3-42EC-A5B6-834E145EB4C3}"/>
    <cellStyle name="20% - Accent4 8" xfId="2446" hidden="1" xr:uid="{DA902B25-04FD-404D-9EAD-FB6E3A2C4277}"/>
    <cellStyle name="20% - Accent4 8" xfId="2524" hidden="1" xr:uid="{6DA6D1C2-E7F0-4FB9-B24E-A784F698725E}"/>
    <cellStyle name="20% - Accent4 8" xfId="1748" hidden="1" xr:uid="{00FC1468-2E29-441B-A32E-2547A7AD7A01}"/>
    <cellStyle name="20% - Accent4 8" xfId="2783" hidden="1" xr:uid="{7B419F10-B31C-4A1B-A6A5-D3F460DC5EB4}"/>
    <cellStyle name="20% - Accent4 8" xfId="2898" hidden="1" xr:uid="{31CC9202-F7EB-445A-9D83-6F7CC4FAF75E}"/>
    <cellStyle name="20% - Accent4 8" xfId="2969" hidden="1" xr:uid="{EAF99707-3405-4B2C-BA69-238D2718A0BA}"/>
    <cellStyle name="20% - Accent4 8" xfId="3046" hidden="1" xr:uid="{D7A7AF39-F887-4940-AB28-F715DA3EFD7F}"/>
    <cellStyle name="20% - Accent4 8" xfId="3124" hidden="1" xr:uid="{C0553AB9-1ACC-499F-9BB8-640CD6CD1834}"/>
    <cellStyle name="20% - Accent4 8" xfId="3708" hidden="1" xr:uid="{C4E1B8AF-5263-42B0-86DD-71D6641A1E88}"/>
    <cellStyle name="20% - Accent4 8" xfId="3785" hidden="1" xr:uid="{BCDAF4FD-C297-4F10-A723-1962AC49A9BA}"/>
    <cellStyle name="20% - Accent4 8" xfId="3864" hidden="1" xr:uid="{E3F17181-96FD-4DDF-8776-132485058583}"/>
    <cellStyle name="20% - Accent4 8" xfId="3975" hidden="1" xr:uid="{E663775E-1241-42CF-9842-E01B4FFAF429}"/>
    <cellStyle name="20% - Accent4 8" xfId="3679" hidden="1" xr:uid="{C4B85B18-5127-407F-9895-7254A5006DE3}"/>
    <cellStyle name="20% - Accent4 8" xfId="3572" hidden="1" xr:uid="{7A40A7F6-E720-4E07-84D1-481092270565}"/>
    <cellStyle name="20% - Accent4 8" xfId="3540" hidden="1" xr:uid="{BFA3447F-2D5B-4470-ABD1-34345C43ED1B}"/>
    <cellStyle name="20% - Accent4 8" xfId="4380" hidden="1" xr:uid="{F1D8D619-531B-46F7-BD26-A219ABACBDDE}"/>
    <cellStyle name="20% - Accent4 8" xfId="4458" hidden="1" xr:uid="{FF2B34B9-9848-477F-8DE6-D1C0AD412BEE}"/>
    <cellStyle name="20% - Accent4 8" xfId="4556" hidden="1" xr:uid="{BDF7896C-2A3A-4491-94A4-D9F0A32BBC32}"/>
    <cellStyle name="20% - Accent4 8" xfId="3521" hidden="1" xr:uid="{E8B169F4-DDC2-415C-9BFB-49194CB7F25A}"/>
    <cellStyle name="20% - Accent4 8" xfId="3604" hidden="1" xr:uid="{EF52803D-F9AA-43A2-A82D-68C84468370D}"/>
    <cellStyle name="20% - Accent4 8" xfId="3588" hidden="1" xr:uid="{696EE63F-5E8B-4974-A79A-5B15548CA01B}"/>
    <cellStyle name="20% - Accent4 8" xfId="4912" hidden="1" xr:uid="{781E47F8-EBB4-4F18-BE8F-BD03324B4A6C}"/>
    <cellStyle name="20% - Accent4 8" xfId="4990" hidden="1" xr:uid="{885ACC7B-E96C-454F-AB76-91A8D40B3650}"/>
    <cellStyle name="20% - Accent4 8" xfId="3422" hidden="1" xr:uid="{421A87BE-4839-483C-8B4A-AE9BF29453BD}"/>
    <cellStyle name="20% - Accent4 8" xfId="5249" hidden="1" xr:uid="{B7DC7AA6-9DE6-448F-9BEF-1391505775E7}"/>
    <cellStyle name="20% - Accent4 8" xfId="5327" hidden="1" xr:uid="{C0B13CEE-64A5-4181-BEC3-11D1BDACC3D0}"/>
    <cellStyle name="20% - Accent4 8" xfId="4551" hidden="1" xr:uid="{3CE3EFC9-3DF6-46DC-AB51-E698A471B70A}"/>
    <cellStyle name="20% - Accent4 8" xfId="5586" hidden="1" xr:uid="{E5CD1DA8-03B6-4B91-83FC-4E1FB5412591}"/>
    <cellStyle name="20% - Accent4 8" xfId="5690" hidden="1" xr:uid="{F0A1C2FF-BA08-4A73-9044-2768AE60D334}"/>
    <cellStyle name="20% - Accent4 8" xfId="5761" hidden="1" xr:uid="{CC383E01-1214-4999-8768-99367F2818F5}"/>
    <cellStyle name="20% - Accent4 8" xfId="5838" hidden="1" xr:uid="{AF92C6A8-BC5A-4AF0-A93B-D7B5B129D365}"/>
    <cellStyle name="20% - Accent4 8" xfId="5916" hidden="1" xr:uid="{3A66DCAF-0394-47E1-9AFD-648F44714073}"/>
    <cellStyle name="20% - Accent4 8" xfId="6500" hidden="1" xr:uid="{7A65F903-AEBB-4A23-ABF1-61CCF29FA555}"/>
    <cellStyle name="20% - Accent4 8" xfId="6577" hidden="1" xr:uid="{69488913-B375-43EC-BC0A-85AB3B63F53B}"/>
    <cellStyle name="20% - Accent4 8" xfId="6656" hidden="1" xr:uid="{9BA95ABF-1DE9-488A-B974-DAE04360C09A}"/>
    <cellStyle name="20% - Accent4 8" xfId="6767" hidden="1" xr:uid="{BB49F11B-D34D-4570-B5BB-27C90AB97076}"/>
    <cellStyle name="20% - Accent4 8" xfId="6471" hidden="1" xr:uid="{6C3675BE-BE6F-4081-8510-F4D9A3022325}"/>
    <cellStyle name="20% - Accent4 8" xfId="6364" hidden="1" xr:uid="{0A2550F5-E943-45DB-B7BF-385F3DEE8A27}"/>
    <cellStyle name="20% - Accent4 8" xfId="6332" hidden="1" xr:uid="{176E7CCC-B98D-4353-A96E-5FFADEA9D39F}"/>
    <cellStyle name="20% - Accent4 8" xfId="7172" hidden="1" xr:uid="{7D63D67F-E6D0-4570-9482-6BE64AC6B851}"/>
    <cellStyle name="20% - Accent4 8" xfId="7250" hidden="1" xr:uid="{046681FA-76A7-47A0-BA61-FF62708402A9}"/>
    <cellStyle name="20% - Accent4 8" xfId="7348" hidden="1" xr:uid="{79FEF8C4-DBCE-4E62-BDAF-87F35D75EA30}"/>
    <cellStyle name="20% - Accent4 8" xfId="6313" hidden="1" xr:uid="{EA95F70E-DA44-4188-93F9-5C2F9D576F38}"/>
    <cellStyle name="20% - Accent4 8" xfId="6396" hidden="1" xr:uid="{97C4DFDC-3B64-4609-A3D6-4FC0BC415881}"/>
    <cellStyle name="20% - Accent4 8" xfId="6380" hidden="1" xr:uid="{3ECD8498-2522-444E-9FBA-E0E6D41449E8}"/>
    <cellStyle name="20% - Accent4 8" xfId="7704" hidden="1" xr:uid="{BC48C2A7-1DC7-4A33-A6B8-1BCDD744EE55}"/>
    <cellStyle name="20% - Accent4 8" xfId="7782" hidden="1" xr:uid="{172B5A04-A274-474C-8A09-23D3C4CDDEAC}"/>
    <cellStyle name="20% - Accent4 8" xfId="6214" hidden="1" xr:uid="{1B5D482F-2368-49E9-9AB9-B4F167145101}"/>
    <cellStyle name="20% - Accent4 8" xfId="8041" hidden="1" xr:uid="{FA7A4E26-DA20-4F8D-AE7E-C34DD2C5208B}"/>
    <cellStyle name="20% - Accent4 8" xfId="8119" hidden="1" xr:uid="{FD848095-9217-4479-BB14-43ED05F2C2C8}"/>
    <cellStyle name="20% - Accent4 8" xfId="7343" hidden="1" xr:uid="{6005CE13-782E-47F3-A158-B6FCD12F01DD}"/>
    <cellStyle name="20% - Accent4 8" xfId="8378" hidden="1" xr:uid="{BFCB9D68-E3D9-4BDA-9F03-DA4AE440AB98}"/>
    <cellStyle name="20% - Accent4 9" xfId="108" hidden="1" xr:uid="{10757345-A52F-4266-A95D-842BA3DB7268}"/>
    <cellStyle name="20% - Accent4 9" xfId="182" hidden="1" xr:uid="{F0AA8A5F-EE25-439D-AF7E-6682E360BE58}"/>
    <cellStyle name="20% - Accent4 9" xfId="258" hidden="1" xr:uid="{5EAF1BC9-D3E5-4369-8DE2-89290D336C18}"/>
    <cellStyle name="20% - Accent4 9" xfId="336" hidden="1" xr:uid="{80FEDE9C-8DE7-4D9D-B366-0A044B3F4F81}"/>
    <cellStyle name="20% - Accent4 9" xfId="921" hidden="1" xr:uid="{12B6457B-4917-4F1F-B84B-3DFE74DD60E2}"/>
    <cellStyle name="20% - Accent4 9" xfId="997" hidden="1" xr:uid="{69A9B621-E8FB-49C5-AFD8-8BAB46ED010F}"/>
    <cellStyle name="20% - Accent4 9" xfId="1076" hidden="1" xr:uid="{B0A9CE46-53A3-4337-AD4C-51DEECA11512}"/>
    <cellStyle name="20% - Accent4 9" xfId="1345" hidden="1" xr:uid="{2D7AA199-6929-42F8-950D-457E8D8177A7}"/>
    <cellStyle name="20% - Accent4 9" xfId="811" hidden="1" xr:uid="{92771359-518E-49B5-B647-83D36B8ED80E}"/>
    <cellStyle name="20% - Accent4 9" xfId="839" hidden="1" xr:uid="{33D23A99-D5A2-490F-9DBA-F98B9BB42D01}"/>
    <cellStyle name="20% - Accent4 9" xfId="1516" hidden="1" xr:uid="{5D4C29F0-B789-4636-9CC6-088B6128DA9E}"/>
    <cellStyle name="20% - Accent4 9" xfId="1592" hidden="1" xr:uid="{30B355F0-2EE9-465F-8A3B-07249CAAF2F1}"/>
    <cellStyle name="20% - Accent4 9" xfId="1670" hidden="1" xr:uid="{DFBCE063-BCD3-4969-951B-1584BF5ACFF4}"/>
    <cellStyle name="20% - Accent4 9" xfId="1903" hidden="1" xr:uid="{F4631A3D-5188-4D86-A98A-486EDCAC7A11}"/>
    <cellStyle name="20% - Accent4 9" xfId="1360" hidden="1" xr:uid="{CDDA978F-97C8-4F06-9EAA-01CD0800C4F8}"/>
    <cellStyle name="20% - Accent4 9" xfId="1391" hidden="1" xr:uid="{56838D95-228E-487B-9826-BE928307DDE9}"/>
    <cellStyle name="20% - Accent4 9" xfId="2048" hidden="1" xr:uid="{A9538729-776C-422B-82C0-0E6010A9EB19}"/>
    <cellStyle name="20% - Accent4 9" xfId="2124" hidden="1" xr:uid="{F342554D-F46B-41AB-AF5E-ADE32431BD6C}"/>
    <cellStyle name="20% - Accent4 9" xfId="2202" hidden="1" xr:uid="{64A0444F-9791-4961-9F40-45F22F6C197C}"/>
    <cellStyle name="20% - Accent4 9" xfId="2385" hidden="1" xr:uid="{1CCA33CD-542A-4004-9719-E44D8EB86059}"/>
    <cellStyle name="20% - Accent4 9" xfId="2461" hidden="1" xr:uid="{96D8837C-DA5A-43C7-9FF3-B866B91E613E}"/>
    <cellStyle name="20% - Accent4 9" xfId="2539" hidden="1" xr:uid="{841E63A8-B5CE-4756-B485-27B30FE7AC53}"/>
    <cellStyle name="20% - Accent4 9" xfId="2722" hidden="1" xr:uid="{F9247AC3-7510-458A-820E-D6FB53D610C6}"/>
    <cellStyle name="20% - Accent4 9" xfId="2798" hidden="1" xr:uid="{D77C7780-B399-473C-B82F-EEE587D4DDF5}"/>
    <cellStyle name="20% - Accent4 9" xfId="2911" hidden="1" xr:uid="{DA9C70E6-F1AA-409C-A621-7105A4BDBCB8}"/>
    <cellStyle name="20% - Accent4 9" xfId="2985" hidden="1" xr:uid="{9061CED9-6CE8-4871-B1AC-0D8EEA52FACF}"/>
    <cellStyle name="20% - Accent4 9" xfId="3061" hidden="1" xr:uid="{DD259235-E52C-493E-8444-03FBA46289ED}"/>
    <cellStyle name="20% - Accent4 9" xfId="3139" hidden="1" xr:uid="{47265E07-3221-4931-99A4-9ED3973A059A}"/>
    <cellStyle name="20% - Accent4 9" xfId="3724" hidden="1" xr:uid="{BD5E7320-084E-4D1A-B220-D01CF203A408}"/>
    <cellStyle name="20% - Accent4 9" xfId="3800" hidden="1" xr:uid="{6A403A9F-D6F0-4890-9AE5-55F1E490ACA6}"/>
    <cellStyle name="20% - Accent4 9" xfId="3879" hidden="1" xr:uid="{BEA621D5-923B-4CEB-A6E2-E7BCAB3ED095}"/>
    <cellStyle name="20% - Accent4 9" xfId="4148" hidden="1" xr:uid="{676ACFA4-EF1C-4D7B-8152-2C11FC198831}"/>
    <cellStyle name="20% - Accent4 9" xfId="3614" hidden="1" xr:uid="{4B503A88-D402-45C6-B471-20AFD736FB7F}"/>
    <cellStyle name="20% - Accent4 9" xfId="3642" hidden="1" xr:uid="{79931C08-A402-4D10-8D6C-3B5B258BC243}"/>
    <cellStyle name="20% - Accent4 9" xfId="4319" hidden="1" xr:uid="{7076392F-B784-4440-B9D6-274591FF7D96}"/>
    <cellStyle name="20% - Accent4 9" xfId="4395" hidden="1" xr:uid="{F10842C3-87FC-4D00-AE48-84AE79AF20AF}"/>
    <cellStyle name="20% - Accent4 9" xfId="4473" hidden="1" xr:uid="{C7B22175-19F3-4542-9A14-344C79FA5DF3}"/>
    <cellStyle name="20% - Accent4 9" xfId="4706" hidden="1" xr:uid="{900B1942-922D-4A5F-B279-8D932572EDE4}"/>
    <cellStyle name="20% - Accent4 9" xfId="4163" hidden="1" xr:uid="{9D85F2C0-6EB5-4EAA-B3AD-84EF1AFE4374}"/>
    <cellStyle name="20% - Accent4 9" xfId="4194" hidden="1" xr:uid="{E367D5DD-35E3-441F-A15A-E1973008BC84}"/>
    <cellStyle name="20% - Accent4 9" xfId="4851" hidden="1" xr:uid="{F210FDC0-0625-4674-9191-833CD5F44F27}"/>
    <cellStyle name="20% - Accent4 9" xfId="4927" hidden="1" xr:uid="{96A57FC7-D3FB-4B1D-93F5-E51CD36D591B}"/>
    <cellStyle name="20% - Accent4 9" xfId="5005" hidden="1" xr:uid="{F0040122-C375-4FE2-BF61-5F48C0EAE16A}"/>
    <cellStyle name="20% - Accent4 9" xfId="5188" hidden="1" xr:uid="{D15B319E-4D2B-4C15-B940-55BE74C185BA}"/>
    <cellStyle name="20% - Accent4 9" xfId="5264" hidden="1" xr:uid="{FAE912DF-ADEA-4CDB-9A99-BDC2B77CBB72}"/>
    <cellStyle name="20% - Accent4 9" xfId="5342" hidden="1" xr:uid="{F7E91078-4E71-4E89-A6E9-A4A8C86A5F2D}"/>
    <cellStyle name="20% - Accent4 9" xfId="5525" hidden="1" xr:uid="{A3B171AE-AEB7-4825-8729-C27086A0C3BB}"/>
    <cellStyle name="20% - Accent4 9" xfId="5601" hidden="1" xr:uid="{9ACB1386-7837-4C62-BFCB-49278F1CAB20}"/>
    <cellStyle name="20% - Accent4 9" xfId="5703" hidden="1" xr:uid="{AF554D92-C2A2-438B-BA81-A12D6CF451EF}"/>
    <cellStyle name="20% - Accent4 9" xfId="5777" hidden="1" xr:uid="{00A3EF3C-1B03-4402-BCC5-8355B9205FF8}"/>
    <cellStyle name="20% - Accent4 9" xfId="5853" hidden="1" xr:uid="{5394A556-8DD0-4ABD-A1E5-4DCD93AA6A1C}"/>
    <cellStyle name="20% - Accent4 9" xfId="5931" hidden="1" xr:uid="{38D99EE4-F82B-4441-84A7-2D5303638894}"/>
    <cellStyle name="20% - Accent4 9" xfId="6516" hidden="1" xr:uid="{2E92B24C-E76C-4550-AEDB-5657FFC26269}"/>
    <cellStyle name="20% - Accent4 9" xfId="6592" hidden="1" xr:uid="{7CA917FA-FD9F-48B7-9C35-49DAE5388FD2}"/>
    <cellStyle name="20% - Accent4 9" xfId="6671" hidden="1" xr:uid="{6BA811D4-194F-42A7-BD55-7377D62F10E0}"/>
    <cellStyle name="20% - Accent4 9" xfId="6940" hidden="1" xr:uid="{C268A0BD-093B-465A-B643-39CF02B7E199}"/>
    <cellStyle name="20% - Accent4 9" xfId="6406" hidden="1" xr:uid="{78C3EB74-E850-44A0-8335-DC62FCEDACBC}"/>
    <cellStyle name="20% - Accent4 9" xfId="6434" hidden="1" xr:uid="{BAC8AB7A-4F94-4CE9-A658-26A4294CB02D}"/>
    <cellStyle name="20% - Accent4 9" xfId="7111" hidden="1" xr:uid="{1284347E-3DAC-4920-B174-D37588E3ECFD}"/>
    <cellStyle name="20% - Accent4 9" xfId="7187" hidden="1" xr:uid="{F675A064-2A76-4893-86B7-39F2828FB83C}"/>
    <cellStyle name="20% - Accent4 9" xfId="7265" hidden="1" xr:uid="{C2B4DFB0-6DA6-41D1-8E9C-87BA4FACCB1C}"/>
    <cellStyle name="20% - Accent4 9" xfId="7498" hidden="1" xr:uid="{F8B5EF03-9357-408A-86A8-F88D0894558B}"/>
    <cellStyle name="20% - Accent4 9" xfId="6955" hidden="1" xr:uid="{3BE798B7-A1B3-4E3B-9E38-17416642568B}"/>
    <cellStyle name="20% - Accent4 9" xfId="6986" hidden="1" xr:uid="{CCE1F361-D3D0-4A94-8651-8852D4CB8C07}"/>
    <cellStyle name="20% - Accent4 9" xfId="7643" hidden="1" xr:uid="{35692BF0-6304-4B4F-9F0B-EC28F6DCE4BE}"/>
    <cellStyle name="20% - Accent4 9" xfId="7719" hidden="1" xr:uid="{F1053ED0-21FC-4DF1-8C6D-26E170E37396}"/>
    <cellStyle name="20% - Accent4 9" xfId="7797" hidden="1" xr:uid="{0B515160-82D5-481B-9DEC-709C7322C259}"/>
    <cellStyle name="20% - Accent4 9" xfId="7980" hidden="1" xr:uid="{8FC324B8-8759-4B08-BCFC-EACD6C7A3256}"/>
    <cellStyle name="20% - Accent4 9" xfId="8056" hidden="1" xr:uid="{C18513F4-E5BD-4788-82E2-D0834294586F}"/>
    <cellStyle name="20% - Accent4 9" xfId="8134" hidden="1" xr:uid="{F7D9100F-5264-4286-875A-59A1B10BE20D}"/>
    <cellStyle name="20% - Accent4 9" xfId="8317" hidden="1" xr:uid="{5F870D2A-99C7-4761-BE2E-A9D23706B1DF}"/>
    <cellStyle name="20% - Accent4 9" xfId="8393" hidden="1" xr:uid="{CBB8911B-D722-439C-937C-5FBA8CFFDA70}"/>
    <cellStyle name="20% - Accent5" xfId="40" builtinId="46" hidden="1"/>
    <cellStyle name="20% - Accent5 10" xfId="136" hidden="1" xr:uid="{3FD082EC-A850-4B33-A970-8C8D530736C3}"/>
    <cellStyle name="20% - Accent5 10" xfId="210" hidden="1" xr:uid="{CFA63656-23C3-4BC4-9472-04B557B4366D}"/>
    <cellStyle name="20% - Accent5 10" xfId="286" hidden="1" xr:uid="{B1317959-C2C5-4B7A-9376-BFE839693FFF}"/>
    <cellStyle name="20% - Accent5 10" xfId="364" hidden="1" xr:uid="{95071005-70E0-44DF-B48C-C3CCA7A06B9D}"/>
    <cellStyle name="20% - Accent5 10" xfId="949" hidden="1" xr:uid="{6BECBCCF-D94B-44E2-942C-0BC1FB5F06A1}"/>
    <cellStyle name="20% - Accent5 10" xfId="1025" hidden="1" xr:uid="{3A0BFE9D-36B1-400B-8CD5-B84875B958F6}"/>
    <cellStyle name="20% - Accent5 10" xfId="1104" hidden="1" xr:uid="{565FB578-50B9-46BC-B2EA-C6249AD32F9C}"/>
    <cellStyle name="20% - Accent5 10" xfId="1139" hidden="1" xr:uid="{1CE77024-04B5-4E7E-8DBB-CD56C45BEFEF}"/>
    <cellStyle name="20% - Accent5 10" xfId="762" hidden="1" xr:uid="{31381104-004E-482D-87B1-E2A837939E47}"/>
    <cellStyle name="20% - Accent5 10" xfId="766" hidden="1" xr:uid="{8E842EE3-08EE-4548-A7FB-A0FF850601EA}"/>
    <cellStyle name="20% - Accent5 10" xfId="1544" hidden="1" xr:uid="{0CC09916-0D24-4823-B1AF-4957130A8B1C}"/>
    <cellStyle name="20% - Accent5 10" xfId="1620" hidden="1" xr:uid="{956CE5F7-6206-4DC6-B178-FBEF6E9F1966}"/>
    <cellStyle name="20% - Accent5 10" xfId="1698" hidden="1" xr:uid="{C3A44F0D-410A-42CD-BF85-27CE92FEDBE8}"/>
    <cellStyle name="20% - Accent5 10" xfId="1727" hidden="1" xr:uid="{048E1B2F-B510-48A8-A5E3-2551AB39B1DB}"/>
    <cellStyle name="20% - Accent5 10" xfId="673" hidden="1" xr:uid="{EA9827A7-1460-488C-834F-DFFD98338424}"/>
    <cellStyle name="20% - Accent5 10" xfId="652" hidden="1" xr:uid="{04F95B65-5206-4C33-A9CC-86A30A13C584}"/>
    <cellStyle name="20% - Accent5 10" xfId="2076" hidden="1" xr:uid="{F6AD0CC0-5134-46D5-9056-EC7932FB6397}"/>
    <cellStyle name="20% - Accent5 10" xfId="2152" hidden="1" xr:uid="{39D197FD-346D-4780-BAC5-5B933CA3FF79}"/>
    <cellStyle name="20% - Accent5 10" xfId="2230" hidden="1" xr:uid="{0384C13C-1B41-4C47-8DD5-5E42FC81AF1F}"/>
    <cellStyle name="20% - Accent5 10" xfId="2413" hidden="1" xr:uid="{0451C183-F777-482A-A6A8-947BD8C24BFE}"/>
    <cellStyle name="20% - Accent5 10" xfId="2489" hidden="1" xr:uid="{A3CDAB2C-8280-4B4A-9FFA-EC7AD12D8851}"/>
    <cellStyle name="20% - Accent5 10" xfId="2567" hidden="1" xr:uid="{1CE42F32-414A-4933-A526-A9123F140A97}"/>
    <cellStyle name="20% - Accent5 10" xfId="2750" hidden="1" xr:uid="{08D9E56A-8A43-416F-9364-77D81D001ACB}"/>
    <cellStyle name="20% - Accent5 10" xfId="2826" hidden="1" xr:uid="{BD0E2E40-0459-4ACF-BDFF-BD451F84ADE7}"/>
    <cellStyle name="20% - Accent5 10" xfId="2939" hidden="1" xr:uid="{FE97A255-BD23-4B2F-8457-BFB80CC00CC7}"/>
    <cellStyle name="20% - Accent5 10" xfId="3013" hidden="1" xr:uid="{092E0180-9745-4AAB-B9DC-F4D3CD123047}"/>
    <cellStyle name="20% - Accent5 10" xfId="3089" hidden="1" xr:uid="{47531155-7A70-4D44-A210-F29D64AE5D51}"/>
    <cellStyle name="20% - Accent5 10" xfId="3167" hidden="1" xr:uid="{670AAB55-265E-417A-975D-34A6D8B13FE0}"/>
    <cellStyle name="20% - Accent5 10" xfId="3752" hidden="1" xr:uid="{DA943F09-DF37-4588-8463-7ADFE0A519DF}"/>
    <cellStyle name="20% - Accent5 10" xfId="3828" hidden="1" xr:uid="{27F536FE-EEBE-4857-AE54-B36451C550C5}"/>
    <cellStyle name="20% - Accent5 10" xfId="3907" hidden="1" xr:uid="{F232008A-A9CD-43A0-80C4-266E7015C3B7}"/>
    <cellStyle name="20% - Accent5 10" xfId="3942" hidden="1" xr:uid="{BDAF3461-1CA0-4054-BD77-86B6014448C1}"/>
    <cellStyle name="20% - Accent5 10" xfId="3565" hidden="1" xr:uid="{A477D8EA-4F3F-4CB4-AAE7-3237093549EE}"/>
    <cellStyle name="20% - Accent5 10" xfId="3569" hidden="1" xr:uid="{FB31BC58-4AB8-458D-AC6F-C76AAC3B2BCA}"/>
    <cellStyle name="20% - Accent5 10" xfId="4347" hidden="1" xr:uid="{6A2168C7-4A2C-4234-910F-DDE84BBF25D9}"/>
    <cellStyle name="20% - Accent5 10" xfId="4423" hidden="1" xr:uid="{C152F75F-7BB3-45E2-9534-7CD9DF1CFA5F}"/>
    <cellStyle name="20% - Accent5 10" xfId="4501" hidden="1" xr:uid="{2F5B8688-66A7-4454-88A6-984ED73DEA0A}"/>
    <cellStyle name="20% - Accent5 10" xfId="4530" hidden="1" xr:uid="{A675A38C-DA54-483F-ADBF-D6CEFF743D32}"/>
    <cellStyle name="20% - Accent5 10" xfId="3476" hidden="1" xr:uid="{53CA295C-5493-45F7-B6E1-76187C05CC1C}"/>
    <cellStyle name="20% - Accent5 10" xfId="3455" hidden="1" xr:uid="{F88A120E-158B-4BEB-949B-876E1557C338}"/>
    <cellStyle name="20% - Accent5 10" xfId="4879" hidden="1" xr:uid="{21269536-8C38-4866-B433-5FFA53D1D8C0}"/>
    <cellStyle name="20% - Accent5 10" xfId="4955" hidden="1" xr:uid="{7F2BA584-039C-4859-A97E-F61AF98F5FAA}"/>
    <cellStyle name="20% - Accent5 10" xfId="5033" hidden="1" xr:uid="{A430106C-35FC-4A18-AECA-6ADA80B26C29}"/>
    <cellStyle name="20% - Accent5 10" xfId="5216" hidden="1" xr:uid="{C6EB4ADC-091A-460B-992C-FDC332F1863E}"/>
    <cellStyle name="20% - Accent5 10" xfId="5292" hidden="1" xr:uid="{EAC9B735-7AD8-4250-89A3-3F01F2E5B8AE}"/>
    <cellStyle name="20% - Accent5 10" xfId="5370" hidden="1" xr:uid="{4E7B187B-C398-4364-84F3-79433AAF6B47}"/>
    <cellStyle name="20% - Accent5 10" xfId="5553" hidden="1" xr:uid="{576F032A-4832-4663-A24F-275D8177301A}"/>
    <cellStyle name="20% - Accent5 10" xfId="5629" hidden="1" xr:uid="{7463F765-41F5-4232-AFCA-3716A2B3D8F4}"/>
    <cellStyle name="20% - Accent5 10" xfId="5731" hidden="1" xr:uid="{10B1C64C-D53B-43CE-BFD3-5922EE711EF0}"/>
    <cellStyle name="20% - Accent5 10" xfId="5805" hidden="1" xr:uid="{1A7286A1-27E6-4DA1-A207-1DE04AF606D3}"/>
    <cellStyle name="20% - Accent5 10" xfId="5881" hidden="1" xr:uid="{6E3CEE2F-9965-4062-A91C-855AB90EA602}"/>
    <cellStyle name="20% - Accent5 10" xfId="5959" hidden="1" xr:uid="{E61E152C-AB92-4BFF-9198-97A7401FF83E}"/>
    <cellStyle name="20% - Accent5 10" xfId="6544" hidden="1" xr:uid="{3E791CAC-D2CF-4790-8159-5D548C70937E}"/>
    <cellStyle name="20% - Accent5 10" xfId="6620" hidden="1" xr:uid="{B5C5A487-D5A9-45BB-AB43-F96E5C1BCDC5}"/>
    <cellStyle name="20% - Accent5 10" xfId="6699" hidden="1" xr:uid="{FF4E335A-EB94-4B45-B370-750C9E3195B9}"/>
    <cellStyle name="20% - Accent5 10" xfId="6734" hidden="1" xr:uid="{4AC8C14C-565D-4D68-AA0F-6E72E25CB464}"/>
    <cellStyle name="20% - Accent5 10" xfId="6357" hidden="1" xr:uid="{7D05F427-F736-4202-A172-3274C01AAB5E}"/>
    <cellStyle name="20% - Accent5 10" xfId="6361" hidden="1" xr:uid="{777675DB-DC9C-464B-A2B1-5ED3113D782D}"/>
    <cellStyle name="20% - Accent5 10" xfId="7139" hidden="1" xr:uid="{91EA2604-04F5-493A-9B9B-87717B481769}"/>
    <cellStyle name="20% - Accent5 10" xfId="7215" hidden="1" xr:uid="{A336B5E3-00D6-465C-B3BA-EA1614A0BC87}"/>
    <cellStyle name="20% - Accent5 10" xfId="7293" hidden="1" xr:uid="{19EE772D-7E8A-49B4-8771-E8C933A507EB}"/>
    <cellStyle name="20% - Accent5 10" xfId="7322" hidden="1" xr:uid="{5EA63E3E-6B9C-4475-96DF-DAECE0BF01A5}"/>
    <cellStyle name="20% - Accent5 10" xfId="6268" hidden="1" xr:uid="{C9F68AE0-C8FB-4D0E-8B0A-1CB4F78DDF85}"/>
    <cellStyle name="20% - Accent5 10" xfId="6247" hidden="1" xr:uid="{27CB1531-C939-4DB5-8EB5-E96D66E523C5}"/>
    <cellStyle name="20% - Accent5 10" xfId="7671" hidden="1" xr:uid="{E1CA59C4-BA89-47B1-B5F2-B5585809A0F6}"/>
    <cellStyle name="20% - Accent5 10" xfId="7747" hidden="1" xr:uid="{23B82F92-3DDA-4136-A426-E2BF549DD418}"/>
    <cellStyle name="20% - Accent5 10" xfId="7825" hidden="1" xr:uid="{A65B29AE-05A9-4E85-BFF5-DEC4C98933BF}"/>
    <cellStyle name="20% - Accent5 10" xfId="8008" hidden="1" xr:uid="{34DB7FAC-8F53-4775-AB4B-0907BE60A1CF}"/>
    <cellStyle name="20% - Accent5 10" xfId="8084" hidden="1" xr:uid="{27D0C1E0-E56F-4932-9BDD-8EB7A71CF2A6}"/>
    <cellStyle name="20% - Accent5 10" xfId="8162" hidden="1" xr:uid="{4961A5FA-E9AF-477C-8C93-0DE18A6D0155}"/>
    <cellStyle name="20% - Accent5 10" xfId="8345" hidden="1" xr:uid="{2FC4F63E-5B21-4758-92A5-B330DE595E1A}"/>
    <cellStyle name="20% - Accent5 10" xfId="8421" hidden="1" xr:uid="{E7BD3532-64A7-4307-94DC-602B47E1B04F}"/>
    <cellStyle name="20% - Accent5 11" xfId="149" hidden="1" xr:uid="{564454FA-2178-4FA6-AA6B-2911EBF3F441}"/>
    <cellStyle name="20% - Accent5 11" xfId="224" hidden="1" xr:uid="{707CA367-4E13-428D-BEAB-0D38900F2136}"/>
    <cellStyle name="20% - Accent5 11" xfId="299" hidden="1" xr:uid="{EED70FE0-BB29-4AEC-9A13-14924995BBE8}"/>
    <cellStyle name="20% - Accent5 11" xfId="377" hidden="1" xr:uid="{9768425B-2AA8-4A84-A114-3C7EB8DB6488}"/>
    <cellStyle name="20% - Accent5 11" xfId="963" hidden="1" xr:uid="{F6B523DF-5431-4D44-A3E5-B9ECB1886042}"/>
    <cellStyle name="20% - Accent5 11" xfId="1038" hidden="1" xr:uid="{215BBAD4-7E18-419E-8D57-4F3C8AC6C838}"/>
    <cellStyle name="20% - Accent5 11" xfId="1117" hidden="1" xr:uid="{CEEE3A03-453C-4064-99BB-1DF3E17D90AA}"/>
    <cellStyle name="20% - Accent5 11" xfId="1198" hidden="1" xr:uid="{BD47C3EC-837B-43EC-A59E-43C00DFA2BC6}"/>
    <cellStyle name="20% - Accent5 11" xfId="712" hidden="1" xr:uid="{98FAA832-7561-4CDF-9F60-90D5B7845330}"/>
    <cellStyle name="20% - Accent5 11" xfId="696" hidden="1" xr:uid="{F34B7894-DB35-4F1F-B717-9DCCC780315C}"/>
    <cellStyle name="20% - Accent5 11" xfId="1558" hidden="1" xr:uid="{A259B407-AF3B-4126-A1DD-6F1F1BE6E830}"/>
    <cellStyle name="20% - Accent5 11" xfId="1633" hidden="1" xr:uid="{6AA00D01-8313-47E4-950A-F6BAD8045B0C}"/>
    <cellStyle name="20% - Accent5 11" xfId="1711" hidden="1" xr:uid="{472F9136-363E-4375-B1E7-E8941C987C87}"/>
    <cellStyle name="20% - Accent5 11" xfId="1769" hidden="1" xr:uid="{A0DEAC2C-3F2D-4BDB-A2C9-B8CF52B632F8}"/>
    <cellStyle name="20% - Accent5 11" xfId="1318" hidden="1" xr:uid="{B726C187-744E-456D-BAFA-135455EEBDF3}"/>
    <cellStyle name="20% - Accent5 11" xfId="774" hidden="1" xr:uid="{D226D63A-3FCA-4785-8810-FF5355889877}"/>
    <cellStyle name="20% - Accent5 11" xfId="2090" hidden="1" xr:uid="{5A585122-FE40-434A-B264-79A20CA8CED2}"/>
    <cellStyle name="20% - Accent5 11" xfId="2165" hidden="1" xr:uid="{6AE75EF6-EBCB-4ECB-87EE-08A2B44CAF49}"/>
    <cellStyle name="20% - Accent5 11" xfId="2243" hidden="1" xr:uid="{85A64B01-0465-4625-A898-1E0AE76651DD}"/>
    <cellStyle name="20% - Accent5 11" xfId="2427" hidden="1" xr:uid="{361B6090-DA37-4C21-A7B0-F62E3CB43620}"/>
    <cellStyle name="20% - Accent5 11" xfId="2502" hidden="1" xr:uid="{6632EA07-9764-44E7-9184-7A44A40B43D6}"/>
    <cellStyle name="20% - Accent5 11" xfId="2580" hidden="1" xr:uid="{EF830D72-D707-4A77-AA38-13C0D2B6B1F6}"/>
    <cellStyle name="20% - Accent5 11" xfId="2764" hidden="1" xr:uid="{9DB536D2-BF2C-4A18-8D38-8F6E2B21DBE3}"/>
    <cellStyle name="20% - Accent5 11" xfId="2839" hidden="1" xr:uid="{A8A9D9FC-03B9-4C24-A604-EEB676F4827F}"/>
    <cellStyle name="20% - Accent5 11" xfId="2952" hidden="1" xr:uid="{E102CE32-6F72-4665-8858-C8DF2B46AC0E}"/>
    <cellStyle name="20% - Accent5 11" xfId="3027" hidden="1" xr:uid="{520C7BBC-9634-43BE-B99B-9FB1E689CB38}"/>
    <cellStyle name="20% - Accent5 11" xfId="3102" hidden="1" xr:uid="{16F86F46-EDC1-44D5-A9AB-159C7AF68FF8}"/>
    <cellStyle name="20% - Accent5 11" xfId="3180" hidden="1" xr:uid="{40329D2A-F193-495C-995C-B1E3DFA01EC0}"/>
    <cellStyle name="20% - Accent5 11" xfId="3766" hidden="1" xr:uid="{E340BE1F-56F3-42E6-9095-5B445BD61962}"/>
    <cellStyle name="20% - Accent5 11" xfId="3841" hidden="1" xr:uid="{E6ED41F8-B3A6-4BA0-911C-C299E5F86B91}"/>
    <cellStyle name="20% - Accent5 11" xfId="3920" hidden="1" xr:uid="{4CB7F86D-0A18-415E-B3C5-14A595C89BC2}"/>
    <cellStyle name="20% - Accent5 11" xfId="4001" hidden="1" xr:uid="{8D3E7710-6D16-4993-8DB4-4ECC2957D9F1}"/>
    <cellStyle name="20% - Accent5 11" xfId="3515" hidden="1" xr:uid="{380521D8-E581-40E7-9F0B-4D56D2EBCED7}"/>
    <cellStyle name="20% - Accent5 11" xfId="3499" hidden="1" xr:uid="{BE27B5DB-2BAA-45E0-AE8E-C4AE2562173F}"/>
    <cellStyle name="20% - Accent5 11" xfId="4361" hidden="1" xr:uid="{9F15577E-97EA-4CD0-B7B3-2E23FE15A1A8}"/>
    <cellStyle name="20% - Accent5 11" xfId="4436" hidden="1" xr:uid="{7663BE68-FF59-4C8E-AC31-4016DDA72FBE}"/>
    <cellStyle name="20% - Accent5 11" xfId="4514" hidden="1" xr:uid="{BB438E59-9C6A-4E4F-8E54-DC75062512C5}"/>
    <cellStyle name="20% - Accent5 11" xfId="4572" hidden="1" xr:uid="{34BE89B5-709E-4225-8E6F-4AB1CACFE79A}"/>
    <cellStyle name="20% - Accent5 11" xfId="4121" hidden="1" xr:uid="{942E4B2B-D83B-4403-B4E7-942184DAC33F}"/>
    <cellStyle name="20% - Accent5 11" xfId="3577" hidden="1" xr:uid="{2423A8BB-DBCF-4045-8243-8C9171530702}"/>
    <cellStyle name="20% - Accent5 11" xfId="4893" hidden="1" xr:uid="{C184DC4B-9815-48F8-A086-55E7B7293344}"/>
    <cellStyle name="20% - Accent5 11" xfId="4968" hidden="1" xr:uid="{A3EB95A5-F47C-4F84-A66D-E616D0AC0FD0}"/>
    <cellStyle name="20% - Accent5 11" xfId="5046" hidden="1" xr:uid="{D1CAB88C-783F-4A0A-B778-A28CACC6E95A}"/>
    <cellStyle name="20% - Accent5 11" xfId="5230" hidden="1" xr:uid="{453628C8-DF07-4AE2-9771-FA6E986737C7}"/>
    <cellStyle name="20% - Accent5 11" xfId="5305" hidden="1" xr:uid="{8CC0E7B2-9F39-4895-8A80-4D6653FAE956}"/>
    <cellStyle name="20% - Accent5 11" xfId="5383" hidden="1" xr:uid="{F261DF0A-24A2-4EEB-A29C-0B622E183FE7}"/>
    <cellStyle name="20% - Accent5 11" xfId="5567" hidden="1" xr:uid="{C78879AD-37F5-4751-846C-FB7BB61145B8}"/>
    <cellStyle name="20% - Accent5 11" xfId="5642" hidden="1" xr:uid="{542399FB-A325-4CD2-8731-3116610E2186}"/>
    <cellStyle name="20% - Accent5 11" xfId="5744" hidden="1" xr:uid="{75F54389-8F4D-4B4D-AA7F-C67D5CF7BB93}"/>
    <cellStyle name="20% - Accent5 11" xfId="5819" hidden="1" xr:uid="{AA910464-CE9A-4E6B-B2C9-C443B45C0386}"/>
    <cellStyle name="20% - Accent5 11" xfId="5894" hidden="1" xr:uid="{5CB77445-1B65-4F4D-A8FB-92767C74941D}"/>
    <cellStyle name="20% - Accent5 11" xfId="5972" hidden="1" xr:uid="{DDCB2A8D-F75B-45EA-A23A-1C6F030965BA}"/>
    <cellStyle name="20% - Accent5 11" xfId="6558" hidden="1" xr:uid="{4A9BA220-8A8E-4D70-8454-8ED3FCCE5654}"/>
    <cellStyle name="20% - Accent5 11" xfId="6633" hidden="1" xr:uid="{80322311-CD0C-4EF8-B176-14AD6152F5E4}"/>
    <cellStyle name="20% - Accent5 11" xfId="6712" hidden="1" xr:uid="{49C5747A-06C2-46A2-88F9-9216EA95A10B}"/>
    <cellStyle name="20% - Accent5 11" xfId="6793" hidden="1" xr:uid="{F6390079-02D7-41EA-93A3-72F5C293D4EC}"/>
    <cellStyle name="20% - Accent5 11" xfId="6307" hidden="1" xr:uid="{C86162A5-B918-4BCF-B62C-4078EFCE176F}"/>
    <cellStyle name="20% - Accent5 11" xfId="6291" hidden="1" xr:uid="{4FC63598-1B36-4955-ACED-E4A4E55588C2}"/>
    <cellStyle name="20% - Accent5 11" xfId="7153" hidden="1" xr:uid="{BC14F2B2-C8AC-479A-93C3-1736CF97A9C3}"/>
    <cellStyle name="20% - Accent5 11" xfId="7228" hidden="1" xr:uid="{EAED4C0C-F843-4E81-B714-F9EA911C9666}"/>
    <cellStyle name="20% - Accent5 11" xfId="7306" hidden="1" xr:uid="{227A49FE-E80E-4554-A6C2-3ABAAEC3E658}"/>
    <cellStyle name="20% - Accent5 11" xfId="7364" hidden="1" xr:uid="{392DB553-BEAC-43A0-80BC-11FE80C887E6}"/>
    <cellStyle name="20% - Accent5 11" xfId="6913" hidden="1" xr:uid="{42AD6196-1385-4404-BF9B-19569AEA7DF0}"/>
    <cellStyle name="20% - Accent5 11" xfId="6369" hidden="1" xr:uid="{4F466BF8-FA51-4EA1-837F-29592FDFAFCB}"/>
    <cellStyle name="20% - Accent5 11" xfId="7685" hidden="1" xr:uid="{DF6022FB-B2AE-4DF7-A789-2A5C181860B0}"/>
    <cellStyle name="20% - Accent5 11" xfId="7760" hidden="1" xr:uid="{D0A9FBB1-F25E-46EA-9C12-2B18D5B3EC27}"/>
    <cellStyle name="20% - Accent5 11" xfId="7838" hidden="1" xr:uid="{0B692B4B-12A7-467D-9EB2-072C44C5A49B}"/>
    <cellStyle name="20% - Accent5 11" xfId="8022" hidden="1" xr:uid="{79A64727-FACB-4ED5-9171-2A8B428CAE1A}"/>
    <cellStyle name="20% - Accent5 11" xfId="8097" hidden="1" xr:uid="{8776435D-EEBA-4C59-A782-0FE3FE6A072C}"/>
    <cellStyle name="20% - Accent5 11" xfId="8175" hidden="1" xr:uid="{E5477ACD-C2FC-4D7D-8B21-B79835F05E99}"/>
    <cellStyle name="20% - Accent5 11" xfId="8359" hidden="1" xr:uid="{2FDB60F4-DF61-4527-AE7D-6D90FC1D342A}"/>
    <cellStyle name="20% - Accent5 11" xfId="8434" hidden="1" xr:uid="{6B513B2B-12BF-4519-9A8C-363F3A8BC71B}"/>
    <cellStyle name="20% - Accent5 12" xfId="390" hidden="1" xr:uid="{AA1BAF58-D4EE-4D9D-B289-7A0EB003BD34}"/>
    <cellStyle name="20% - Accent5 12" xfId="505" hidden="1" xr:uid="{69DC0DD2-C05E-43B7-8D7B-34B4F36E4EE2}"/>
    <cellStyle name="20% - Accent5 12" xfId="1228" hidden="1" xr:uid="{FF1C1E3B-7CE4-4B26-AE13-CA813EE3B027}"/>
    <cellStyle name="20% - Accent5 12" xfId="1401" hidden="1" xr:uid="{4094E44F-CD60-4783-AD83-803B4D07DC65}"/>
    <cellStyle name="20% - Accent5 12" xfId="1794" hidden="1" xr:uid="{4E5F3764-5936-485A-AA99-CCC4110B59B5}"/>
    <cellStyle name="20% - Accent5 12" xfId="1942" hidden="1" xr:uid="{59087AA7-9892-43EB-B0B9-3CCDDBC520BE}"/>
    <cellStyle name="20% - Accent5 12" xfId="2280" hidden="1" xr:uid="{B2D1DB1D-1228-4587-8679-C48FA53A22DC}"/>
    <cellStyle name="20% - Accent5 12" xfId="2617" hidden="1" xr:uid="{4050C513-9AEB-4ED0-8CC6-CDF6D93131F8}"/>
    <cellStyle name="20% - Accent5 12" xfId="3193" hidden="1" xr:uid="{B4CB8601-DF50-494D-B979-577CBAABFBB1}"/>
    <cellStyle name="20% - Accent5 12" xfId="3308" hidden="1" xr:uid="{717BD88C-4BC6-4229-AB2B-C4ACDD0A1605}"/>
    <cellStyle name="20% - Accent5 12" xfId="4031" hidden="1" xr:uid="{1E43F0B9-9AA6-40A9-A52F-7DBD3BE3EB09}"/>
    <cellStyle name="20% - Accent5 12" xfId="4204" hidden="1" xr:uid="{74ADA25D-5DA5-4695-94B3-8E6261AC0D88}"/>
    <cellStyle name="20% - Accent5 12" xfId="4597" hidden="1" xr:uid="{D07A7484-759C-43B8-9A89-CE24A6AAE11B}"/>
    <cellStyle name="20% - Accent5 12" xfId="4745" hidden="1" xr:uid="{FE5037C2-F2A2-4C71-9BAE-8D71EA2FB8CE}"/>
    <cellStyle name="20% - Accent5 12" xfId="5083" hidden="1" xr:uid="{29C1C03A-4EEC-4511-B2E9-C0BADF8887D3}"/>
    <cellStyle name="20% - Accent5 12" xfId="5420" hidden="1" xr:uid="{2124DB96-22E6-4481-80F9-6A5D88783435}"/>
    <cellStyle name="20% - Accent5 12" xfId="5985" hidden="1" xr:uid="{242D3274-462D-4E5B-8CAD-482A8C5DD0EE}"/>
    <cellStyle name="20% - Accent5 12" xfId="6100" hidden="1" xr:uid="{51854D45-6900-483A-8278-B6876DE755B9}"/>
    <cellStyle name="20% - Accent5 12" xfId="6823" hidden="1" xr:uid="{C7ED19A8-312F-43BC-9452-31B56286157F}"/>
    <cellStyle name="20% - Accent5 12" xfId="6996" hidden="1" xr:uid="{7EF7BD9A-1382-4967-A99C-283035351373}"/>
    <cellStyle name="20% - Accent5 12" xfId="7389" hidden="1" xr:uid="{3A6F3685-047A-4E4F-B4C7-8D2734D1D5C0}"/>
    <cellStyle name="20% - Accent5 12" xfId="7537" hidden="1" xr:uid="{6AAEA961-ED05-4805-99EE-348927D5710F}"/>
    <cellStyle name="20% - Accent5 12" xfId="7875" hidden="1" xr:uid="{CEA5BFA9-6434-4DB8-A9F5-5D87DFC59128}"/>
    <cellStyle name="20% - Accent5 12" xfId="8212" hidden="1" xr:uid="{4CE013B7-89FE-4E15-9C3F-B27476A44C9B}"/>
    <cellStyle name="20% - Accent5 3 2 3 2" xfId="466" hidden="1" xr:uid="{934702C4-1E21-4022-8075-15A6E4753DCB}"/>
    <cellStyle name="20% - Accent5 3 2 3 2" xfId="581" hidden="1" xr:uid="{B194D242-179E-490D-902D-B6443473EFBF}"/>
    <cellStyle name="20% - Accent5 3 2 3 2" xfId="1304" hidden="1" xr:uid="{AFA0959C-8C11-4362-A767-25C03B80649D}"/>
    <cellStyle name="20% - Accent5 3 2 3 2" xfId="1477" hidden="1" xr:uid="{EB7D8855-0535-4846-8E53-637C997CDA9D}"/>
    <cellStyle name="20% - Accent5 3 2 3 2" xfId="1870" hidden="1" xr:uid="{A8F3EECD-7938-483A-8030-E538AB92507F}"/>
    <cellStyle name="20% - Accent5 3 2 3 2" xfId="2018" hidden="1" xr:uid="{FA883C34-8C5E-45FD-AD71-B2F494923203}"/>
    <cellStyle name="20% - Accent5 3 2 3 2" xfId="2356" hidden="1" xr:uid="{90B3ACB5-6788-4DFE-8E7F-E12B2B262BC2}"/>
    <cellStyle name="20% - Accent5 3 2 3 2" xfId="2693" hidden="1" xr:uid="{6255513F-3882-47F1-B0F8-52F1DFD393D3}"/>
    <cellStyle name="20% - Accent5 3 2 3 2" xfId="3269" hidden="1" xr:uid="{69FA34C6-122F-44F5-A71E-F6FC72BB9617}"/>
    <cellStyle name="20% - Accent5 3 2 3 2" xfId="3384" hidden="1" xr:uid="{F9958A26-8954-4556-A6DE-F182C234CFE9}"/>
    <cellStyle name="20% - Accent5 3 2 3 2" xfId="4107" hidden="1" xr:uid="{E9B280D8-B18F-490B-9878-B6AAEF84EDEE}"/>
    <cellStyle name="20% - Accent5 3 2 3 2" xfId="4280" hidden="1" xr:uid="{BC52A72F-C82B-47E7-9777-27B853D7309B}"/>
    <cellStyle name="20% - Accent5 3 2 3 2" xfId="4673" hidden="1" xr:uid="{EB1B7103-7065-4A77-83F6-4BD277E21EC1}"/>
    <cellStyle name="20% - Accent5 3 2 3 2" xfId="4821" hidden="1" xr:uid="{06ACD2F4-22E3-47CF-8C63-C04D4295138F}"/>
    <cellStyle name="20% - Accent5 3 2 3 2" xfId="5159" hidden="1" xr:uid="{6F45950F-746D-435B-A7A6-89ED55CE1846}"/>
    <cellStyle name="20% - Accent5 3 2 3 2" xfId="5496" hidden="1" xr:uid="{3FDD921B-D2AF-4F0A-B819-786C5F577B1C}"/>
    <cellStyle name="20% - Accent5 3 2 3 2" xfId="6061" hidden="1" xr:uid="{B7A5E914-C24E-475C-9C95-60C3F7F42EB7}"/>
    <cellStyle name="20% - Accent5 3 2 3 2" xfId="6176" hidden="1" xr:uid="{7BE059A7-43B5-4FCF-A720-55D4E8F01BB6}"/>
    <cellStyle name="20% - Accent5 3 2 3 2" xfId="6899" hidden="1" xr:uid="{D1DE7028-2E74-4D7C-8923-407583A5D179}"/>
    <cellStyle name="20% - Accent5 3 2 3 2" xfId="7072" hidden="1" xr:uid="{A4F4E33E-8DEE-4154-B649-E185EC80C64F}"/>
    <cellStyle name="20% - Accent5 3 2 3 2" xfId="7465" hidden="1" xr:uid="{67503F3E-FEB6-4DE7-B9CA-6B3BF7E134BB}"/>
    <cellStyle name="20% - Accent5 3 2 3 2" xfId="7613" hidden="1" xr:uid="{A6267907-4B58-4E32-9E7B-049C34DF7ACD}"/>
    <cellStyle name="20% - Accent5 3 2 3 2" xfId="7951" hidden="1" xr:uid="{E6225FE0-2348-426C-889B-7ED273F36602}"/>
    <cellStyle name="20% - Accent5 3 2 3 2" xfId="8288" hidden="1" xr:uid="{56561EF2-FB3C-4CA8-9DAF-B8397266DF84}"/>
    <cellStyle name="20% - Accent5 3 2 4 2" xfId="425" hidden="1" xr:uid="{528CCD74-B1E6-47EC-A2AD-6F29B515AC3E}"/>
    <cellStyle name="20% - Accent5 3 2 4 2" xfId="540" hidden="1" xr:uid="{536CF3FA-63A7-47E0-8EBD-B76615892F90}"/>
    <cellStyle name="20% - Accent5 3 2 4 2" xfId="1263" hidden="1" xr:uid="{0B92EBF7-D898-4CBD-BDF5-CF3BAC8C9DE6}"/>
    <cellStyle name="20% - Accent5 3 2 4 2" xfId="1436" hidden="1" xr:uid="{7CEEB233-32EE-49F9-A26B-BD9A2E2EC3FC}"/>
    <cellStyle name="20% - Accent5 3 2 4 2" xfId="1829" hidden="1" xr:uid="{F6EDAACC-3B4D-48A3-9F5A-0375CD40B5DB}"/>
    <cellStyle name="20% - Accent5 3 2 4 2" xfId="1977" hidden="1" xr:uid="{94B85CE3-68D4-4CA8-9AC4-D5A9BC8459ED}"/>
    <cellStyle name="20% - Accent5 3 2 4 2" xfId="2315" hidden="1" xr:uid="{DDBEAE60-3E1A-4510-B1E5-D984FB8F34F1}"/>
    <cellStyle name="20% - Accent5 3 2 4 2" xfId="2652" hidden="1" xr:uid="{F0768393-2442-452A-A410-93D344A163C0}"/>
    <cellStyle name="20% - Accent5 3 2 4 2" xfId="3228" hidden="1" xr:uid="{2664B754-0458-4F77-80E4-1072FDCF7AAE}"/>
    <cellStyle name="20% - Accent5 3 2 4 2" xfId="3343" hidden="1" xr:uid="{F653BD45-D45A-492C-8D9E-315419CC49CE}"/>
    <cellStyle name="20% - Accent5 3 2 4 2" xfId="4066" hidden="1" xr:uid="{D9D9B7B0-4460-4A5D-A8D1-13B024FA3889}"/>
    <cellStyle name="20% - Accent5 3 2 4 2" xfId="4239" hidden="1" xr:uid="{039402FB-E6AD-4720-8CA8-F4B0F96C5321}"/>
    <cellStyle name="20% - Accent5 3 2 4 2" xfId="4632" hidden="1" xr:uid="{784E877E-DC3B-4BC0-9313-D9BEB8505EB3}"/>
    <cellStyle name="20% - Accent5 3 2 4 2" xfId="4780" hidden="1" xr:uid="{85325DDF-A3CB-48FB-B32C-831F3F0CBAAB}"/>
    <cellStyle name="20% - Accent5 3 2 4 2" xfId="5118" hidden="1" xr:uid="{77DC1585-9A89-456C-AA33-E8A61FD67EED}"/>
    <cellStyle name="20% - Accent5 3 2 4 2" xfId="5455" hidden="1" xr:uid="{32104353-0E31-4437-8A71-F50D2445ACE6}"/>
    <cellStyle name="20% - Accent5 3 2 4 2" xfId="6020" hidden="1" xr:uid="{BF454EA8-19DC-4F45-9A82-AACB96373F23}"/>
    <cellStyle name="20% - Accent5 3 2 4 2" xfId="6135" hidden="1" xr:uid="{A29C758C-9FB2-4444-8FB7-B779792CB3AC}"/>
    <cellStyle name="20% - Accent5 3 2 4 2" xfId="6858" hidden="1" xr:uid="{619439F4-E740-4D18-BA65-0C68C8F3907F}"/>
    <cellStyle name="20% - Accent5 3 2 4 2" xfId="7031" hidden="1" xr:uid="{916C31BD-64E0-433F-8392-9065232A967D}"/>
    <cellStyle name="20% - Accent5 3 2 4 2" xfId="7424" hidden="1" xr:uid="{E54AE697-E3D6-4F91-B506-C91C512E01D8}"/>
    <cellStyle name="20% - Accent5 3 2 4 2" xfId="7572" hidden="1" xr:uid="{6DD77BAD-EBD2-4DF1-A1DB-C6F8AA12D36C}"/>
    <cellStyle name="20% - Accent5 3 2 4 2" xfId="7910" hidden="1" xr:uid="{44705D30-D25F-4397-BEFC-95B4EB3D85C4}"/>
    <cellStyle name="20% - Accent5 3 2 4 2" xfId="8247" hidden="1" xr:uid="{A18E3291-0656-466E-8C3A-00C6257C53E1}"/>
    <cellStyle name="20% - Accent5 3 3 3 2" xfId="424" hidden="1" xr:uid="{876D0316-57C1-4FF1-959D-8EB3CC76D2D3}"/>
    <cellStyle name="20% - Accent5 3 3 3 2" xfId="539" hidden="1" xr:uid="{3987AB21-7803-456E-B6A9-5BC364F0198F}"/>
    <cellStyle name="20% - Accent5 3 3 3 2" xfId="1262" hidden="1" xr:uid="{2FABDC41-98A5-418C-BBE3-DA82E5A18FEB}"/>
    <cellStyle name="20% - Accent5 3 3 3 2" xfId="1435" hidden="1" xr:uid="{585C9CBB-77BA-4AEA-8C47-A5F37DA09333}"/>
    <cellStyle name="20% - Accent5 3 3 3 2" xfId="1828" hidden="1" xr:uid="{64886F0E-0538-4D94-8C4D-030C7CD90762}"/>
    <cellStyle name="20% - Accent5 3 3 3 2" xfId="1976" hidden="1" xr:uid="{FFF311D7-D24A-4142-8DD2-166612CCB688}"/>
    <cellStyle name="20% - Accent5 3 3 3 2" xfId="2314" hidden="1" xr:uid="{9993BE8D-A5DC-4654-BA66-46DB0908ADF7}"/>
    <cellStyle name="20% - Accent5 3 3 3 2" xfId="2651" hidden="1" xr:uid="{CF96F803-7E9E-44C8-94DA-118B02B8314B}"/>
    <cellStyle name="20% - Accent5 3 3 3 2" xfId="3227" hidden="1" xr:uid="{11AC059F-FB5D-4F55-A0FE-A3DE70C8D2E9}"/>
    <cellStyle name="20% - Accent5 3 3 3 2" xfId="3342" hidden="1" xr:uid="{E32BEABB-9CB0-45CC-B4DF-EBAC905A242B}"/>
    <cellStyle name="20% - Accent5 3 3 3 2" xfId="4065" hidden="1" xr:uid="{D9CCA02B-768D-41E1-B71F-C8365C2224B2}"/>
    <cellStyle name="20% - Accent5 3 3 3 2" xfId="4238" hidden="1" xr:uid="{1C4ECB27-6759-4A18-95D1-1BE7D2169CB9}"/>
    <cellStyle name="20% - Accent5 3 3 3 2" xfId="4631" hidden="1" xr:uid="{F831A545-F68A-46AE-B383-33ADA1FB4B52}"/>
    <cellStyle name="20% - Accent5 3 3 3 2" xfId="4779" hidden="1" xr:uid="{11B31297-ED21-45D1-953B-A94AF10658C0}"/>
    <cellStyle name="20% - Accent5 3 3 3 2" xfId="5117" hidden="1" xr:uid="{5361676D-8856-4333-8E69-22EC5CB1C217}"/>
    <cellStyle name="20% - Accent5 3 3 3 2" xfId="5454" hidden="1" xr:uid="{CFD35C90-4647-4350-8CDD-815F94818D9E}"/>
    <cellStyle name="20% - Accent5 3 3 3 2" xfId="6019" hidden="1" xr:uid="{63E81A3E-CACC-470E-A09B-9E86EA49E7D1}"/>
    <cellStyle name="20% - Accent5 3 3 3 2" xfId="6134" hidden="1" xr:uid="{E0A34855-2EE1-44B8-ABB3-B7100A5F6C24}"/>
    <cellStyle name="20% - Accent5 3 3 3 2" xfId="6857" hidden="1" xr:uid="{0D929C65-0A49-4817-8E00-B9B4522D0127}"/>
    <cellStyle name="20% - Accent5 3 3 3 2" xfId="7030" hidden="1" xr:uid="{E6C5EB1B-1A22-40CD-A108-EE11044A9771}"/>
    <cellStyle name="20% - Accent5 3 3 3 2" xfId="7423" hidden="1" xr:uid="{28242812-F0A0-45D7-B924-C070B8B14280}"/>
    <cellStyle name="20% - Accent5 3 3 3 2" xfId="7571" hidden="1" xr:uid="{B6F1ABFB-A852-4855-88E1-954AAC4FE41E}"/>
    <cellStyle name="20% - Accent5 3 3 3 2" xfId="7909" hidden="1" xr:uid="{56D47CCC-B523-424F-AC95-A859D5F68D1D}"/>
    <cellStyle name="20% - Accent5 3 3 3 2" xfId="8246" hidden="1" xr:uid="{19047478-D137-4CBF-8889-1EE0F21DF9D6}"/>
    <cellStyle name="20% - Accent5 4 2 2" xfId="426" hidden="1" xr:uid="{F70B2550-23F8-47D1-863D-B0EE270E6F73}"/>
    <cellStyle name="20% - Accent5 4 2 2" xfId="541" hidden="1" xr:uid="{0D9189A4-69D1-4F1E-96F2-54282561E1AD}"/>
    <cellStyle name="20% - Accent5 4 2 2" xfId="1264" hidden="1" xr:uid="{B558031C-ED13-4C2D-A4D7-F76F7678B077}"/>
    <cellStyle name="20% - Accent5 4 2 2" xfId="1437" hidden="1" xr:uid="{6966059E-D83F-415C-81AD-310019F2E7D4}"/>
    <cellStyle name="20% - Accent5 4 2 2" xfId="1830" hidden="1" xr:uid="{A9D800B4-40C9-419A-8D0D-20A76FDBD93E}"/>
    <cellStyle name="20% - Accent5 4 2 2" xfId="1978" hidden="1" xr:uid="{52983EC3-BDB4-44D6-89CA-D406F5999A85}"/>
    <cellStyle name="20% - Accent5 4 2 2" xfId="2316" hidden="1" xr:uid="{5305E1EA-000B-47AE-BA2F-BB7D140A9385}"/>
    <cellStyle name="20% - Accent5 4 2 2" xfId="2653" hidden="1" xr:uid="{01DEA7F8-520A-4768-98BB-985260CF6490}"/>
    <cellStyle name="20% - Accent5 4 2 2" xfId="3229" hidden="1" xr:uid="{D0F680A3-3AD1-452C-82CE-70F8E17C443B}"/>
    <cellStyle name="20% - Accent5 4 2 2" xfId="3344" hidden="1" xr:uid="{6020A6FD-A769-4994-BC80-7C93FCE8211C}"/>
    <cellStyle name="20% - Accent5 4 2 2" xfId="4067" hidden="1" xr:uid="{2EA0DB99-B0B6-40E3-8A9E-1A3D9D246000}"/>
    <cellStyle name="20% - Accent5 4 2 2" xfId="4240" hidden="1" xr:uid="{0DB1DB16-D580-40E4-AC6E-8C1C1F19AFE4}"/>
    <cellStyle name="20% - Accent5 4 2 2" xfId="4633" hidden="1" xr:uid="{B32E4E60-6EA1-4AFC-A7DF-0353E6BD54F7}"/>
    <cellStyle name="20% - Accent5 4 2 2" xfId="4781" hidden="1" xr:uid="{123A4FF3-1839-4AFE-93EC-1BEFD68F59DC}"/>
    <cellStyle name="20% - Accent5 4 2 2" xfId="5119" hidden="1" xr:uid="{50C5E6C7-F978-43EA-91E9-75FEB2CA62D5}"/>
    <cellStyle name="20% - Accent5 4 2 2" xfId="5456" hidden="1" xr:uid="{05F16E48-5664-4D19-A28B-321B2341EFCF}"/>
    <cellStyle name="20% - Accent5 4 2 2" xfId="6021" hidden="1" xr:uid="{A8109741-0BF5-40ED-AD4D-844BF1BFDE4F}"/>
    <cellStyle name="20% - Accent5 4 2 2" xfId="6136" hidden="1" xr:uid="{103C3EFF-B66C-47F6-B650-F78A060506B2}"/>
    <cellStyle name="20% - Accent5 4 2 2" xfId="6859" hidden="1" xr:uid="{E69882BD-EECF-4DC6-AB50-1F031387A7B8}"/>
    <cellStyle name="20% - Accent5 4 2 2" xfId="7032" hidden="1" xr:uid="{7A896A8A-7D2C-4BB8-96B5-A1BC746EDD1B}"/>
    <cellStyle name="20% - Accent5 4 2 2" xfId="7425" hidden="1" xr:uid="{F9005D19-00B7-4E37-9A4B-D377CCB48FF7}"/>
    <cellStyle name="20% - Accent5 4 2 2" xfId="7573" hidden="1" xr:uid="{EA08860F-CC97-4E42-BD8F-F1ED704C3705}"/>
    <cellStyle name="20% - Accent5 4 2 2" xfId="7911" hidden="1" xr:uid="{63EF28EF-CA39-48DC-A31F-25BC6EE44512}"/>
    <cellStyle name="20% - Accent5 4 2 2" xfId="8248" hidden="1" xr:uid="{ED40BFD5-20F0-4AFE-8E6F-AE5D2D2EBD71}"/>
    <cellStyle name="20% - Accent5 4 3" xfId="404" hidden="1" xr:uid="{ECCC31BE-C0CF-451F-827F-28C9FAF542E2}"/>
    <cellStyle name="20% - Accent5 4 3" xfId="519" hidden="1" xr:uid="{60C8B37B-AD90-4A73-8200-8616A6A00392}"/>
    <cellStyle name="20% - Accent5 4 3" xfId="1242" hidden="1" xr:uid="{80D44708-9EC8-40C1-B589-68970C7ECA11}"/>
    <cellStyle name="20% - Accent5 4 3" xfId="1415" hidden="1" xr:uid="{19EDBA5A-CA11-40A5-826D-9B139996624A}"/>
    <cellStyle name="20% - Accent5 4 3" xfId="1808" hidden="1" xr:uid="{A6CF51C1-3DD3-48A7-A687-3F7A387D76B5}"/>
    <cellStyle name="20% - Accent5 4 3" xfId="1956" hidden="1" xr:uid="{DBCFE663-41C6-4C22-8214-753BB57AD68C}"/>
    <cellStyle name="20% - Accent5 4 3" xfId="2294" hidden="1" xr:uid="{96B552ED-B7A5-4D66-9931-37A2475AAFF6}"/>
    <cellStyle name="20% - Accent5 4 3" xfId="2631" hidden="1" xr:uid="{BDE2DCC6-CC93-43EB-8522-1E3CA71A9D54}"/>
    <cellStyle name="20% - Accent5 4 3" xfId="3207" hidden="1" xr:uid="{669FC173-330D-4A28-A472-C4C50AD89980}"/>
    <cellStyle name="20% - Accent5 4 3" xfId="3322" hidden="1" xr:uid="{FB30FA3D-F325-4384-B5BF-B6DD3F9CF02E}"/>
    <cellStyle name="20% - Accent5 4 3" xfId="4045" hidden="1" xr:uid="{DDC4C02A-3C68-4E8C-9F62-0378F54B5E58}"/>
    <cellStyle name="20% - Accent5 4 3" xfId="4218" hidden="1" xr:uid="{829DB56F-8A59-4632-B8D5-197062D72133}"/>
    <cellStyle name="20% - Accent5 4 3" xfId="4611" hidden="1" xr:uid="{6DB04883-F2B5-41ED-9892-014A958A9B5A}"/>
    <cellStyle name="20% - Accent5 4 3" xfId="4759" hidden="1" xr:uid="{440C1B28-C53B-431C-A44C-C44F00558B7D}"/>
    <cellStyle name="20% - Accent5 4 3" xfId="5097" hidden="1" xr:uid="{DCD3CC23-1CDE-4BDE-9B4B-65958DEF5B0E}"/>
    <cellStyle name="20% - Accent5 4 3" xfId="5434" hidden="1" xr:uid="{A8A8DBB7-803C-4732-A827-4FC96CD46F74}"/>
    <cellStyle name="20% - Accent5 4 3" xfId="5999" hidden="1" xr:uid="{C0A1D8E8-BE94-4473-BCCF-756DB01EA33F}"/>
    <cellStyle name="20% - Accent5 4 3" xfId="6114" hidden="1" xr:uid="{789E0BA1-B22C-45BF-B893-D2E5F83EF758}"/>
    <cellStyle name="20% - Accent5 4 3" xfId="6837" hidden="1" xr:uid="{EB670F42-8DAC-44F3-8851-73945C0FCE9B}"/>
    <cellStyle name="20% - Accent5 4 3" xfId="7010" hidden="1" xr:uid="{53E82D1F-4DA3-4807-B390-457EA9F60A27}"/>
    <cellStyle name="20% - Accent5 4 3" xfId="7403" hidden="1" xr:uid="{B64519F2-709F-46FA-A7A9-2AADD96F5761}"/>
    <cellStyle name="20% - Accent5 4 3" xfId="7551" hidden="1" xr:uid="{810CAC85-33D4-4AD2-BA4B-E477DD1EE486}"/>
    <cellStyle name="20% - Accent5 4 3" xfId="7889" hidden="1" xr:uid="{C09F74AD-7945-4860-941C-C382951C54E1}"/>
    <cellStyle name="20% - Accent5 4 3" xfId="8226" hidden="1" xr:uid="{0292541A-DA95-4686-B69F-C2FE3F50F4EB}"/>
    <cellStyle name="20% - Accent5 6" xfId="81" hidden="1" xr:uid="{A7231F9D-787B-4FE1-8078-CA66C141E8B1}"/>
    <cellStyle name="20% - Accent5 6" xfId="161" hidden="1" xr:uid="{5D543582-331E-46CE-A8DE-37B7629AFD6F}"/>
    <cellStyle name="20% - Accent5 6" xfId="239" hidden="1" xr:uid="{1211D658-6ECE-4634-8B03-2B49B8088C1B}"/>
    <cellStyle name="20% - Accent5 6" xfId="317" hidden="1" xr:uid="{8E047410-9F43-4DA3-8E5D-04EBF9FCB72C}"/>
    <cellStyle name="20% - Accent5 6" xfId="899" hidden="1" xr:uid="{92C853F4-02F8-468C-8DC1-11FEC164767E}"/>
    <cellStyle name="20% - Accent5 6" xfId="978" hidden="1" xr:uid="{FC52689E-BCC1-4D69-A274-C4026D79747F}"/>
    <cellStyle name="20% - Accent5 6" xfId="1057" hidden="1" xr:uid="{853B16EA-1775-4F2D-9BE6-2EFAC02C7827}"/>
    <cellStyle name="20% - Accent5 6" xfId="833" hidden="1" xr:uid="{72B17887-3FB0-4912-91FC-AD1787EFF876}"/>
    <cellStyle name="20% - Accent5 6" xfId="1140" hidden="1" xr:uid="{5DCD6DC2-EC37-4671-8417-7CFFAAFA1609}"/>
    <cellStyle name="20% - Accent5 6" xfId="753" hidden="1" xr:uid="{2AC1D847-0FDE-4707-A54E-8D994FE0DE0F}"/>
    <cellStyle name="20% - Accent5 6" xfId="1373" hidden="1" xr:uid="{8BE94DFB-562E-4349-83A5-FA1887176DE7}"/>
    <cellStyle name="20% - Accent5 6" xfId="1573" hidden="1" xr:uid="{755123B6-3D45-4F7A-9551-3BBB539C882D}"/>
    <cellStyle name="20% - Accent5 6" xfId="1651" hidden="1" xr:uid="{C65A9489-D907-4590-BB36-A8378ECFAD33}"/>
    <cellStyle name="20% - Accent5 6" xfId="1370" hidden="1" xr:uid="{9500B351-A678-47CE-AF29-D3935A343DA8}"/>
    <cellStyle name="20% - Accent5 6" xfId="1728" hidden="1" xr:uid="{A9537C57-AC75-4747-99FB-B983E5DD74F5}"/>
    <cellStyle name="20% - Accent5 6" xfId="694" hidden="1" xr:uid="{CD8568D6-AADD-4FA5-9DCE-EC1263B74939}"/>
    <cellStyle name="20% - Accent5 6" xfId="1919" hidden="1" xr:uid="{107F1928-187E-4055-9405-8B253AEC1C66}"/>
    <cellStyle name="20% - Accent5 6" xfId="2105" hidden="1" xr:uid="{50063770-9A02-4877-BDB7-25E5222D2637}"/>
    <cellStyle name="20% - Accent5 6" xfId="2183" hidden="1" xr:uid="{45F79BBF-C075-4A6C-A425-A0866871569E}"/>
    <cellStyle name="20% - Accent5 6" xfId="2260" hidden="1" xr:uid="{97CD68FF-7E26-431A-B7A3-DEC1C9EAA0D1}"/>
    <cellStyle name="20% - Accent5 6" xfId="2442" hidden="1" xr:uid="{FCDCBE5A-BF93-4DC0-9F71-6E265EE77DC7}"/>
    <cellStyle name="20% - Accent5 6" xfId="2520" hidden="1" xr:uid="{5ED82075-D117-487A-BEA9-B9940601DE0D}"/>
    <cellStyle name="20% - Accent5 6" xfId="2597" hidden="1" xr:uid="{FA87D41B-3B51-40E9-8704-444B93EA11C0}"/>
    <cellStyle name="20% - Accent5 6" xfId="2779" hidden="1" xr:uid="{A9A37327-A3A9-42EA-A573-A71436852FF2}"/>
    <cellStyle name="20% - Accent5 6" xfId="2884" hidden="1" xr:uid="{2BB228C4-1EB8-43F3-B427-632E96F0E3E3}"/>
    <cellStyle name="20% - Accent5 6" xfId="2964" hidden="1" xr:uid="{BC4DEDB1-CE38-4F44-B385-03EDAE770B7A}"/>
    <cellStyle name="20% - Accent5 6" xfId="3042" hidden="1" xr:uid="{CD2A925B-D109-4ECE-8FF0-ACA3D4BC1A3B}"/>
    <cellStyle name="20% - Accent5 6" xfId="3120" hidden="1" xr:uid="{D056A765-5E5A-4115-9519-E486263DAA65}"/>
    <cellStyle name="20% - Accent5 6" xfId="3702" hidden="1" xr:uid="{14231318-CCCF-40BE-B3A4-5F83D90B7A20}"/>
    <cellStyle name="20% - Accent5 6" xfId="3781" hidden="1" xr:uid="{DDFED793-22D1-44C7-B5C3-79829DB9430A}"/>
    <cellStyle name="20% - Accent5 6" xfId="3860" hidden="1" xr:uid="{103E2720-5364-4D7A-8227-44BB837F4962}"/>
    <cellStyle name="20% - Accent5 6" xfId="3636" hidden="1" xr:uid="{59B7E7BE-9669-48C7-97B7-E7D0E915841B}"/>
    <cellStyle name="20% - Accent5 6" xfId="3943" hidden="1" xr:uid="{17C1C939-0387-40B2-BA28-C78286921CA2}"/>
    <cellStyle name="20% - Accent5 6" xfId="3556" hidden="1" xr:uid="{BF2C282A-388B-4101-863C-3C2EC5C504D5}"/>
    <cellStyle name="20% - Accent5 6" xfId="4176" hidden="1" xr:uid="{4100CC5D-AF4A-45C2-9A2A-ECDB9C323B12}"/>
    <cellStyle name="20% - Accent5 6" xfId="4376" hidden="1" xr:uid="{7D41CEDD-E615-4144-BD6D-D1F7052331F5}"/>
    <cellStyle name="20% - Accent5 6" xfId="4454" hidden="1" xr:uid="{CFF76717-C62C-449C-968D-B5A3217DEED3}"/>
    <cellStyle name="20% - Accent5 6" xfId="4173" hidden="1" xr:uid="{87A38ADE-24BC-4833-829C-B3DE2766DD00}"/>
    <cellStyle name="20% - Accent5 6" xfId="4531" hidden="1" xr:uid="{A40B0ED8-0EC2-4F66-A7EB-65B2CB3CCA0D}"/>
    <cellStyle name="20% - Accent5 6" xfId="3497" hidden="1" xr:uid="{24621DD2-B9E8-4C0F-82F0-59089DE57844}"/>
    <cellStyle name="20% - Accent5 6" xfId="4722" hidden="1" xr:uid="{E6AE6FC5-D174-4CA3-A651-9BCB5D6F01BB}"/>
    <cellStyle name="20% - Accent5 6" xfId="4908" hidden="1" xr:uid="{32240E2E-FD34-4472-B193-CCB8088C90E0}"/>
    <cellStyle name="20% - Accent5 6" xfId="4986" hidden="1" xr:uid="{4A81C7CF-F351-4455-AC4E-0AD72B977823}"/>
    <cellStyle name="20% - Accent5 6" xfId="5063" hidden="1" xr:uid="{96B07CFA-1DBD-4CCF-900A-B2B7263EF3C8}"/>
    <cellStyle name="20% - Accent5 6" xfId="5245" hidden="1" xr:uid="{AA067FAD-7D8B-4C5A-A9F2-D77147DA4CC6}"/>
    <cellStyle name="20% - Accent5 6" xfId="5323" hidden="1" xr:uid="{39131DB3-8B08-49AE-8C6C-DC38644A88D5}"/>
    <cellStyle name="20% - Accent5 6" xfId="5400" hidden="1" xr:uid="{4B6F864D-7818-4DA4-9927-B6AABF5F349E}"/>
    <cellStyle name="20% - Accent5 6" xfId="5582" hidden="1" xr:uid="{8BCBAE03-AB4E-4595-9275-8D3D0CA3EAED}"/>
    <cellStyle name="20% - Accent5 6" xfId="5676" hidden="1" xr:uid="{27ADB68D-4FB1-4DB3-880A-F52BF0F58D81}"/>
    <cellStyle name="20% - Accent5 6" xfId="5756" hidden="1" xr:uid="{0F5CA755-59D2-4134-B07D-F4308B824368}"/>
    <cellStyle name="20% - Accent5 6" xfId="5834" hidden="1" xr:uid="{3138A88F-46A4-430E-83CD-3474575BA310}"/>
    <cellStyle name="20% - Accent5 6" xfId="5912" hidden="1" xr:uid="{804E6BCD-A6C7-4298-8D3F-90C8C7E98219}"/>
    <cellStyle name="20% - Accent5 6" xfId="6494" hidden="1" xr:uid="{3D5198D6-CB4C-4FC4-83FD-5243130AE127}"/>
    <cellStyle name="20% - Accent5 6" xfId="6573" hidden="1" xr:uid="{D8D7FFE6-59B6-4274-B9FF-42314620827D}"/>
    <cellStyle name="20% - Accent5 6" xfId="6652" hidden="1" xr:uid="{D52EC00F-DA7A-4B06-83AA-B19A9683D13F}"/>
    <cellStyle name="20% - Accent5 6" xfId="6428" hidden="1" xr:uid="{FE3A9E47-31D7-43E4-B31A-E03DA1A0F9A6}"/>
    <cellStyle name="20% - Accent5 6" xfId="6735" hidden="1" xr:uid="{0C54CADB-6FE7-4B88-A959-C2A1DAD4513E}"/>
    <cellStyle name="20% - Accent5 6" xfId="6348" hidden="1" xr:uid="{E34057BB-1C5A-457E-8D26-70A854533A3B}"/>
    <cellStyle name="20% - Accent5 6" xfId="6968" hidden="1" xr:uid="{001B13D1-EBD7-4A20-ACF5-FE95015BC39E}"/>
    <cellStyle name="20% - Accent5 6" xfId="7168" hidden="1" xr:uid="{283CE436-1B37-4EBA-A930-D2A54628830A}"/>
    <cellStyle name="20% - Accent5 6" xfId="7246" hidden="1" xr:uid="{F2507802-A50A-4CD2-A39E-51F2FA2B4A29}"/>
    <cellStyle name="20% - Accent5 6" xfId="6965" hidden="1" xr:uid="{D9186C2F-79DC-4261-9875-A504EBCE4E51}"/>
    <cellStyle name="20% - Accent5 6" xfId="7323" hidden="1" xr:uid="{B4F2D1F9-260E-4066-9B61-82350F9F3ED5}"/>
    <cellStyle name="20% - Accent5 6" xfId="6289" hidden="1" xr:uid="{A06102A5-8B6B-4452-957B-04F01BEB3AF2}"/>
    <cellStyle name="20% - Accent5 6" xfId="7514" hidden="1" xr:uid="{BB448698-B2C2-4C72-B976-448C4FE1593A}"/>
    <cellStyle name="20% - Accent5 6" xfId="7700" hidden="1" xr:uid="{E6169C45-0CD6-401C-9744-4E739C8C2219}"/>
    <cellStyle name="20% - Accent5 6" xfId="7778" hidden="1" xr:uid="{C9CA68E0-E482-43EA-A7B4-B044F44202D3}"/>
    <cellStyle name="20% - Accent5 6" xfId="7855" hidden="1" xr:uid="{0E5F89D4-733B-4D29-ACC0-CD29F22540DA}"/>
    <cellStyle name="20% - Accent5 6" xfId="8037" hidden="1" xr:uid="{850010E4-2A84-44A9-B883-3C4BC42A0800}"/>
    <cellStyle name="20% - Accent5 6" xfId="8115" hidden="1" xr:uid="{078D1442-3F6F-4FF5-9D9B-D8ED4EA159E2}"/>
    <cellStyle name="20% - Accent5 6" xfId="8192" hidden="1" xr:uid="{D38F01DD-AF13-4F5F-BA3C-5CA26F02BD75}"/>
    <cellStyle name="20% - Accent5 6" xfId="8374" hidden="1" xr:uid="{3FF0171F-B669-4FE4-B79F-DE53909F9AE8}"/>
    <cellStyle name="20% - Accent5 7" xfId="97" hidden="1" xr:uid="{C139757A-EBB7-47AE-B81A-0431911F540A}"/>
    <cellStyle name="20% - Accent5 7" xfId="172" hidden="1" xr:uid="{90D679C9-B226-4681-8219-6C1DA35FA2B6}"/>
    <cellStyle name="20% - Accent5 7" xfId="249" hidden="1" xr:uid="{C4254757-A8DF-42BE-80FB-10FEAF8E30AF}"/>
    <cellStyle name="20% - Accent5 7" xfId="327" hidden="1" xr:uid="{AF6A1CF1-08C5-4B0F-9714-155F55DB9E61}"/>
    <cellStyle name="20% - Accent5 7" xfId="911" hidden="1" xr:uid="{6E465E3B-1869-413E-9EDD-EDD993AD6CD7}"/>
    <cellStyle name="20% - Accent5 7" xfId="988" hidden="1" xr:uid="{1E7E79BC-160D-443A-B45C-670F41A4272E}"/>
    <cellStyle name="20% - Accent5 7" xfId="1067" hidden="1" xr:uid="{A8BF6840-91A7-4781-87F1-C651EEC0A4B7}"/>
    <cellStyle name="20% - Accent5 7" xfId="1156" hidden="1" xr:uid="{BB04C340-8D42-4BD3-B56F-839C267E98D8}"/>
    <cellStyle name="20% - Accent5 7" xfId="690" hidden="1" xr:uid="{C70B2C13-90FA-49C0-90CA-4A31D99B396B}"/>
    <cellStyle name="20% - Accent5 7" xfId="700" hidden="1" xr:uid="{7D317019-5C27-4B0F-9F1B-3DC48577C242}"/>
    <cellStyle name="20% - Accent5 7" xfId="1341" hidden="1" xr:uid="{4F94AE33-6996-4F72-B1FF-6FE76BCA8F1B}"/>
    <cellStyle name="20% - Accent5 7" xfId="1583" hidden="1" xr:uid="{D47ADDDB-4264-4ACA-9DB3-3BF536C7FEDA}"/>
    <cellStyle name="20% - Accent5 7" xfId="1661" hidden="1" xr:uid="{B57E626B-6A66-4D77-9C36-87B1E7DF08C0}"/>
    <cellStyle name="20% - Accent5 7" xfId="1742" hidden="1" xr:uid="{987353BF-B18E-4728-83F9-D09D2A6F1BDF}"/>
    <cellStyle name="20% - Accent5 7" xfId="738" hidden="1" xr:uid="{42CDD9AF-7423-41A9-975D-4974EC5E8B27}"/>
    <cellStyle name="20% - Accent5 7" xfId="1159" hidden="1" xr:uid="{343EEF51-BD13-43CB-AF0E-90FBE061AB59}"/>
    <cellStyle name="20% - Accent5 7" xfId="1899" hidden="1" xr:uid="{96DF5D20-5794-44E9-9A0D-F2311B16AA26}"/>
    <cellStyle name="20% - Accent5 7" xfId="2115" hidden="1" xr:uid="{882E8DB5-A275-49F0-B180-C0A678C5E73D}"/>
    <cellStyle name="20% - Accent5 7" xfId="2193" hidden="1" xr:uid="{845C6B01-09D3-4C93-9760-747342C4AFC4}"/>
    <cellStyle name="20% - Accent5 7" xfId="603" hidden="1" xr:uid="{8F545D87-CB81-4290-A096-934F3EFE1B72}"/>
    <cellStyle name="20% - Accent5 7" xfId="2452" hidden="1" xr:uid="{FC0FC8A0-F81F-4A7F-832C-8F915EDC2067}"/>
    <cellStyle name="20% - Accent5 7" xfId="2530" hidden="1" xr:uid="{8B9C240E-72F6-4E46-BF46-3FD06E3F9AB2}"/>
    <cellStyle name="20% - Accent5 7" xfId="1900" hidden="1" xr:uid="{B158130E-F7E1-44A0-A38E-77E49509C387}"/>
    <cellStyle name="20% - Accent5 7" xfId="2789" hidden="1" xr:uid="{C06FAA9E-A6EB-49FE-B6B5-FAF2F712D1A6}"/>
    <cellStyle name="20% - Accent5 7" xfId="2900" hidden="1" xr:uid="{5D6838CA-9578-46FB-838E-5FFF9AE83071}"/>
    <cellStyle name="20% - Accent5 7" xfId="2975" hidden="1" xr:uid="{1E9DC626-CA12-43D3-AF23-01B8E769929A}"/>
    <cellStyle name="20% - Accent5 7" xfId="3052" hidden="1" xr:uid="{469BC124-6CDB-43E0-AEC9-3C44D59233BC}"/>
    <cellStyle name="20% - Accent5 7" xfId="3130" hidden="1" xr:uid="{D68536F8-B116-42E3-B43E-6ABEE5AEAAC9}"/>
    <cellStyle name="20% - Accent5 7" xfId="3714" hidden="1" xr:uid="{8B52BD65-E8A0-4D41-A94A-47C12E3D23A1}"/>
    <cellStyle name="20% - Accent5 7" xfId="3791" hidden="1" xr:uid="{B4568CA6-5191-4566-A45F-FDAB48D774FD}"/>
    <cellStyle name="20% - Accent5 7" xfId="3870" hidden="1" xr:uid="{9E7CD512-F26B-4119-BCCA-5C2D209A6F94}"/>
    <cellStyle name="20% - Accent5 7" xfId="3959" hidden="1" xr:uid="{8E6AF8C8-0583-4597-AD41-774D6BA712EC}"/>
    <cellStyle name="20% - Accent5 7" xfId="3493" hidden="1" xr:uid="{1B8EC3FC-AF9A-4705-91DC-6FA0C03BA512}"/>
    <cellStyle name="20% - Accent5 7" xfId="3503" hidden="1" xr:uid="{657DDBBE-60A1-4E9A-88D1-DE4AF8F8098C}"/>
    <cellStyle name="20% - Accent5 7" xfId="4144" hidden="1" xr:uid="{3B8F6C97-D07F-4E8E-AEAC-D316180A9BCF}"/>
    <cellStyle name="20% - Accent5 7" xfId="4386" hidden="1" xr:uid="{30363929-783B-41EE-9A00-A4135932DEDF}"/>
    <cellStyle name="20% - Accent5 7" xfId="4464" hidden="1" xr:uid="{8E5CB559-7774-442F-8972-9D3B92D4E9A9}"/>
    <cellStyle name="20% - Accent5 7" xfId="4545" hidden="1" xr:uid="{BC752AAC-4F00-4AF8-BABF-1D5031240B94}"/>
    <cellStyle name="20% - Accent5 7" xfId="3541" hidden="1" xr:uid="{961FF0C1-4253-4490-87D4-40F85C44BBEC}"/>
    <cellStyle name="20% - Accent5 7" xfId="3962" hidden="1" xr:uid="{44D778D9-5215-41B8-9F28-D294CDDC0B39}"/>
    <cellStyle name="20% - Accent5 7" xfId="4702" hidden="1" xr:uid="{90C22281-2505-45E3-A5C6-E3CB32157321}"/>
    <cellStyle name="20% - Accent5 7" xfId="4918" hidden="1" xr:uid="{67C439E6-A012-4237-9513-EE8227034226}"/>
    <cellStyle name="20% - Accent5 7" xfId="4996" hidden="1" xr:uid="{A3F2FB30-B404-46C1-B47D-CDDBFAF4E0DF}"/>
    <cellStyle name="20% - Accent5 7" xfId="3406" hidden="1" xr:uid="{234214B6-A839-4389-B438-70432076DCA2}"/>
    <cellStyle name="20% - Accent5 7" xfId="5255" hidden="1" xr:uid="{823E6A9F-279C-4497-BF70-B2116F119316}"/>
    <cellStyle name="20% - Accent5 7" xfId="5333" hidden="1" xr:uid="{6329D5F0-D582-4613-8785-93B4E9191130}"/>
    <cellStyle name="20% - Accent5 7" xfId="4703" hidden="1" xr:uid="{654768E8-62E2-4DD6-B2CD-D79552A90C10}"/>
    <cellStyle name="20% - Accent5 7" xfId="5592" hidden="1" xr:uid="{749FAB24-BE9D-4EAB-8C8C-05327836B324}"/>
    <cellStyle name="20% - Accent5 7" xfId="5692" hidden="1" xr:uid="{2E55E952-E58B-4814-9C9D-7E4E430ACD94}"/>
    <cellStyle name="20% - Accent5 7" xfId="5767" hidden="1" xr:uid="{F6E07A03-C600-4CCC-A5B0-1B3F789AEB63}"/>
    <cellStyle name="20% - Accent5 7" xfId="5844" hidden="1" xr:uid="{7E86F595-4B5F-4A59-80EC-9A649A40931E}"/>
    <cellStyle name="20% - Accent5 7" xfId="5922" hidden="1" xr:uid="{99A10B6C-A6F0-4160-A2FA-079AF0A2CC9E}"/>
    <cellStyle name="20% - Accent5 7" xfId="6506" hidden="1" xr:uid="{65A9C5BD-63D8-48BB-A961-AA1470E9E777}"/>
    <cellStyle name="20% - Accent5 7" xfId="6583" hidden="1" xr:uid="{54FD101D-F74C-4A18-962D-0B34CE523C75}"/>
    <cellStyle name="20% - Accent5 7" xfId="6662" hidden="1" xr:uid="{6A2C7B60-0359-4B77-9B98-522205CDC310}"/>
    <cellStyle name="20% - Accent5 7" xfId="6751" hidden="1" xr:uid="{141E04BD-8404-464D-B547-CADC032CDBB1}"/>
    <cellStyle name="20% - Accent5 7" xfId="6285" hidden="1" xr:uid="{928F51D6-61B9-4CF9-8EFF-3091ED32A5C7}"/>
    <cellStyle name="20% - Accent5 7" xfId="6295" hidden="1" xr:uid="{14528191-DFBE-4891-8748-E957DC1190DF}"/>
    <cellStyle name="20% - Accent5 7" xfId="6936" hidden="1" xr:uid="{64CE9201-BC80-4E48-AC60-5D82C67C77CF}"/>
    <cellStyle name="20% - Accent5 7" xfId="7178" hidden="1" xr:uid="{3AF64412-0A5C-4786-8713-5B3047E5947F}"/>
    <cellStyle name="20% - Accent5 7" xfId="7256" hidden="1" xr:uid="{53B828D9-86D5-4273-BAB4-0409FC4F20EB}"/>
    <cellStyle name="20% - Accent5 7" xfId="7337" hidden="1" xr:uid="{037E6446-F2F0-4047-ABEF-01E8D08B9F3A}"/>
    <cellStyle name="20% - Accent5 7" xfId="6333" hidden="1" xr:uid="{EF1A284A-3473-4BA4-8C28-A7E9463D4C74}"/>
    <cellStyle name="20% - Accent5 7" xfId="6754" hidden="1" xr:uid="{19EF6817-EC9E-4CBA-9B85-A84D8DA5D576}"/>
    <cellStyle name="20% - Accent5 7" xfId="7494" hidden="1" xr:uid="{20C13787-91C6-4141-BB7A-755E540457DA}"/>
    <cellStyle name="20% - Accent5 7" xfId="7710" hidden="1" xr:uid="{DF68D49B-74FD-4F9C-92B5-D375358F900E}"/>
    <cellStyle name="20% - Accent5 7" xfId="7788" hidden="1" xr:uid="{AC34F7DF-36C2-4573-9010-32D884E20659}"/>
    <cellStyle name="20% - Accent5 7" xfId="6198" hidden="1" xr:uid="{5E79BD67-DFDE-4375-AA5F-9CB6ADEDB45F}"/>
    <cellStyle name="20% - Accent5 7" xfId="8047" hidden="1" xr:uid="{04340DE0-A50A-41E5-831F-179DADC6BD2B}"/>
    <cellStyle name="20% - Accent5 7" xfId="8125" hidden="1" xr:uid="{DA4252D0-0A8C-4382-A673-01CB6FFE621C}"/>
    <cellStyle name="20% - Accent5 7" xfId="7495" hidden="1" xr:uid="{92CDD093-606F-4F8C-83BF-ACCE6F803C03}"/>
    <cellStyle name="20% - Accent5 7" xfId="8384" hidden="1" xr:uid="{5AC619EB-D2DA-400A-B106-1078ED3D072C}"/>
    <cellStyle name="20% - Accent5 8" xfId="110" hidden="1" xr:uid="{E0A63B92-D05D-4CC4-9F12-83F21290D31F}"/>
    <cellStyle name="20% - Accent5 8" xfId="184" hidden="1" xr:uid="{B207A773-B81C-47AB-BCA9-F629AFD9305B}"/>
    <cellStyle name="20% - Accent5 8" xfId="260" hidden="1" xr:uid="{8FF5A7FF-4937-46D6-9EA0-FF776861D97F}"/>
    <cellStyle name="20% - Accent5 8" xfId="338" hidden="1" xr:uid="{7D2C8554-E209-4D3C-82D4-5B3B3404F31D}"/>
    <cellStyle name="20% - Accent5 8" xfId="923" hidden="1" xr:uid="{B77513B5-AA66-4EC4-AC7E-A570CB311F86}"/>
    <cellStyle name="20% - Accent5 8" xfId="999" hidden="1" xr:uid="{2134154E-9FCB-457A-8DE3-0AAC7BB75100}"/>
    <cellStyle name="20% - Accent5 8" xfId="1078" hidden="1" xr:uid="{089A9971-CBA5-49FC-9E09-355EB67B1B9C}"/>
    <cellStyle name="20% - Accent5 8" xfId="1169" hidden="1" xr:uid="{059DD2B5-9225-442A-9E75-B25044C536EE}"/>
    <cellStyle name="20% - Accent5 8" xfId="800" hidden="1" xr:uid="{0F513DD6-C2A1-494A-93EB-8B4F91518ED8}"/>
    <cellStyle name="20% - Accent5 8" xfId="828" hidden="1" xr:uid="{CC55BC11-A336-4478-8B25-0CBDE4BD095F}"/>
    <cellStyle name="20% - Accent5 8" xfId="1518" hidden="1" xr:uid="{41440C1E-D182-47D2-8540-4E62B3ACAD9D}"/>
    <cellStyle name="20% - Accent5 8" xfId="1594" hidden="1" xr:uid="{D9A378D5-9ED0-43F2-8315-676C76C5F6DA}"/>
    <cellStyle name="20% - Accent5 8" xfId="1672" hidden="1" xr:uid="{1C46AE36-8745-4FE8-B3A7-B6E75EFE7FFB}"/>
    <cellStyle name="20% - Accent5 8" xfId="1751" hidden="1" xr:uid="{D2D77271-6ED4-40ED-8097-473C2EFBA661}"/>
    <cellStyle name="20% - Accent5 8" xfId="710" hidden="1" xr:uid="{12162361-7854-43CE-833D-0C764B2C3478}"/>
    <cellStyle name="20% - Accent5 8" xfId="1379" hidden="1" xr:uid="{2F0A0DE6-EA4D-445B-A833-0CFBD163A387}"/>
    <cellStyle name="20% - Accent5 8" xfId="2050" hidden="1" xr:uid="{38076DB3-8768-48D6-896E-5569355007F7}"/>
    <cellStyle name="20% - Accent5 8" xfId="2126" hidden="1" xr:uid="{B7468B55-E06A-469A-AD09-F2AD7AD1BC27}"/>
    <cellStyle name="20% - Accent5 8" xfId="2204" hidden="1" xr:uid="{E4279D47-76BC-4249-BC4B-B07B7E65EE8B}"/>
    <cellStyle name="20% - Accent5 8" xfId="2387" hidden="1" xr:uid="{CB8997E7-374A-40D2-9C63-67A19EB6D01B}"/>
    <cellStyle name="20% - Accent5 8" xfId="2463" hidden="1" xr:uid="{ECF3C677-DD0C-4BC3-AC28-F395C60F3DCC}"/>
    <cellStyle name="20% - Accent5 8" xfId="2541" hidden="1" xr:uid="{B152DCB2-0933-441F-82AE-1F7D36F28719}"/>
    <cellStyle name="20% - Accent5 8" xfId="2724" hidden="1" xr:uid="{E04639FB-0DF8-4C41-8BC5-950E72860027}"/>
    <cellStyle name="20% - Accent5 8" xfId="2800" hidden="1" xr:uid="{DDCDC99A-4957-4B96-9560-93877DD9F74B}"/>
    <cellStyle name="20% - Accent5 8" xfId="2913" hidden="1" xr:uid="{C7BCF2F0-6D2E-4E08-BF97-B9987AB7E610}"/>
    <cellStyle name="20% - Accent5 8" xfId="2987" hidden="1" xr:uid="{E10BAAEC-005B-4348-8437-987008622156}"/>
    <cellStyle name="20% - Accent5 8" xfId="3063" hidden="1" xr:uid="{FE79749B-CC4C-46BC-AC6F-71315B8945B1}"/>
    <cellStyle name="20% - Accent5 8" xfId="3141" hidden="1" xr:uid="{AB5D90DB-711D-414E-BE54-F4CA433662FF}"/>
    <cellStyle name="20% - Accent5 8" xfId="3726" hidden="1" xr:uid="{6196BA4C-CD7C-4FD7-BE24-ED1C3F08D054}"/>
    <cellStyle name="20% - Accent5 8" xfId="3802" hidden="1" xr:uid="{00985686-AA98-495F-B9F5-5645EB960DCB}"/>
    <cellStyle name="20% - Accent5 8" xfId="3881" hidden="1" xr:uid="{C9ABBA98-9E11-400E-A0A2-C1BD0C22F518}"/>
    <cellStyle name="20% - Accent5 8" xfId="3972" hidden="1" xr:uid="{44F9D15B-758C-49A3-8A47-C9AA84DA4AE0}"/>
    <cellStyle name="20% - Accent5 8" xfId="3603" hidden="1" xr:uid="{6175A464-AC6D-4165-87F3-7C0D4767D8A1}"/>
    <cellStyle name="20% - Accent5 8" xfId="3631" hidden="1" xr:uid="{79D90A86-7A79-444B-8A5E-7D4FE9ADA441}"/>
    <cellStyle name="20% - Accent5 8" xfId="4321" hidden="1" xr:uid="{843738DE-754E-49CE-A5AE-589DE1E41D36}"/>
    <cellStyle name="20% - Accent5 8" xfId="4397" hidden="1" xr:uid="{42F95174-B38E-4190-B31A-BE3E997C39AB}"/>
    <cellStyle name="20% - Accent5 8" xfId="4475" hidden="1" xr:uid="{91159F64-A81E-4F90-B847-BC15B54EBCD0}"/>
    <cellStyle name="20% - Accent5 8" xfId="4554" hidden="1" xr:uid="{630C4553-EEF5-4BE6-A1F3-B8D98D7D09BE}"/>
    <cellStyle name="20% - Accent5 8" xfId="3513" hidden="1" xr:uid="{81918893-8536-4194-A33E-9AAFF2CD7848}"/>
    <cellStyle name="20% - Accent5 8" xfId="4182" hidden="1" xr:uid="{C9189C86-39A4-4D85-8241-6C6A350C90E8}"/>
    <cellStyle name="20% - Accent5 8" xfId="4853" hidden="1" xr:uid="{C3DFBC37-5E7E-4171-B89B-06C4DBBD547D}"/>
    <cellStyle name="20% - Accent5 8" xfId="4929" hidden="1" xr:uid="{F69DB19D-D4E0-412B-A4A2-BA8A5D68D562}"/>
    <cellStyle name="20% - Accent5 8" xfId="5007" hidden="1" xr:uid="{126F72B7-45CD-4029-AD47-28FB91058532}"/>
    <cellStyle name="20% - Accent5 8" xfId="5190" hidden="1" xr:uid="{EE8D9492-0E0A-4725-B83F-42D6E8CF5B1A}"/>
    <cellStyle name="20% - Accent5 8" xfId="5266" hidden="1" xr:uid="{646EFFB2-8FB5-4DA1-BF7C-355E6B572093}"/>
    <cellStyle name="20% - Accent5 8" xfId="5344" hidden="1" xr:uid="{45EB38D7-FA02-418A-93CA-B2E7EB03B96E}"/>
    <cellStyle name="20% - Accent5 8" xfId="5527" hidden="1" xr:uid="{BE967DE7-40CD-4229-8545-A0C472EFCBFB}"/>
    <cellStyle name="20% - Accent5 8" xfId="5603" hidden="1" xr:uid="{61D1B84C-7FB5-4539-90D1-6CCB26DBEFD1}"/>
    <cellStyle name="20% - Accent5 8" xfId="5705" hidden="1" xr:uid="{AADE8E93-4D72-4525-975E-45DD5BF0CED0}"/>
    <cellStyle name="20% - Accent5 8" xfId="5779" hidden="1" xr:uid="{EF745444-3ED0-4548-8835-9A3D10AF6772}"/>
    <cellStyle name="20% - Accent5 8" xfId="5855" hidden="1" xr:uid="{4945C236-FE1F-4D5B-802A-2079347001E1}"/>
    <cellStyle name="20% - Accent5 8" xfId="5933" hidden="1" xr:uid="{260D5698-26A9-4DF0-8013-CEBDC62F5E0E}"/>
    <cellStyle name="20% - Accent5 8" xfId="6518" hidden="1" xr:uid="{DEA3DCC7-D159-4378-9BBF-CD2EA26424FA}"/>
    <cellStyle name="20% - Accent5 8" xfId="6594" hidden="1" xr:uid="{CD571403-882F-4EFA-85ED-73547D54DB39}"/>
    <cellStyle name="20% - Accent5 8" xfId="6673" hidden="1" xr:uid="{1B1FA8DB-B221-4B61-8098-E8DF762FBF77}"/>
    <cellStyle name="20% - Accent5 8" xfId="6764" hidden="1" xr:uid="{C7D0917B-9E36-4E7C-B2F5-F8E62F521839}"/>
    <cellStyle name="20% - Accent5 8" xfId="6395" hidden="1" xr:uid="{B9C377F2-5C97-41BA-904D-3AF059F20BD3}"/>
    <cellStyle name="20% - Accent5 8" xfId="6423" hidden="1" xr:uid="{D4FE8DB0-AE09-404A-9EAC-765733F67B76}"/>
    <cellStyle name="20% - Accent5 8" xfId="7113" hidden="1" xr:uid="{165B0B0C-0DB8-4C0D-B803-C790ED173BC8}"/>
    <cellStyle name="20% - Accent5 8" xfId="7189" hidden="1" xr:uid="{B583EB68-13C6-48BA-9A5C-4FDB25164766}"/>
    <cellStyle name="20% - Accent5 8" xfId="7267" hidden="1" xr:uid="{582BAEEB-3173-49EF-889F-E9AACB06BCE7}"/>
    <cellStyle name="20% - Accent5 8" xfId="7346" hidden="1" xr:uid="{92328388-96A5-4ABF-ABFA-52C41C3E82FF}"/>
    <cellStyle name="20% - Accent5 8" xfId="6305" hidden="1" xr:uid="{13784D12-987B-4FEC-A30E-DAD88D395110}"/>
    <cellStyle name="20% - Accent5 8" xfId="6974" hidden="1" xr:uid="{9953121A-2AF1-491E-B5BD-FE08475DC180}"/>
    <cellStyle name="20% - Accent5 8" xfId="7645" hidden="1" xr:uid="{1DF6FC02-DE86-486D-BC86-BD2822CD00C8}"/>
    <cellStyle name="20% - Accent5 8" xfId="7721" hidden="1" xr:uid="{1836D015-A12D-4DB3-B4A3-7ECC5C9E6314}"/>
    <cellStyle name="20% - Accent5 8" xfId="7799" hidden="1" xr:uid="{0C8CB653-E962-4FFC-A2B8-2C068862CA60}"/>
    <cellStyle name="20% - Accent5 8" xfId="7982" hidden="1" xr:uid="{36F412AB-BC0F-4C13-977B-F09472618737}"/>
    <cellStyle name="20% - Accent5 8" xfId="8058" hidden="1" xr:uid="{F57C103F-5BF2-4220-B6FE-A0DFB2FB21EA}"/>
    <cellStyle name="20% - Accent5 8" xfId="8136" hidden="1" xr:uid="{75404279-9505-430C-973D-C10629E4856F}"/>
    <cellStyle name="20% - Accent5 8" xfId="8319" hidden="1" xr:uid="{C62912F8-14A2-4BFC-99C4-C2CFE592B1DB}"/>
    <cellStyle name="20% - Accent5 8" xfId="8395" hidden="1" xr:uid="{60E64D86-7692-45A0-85B9-85B7D2CBD963}"/>
    <cellStyle name="20% - Accent5 9" xfId="123" hidden="1" xr:uid="{72965F7C-1841-4907-A355-D8B5C23083A9}"/>
    <cellStyle name="20% - Accent5 9" xfId="197" hidden="1" xr:uid="{7BBE8999-AB96-4A0F-90C5-8F98C61D49CB}"/>
    <cellStyle name="20% - Accent5 9" xfId="273" hidden="1" xr:uid="{9A7B4F97-37A4-4FBF-89B6-D61B94281435}"/>
    <cellStyle name="20% - Accent5 9" xfId="351" hidden="1" xr:uid="{A7B02510-F1C9-4FDD-8F95-09AEA6E072C2}"/>
    <cellStyle name="20% - Accent5 9" xfId="936" hidden="1" xr:uid="{9BE8263F-611B-4FF4-A8F7-29A2EED0919B}"/>
    <cellStyle name="20% - Accent5 9" xfId="1012" hidden="1" xr:uid="{3126B4E5-0BE6-4FA6-83D7-94DDF9991AF4}"/>
    <cellStyle name="20% - Accent5 9" xfId="1091" hidden="1" xr:uid="{A9A303DB-70C0-48E6-8146-409169122A92}"/>
    <cellStyle name="20% - Accent5 9" xfId="1197" hidden="1" xr:uid="{288B093F-2EF5-446E-91A9-A55E71E361DD}"/>
    <cellStyle name="20% - Accent5 9" xfId="777" hidden="1" xr:uid="{6A678CD3-1A73-408F-B270-F8D9C891B677}"/>
    <cellStyle name="20% - Accent5 9" xfId="857" hidden="1" xr:uid="{7F830C8C-CF1E-4DCC-8C61-F01C38F84C34}"/>
    <cellStyle name="20% - Accent5 9" xfId="1531" hidden="1" xr:uid="{1EB5D027-A8F5-45B2-A77E-187B9D8570B8}"/>
    <cellStyle name="20% - Accent5 9" xfId="1607" hidden="1" xr:uid="{0DB55F60-ACC7-4599-93B0-21D966F72841}"/>
    <cellStyle name="20% - Accent5 9" xfId="1685" hidden="1" xr:uid="{204F51DB-5ED1-4BFC-9DCA-1C8BF19F62EF}"/>
    <cellStyle name="20% - Accent5 9" xfId="1768" hidden="1" xr:uid="{E9664248-FC61-456E-9A3D-1DD5323E2BED}"/>
    <cellStyle name="20% - Accent5 9" xfId="636" hidden="1" xr:uid="{480381CD-46C3-4C60-B81D-8A690A36CC0B}"/>
    <cellStyle name="20% - Accent5 9" xfId="820" hidden="1" xr:uid="{847475AA-1660-42F1-9B52-AE2DC130D80A}"/>
    <cellStyle name="20% - Accent5 9" xfId="2063" hidden="1" xr:uid="{8C5CCE74-B171-463E-A01E-248F74C745FE}"/>
    <cellStyle name="20% - Accent5 9" xfId="2139" hidden="1" xr:uid="{0A4C5828-7C8D-43BB-B9B0-4AAABA3AA2EF}"/>
    <cellStyle name="20% - Accent5 9" xfId="2217" hidden="1" xr:uid="{00E7A73B-1A47-4C3F-9C87-C7B374EC0F02}"/>
    <cellStyle name="20% - Accent5 9" xfId="2400" hidden="1" xr:uid="{EF77ED91-93B3-4D93-9ADB-FBE9F992074B}"/>
    <cellStyle name="20% - Accent5 9" xfId="2476" hidden="1" xr:uid="{A68AAF1A-D541-40D7-B6D2-898B17FF89EE}"/>
    <cellStyle name="20% - Accent5 9" xfId="2554" hidden="1" xr:uid="{602E6205-8A2E-48CD-B7C3-997E3A71074C}"/>
    <cellStyle name="20% - Accent5 9" xfId="2737" hidden="1" xr:uid="{73381861-318C-4F18-8981-3B990C98A45D}"/>
    <cellStyle name="20% - Accent5 9" xfId="2813" hidden="1" xr:uid="{765578BA-5485-4BBE-AB57-555AFFDC2635}"/>
    <cellStyle name="20% - Accent5 9" xfId="2926" hidden="1" xr:uid="{9B7D2CD8-0856-4B86-8FD5-0C6106479381}"/>
    <cellStyle name="20% - Accent5 9" xfId="3000" hidden="1" xr:uid="{AA4DEB6D-A250-4DA6-A834-2555545A85E2}"/>
    <cellStyle name="20% - Accent5 9" xfId="3076" hidden="1" xr:uid="{72A82913-4C28-4992-AE0A-7E4091A5C582}"/>
    <cellStyle name="20% - Accent5 9" xfId="3154" hidden="1" xr:uid="{2C972172-1725-4C0C-88EB-0197032B4F39}"/>
    <cellStyle name="20% - Accent5 9" xfId="3739" hidden="1" xr:uid="{20252B29-B268-4FF8-AAF5-EAC28BBE4F9F}"/>
    <cellStyle name="20% - Accent5 9" xfId="3815" hidden="1" xr:uid="{52976450-AF65-451C-BE0E-4526A7883CC8}"/>
    <cellStyle name="20% - Accent5 9" xfId="3894" hidden="1" xr:uid="{7229F5E0-4D48-454C-99F3-1D7528D6E5E2}"/>
    <cellStyle name="20% - Accent5 9" xfId="4000" hidden="1" xr:uid="{73D64D0F-8CD0-481B-9AF1-0733132711BA}"/>
    <cellStyle name="20% - Accent5 9" xfId="3580" hidden="1" xr:uid="{C14D7756-860B-4B0E-BD57-1F646FB0A1E9}"/>
    <cellStyle name="20% - Accent5 9" xfId="3660" hidden="1" xr:uid="{B99C52DB-C677-4049-969C-89E77171DFA5}"/>
    <cellStyle name="20% - Accent5 9" xfId="4334" hidden="1" xr:uid="{3EC144E0-A166-4348-B8E7-F37EB4CEBE79}"/>
    <cellStyle name="20% - Accent5 9" xfId="4410" hidden="1" xr:uid="{95CC0008-4C3D-4919-9A52-A8818F4FDE31}"/>
    <cellStyle name="20% - Accent5 9" xfId="4488" hidden="1" xr:uid="{B2320FC9-ED08-4DEF-82A9-9F738C311853}"/>
    <cellStyle name="20% - Accent5 9" xfId="4571" hidden="1" xr:uid="{EFA01091-07C1-43CB-B8BA-699113037ECC}"/>
    <cellStyle name="20% - Accent5 9" xfId="3439" hidden="1" xr:uid="{58D9EB73-99B6-485E-86FB-7EDEEA008B38}"/>
    <cellStyle name="20% - Accent5 9" xfId="3623" hidden="1" xr:uid="{E409EC54-75F8-4F16-B368-5C5DF58827A8}"/>
    <cellStyle name="20% - Accent5 9" xfId="4866" hidden="1" xr:uid="{D7F949DE-CD6C-43A6-B455-300441F5B905}"/>
    <cellStyle name="20% - Accent5 9" xfId="4942" hidden="1" xr:uid="{76DA91A7-0529-4907-8810-3FD8CB586302}"/>
    <cellStyle name="20% - Accent5 9" xfId="5020" hidden="1" xr:uid="{D4739202-EA5C-4D17-A97E-D7BDDF2C5C30}"/>
    <cellStyle name="20% - Accent5 9" xfId="5203" hidden="1" xr:uid="{5292CE13-9706-4ECE-A9F5-4E73B6761911}"/>
    <cellStyle name="20% - Accent5 9" xfId="5279" hidden="1" xr:uid="{4BB58AE2-505D-4654-BE50-A30EB1E2245A}"/>
    <cellStyle name="20% - Accent5 9" xfId="5357" hidden="1" xr:uid="{B983745A-4A71-42A4-8E64-DF23C0962318}"/>
    <cellStyle name="20% - Accent5 9" xfId="5540" hidden="1" xr:uid="{C4D36069-B060-4EA5-B16A-EFA02C7D5AD5}"/>
    <cellStyle name="20% - Accent5 9" xfId="5616" hidden="1" xr:uid="{AB1601C5-7FDF-412E-9C3E-4C687905C193}"/>
    <cellStyle name="20% - Accent5 9" xfId="5718" hidden="1" xr:uid="{39EC2556-75FF-48FA-9741-9423A1A6039D}"/>
    <cellStyle name="20% - Accent5 9" xfId="5792" hidden="1" xr:uid="{13314BFD-D26D-4ABC-A354-75D5C403E23C}"/>
    <cellStyle name="20% - Accent5 9" xfId="5868" hidden="1" xr:uid="{A52EC9E0-1A0C-4307-83EC-08BD763532E3}"/>
    <cellStyle name="20% - Accent5 9" xfId="5946" hidden="1" xr:uid="{A06CBD6B-CEC4-4959-A38C-99C80F15505F}"/>
    <cellStyle name="20% - Accent5 9" xfId="6531" hidden="1" xr:uid="{87F2555D-56F6-4562-A730-959CE8E29821}"/>
    <cellStyle name="20% - Accent5 9" xfId="6607" hidden="1" xr:uid="{9BF27A49-984C-4D0C-B9AF-B561297C68C2}"/>
    <cellStyle name="20% - Accent5 9" xfId="6686" hidden="1" xr:uid="{628F3285-A614-4F4D-810E-D6FB03F96468}"/>
    <cellStyle name="20% - Accent5 9" xfId="6792" hidden="1" xr:uid="{FC4C418E-11CC-4E70-B387-74B995AC4C0E}"/>
    <cellStyle name="20% - Accent5 9" xfId="6372" hidden="1" xr:uid="{7E59B85A-7FA1-4432-BB31-981556CC4F6B}"/>
    <cellStyle name="20% - Accent5 9" xfId="6452" hidden="1" xr:uid="{EFD2C159-D4DA-477D-B2FD-FA5948B95291}"/>
    <cellStyle name="20% - Accent5 9" xfId="7126" hidden="1" xr:uid="{EEC5CF8D-2952-4EC4-BB62-CE5EE1EC6F31}"/>
    <cellStyle name="20% - Accent5 9" xfId="7202" hidden="1" xr:uid="{3F5F56C0-BF83-424C-B3E4-8C5EEDFC403D}"/>
    <cellStyle name="20% - Accent5 9" xfId="7280" hidden="1" xr:uid="{67B683ED-4967-403C-B706-8DF84F4AE401}"/>
    <cellStyle name="20% - Accent5 9" xfId="7363" hidden="1" xr:uid="{E9B8D594-5D32-467E-AD6F-C4733CA46B11}"/>
    <cellStyle name="20% - Accent5 9" xfId="6231" hidden="1" xr:uid="{5AC26598-A42D-48A6-9F90-028A7C95E421}"/>
    <cellStyle name="20% - Accent5 9" xfId="6415" hidden="1" xr:uid="{1816B274-4D88-49FB-B510-1951F9C293F4}"/>
    <cellStyle name="20% - Accent5 9" xfId="7658" hidden="1" xr:uid="{D5939F1C-09EE-4373-B83A-EB84DE9E4A66}"/>
    <cellStyle name="20% - Accent5 9" xfId="7734" hidden="1" xr:uid="{401EE9C6-DC08-45CF-9525-89A9992601D7}"/>
    <cellStyle name="20% - Accent5 9" xfId="7812" hidden="1" xr:uid="{8D4B3C8C-738D-4BBC-B5A6-03AC084E507D}"/>
    <cellStyle name="20% - Accent5 9" xfId="7995" hidden="1" xr:uid="{6C1BFDEB-73AC-4F67-8F3A-AD4E529061D7}"/>
    <cellStyle name="20% - Accent5 9" xfId="8071" hidden="1" xr:uid="{5A8652F9-8019-4281-A357-3EA6DB8D955C}"/>
    <cellStyle name="20% - Accent5 9" xfId="8149" hidden="1" xr:uid="{2593EB0C-56E5-4C7C-8305-B22124888619}"/>
    <cellStyle name="20% - Accent5 9" xfId="8332" hidden="1" xr:uid="{F20CE080-5669-4809-A7D8-0085AE944E09}"/>
    <cellStyle name="20% - Accent5 9" xfId="8408" hidden="1" xr:uid="{B22DD7E4-C482-4A37-BD27-0D1127BE328D}"/>
    <cellStyle name="20% - Accent6" xfId="44" builtinId="50" hidden="1"/>
    <cellStyle name="20% - Accent6 10" xfId="125" hidden="1" xr:uid="{055ACFAB-0A7D-4349-9A15-1323FA29FCEA}"/>
    <cellStyle name="20% - Accent6 10" xfId="199" hidden="1" xr:uid="{DDD0EE48-8AAD-422A-97C9-C4669C019D1E}"/>
    <cellStyle name="20% - Accent6 10" xfId="275" hidden="1" xr:uid="{C9B7AFF7-FD1D-4ABC-A3D9-25AE28CF2FAA}"/>
    <cellStyle name="20% - Accent6 10" xfId="353" hidden="1" xr:uid="{BA853BFA-F897-4E4C-921A-869F0DEAA3E3}"/>
    <cellStyle name="20% - Accent6 10" xfId="938" hidden="1" xr:uid="{BC321379-7F98-42B2-AD95-62867FDE474C}"/>
    <cellStyle name="20% - Accent6 10" xfId="1014" hidden="1" xr:uid="{9EB3A546-4C1C-4E9A-9159-93AFE80F036C}"/>
    <cellStyle name="20% - Accent6 10" xfId="1093" hidden="1" xr:uid="{42B99522-8DDD-4317-85DF-C8B12A626902}"/>
    <cellStyle name="20% - Accent6 10" xfId="1194" hidden="1" xr:uid="{28BC0572-FCDA-4B86-8D34-370F110E8234}"/>
    <cellStyle name="20% - Accent6 10" xfId="755" hidden="1" xr:uid="{5BFEA4AC-34D8-4C15-A64B-08F351303EDA}"/>
    <cellStyle name="20% - Accent6 10" xfId="850" hidden="1" xr:uid="{312B8AC2-1DDD-4C86-9301-95E3D88E601D}"/>
    <cellStyle name="20% - Accent6 10" xfId="1533" hidden="1" xr:uid="{458859DB-87A0-4C9B-8326-049886870E9D}"/>
    <cellStyle name="20% - Accent6 10" xfId="1609" hidden="1" xr:uid="{F6C42DBB-81F8-4E99-8D98-5711762F2D50}"/>
    <cellStyle name="20% - Accent6 10" xfId="1687" hidden="1" xr:uid="{E8E150CC-2CF1-402C-999D-9F6B50B2ED1E}"/>
    <cellStyle name="20% - Accent6 10" xfId="1765" hidden="1" xr:uid="{5B6948C9-27B9-4D67-9761-18747D8E019E}"/>
    <cellStyle name="20% - Accent6 10" xfId="1183" hidden="1" xr:uid="{EF504B77-29F3-4030-9906-34BF864FA0BB}"/>
    <cellStyle name="20% - Accent6 10" xfId="657" hidden="1" xr:uid="{A63429BE-4F88-49FA-AA06-5F9CAB0E14F5}"/>
    <cellStyle name="20% - Accent6 10" xfId="2065" hidden="1" xr:uid="{42FB5A2F-E5B2-43C5-925C-7E218CB9C41A}"/>
    <cellStyle name="20% - Accent6 10" xfId="2141" hidden="1" xr:uid="{3B3A47F5-2D36-4528-B9F9-68DFF3C09803}"/>
    <cellStyle name="20% - Accent6 10" xfId="2219" hidden="1" xr:uid="{EDCB481D-5E77-4864-9DE5-0FD2FDADBBF6}"/>
    <cellStyle name="20% - Accent6 10" xfId="2402" hidden="1" xr:uid="{506FF585-12EF-4382-BD49-BE43E618FA9E}"/>
    <cellStyle name="20% - Accent6 10" xfId="2478" hidden="1" xr:uid="{56E00085-0F19-40E0-8DFE-2C4295BF14B5}"/>
    <cellStyle name="20% - Accent6 10" xfId="2556" hidden="1" xr:uid="{14FC67CD-776D-4A78-B0AA-4EEC8D95BD2A}"/>
    <cellStyle name="20% - Accent6 10" xfId="2739" hidden="1" xr:uid="{9C34235B-82A5-49C6-AABA-1B0828177990}"/>
    <cellStyle name="20% - Accent6 10" xfId="2815" hidden="1" xr:uid="{38BBAF57-CD55-4AB3-B645-8911AD6AC592}"/>
    <cellStyle name="20% - Accent6 10" xfId="2928" hidden="1" xr:uid="{B07C40CC-0410-46B5-9C83-84F45F98BF12}"/>
    <cellStyle name="20% - Accent6 10" xfId="3002" hidden="1" xr:uid="{B5845CA0-D395-4C15-A942-D3931AF790C0}"/>
    <cellStyle name="20% - Accent6 10" xfId="3078" hidden="1" xr:uid="{484B79F0-7A81-4DB6-A46E-3E3F68ED7CEE}"/>
    <cellStyle name="20% - Accent6 10" xfId="3156" hidden="1" xr:uid="{A33735E6-A799-475D-B7F5-3FE5D7E14493}"/>
    <cellStyle name="20% - Accent6 10" xfId="3741" hidden="1" xr:uid="{CACFAFF5-38E4-4EC2-99C2-EE943912C8CD}"/>
    <cellStyle name="20% - Accent6 10" xfId="3817" hidden="1" xr:uid="{CC9212EC-F74F-4219-BDF3-3216BA6F2859}"/>
    <cellStyle name="20% - Accent6 10" xfId="3896" hidden="1" xr:uid="{31593E20-4F89-44CE-80E1-7CD3BFC53324}"/>
    <cellStyle name="20% - Accent6 10" xfId="3997" hidden="1" xr:uid="{D2D26FDC-BA28-4085-8438-CE17DAC3C3D6}"/>
    <cellStyle name="20% - Accent6 10" xfId="3558" hidden="1" xr:uid="{5F663E0A-A97F-4648-90D3-206D3E1397C9}"/>
    <cellStyle name="20% - Accent6 10" xfId="3653" hidden="1" xr:uid="{6623921B-83AA-40B0-A1F8-7EAD161F6E9E}"/>
    <cellStyle name="20% - Accent6 10" xfId="4336" hidden="1" xr:uid="{D730462D-8145-454C-B8A4-BE08CDEBF2AC}"/>
    <cellStyle name="20% - Accent6 10" xfId="4412" hidden="1" xr:uid="{72581419-E4FA-456A-A0C9-760D602C09CA}"/>
    <cellStyle name="20% - Accent6 10" xfId="4490" hidden="1" xr:uid="{BF717735-B260-468B-9698-89357197A552}"/>
    <cellStyle name="20% - Accent6 10" xfId="4568" hidden="1" xr:uid="{DD3C77FA-6A94-4D25-B879-EBC78A980F53}"/>
    <cellStyle name="20% - Accent6 10" xfId="3986" hidden="1" xr:uid="{91D2F9AD-623D-4EDD-ABCE-238ECFA73EE4}"/>
    <cellStyle name="20% - Accent6 10" xfId="3460" hidden="1" xr:uid="{7E19889C-D494-4D8B-861F-21CAAD3E8F02}"/>
    <cellStyle name="20% - Accent6 10" xfId="4868" hidden="1" xr:uid="{A18D600B-DB87-4F86-8718-BE4D0EC94F3B}"/>
    <cellStyle name="20% - Accent6 10" xfId="4944" hidden="1" xr:uid="{98873BFA-4ABA-49A3-8086-434BF66B7810}"/>
    <cellStyle name="20% - Accent6 10" xfId="5022" hidden="1" xr:uid="{456C8474-F6B0-4F2F-BC86-914F6B72D5E9}"/>
    <cellStyle name="20% - Accent6 10" xfId="5205" hidden="1" xr:uid="{7A774154-5AAE-45FC-92D9-8B148EDCD856}"/>
    <cellStyle name="20% - Accent6 10" xfId="5281" hidden="1" xr:uid="{E26A2F90-DC3A-451E-B000-CD9058550CBC}"/>
    <cellStyle name="20% - Accent6 10" xfId="5359" hidden="1" xr:uid="{46500F30-4370-44FD-BFA5-E273228C05E8}"/>
    <cellStyle name="20% - Accent6 10" xfId="5542" hidden="1" xr:uid="{8749384D-233D-4A26-8B11-3D7A46A61D2D}"/>
    <cellStyle name="20% - Accent6 10" xfId="5618" hidden="1" xr:uid="{4DE61DB2-1FC3-4E1E-8926-6103FC711ECD}"/>
    <cellStyle name="20% - Accent6 10" xfId="5720" hidden="1" xr:uid="{94499A9D-A2D3-4939-8354-ABEF06B8F1FB}"/>
    <cellStyle name="20% - Accent6 10" xfId="5794" hidden="1" xr:uid="{16E6AF5B-1F05-4FF7-A46C-FF2F1496F04A}"/>
    <cellStyle name="20% - Accent6 10" xfId="5870" hidden="1" xr:uid="{98228297-1527-485B-BB6A-D8D8D6D846DF}"/>
    <cellStyle name="20% - Accent6 10" xfId="5948" hidden="1" xr:uid="{3F5036A6-BB1F-4CAE-8733-D9E42FE592BA}"/>
    <cellStyle name="20% - Accent6 10" xfId="6533" hidden="1" xr:uid="{0D5EFE40-68F9-4890-835E-F3A56D2C1FDC}"/>
    <cellStyle name="20% - Accent6 10" xfId="6609" hidden="1" xr:uid="{E8BF10BD-CE05-41D7-96ED-2376D7502ABB}"/>
    <cellStyle name="20% - Accent6 10" xfId="6688" hidden="1" xr:uid="{8BEB64EF-A081-4FB3-8D13-A60018D1D4E8}"/>
    <cellStyle name="20% - Accent6 10" xfId="6789" hidden="1" xr:uid="{963896E5-C0C5-4F21-8601-B9CF942FB6D5}"/>
    <cellStyle name="20% - Accent6 10" xfId="6350" hidden="1" xr:uid="{F22B9BCF-B1B6-4B0B-8BE4-24B670573E2E}"/>
    <cellStyle name="20% - Accent6 10" xfId="6445" hidden="1" xr:uid="{19081D55-6986-4B51-AED9-409AEC891A35}"/>
    <cellStyle name="20% - Accent6 10" xfId="7128" hidden="1" xr:uid="{AD6DFA9F-160C-451C-928B-95BCAE3E520E}"/>
    <cellStyle name="20% - Accent6 10" xfId="7204" hidden="1" xr:uid="{761B72E1-4BFD-4010-8F7E-CB86D6684119}"/>
    <cellStyle name="20% - Accent6 10" xfId="7282" hidden="1" xr:uid="{D6AE9B02-A925-47D3-9F56-39CE16548BCD}"/>
    <cellStyle name="20% - Accent6 10" xfId="7360" hidden="1" xr:uid="{6D81C693-754F-4C2D-B7B7-3139F7B39111}"/>
    <cellStyle name="20% - Accent6 10" xfId="6778" hidden="1" xr:uid="{5FFB99B2-2442-44D9-8C79-AE4503E629EF}"/>
    <cellStyle name="20% - Accent6 10" xfId="6252" hidden="1" xr:uid="{95C62E80-365E-4B1A-93A6-D775F1C9A882}"/>
    <cellStyle name="20% - Accent6 10" xfId="7660" hidden="1" xr:uid="{F1676233-2FDC-4AAB-B6E7-8D690BB150E4}"/>
    <cellStyle name="20% - Accent6 10" xfId="7736" hidden="1" xr:uid="{66A58280-F7CB-4DE8-B210-D5FBE04679C0}"/>
    <cellStyle name="20% - Accent6 10" xfId="7814" hidden="1" xr:uid="{9F258A51-A05E-41F4-9A4D-B1DDC8B88087}"/>
    <cellStyle name="20% - Accent6 10" xfId="7997" hidden="1" xr:uid="{F652D879-4BF6-401D-800A-A8D47B971201}"/>
    <cellStyle name="20% - Accent6 10" xfId="8073" hidden="1" xr:uid="{38D18115-0525-46E3-8615-132FE48E5366}"/>
    <cellStyle name="20% - Accent6 10" xfId="8151" hidden="1" xr:uid="{62DC01FA-DEF3-463E-B781-F2BDF9424348}"/>
    <cellStyle name="20% - Accent6 10" xfId="8334" hidden="1" xr:uid="{76E1C92A-4C48-4D10-96DB-3A5C11220A92}"/>
    <cellStyle name="20% - Accent6 10" xfId="8410" hidden="1" xr:uid="{42417224-E698-4508-8303-EA592BB0895C}"/>
    <cellStyle name="20% - Accent6 11" xfId="138" hidden="1" xr:uid="{EBE36062-EFDB-4607-9831-221F7D283BA7}"/>
    <cellStyle name="20% - Accent6 11" xfId="212" hidden="1" xr:uid="{04283ACA-7530-4C6B-9CC2-FA07E7E2B515}"/>
    <cellStyle name="20% - Accent6 11" xfId="288" hidden="1" xr:uid="{C9AFCD99-2318-448B-A663-A0934F04116B}"/>
    <cellStyle name="20% - Accent6 11" xfId="366" hidden="1" xr:uid="{92F94AA2-2FBC-43E9-8268-BECBB96ECF38}"/>
    <cellStyle name="20% - Accent6 11" xfId="951" hidden="1" xr:uid="{99D297F7-4AB9-4D44-BB03-6AB7A4D1D62D}"/>
    <cellStyle name="20% - Accent6 11" xfId="1027" hidden="1" xr:uid="{514F53C5-D3EA-4BC2-9FA6-0C3A843A122F}"/>
    <cellStyle name="20% - Accent6 11" xfId="1106" hidden="1" xr:uid="{54272432-5FD8-489B-BD6A-EAA83DF17B70}"/>
    <cellStyle name="20% - Accent6 11" xfId="1149" hidden="1" xr:uid="{57C17819-38D0-4D78-A5FD-EE77A22F4AEF}"/>
    <cellStyle name="20% - Accent6 11" xfId="596" hidden="1" xr:uid="{F0874D43-7EAC-4034-868F-562BC58C45DD}"/>
    <cellStyle name="20% - Accent6 11" xfId="855" hidden="1" xr:uid="{FDA28A02-1A96-4921-8DE4-028613B925BD}"/>
    <cellStyle name="20% - Accent6 11" xfId="1546" hidden="1" xr:uid="{2F0CE154-C94C-4F94-AD51-8D5CCC63DFF8}"/>
    <cellStyle name="20% - Accent6 11" xfId="1622" hidden="1" xr:uid="{55294D3C-67C2-4B54-8E5D-7E1C875E10F5}"/>
    <cellStyle name="20% - Accent6 11" xfId="1700" hidden="1" xr:uid="{CE59CC2B-88E9-4482-8453-FC48FDEF95DB}"/>
    <cellStyle name="20% - Accent6 11" xfId="1737" hidden="1" xr:uid="{5649594E-80F1-44B3-A4D0-25BCAB563B28}"/>
    <cellStyle name="20% - Accent6 11" xfId="719" hidden="1" xr:uid="{95E4F96F-5217-47D4-9844-470C272C7313}"/>
    <cellStyle name="20% - Accent6 11" xfId="1335" hidden="1" xr:uid="{07858635-9E6F-46C1-846C-744069D40EDB}"/>
    <cellStyle name="20% - Accent6 11" xfId="2078" hidden="1" xr:uid="{85C474BE-8A07-4A44-A047-25EFE4CBBF71}"/>
    <cellStyle name="20% - Accent6 11" xfId="2154" hidden="1" xr:uid="{42E7D6CE-C30F-4C06-9DF5-7FDE4EB4B15B}"/>
    <cellStyle name="20% - Accent6 11" xfId="2232" hidden="1" xr:uid="{9EF16FA7-0CB3-4F32-8306-AAA920280CBB}"/>
    <cellStyle name="20% - Accent6 11" xfId="2415" hidden="1" xr:uid="{9712C3D8-505F-4EDD-9595-A98DA73B84F6}"/>
    <cellStyle name="20% - Accent6 11" xfId="2491" hidden="1" xr:uid="{08E1E2F1-19D6-43D3-B6A1-3C1AEBFF7DDF}"/>
    <cellStyle name="20% - Accent6 11" xfId="2569" hidden="1" xr:uid="{81F779DF-10AA-47F8-91D0-B4CB4AA9F480}"/>
    <cellStyle name="20% - Accent6 11" xfId="2752" hidden="1" xr:uid="{2B9DD6C5-BB0F-4BFB-B034-37D72BC9E5BA}"/>
    <cellStyle name="20% - Accent6 11" xfId="2828" hidden="1" xr:uid="{9739F269-7AE0-4554-A40F-C94DF4627BAE}"/>
    <cellStyle name="20% - Accent6 11" xfId="2941" hidden="1" xr:uid="{41E8239B-D4B1-4BC0-90E2-70254E0BC16E}"/>
    <cellStyle name="20% - Accent6 11" xfId="3015" hidden="1" xr:uid="{1AC04B28-4C04-42B5-AFFC-A660D3373D01}"/>
    <cellStyle name="20% - Accent6 11" xfId="3091" hidden="1" xr:uid="{584C8CE6-F9BC-409D-BCBF-C51657FB2E4E}"/>
    <cellStyle name="20% - Accent6 11" xfId="3169" hidden="1" xr:uid="{B54E3B74-2D6C-41D3-A50A-93D6E7D229CF}"/>
    <cellStyle name="20% - Accent6 11" xfId="3754" hidden="1" xr:uid="{9E96F882-4A9B-4B46-8204-379CE561472B}"/>
    <cellStyle name="20% - Accent6 11" xfId="3830" hidden="1" xr:uid="{213CD108-F216-4E28-AF29-B32213BFF2CB}"/>
    <cellStyle name="20% - Accent6 11" xfId="3909" hidden="1" xr:uid="{CBD64F7E-7679-442D-BD9E-A54F994AB3E4}"/>
    <cellStyle name="20% - Accent6 11" xfId="3952" hidden="1" xr:uid="{BAE129E4-7202-478F-8333-48AF3374289F}"/>
    <cellStyle name="20% - Accent6 11" xfId="3399" hidden="1" xr:uid="{1D1DD853-3CF0-4212-8620-B87B61329138}"/>
    <cellStyle name="20% - Accent6 11" xfId="3658" hidden="1" xr:uid="{4051C075-C8C5-4BFD-9DFD-BECCAEA57D63}"/>
    <cellStyle name="20% - Accent6 11" xfId="4349" hidden="1" xr:uid="{7A9C2FB4-CC70-4312-9287-E034678B0B6D}"/>
    <cellStyle name="20% - Accent6 11" xfId="4425" hidden="1" xr:uid="{BAFA00C8-414F-48A3-88F9-041E5910F062}"/>
    <cellStyle name="20% - Accent6 11" xfId="4503" hidden="1" xr:uid="{F1E1EBD6-9F9A-4CF7-B04C-AF171872FAAB}"/>
    <cellStyle name="20% - Accent6 11" xfId="4540" hidden="1" xr:uid="{EA3C22A2-1746-4E77-A90A-608F80392035}"/>
    <cellStyle name="20% - Accent6 11" xfId="3522" hidden="1" xr:uid="{992ACD56-0B06-442A-BFDC-86420A417BA3}"/>
    <cellStyle name="20% - Accent6 11" xfId="4138" hidden="1" xr:uid="{97871A82-9BA3-4666-ADC0-E91BED6D40C5}"/>
    <cellStyle name="20% - Accent6 11" xfId="4881" hidden="1" xr:uid="{036080B6-58A0-4C0F-AC0B-8262FBA351AA}"/>
    <cellStyle name="20% - Accent6 11" xfId="4957" hidden="1" xr:uid="{507DC6B9-06F1-418B-B593-BE93229C0629}"/>
    <cellStyle name="20% - Accent6 11" xfId="5035" hidden="1" xr:uid="{DBCD3115-3B11-4369-A635-84CF5380BB5A}"/>
    <cellStyle name="20% - Accent6 11" xfId="5218" hidden="1" xr:uid="{1F49157C-27C1-4FA7-896E-0645FF526211}"/>
    <cellStyle name="20% - Accent6 11" xfId="5294" hidden="1" xr:uid="{20FC12C7-D1FD-4F39-B104-40A79BFED513}"/>
    <cellStyle name="20% - Accent6 11" xfId="5372" hidden="1" xr:uid="{144405F5-9EA5-4D22-A0A6-1209C306B064}"/>
    <cellStyle name="20% - Accent6 11" xfId="5555" hidden="1" xr:uid="{B89963A1-0F86-496B-9CB8-CA8DB237A4BC}"/>
    <cellStyle name="20% - Accent6 11" xfId="5631" hidden="1" xr:uid="{03D1642C-90BA-4564-9858-1F76E95915E2}"/>
    <cellStyle name="20% - Accent6 11" xfId="5733" hidden="1" xr:uid="{DA974E97-0500-4A90-BF65-03EB88FA67C0}"/>
    <cellStyle name="20% - Accent6 11" xfId="5807" hidden="1" xr:uid="{9695BDCC-2B9E-45C3-985D-97EE6BA2D35F}"/>
    <cellStyle name="20% - Accent6 11" xfId="5883" hidden="1" xr:uid="{538C6ED8-5D85-4133-8FEA-28293573DC3D}"/>
    <cellStyle name="20% - Accent6 11" xfId="5961" hidden="1" xr:uid="{7FE038A1-2776-44E8-A511-2141D542C6D9}"/>
    <cellStyle name="20% - Accent6 11" xfId="6546" hidden="1" xr:uid="{195A8A7A-8125-441C-85DE-F1175A28F6B2}"/>
    <cellStyle name="20% - Accent6 11" xfId="6622" hidden="1" xr:uid="{5DD004D5-157F-45A8-AF94-AA1D024F9152}"/>
    <cellStyle name="20% - Accent6 11" xfId="6701" hidden="1" xr:uid="{1B3B7D9F-1E04-427C-B571-E8898B0C4F2A}"/>
    <cellStyle name="20% - Accent6 11" xfId="6744" hidden="1" xr:uid="{370844B5-40D2-4C3C-A63F-61A9A40EC677}"/>
    <cellStyle name="20% - Accent6 11" xfId="6191" hidden="1" xr:uid="{948C9656-EFAB-49DE-8E6F-8C01ADE8473E}"/>
    <cellStyle name="20% - Accent6 11" xfId="6450" hidden="1" xr:uid="{1E34681D-710B-43BA-84AE-74ED77CEE5B2}"/>
    <cellStyle name="20% - Accent6 11" xfId="7141" hidden="1" xr:uid="{5A6A70DC-C73C-4276-8CC0-E5C2223851E8}"/>
    <cellStyle name="20% - Accent6 11" xfId="7217" hidden="1" xr:uid="{DE176F4E-974F-42EB-A41A-DF5C8AA4D523}"/>
    <cellStyle name="20% - Accent6 11" xfId="7295" hidden="1" xr:uid="{C8BFBDD8-683A-497A-A16F-2E90AA1A2A0B}"/>
    <cellStyle name="20% - Accent6 11" xfId="7332" hidden="1" xr:uid="{0B180761-6A0C-422F-9246-9D9E332A2E8F}"/>
    <cellStyle name="20% - Accent6 11" xfId="6314" hidden="1" xr:uid="{9580AA3E-57C6-4BA7-A1CF-BC95D92E0E56}"/>
    <cellStyle name="20% - Accent6 11" xfId="6930" hidden="1" xr:uid="{DDB1AA1E-68BA-4735-942B-F3A27CE1CD1C}"/>
    <cellStyle name="20% - Accent6 11" xfId="7673" hidden="1" xr:uid="{C4953396-12E3-4F2D-8D68-09939A690558}"/>
    <cellStyle name="20% - Accent6 11" xfId="7749" hidden="1" xr:uid="{8F9A9203-5229-4B01-8473-C97C2230A3D4}"/>
    <cellStyle name="20% - Accent6 11" xfId="7827" hidden="1" xr:uid="{BD72E9D0-7853-4125-9589-59424183D82B}"/>
    <cellStyle name="20% - Accent6 11" xfId="8010" hidden="1" xr:uid="{17C8A2F9-C53C-4B0D-B5B2-02AD04D06E94}"/>
    <cellStyle name="20% - Accent6 11" xfId="8086" hidden="1" xr:uid="{2A5C130D-03F6-4E1A-9DCC-322896038C72}"/>
    <cellStyle name="20% - Accent6 11" xfId="8164" hidden="1" xr:uid="{7298BFCE-5C87-4395-9262-EC8D6A77003A}"/>
    <cellStyle name="20% - Accent6 11" xfId="8347" hidden="1" xr:uid="{D427AB9A-5D6A-4071-9A1E-62360FB35BA1}"/>
    <cellStyle name="20% - Accent6 11" xfId="8423" hidden="1" xr:uid="{AFC62EFB-0362-43F4-A610-8CCC06A26A65}"/>
    <cellStyle name="20% - Accent6 12" xfId="151" hidden="1" xr:uid="{5D320E47-576E-4231-848E-F79F609C7D97}"/>
    <cellStyle name="20% - Accent6 12" xfId="226" hidden="1" xr:uid="{388D4477-06A0-4EB3-A8C3-5423A40944CF}"/>
    <cellStyle name="20% - Accent6 12" xfId="301" hidden="1" xr:uid="{217C0979-E50F-4251-9661-7BC5244A4AD7}"/>
    <cellStyle name="20% - Accent6 12" xfId="379" hidden="1" xr:uid="{461C11AB-E382-44B0-B107-606E65018BC9}"/>
    <cellStyle name="20% - Accent6 12" xfId="965" hidden="1" xr:uid="{B58E7632-2A26-499B-9566-23545389E62C}"/>
    <cellStyle name="20% - Accent6 12" xfId="1040" hidden="1" xr:uid="{9B0AEEC7-5942-4484-9257-CCE8EC0BE291}"/>
    <cellStyle name="20% - Accent6 12" xfId="1119" hidden="1" xr:uid="{FC0200C2-1EFD-4660-B3A8-CB74D54FEEF3}"/>
    <cellStyle name="20% - Accent6 12" xfId="1188" hidden="1" xr:uid="{E19181FC-6E0B-4737-B776-7F39E8805A1E}"/>
    <cellStyle name="20% - Accent6 12" xfId="602" hidden="1" xr:uid="{A3DC42E8-E721-41E3-A7D6-CC1A75503C99}"/>
    <cellStyle name="20% - Accent6 12" xfId="778" hidden="1" xr:uid="{CA5C7962-38DD-4150-AC7B-349CF1481CA9}"/>
    <cellStyle name="20% - Accent6 12" xfId="1560" hidden="1" xr:uid="{4705A389-8F50-4745-9D9B-E5A6EEACFADA}"/>
    <cellStyle name="20% - Accent6 12" xfId="1635" hidden="1" xr:uid="{0432DFAC-46E1-4CB0-9B34-300BA0F2D477}"/>
    <cellStyle name="20% - Accent6 12" xfId="1713" hidden="1" xr:uid="{E33A1708-2EE3-4593-8D91-5EEA93D205F0}"/>
    <cellStyle name="20% - Accent6 12" xfId="1762" hidden="1" xr:uid="{57187711-566B-404A-8256-EFC5696AEEC6}"/>
    <cellStyle name="20% - Accent6 12" xfId="877" hidden="1" xr:uid="{C15DF201-058E-4A41-A868-35430C90D7E0}"/>
    <cellStyle name="20% - Accent6 12" xfId="648" hidden="1" xr:uid="{412583AB-3584-49F3-B255-A17E4035AF3C}"/>
    <cellStyle name="20% - Accent6 12" xfId="2092" hidden="1" xr:uid="{F3F0668D-15E3-43D5-9D9C-91DB280ADC34}"/>
    <cellStyle name="20% - Accent6 12" xfId="2167" hidden="1" xr:uid="{CC4CFE8E-4EBB-4CC7-9F75-5D8D45D7791E}"/>
    <cellStyle name="20% - Accent6 12" xfId="2245" hidden="1" xr:uid="{74196EA5-9067-4747-A3D8-14B8E923FEB8}"/>
    <cellStyle name="20% - Accent6 12" xfId="2429" hidden="1" xr:uid="{77BD251E-180E-49F5-B2FF-870B416BAF7C}"/>
    <cellStyle name="20% - Accent6 12" xfId="2504" hidden="1" xr:uid="{3532049B-8E72-4093-B40B-753379087729}"/>
    <cellStyle name="20% - Accent6 12" xfId="2582" hidden="1" xr:uid="{5E2E0E3E-E030-47D9-B7EB-4187E29C6837}"/>
    <cellStyle name="20% - Accent6 12" xfId="2766" hidden="1" xr:uid="{633B62E5-5430-4629-A86E-8CC5EACCAED7}"/>
    <cellStyle name="20% - Accent6 12" xfId="2841" hidden="1" xr:uid="{5A8777DC-3883-4DFD-AF20-927C8B5CEE13}"/>
    <cellStyle name="20% - Accent6 12" xfId="2954" hidden="1" xr:uid="{B44F5CBB-FEE8-447A-B185-0AC0F8B85826}"/>
    <cellStyle name="20% - Accent6 12" xfId="3029" hidden="1" xr:uid="{91166269-115B-46DC-BEA8-351B158C8382}"/>
    <cellStyle name="20% - Accent6 12" xfId="3104" hidden="1" xr:uid="{5C259B45-0F35-4FA0-A8EC-7AA6BBEDADFE}"/>
    <cellStyle name="20% - Accent6 12" xfId="3182" hidden="1" xr:uid="{4C08F6B8-E496-45B8-967A-9607E2F54DC3}"/>
    <cellStyle name="20% - Accent6 12" xfId="3768" hidden="1" xr:uid="{9F49D018-8BC3-4489-AA25-7ED13B266978}"/>
    <cellStyle name="20% - Accent6 12" xfId="3843" hidden="1" xr:uid="{E46C1D1D-6928-4D86-B458-4E8657BB4BD1}"/>
    <cellStyle name="20% - Accent6 12" xfId="3922" hidden="1" xr:uid="{F8EECC3C-6423-433E-8724-003B9A1AAE7F}"/>
    <cellStyle name="20% - Accent6 12" xfId="3991" hidden="1" xr:uid="{D621264E-6C43-4BE7-8593-9396CD649D26}"/>
    <cellStyle name="20% - Accent6 12" xfId="3405" hidden="1" xr:uid="{3EC1147F-AC2F-4760-90FF-B833BB1C3B51}"/>
    <cellStyle name="20% - Accent6 12" xfId="3581" hidden="1" xr:uid="{E6009DA5-98AF-4693-9B43-04402264C146}"/>
    <cellStyle name="20% - Accent6 12" xfId="4363" hidden="1" xr:uid="{4ADA3BFB-A575-4DD9-8FE7-38E9EB31482D}"/>
    <cellStyle name="20% - Accent6 12" xfId="4438" hidden="1" xr:uid="{5B078BF6-A90E-4336-B6E9-B18E96A4C51D}"/>
    <cellStyle name="20% - Accent6 12" xfId="4516" hidden="1" xr:uid="{FF96BCB8-90B6-47FC-B2CC-403C637127A5}"/>
    <cellStyle name="20% - Accent6 12" xfId="4565" hidden="1" xr:uid="{A6D62348-E7B7-41BB-9328-319A68B69636}"/>
    <cellStyle name="20% - Accent6 12" xfId="3680" hidden="1" xr:uid="{94238D37-1813-4D72-BA8D-B6A57D51510E}"/>
    <cellStyle name="20% - Accent6 12" xfId="3451" hidden="1" xr:uid="{EF758B6D-7F93-4100-A548-6C37C9C38685}"/>
    <cellStyle name="20% - Accent6 12" xfId="4895" hidden="1" xr:uid="{EDD04E74-51D5-4065-9123-E6E6CF48391E}"/>
    <cellStyle name="20% - Accent6 12" xfId="4970" hidden="1" xr:uid="{AEF0773F-794D-45A0-855D-F6CFC1E6699F}"/>
    <cellStyle name="20% - Accent6 12" xfId="5048" hidden="1" xr:uid="{20165970-1B73-4EAA-A913-C9C783B38BE4}"/>
    <cellStyle name="20% - Accent6 12" xfId="5232" hidden="1" xr:uid="{FE30EF28-3CB0-4FCC-A562-CDF6E7C2E38B}"/>
    <cellStyle name="20% - Accent6 12" xfId="5307" hidden="1" xr:uid="{025DDE34-6943-4FC7-B23C-1BBB0B13CC68}"/>
    <cellStyle name="20% - Accent6 12" xfId="5385" hidden="1" xr:uid="{B6611F6B-CE43-494D-820E-518CEDA4B441}"/>
    <cellStyle name="20% - Accent6 12" xfId="5569" hidden="1" xr:uid="{2E8EC7E2-B13C-4319-84A0-C449E279D830}"/>
    <cellStyle name="20% - Accent6 12" xfId="5644" hidden="1" xr:uid="{DA1E5A24-8F96-4774-B547-7F1AD52B4F00}"/>
    <cellStyle name="20% - Accent6 12" xfId="5746" hidden="1" xr:uid="{AAD8666D-CBB0-4A86-9D59-A632BB097283}"/>
    <cellStyle name="20% - Accent6 12" xfId="5821" hidden="1" xr:uid="{6DA0AC60-4893-4C8D-B4F8-84D8B476BEE6}"/>
    <cellStyle name="20% - Accent6 12" xfId="5896" hidden="1" xr:uid="{105A6A9F-24AF-4FB1-B318-A0B1BCC3433A}"/>
    <cellStyle name="20% - Accent6 12" xfId="5974" hidden="1" xr:uid="{E48DC64A-D31C-45BC-9EE5-8223F9C7997F}"/>
    <cellStyle name="20% - Accent6 12" xfId="6560" hidden="1" xr:uid="{8EBFA43C-78E2-457D-80E7-E1BC954855D3}"/>
    <cellStyle name="20% - Accent6 12" xfId="6635" hidden="1" xr:uid="{3EB4D8F1-F84A-480F-9BEE-32FE687C9124}"/>
    <cellStyle name="20% - Accent6 12" xfId="6714" hidden="1" xr:uid="{C559FE41-E82B-4671-A96F-B5B3B3077743}"/>
    <cellStyle name="20% - Accent6 12" xfId="6783" hidden="1" xr:uid="{7A1D7D33-EFF5-48DA-B3F1-DADF2097C8BE}"/>
    <cellStyle name="20% - Accent6 12" xfId="6197" hidden="1" xr:uid="{0C064DDC-A17A-492E-8121-76D2C4E30E3E}"/>
    <cellStyle name="20% - Accent6 12" xfId="6373" hidden="1" xr:uid="{CAA2BE51-D6F3-41E7-AC2B-EFC66789B1F0}"/>
    <cellStyle name="20% - Accent6 12" xfId="7155" hidden="1" xr:uid="{8E882438-7E97-4AF7-97C1-5F900BA3C6D7}"/>
    <cellStyle name="20% - Accent6 12" xfId="7230" hidden="1" xr:uid="{590CEC7A-968D-4F56-A886-AD57438639C6}"/>
    <cellStyle name="20% - Accent6 12" xfId="7308" hidden="1" xr:uid="{6179F0FD-F089-4E84-8943-BABA021DA240}"/>
    <cellStyle name="20% - Accent6 12" xfId="7357" hidden="1" xr:uid="{A876169B-BF87-42C4-AB9E-C8998344CDB5}"/>
    <cellStyle name="20% - Accent6 12" xfId="6472" hidden="1" xr:uid="{C5D3D19E-5D83-461C-A939-5345B652BDA5}"/>
    <cellStyle name="20% - Accent6 12" xfId="6243" hidden="1" xr:uid="{01547CA8-83A7-4807-8759-39FAA80319F9}"/>
    <cellStyle name="20% - Accent6 12" xfId="7687" hidden="1" xr:uid="{76EF921B-2C0E-4CA1-B1C9-0FF9B35D4AAB}"/>
    <cellStyle name="20% - Accent6 12" xfId="7762" hidden="1" xr:uid="{D30C5AB5-0B2D-4557-B8DE-DA6119EFB20B}"/>
    <cellStyle name="20% - Accent6 12" xfId="7840" hidden="1" xr:uid="{4A7ED355-A5B5-4ABE-A0D9-DD60C409907B}"/>
    <cellStyle name="20% - Accent6 12" xfId="8024" hidden="1" xr:uid="{8A0FDE61-B305-41E1-B6C9-01587E48F2D4}"/>
    <cellStyle name="20% - Accent6 12" xfId="8099" hidden="1" xr:uid="{29CFBBF1-46BE-4C0E-8B24-E0D8D53CF66A}"/>
    <cellStyle name="20% - Accent6 12" xfId="8177" hidden="1" xr:uid="{01A092CB-3FEC-43AC-A0C6-788FFEB44680}"/>
    <cellStyle name="20% - Accent6 12" xfId="8361" hidden="1" xr:uid="{A0679F8E-8834-4F5B-BB8B-52931C7CDF0D}"/>
    <cellStyle name="20% - Accent6 12" xfId="8436" hidden="1" xr:uid="{7B3B1A1E-B48A-4AF8-A687-0C3188E8329D}"/>
    <cellStyle name="20% - Accent6 13" xfId="392" hidden="1" xr:uid="{D36EDC68-F824-45DD-8CE6-FF46522E64A8}"/>
    <cellStyle name="20% - Accent6 13" xfId="507" hidden="1" xr:uid="{90EB6560-8A01-4B8B-BBAC-0C9B59C7E953}"/>
    <cellStyle name="20% - Accent6 13" xfId="1230" hidden="1" xr:uid="{82D4D125-C45D-4667-8EA7-6070D66B4BBE}"/>
    <cellStyle name="20% - Accent6 13" xfId="1403" hidden="1" xr:uid="{F5EA13BD-E5BF-4E5E-8276-DD80B689FA9B}"/>
    <cellStyle name="20% - Accent6 13" xfId="1796" hidden="1" xr:uid="{51527809-24FD-4659-8305-A07330973919}"/>
    <cellStyle name="20% - Accent6 13" xfId="1944" hidden="1" xr:uid="{1778B596-74AA-4E4C-ADCA-25E002F84897}"/>
    <cellStyle name="20% - Accent6 13" xfId="2282" hidden="1" xr:uid="{4ECEB41E-86C1-40F9-9770-0A086E7C8ED0}"/>
    <cellStyle name="20% - Accent6 13" xfId="2619" hidden="1" xr:uid="{A1055777-BB09-411C-86C1-1D1547D017CE}"/>
    <cellStyle name="20% - Accent6 13" xfId="3195" hidden="1" xr:uid="{428866CD-3054-446B-872E-B6E3AED80756}"/>
    <cellStyle name="20% - Accent6 13" xfId="3310" hidden="1" xr:uid="{6C1C82F8-9688-4BF3-A8BF-CFC3F1B7BA20}"/>
    <cellStyle name="20% - Accent6 13" xfId="4033" hidden="1" xr:uid="{B82A4711-EDE0-450F-A990-B81A5EB98AC9}"/>
    <cellStyle name="20% - Accent6 13" xfId="4206" hidden="1" xr:uid="{9D0AD34C-5A54-49B4-B32B-8E1623355B2A}"/>
    <cellStyle name="20% - Accent6 13" xfId="4599" hidden="1" xr:uid="{C6E88FD1-17D9-49F7-9D33-107A44653AC2}"/>
    <cellStyle name="20% - Accent6 13" xfId="4747" hidden="1" xr:uid="{0791B03B-C154-4E3E-BB9C-F66A9ACC7B3C}"/>
    <cellStyle name="20% - Accent6 13" xfId="5085" hidden="1" xr:uid="{D3A78A82-4B3F-4BE6-A315-69C1CD54FD50}"/>
    <cellStyle name="20% - Accent6 13" xfId="5422" hidden="1" xr:uid="{FBC69D33-55E7-4132-90C3-C658B22D7E74}"/>
    <cellStyle name="20% - Accent6 13" xfId="5987" hidden="1" xr:uid="{6CA837D1-E929-40BA-B6F8-14D55353DE13}"/>
    <cellStyle name="20% - Accent6 13" xfId="6102" hidden="1" xr:uid="{9B4C550A-D26E-44E5-A0B8-DFF050B66A2F}"/>
    <cellStyle name="20% - Accent6 13" xfId="6825" hidden="1" xr:uid="{058809B7-1A2F-4782-BFEF-BEEE785491EF}"/>
    <cellStyle name="20% - Accent6 13" xfId="6998" hidden="1" xr:uid="{D912138B-2259-42A1-B016-C26C56979A0A}"/>
    <cellStyle name="20% - Accent6 13" xfId="7391" hidden="1" xr:uid="{D43DC4D8-F718-4093-AF51-B8C180373743}"/>
    <cellStyle name="20% - Accent6 13" xfId="7539" hidden="1" xr:uid="{A8062674-2C3F-46D0-9505-2B25E24F112B}"/>
    <cellStyle name="20% - Accent6 13" xfId="7877" hidden="1" xr:uid="{CB44CED4-DFB3-4A26-AD3F-F0C48942D1DF}"/>
    <cellStyle name="20% - Accent6 13" xfId="8214" hidden="1" xr:uid="{B868EB40-7F9A-4773-91C7-90AFFEE6AAE8}"/>
    <cellStyle name="20% - Accent6 3 2 3 2" xfId="467" hidden="1" xr:uid="{CAB8E251-420D-4B48-8521-CC313D5EB64C}"/>
    <cellStyle name="20% - Accent6 3 2 3 2" xfId="582" hidden="1" xr:uid="{0B59768C-41FD-4427-ACBF-3E9C4E8EEE55}"/>
    <cellStyle name="20% - Accent6 3 2 3 2" xfId="1305" hidden="1" xr:uid="{B41A387A-55DB-43BF-9135-E47FDFF93944}"/>
    <cellStyle name="20% - Accent6 3 2 3 2" xfId="1478" hidden="1" xr:uid="{79347D90-0446-421C-A4C9-BFBB627819E4}"/>
    <cellStyle name="20% - Accent6 3 2 3 2" xfId="1871" hidden="1" xr:uid="{4B9ABC52-F1F1-4712-8291-0E17DD6BE6F3}"/>
    <cellStyle name="20% - Accent6 3 2 3 2" xfId="2019" hidden="1" xr:uid="{B7C3B0E4-AD4D-4C7E-A015-F2566945AEB6}"/>
    <cellStyle name="20% - Accent6 3 2 3 2" xfId="2357" hidden="1" xr:uid="{2780177E-F7A4-42E2-B792-3755B61ACB1D}"/>
    <cellStyle name="20% - Accent6 3 2 3 2" xfId="2694" hidden="1" xr:uid="{C2310AA9-9833-4396-8E28-1ED7DCECD447}"/>
    <cellStyle name="20% - Accent6 3 2 3 2" xfId="3270" hidden="1" xr:uid="{9D7F1BCF-80E4-4FD0-AE7F-8785ED0D561E}"/>
    <cellStyle name="20% - Accent6 3 2 3 2" xfId="3385" hidden="1" xr:uid="{CAE57BAD-030C-49B6-A521-2AF1047EB3CF}"/>
    <cellStyle name="20% - Accent6 3 2 3 2" xfId="4108" hidden="1" xr:uid="{1FD4695D-7DEE-4C5F-84C0-99AB9465671C}"/>
    <cellStyle name="20% - Accent6 3 2 3 2" xfId="4281" hidden="1" xr:uid="{B0BD1B0F-82A0-41E5-AF4D-25DF90AC82EA}"/>
    <cellStyle name="20% - Accent6 3 2 3 2" xfId="4674" hidden="1" xr:uid="{26F3B56B-B384-4172-9790-5BC3F3B9A05E}"/>
    <cellStyle name="20% - Accent6 3 2 3 2" xfId="4822" hidden="1" xr:uid="{2BC2A861-7558-4C7A-9818-9DF8C7EB583C}"/>
    <cellStyle name="20% - Accent6 3 2 3 2" xfId="5160" hidden="1" xr:uid="{62D3AA20-DE81-4824-ACD3-6FF3266DD3E4}"/>
    <cellStyle name="20% - Accent6 3 2 3 2" xfId="5497" hidden="1" xr:uid="{4AC3D77E-0926-4266-9DF2-79CF906D3E9C}"/>
    <cellStyle name="20% - Accent6 3 2 3 2" xfId="6062" hidden="1" xr:uid="{914308F7-0A8F-43D7-BD5A-6DF20CC3ABF5}"/>
    <cellStyle name="20% - Accent6 3 2 3 2" xfId="6177" hidden="1" xr:uid="{C6BE0034-E05E-46A5-8890-F78357A5EB71}"/>
    <cellStyle name="20% - Accent6 3 2 3 2" xfId="6900" hidden="1" xr:uid="{9F88209B-5F67-43FC-836D-120820C1A312}"/>
    <cellStyle name="20% - Accent6 3 2 3 2" xfId="7073" hidden="1" xr:uid="{C5876899-E48D-45AB-844F-9A0ECF348EF1}"/>
    <cellStyle name="20% - Accent6 3 2 3 2" xfId="7466" hidden="1" xr:uid="{8BBE118D-374A-495E-9603-F8DA4FF3861D}"/>
    <cellStyle name="20% - Accent6 3 2 3 2" xfId="7614" hidden="1" xr:uid="{17233993-239E-45FD-87D0-EC9DBA08E5F7}"/>
    <cellStyle name="20% - Accent6 3 2 3 2" xfId="7952" hidden="1" xr:uid="{D3A4659F-B93E-4B04-9ECF-838B8267FF49}"/>
    <cellStyle name="20% - Accent6 3 2 3 2" xfId="8289" hidden="1" xr:uid="{D86E94F1-A728-4188-8622-B9E95459576B}"/>
    <cellStyle name="20% - Accent6 3 2 4 2" xfId="428" hidden="1" xr:uid="{B50EF555-4B62-4FE5-91A9-42EAD361538D}"/>
    <cellStyle name="20% - Accent6 3 2 4 2" xfId="543" hidden="1" xr:uid="{6E1AA123-7278-46CF-9AFA-84A56E8209E5}"/>
    <cellStyle name="20% - Accent6 3 2 4 2" xfId="1266" hidden="1" xr:uid="{5F594ED4-1830-462A-942B-B08C79D6A269}"/>
    <cellStyle name="20% - Accent6 3 2 4 2" xfId="1439" hidden="1" xr:uid="{ED2DCA31-7F33-48E6-9C79-956417279252}"/>
    <cellStyle name="20% - Accent6 3 2 4 2" xfId="1832" hidden="1" xr:uid="{4508968C-F082-41A6-814B-13FE02A107D9}"/>
    <cellStyle name="20% - Accent6 3 2 4 2" xfId="1980" hidden="1" xr:uid="{31D42E9F-6984-4416-BAAC-7B9433362902}"/>
    <cellStyle name="20% - Accent6 3 2 4 2" xfId="2318" hidden="1" xr:uid="{371588AF-6F41-4120-AFC7-DC846932A792}"/>
    <cellStyle name="20% - Accent6 3 2 4 2" xfId="2655" hidden="1" xr:uid="{3A2C1FC5-071A-4F53-B401-2FBA5DEBF006}"/>
    <cellStyle name="20% - Accent6 3 2 4 2" xfId="3231" hidden="1" xr:uid="{AFE96FD5-7BE1-4483-A8DF-7F19E625EB31}"/>
    <cellStyle name="20% - Accent6 3 2 4 2" xfId="3346" hidden="1" xr:uid="{D5AB2F03-DC54-4390-9547-378699EE6C70}"/>
    <cellStyle name="20% - Accent6 3 2 4 2" xfId="4069" hidden="1" xr:uid="{7483B8F4-F630-4E77-BC07-227107AFCA02}"/>
    <cellStyle name="20% - Accent6 3 2 4 2" xfId="4242" hidden="1" xr:uid="{157A41E5-79D9-440E-911C-701E03A5856C}"/>
    <cellStyle name="20% - Accent6 3 2 4 2" xfId="4635" hidden="1" xr:uid="{B043B4DC-D498-4208-A5E5-9EAC3706F131}"/>
    <cellStyle name="20% - Accent6 3 2 4 2" xfId="4783" hidden="1" xr:uid="{A4F653DF-AFF1-4278-9E30-1E57410A9002}"/>
    <cellStyle name="20% - Accent6 3 2 4 2" xfId="5121" hidden="1" xr:uid="{9F9F04D5-F4BD-4618-BFF5-B9D238AAF516}"/>
    <cellStyle name="20% - Accent6 3 2 4 2" xfId="5458" hidden="1" xr:uid="{03798E3A-43BF-4084-B4D8-CA70A1F6678C}"/>
    <cellStyle name="20% - Accent6 3 2 4 2" xfId="6023" hidden="1" xr:uid="{79EB1F0E-8797-45E3-B4AB-924058E1E372}"/>
    <cellStyle name="20% - Accent6 3 2 4 2" xfId="6138" hidden="1" xr:uid="{4F2BDBE1-E225-4088-91E8-772BEA592135}"/>
    <cellStyle name="20% - Accent6 3 2 4 2" xfId="6861" hidden="1" xr:uid="{3C290FC9-63EC-4AC6-B130-BA254DA0E0BF}"/>
    <cellStyle name="20% - Accent6 3 2 4 2" xfId="7034" hidden="1" xr:uid="{986E63DF-3732-4BBD-A53F-8A702B7273C5}"/>
    <cellStyle name="20% - Accent6 3 2 4 2" xfId="7427" hidden="1" xr:uid="{97D5F080-6C43-41C7-AEEA-6026E043E4B6}"/>
    <cellStyle name="20% - Accent6 3 2 4 2" xfId="7575" hidden="1" xr:uid="{B3FD7A47-AD9F-4918-A60B-F439ACD6D6B4}"/>
    <cellStyle name="20% - Accent6 3 2 4 2" xfId="7913" hidden="1" xr:uid="{E6B0A861-2AE0-45C8-9C5C-76C10CE05C64}"/>
    <cellStyle name="20% - Accent6 3 2 4 2" xfId="8250" hidden="1" xr:uid="{95DF8851-4249-4DD4-8E3C-ECE4BE0A2F28}"/>
    <cellStyle name="20% - Accent6 3 3 3 2" xfId="427" hidden="1" xr:uid="{ECEB5339-65D7-45BE-A1A2-B86A332C74CA}"/>
    <cellStyle name="20% - Accent6 3 3 3 2" xfId="542" hidden="1" xr:uid="{BF2E9457-2F1A-4ADF-90C2-C8E2DAFB9E5E}"/>
    <cellStyle name="20% - Accent6 3 3 3 2" xfId="1265" hidden="1" xr:uid="{411BD03B-36DE-4309-A7AE-CB5E6764C31C}"/>
    <cellStyle name="20% - Accent6 3 3 3 2" xfId="1438" hidden="1" xr:uid="{E6EE7E60-3178-41D9-927C-C2F7DD7385C7}"/>
    <cellStyle name="20% - Accent6 3 3 3 2" xfId="1831" hidden="1" xr:uid="{353F551B-828F-49C2-A3F9-85247F75B0D5}"/>
    <cellStyle name="20% - Accent6 3 3 3 2" xfId="1979" hidden="1" xr:uid="{A33D9DA7-60A7-4D1D-B6A0-6FDD624FA630}"/>
    <cellStyle name="20% - Accent6 3 3 3 2" xfId="2317" hidden="1" xr:uid="{81B4CCCE-95AB-4B21-96EF-A9DFE90405A8}"/>
    <cellStyle name="20% - Accent6 3 3 3 2" xfId="2654" hidden="1" xr:uid="{3609E79C-676B-42FC-AC77-A7610BB068CE}"/>
    <cellStyle name="20% - Accent6 3 3 3 2" xfId="3230" hidden="1" xr:uid="{8FB12F3E-DB25-4451-9486-3A5C3ABE5CFB}"/>
    <cellStyle name="20% - Accent6 3 3 3 2" xfId="3345" hidden="1" xr:uid="{8FE2A0FD-3ECC-4640-9DE7-2937C4A8E9B6}"/>
    <cellStyle name="20% - Accent6 3 3 3 2" xfId="4068" hidden="1" xr:uid="{E01CF08E-E394-4711-9D75-4A796FB6A90A}"/>
    <cellStyle name="20% - Accent6 3 3 3 2" xfId="4241" hidden="1" xr:uid="{7170BF04-6547-4612-B2DC-54232370B4A3}"/>
    <cellStyle name="20% - Accent6 3 3 3 2" xfId="4634" hidden="1" xr:uid="{3B5D4062-0E01-462A-A966-C160E9E3300A}"/>
    <cellStyle name="20% - Accent6 3 3 3 2" xfId="4782" hidden="1" xr:uid="{9DF68750-C40C-4371-B643-C1AB13AD306D}"/>
    <cellStyle name="20% - Accent6 3 3 3 2" xfId="5120" hidden="1" xr:uid="{950A4DCB-54ED-411F-8E43-6F37E8AFF14A}"/>
    <cellStyle name="20% - Accent6 3 3 3 2" xfId="5457" hidden="1" xr:uid="{9733A393-0366-4B68-B41C-602DEBDB4658}"/>
    <cellStyle name="20% - Accent6 3 3 3 2" xfId="6022" hidden="1" xr:uid="{FFA3D1EB-C93A-4B3D-BBA1-FCB7074712D2}"/>
    <cellStyle name="20% - Accent6 3 3 3 2" xfId="6137" hidden="1" xr:uid="{1C89A1CA-5602-44FA-98DE-CB0F70C8250A}"/>
    <cellStyle name="20% - Accent6 3 3 3 2" xfId="6860" hidden="1" xr:uid="{37EC356A-3DDF-4955-96B4-444886C19DC0}"/>
    <cellStyle name="20% - Accent6 3 3 3 2" xfId="7033" hidden="1" xr:uid="{2980DFFD-A7F1-48D6-B56D-3B6F699A50F6}"/>
    <cellStyle name="20% - Accent6 3 3 3 2" xfId="7426" hidden="1" xr:uid="{BACAFC86-1BD8-4F53-AF48-808AEE07361F}"/>
    <cellStyle name="20% - Accent6 3 3 3 2" xfId="7574" hidden="1" xr:uid="{80E680B5-E63E-42F1-9B68-486CACB6D396}"/>
    <cellStyle name="20% - Accent6 3 3 3 2" xfId="7912" hidden="1" xr:uid="{98AA2863-0B24-428A-AED6-680A661118CB}"/>
    <cellStyle name="20% - Accent6 3 3 3 2" xfId="8249" hidden="1" xr:uid="{9D2411D0-16A6-44BA-B628-B65DAD5737DF}"/>
    <cellStyle name="20% - Accent6 4 2 3 2" xfId="468" hidden="1" xr:uid="{A41F95AC-F49A-42D8-AFBA-FF473B8C61C9}"/>
    <cellStyle name="20% - Accent6 4 2 3 2" xfId="583" hidden="1" xr:uid="{B06F29C7-73D6-4A9D-AB0A-AAD15CE7CA49}"/>
    <cellStyle name="20% - Accent6 4 2 3 2" xfId="1306" hidden="1" xr:uid="{C1CC317F-FABB-4982-922F-C6987E0F13F1}"/>
    <cellStyle name="20% - Accent6 4 2 3 2" xfId="1479" hidden="1" xr:uid="{44129C3A-2B2E-4C59-B01F-818EA7E484C7}"/>
    <cellStyle name="20% - Accent6 4 2 3 2" xfId="1872" hidden="1" xr:uid="{D2D919FB-BB2C-4B45-B196-070F2D4E9AE3}"/>
    <cellStyle name="20% - Accent6 4 2 3 2" xfId="2020" hidden="1" xr:uid="{2C61CB73-308F-4CED-B54C-A07F14B37B71}"/>
    <cellStyle name="20% - Accent6 4 2 3 2" xfId="2358" hidden="1" xr:uid="{96579BF0-F21C-4CDA-B56E-F419370AE6E6}"/>
    <cellStyle name="20% - Accent6 4 2 3 2" xfId="2695" hidden="1" xr:uid="{897CA264-190E-41C2-9B8B-7BD909355A44}"/>
    <cellStyle name="20% - Accent6 4 2 3 2" xfId="3271" hidden="1" xr:uid="{84512C1E-3447-42EA-BCE8-04246B87CCC4}"/>
    <cellStyle name="20% - Accent6 4 2 3 2" xfId="3386" hidden="1" xr:uid="{967F7E12-6D03-4FAA-8285-41930D5399B7}"/>
    <cellStyle name="20% - Accent6 4 2 3 2" xfId="4109" hidden="1" xr:uid="{8FED904A-74A9-45CE-9EEE-39F1C56FB4FC}"/>
    <cellStyle name="20% - Accent6 4 2 3 2" xfId="4282" hidden="1" xr:uid="{D82704E1-C810-40AC-9DDA-320A4C0B67D0}"/>
    <cellStyle name="20% - Accent6 4 2 3 2" xfId="4675" hidden="1" xr:uid="{F235724B-2B1D-4AAD-821E-2AFCD49C27DF}"/>
    <cellStyle name="20% - Accent6 4 2 3 2" xfId="4823" hidden="1" xr:uid="{DBCC894A-E9E0-4CD6-9E7B-40A556B46150}"/>
    <cellStyle name="20% - Accent6 4 2 3 2" xfId="5161" hidden="1" xr:uid="{CA8A3D98-E039-491C-860F-7B97E948DF4E}"/>
    <cellStyle name="20% - Accent6 4 2 3 2" xfId="5498" hidden="1" xr:uid="{51E0F37B-B050-4AC6-9747-20879D57F0CF}"/>
    <cellStyle name="20% - Accent6 4 2 3 2" xfId="6063" hidden="1" xr:uid="{BD63393A-35AC-4435-88E6-7F0BCCFB1280}"/>
    <cellStyle name="20% - Accent6 4 2 3 2" xfId="6178" hidden="1" xr:uid="{E46EF273-52AE-4204-8C25-F9E9E9C53C8D}"/>
    <cellStyle name="20% - Accent6 4 2 3 2" xfId="6901" hidden="1" xr:uid="{2A03956F-9B62-4408-8254-6E08390FE5AC}"/>
    <cellStyle name="20% - Accent6 4 2 3 2" xfId="7074" hidden="1" xr:uid="{B0795FD8-D300-4BC8-9C49-CF90C1959CED}"/>
    <cellStyle name="20% - Accent6 4 2 3 2" xfId="7467" hidden="1" xr:uid="{CA10570C-EED1-4257-841C-F9C635B0463B}"/>
    <cellStyle name="20% - Accent6 4 2 3 2" xfId="7615" hidden="1" xr:uid="{8E955627-2BAA-4065-9516-6A801A4989ED}"/>
    <cellStyle name="20% - Accent6 4 2 3 2" xfId="7953" hidden="1" xr:uid="{971E4B1A-97C3-42EC-A2BB-8270DD2ED576}"/>
    <cellStyle name="20% - Accent6 4 2 3 2" xfId="8290" hidden="1" xr:uid="{9FC3AE22-6262-4646-B7E6-4C8DC4B80230}"/>
    <cellStyle name="20% - Accent6 4 2 4 2" xfId="430" hidden="1" xr:uid="{7BE393CB-5ED5-4724-87E5-6916A83B3BEE}"/>
    <cellStyle name="20% - Accent6 4 2 4 2" xfId="545" hidden="1" xr:uid="{E4A19FDA-AB26-442B-9D16-DF71038F2F6C}"/>
    <cellStyle name="20% - Accent6 4 2 4 2" xfId="1268" hidden="1" xr:uid="{B1C150E1-8111-4D59-A985-79664095DD53}"/>
    <cellStyle name="20% - Accent6 4 2 4 2" xfId="1441" hidden="1" xr:uid="{39B7FFA7-AFA6-43E8-9507-1DCCC8AC86CE}"/>
    <cellStyle name="20% - Accent6 4 2 4 2" xfId="1834" hidden="1" xr:uid="{F1B57818-3288-4B27-B70E-5D0337C0A0EF}"/>
    <cellStyle name="20% - Accent6 4 2 4 2" xfId="1982" hidden="1" xr:uid="{74FE8BAB-2326-417B-902E-555792EAE362}"/>
    <cellStyle name="20% - Accent6 4 2 4 2" xfId="2320" hidden="1" xr:uid="{5A4D4C2B-EB31-4248-8C90-31330F165562}"/>
    <cellStyle name="20% - Accent6 4 2 4 2" xfId="2657" hidden="1" xr:uid="{3538F61F-2920-401E-B7EE-4F6EAFBD4932}"/>
    <cellStyle name="20% - Accent6 4 2 4 2" xfId="3233" hidden="1" xr:uid="{31278372-0E21-434F-B2A9-3B7E82F81253}"/>
    <cellStyle name="20% - Accent6 4 2 4 2" xfId="3348" hidden="1" xr:uid="{97E0A71A-A0F2-425D-8E30-CEC8E77E1F6F}"/>
    <cellStyle name="20% - Accent6 4 2 4 2" xfId="4071" hidden="1" xr:uid="{4C5207FE-A77F-444A-92E4-3E5EFBC408AC}"/>
    <cellStyle name="20% - Accent6 4 2 4 2" xfId="4244" hidden="1" xr:uid="{06F8E9F9-1E88-4783-AC1D-6E15F772D122}"/>
    <cellStyle name="20% - Accent6 4 2 4 2" xfId="4637" hidden="1" xr:uid="{D24B6D01-85AC-4EDE-BAFC-FFE9658AFD57}"/>
    <cellStyle name="20% - Accent6 4 2 4 2" xfId="4785" hidden="1" xr:uid="{5ED92FFF-654A-4EBD-A33B-4E4A576B99B9}"/>
    <cellStyle name="20% - Accent6 4 2 4 2" xfId="5123" hidden="1" xr:uid="{EFF60193-7C76-4A1A-A979-7C6E0495D8BF}"/>
    <cellStyle name="20% - Accent6 4 2 4 2" xfId="5460" hidden="1" xr:uid="{9700AF3B-65BB-4B6D-8BD9-9F2BCAB8C198}"/>
    <cellStyle name="20% - Accent6 4 2 4 2" xfId="6025" hidden="1" xr:uid="{7B288C91-3CE8-40B2-9377-C0B3706F091B}"/>
    <cellStyle name="20% - Accent6 4 2 4 2" xfId="6140" hidden="1" xr:uid="{352FEE1F-7829-472A-A59C-698AE4469DD5}"/>
    <cellStyle name="20% - Accent6 4 2 4 2" xfId="6863" hidden="1" xr:uid="{3AEE40C6-8066-440E-9D3C-059B203A1B69}"/>
    <cellStyle name="20% - Accent6 4 2 4 2" xfId="7036" hidden="1" xr:uid="{34F58203-C968-4F91-B063-CB420C0C7DDE}"/>
    <cellStyle name="20% - Accent6 4 2 4 2" xfId="7429" hidden="1" xr:uid="{04BBE4D6-9E21-4598-839C-D4D41F5BDDE5}"/>
    <cellStyle name="20% - Accent6 4 2 4 2" xfId="7577" hidden="1" xr:uid="{B5E4D38D-7B0C-454A-891D-657972240210}"/>
    <cellStyle name="20% - Accent6 4 2 4 2" xfId="7915" hidden="1" xr:uid="{D7F18C29-FEE1-48B5-8E72-31EE0E642A3C}"/>
    <cellStyle name="20% - Accent6 4 2 4 2" xfId="8252" hidden="1" xr:uid="{79EC73FD-FB8A-45F1-80E7-F9ED363CB558}"/>
    <cellStyle name="20% - Accent6 4 3 3 2" xfId="429" hidden="1" xr:uid="{2C8D8311-25E0-4E18-BEF2-99EE3110F6A8}"/>
    <cellStyle name="20% - Accent6 4 3 3 2" xfId="544" hidden="1" xr:uid="{AE121C1D-26BD-410A-84B7-B5C44194DF57}"/>
    <cellStyle name="20% - Accent6 4 3 3 2" xfId="1267" hidden="1" xr:uid="{7FF9A4E0-1CF0-434B-A08A-97D4E7867C3D}"/>
    <cellStyle name="20% - Accent6 4 3 3 2" xfId="1440" hidden="1" xr:uid="{4CB4B71A-CA34-42DF-A519-8B39096D34CA}"/>
    <cellStyle name="20% - Accent6 4 3 3 2" xfId="1833" hidden="1" xr:uid="{256105E7-8A7C-41D0-9D92-291B60E4F185}"/>
    <cellStyle name="20% - Accent6 4 3 3 2" xfId="1981" hidden="1" xr:uid="{436D0E04-3A3E-4953-BFFF-2D953DA44837}"/>
    <cellStyle name="20% - Accent6 4 3 3 2" xfId="2319" hidden="1" xr:uid="{D36DA586-B632-4FE2-B7E1-A05A0D3873C4}"/>
    <cellStyle name="20% - Accent6 4 3 3 2" xfId="2656" hidden="1" xr:uid="{E4856411-3C48-4AAA-9303-3CAA74CA81D9}"/>
    <cellStyle name="20% - Accent6 4 3 3 2" xfId="3232" hidden="1" xr:uid="{980EC3C1-11FF-4EBB-94E0-12CC2602420C}"/>
    <cellStyle name="20% - Accent6 4 3 3 2" xfId="3347" hidden="1" xr:uid="{4040CDF3-2D27-4E4E-A0E7-3E18539FADAD}"/>
    <cellStyle name="20% - Accent6 4 3 3 2" xfId="4070" hidden="1" xr:uid="{B7E422EE-5F86-494E-B817-A01EA3909B1D}"/>
    <cellStyle name="20% - Accent6 4 3 3 2" xfId="4243" hidden="1" xr:uid="{12C290BF-FFB6-4AC5-A881-2AE7359AA06F}"/>
    <cellStyle name="20% - Accent6 4 3 3 2" xfId="4636" hidden="1" xr:uid="{1904DE5E-88ED-46F9-8EEA-91D082999374}"/>
    <cellStyle name="20% - Accent6 4 3 3 2" xfId="4784" hidden="1" xr:uid="{B088091A-CBED-47C5-AF49-2174E1FABE37}"/>
    <cellStyle name="20% - Accent6 4 3 3 2" xfId="5122" hidden="1" xr:uid="{02238DEB-DFB8-4FD8-867D-1058F9FD347E}"/>
    <cellStyle name="20% - Accent6 4 3 3 2" xfId="5459" hidden="1" xr:uid="{11C9184E-1FD4-4E90-8C7E-F46EF668A8D2}"/>
    <cellStyle name="20% - Accent6 4 3 3 2" xfId="6024" hidden="1" xr:uid="{039C7856-4E3D-465F-B606-912952AE6213}"/>
    <cellStyle name="20% - Accent6 4 3 3 2" xfId="6139" hidden="1" xr:uid="{42D92E68-9AC9-41B4-B466-72F79FC79EFB}"/>
    <cellStyle name="20% - Accent6 4 3 3 2" xfId="6862" hidden="1" xr:uid="{51986714-9785-4BC0-8EEB-57B771E8D708}"/>
    <cellStyle name="20% - Accent6 4 3 3 2" xfId="7035" hidden="1" xr:uid="{BF10014F-1C28-4E22-8C36-62AB06D0E03E}"/>
    <cellStyle name="20% - Accent6 4 3 3 2" xfId="7428" hidden="1" xr:uid="{C27A655E-072B-495B-AB43-9A242119559F}"/>
    <cellStyle name="20% - Accent6 4 3 3 2" xfId="7576" hidden="1" xr:uid="{CE3EBDE1-920C-4ABB-9321-F3F934470720}"/>
    <cellStyle name="20% - Accent6 4 3 3 2" xfId="7914" hidden="1" xr:uid="{70B7CA02-6CDC-4093-B7B3-F1C5ED3F2BE7}"/>
    <cellStyle name="20% - Accent6 4 3 3 2" xfId="8251" hidden="1" xr:uid="{8F061D2B-F8E9-4094-98A3-A7C82252CBE7}"/>
    <cellStyle name="20% - Accent6 5 2" xfId="406" hidden="1" xr:uid="{55A67CB1-4C98-427D-9F84-8E4789B46A2E}"/>
    <cellStyle name="20% - Accent6 5 2" xfId="521" hidden="1" xr:uid="{FC87EA7B-0F3D-47BD-8D54-B82C4673E4D6}"/>
    <cellStyle name="20% - Accent6 5 2" xfId="1244" hidden="1" xr:uid="{823F0A29-5663-4A65-9FEA-A80776FEDB00}"/>
    <cellStyle name="20% - Accent6 5 2" xfId="1417" hidden="1" xr:uid="{01F559F3-0DAC-4634-84C3-70BFB724E6FD}"/>
    <cellStyle name="20% - Accent6 5 2" xfId="1810" hidden="1" xr:uid="{E02A49E4-9BDD-4216-ABB4-287332808ED4}"/>
    <cellStyle name="20% - Accent6 5 2" xfId="1958" hidden="1" xr:uid="{09F9CA1D-3265-417B-87CF-D7BD461F4443}"/>
    <cellStyle name="20% - Accent6 5 2" xfId="2296" hidden="1" xr:uid="{BAB37779-D0AD-440A-8E7D-D6FD94022EC1}"/>
    <cellStyle name="20% - Accent6 5 2" xfId="2633" hidden="1" xr:uid="{186456DE-7733-49C9-AF51-5E13F87C52F5}"/>
    <cellStyle name="20% - Accent6 5 2" xfId="3209" hidden="1" xr:uid="{C7894C8A-354D-4FCC-BECC-A41D1439343C}"/>
    <cellStyle name="20% - Accent6 5 2" xfId="3324" hidden="1" xr:uid="{830BC626-2329-408A-99DA-E4FBB9A6FA24}"/>
    <cellStyle name="20% - Accent6 5 2" xfId="4047" hidden="1" xr:uid="{2F9CD751-E8AB-4021-A760-F06716EE7601}"/>
    <cellStyle name="20% - Accent6 5 2" xfId="4220" hidden="1" xr:uid="{24025B7B-3FA1-4CDE-9992-CDE90D365891}"/>
    <cellStyle name="20% - Accent6 5 2" xfId="4613" hidden="1" xr:uid="{B1AC2A6C-608D-480F-93F7-49F4925B2364}"/>
    <cellStyle name="20% - Accent6 5 2" xfId="4761" hidden="1" xr:uid="{B4996CED-F02A-48C5-B351-37E03519731F}"/>
    <cellStyle name="20% - Accent6 5 2" xfId="5099" hidden="1" xr:uid="{8933A1EC-5FF3-49F2-A6C1-EE6E28750618}"/>
    <cellStyle name="20% - Accent6 5 2" xfId="5436" hidden="1" xr:uid="{60659F42-6E68-423E-8035-2ACCF32D4A08}"/>
    <cellStyle name="20% - Accent6 5 2" xfId="6001" hidden="1" xr:uid="{E9203644-BBD0-4EBD-8973-676C2A18F4B5}"/>
    <cellStyle name="20% - Accent6 5 2" xfId="6116" hidden="1" xr:uid="{5177E8C9-05E8-4000-AB44-B6F9B6AF720C}"/>
    <cellStyle name="20% - Accent6 5 2" xfId="6839" hidden="1" xr:uid="{B9BA9D2B-B69D-4FDC-A62C-C4731C4CBB4C}"/>
    <cellStyle name="20% - Accent6 5 2" xfId="7012" hidden="1" xr:uid="{0712ED60-8113-46E6-9551-B0FA4363EA34}"/>
    <cellStyle name="20% - Accent6 5 2" xfId="7405" hidden="1" xr:uid="{C1721C6F-3FBC-4760-993C-6F688A30BFCF}"/>
    <cellStyle name="20% - Accent6 5 2" xfId="7553" hidden="1" xr:uid="{41726909-6872-4134-979D-575743AB1F86}"/>
    <cellStyle name="20% - Accent6 5 2" xfId="7891" hidden="1" xr:uid="{05573F56-0899-4178-A65C-6B4691468349}"/>
    <cellStyle name="20% - Accent6 5 2" xfId="8228" hidden="1" xr:uid="{40B34480-C962-4571-AFA5-701D2E4BDC1C}"/>
    <cellStyle name="20% - Accent6 7" xfId="84" hidden="1" xr:uid="{82DBA792-9CE9-4E22-A375-FA11A41B775B}"/>
    <cellStyle name="20% - Accent6 7" xfId="167" hidden="1" xr:uid="{663A9B69-9725-4401-83D5-72F21E386AD4}"/>
    <cellStyle name="20% - Accent6 7" xfId="244" hidden="1" xr:uid="{B0C4F438-4DAE-41D9-BF62-824CE1D091D2}"/>
    <cellStyle name="20% - Accent6 7" xfId="322" hidden="1" xr:uid="{B427F862-A18F-4D02-8E1A-9F5F8D3BF643}"/>
    <cellStyle name="20% - Accent6 7" xfId="906" hidden="1" xr:uid="{1C683A04-02FD-4009-920D-C81B7FB88C0D}"/>
    <cellStyle name="20% - Accent6 7" xfId="983" hidden="1" xr:uid="{9E7CFD57-87CA-46A8-8E05-D79022955A91}"/>
    <cellStyle name="20% - Accent6 7" xfId="1062" hidden="1" xr:uid="{DD9B946B-F620-45D9-9C47-5348C68F1938}"/>
    <cellStyle name="20% - Accent6 7" xfId="1196" hidden="1" xr:uid="{81D6FBE8-2E24-4C57-BB8A-25887998EE78}"/>
    <cellStyle name="20% - Accent6 7" xfId="1147" hidden="1" xr:uid="{57D4EEBA-7DAB-47EF-8A0B-97AC37190DB7}"/>
    <cellStyle name="20% - Accent6 7" xfId="859" hidden="1" xr:uid="{D4B4C1FA-E4D7-43E4-88CD-881C457BDF91}"/>
    <cellStyle name="20% - Accent6 7" xfId="622" hidden="1" xr:uid="{F969480D-6433-4ADE-BD9C-074E112A5E30}"/>
    <cellStyle name="20% - Accent6 7" xfId="1578" hidden="1" xr:uid="{A3201842-5816-4CB0-9D4E-882DB8CE9013}"/>
    <cellStyle name="20% - Accent6 7" xfId="1656" hidden="1" xr:uid="{17EA3BED-914F-4634-B45B-94D9F01B45A9}"/>
    <cellStyle name="20% - Accent6 7" xfId="1767" hidden="1" xr:uid="{4C13536F-ABBE-4ABD-AED1-6EE52C5AC00B}"/>
    <cellStyle name="20% - Accent6 7" xfId="1735" hidden="1" xr:uid="{4900E852-FBCF-4044-92BE-FDED202C28B7}"/>
    <cellStyle name="20% - Accent6 7" xfId="1123" hidden="1" xr:uid="{CF44B496-391E-4D0D-B40C-3AD9D82B850E}"/>
    <cellStyle name="20% - Accent6 7" xfId="674" hidden="1" xr:uid="{3B3128DF-D5A0-4E26-B3A7-5CC3718C406D}"/>
    <cellStyle name="20% - Accent6 7" xfId="2110" hidden="1" xr:uid="{15C3A66C-FC91-4447-9641-DDE9BC3C1916}"/>
    <cellStyle name="20% - Accent6 7" xfId="2188" hidden="1" xr:uid="{7497902A-7501-4CFB-8D59-BB1FE1C12EF8}"/>
    <cellStyle name="20% - Accent6 7" xfId="1720" hidden="1" xr:uid="{177B097B-07D1-44BD-BE17-0CCA5A660A3F}"/>
    <cellStyle name="20% - Accent6 7" xfId="2447" hidden="1" xr:uid="{1072CA4A-B79A-42CE-A7FA-74859DE85693}"/>
    <cellStyle name="20% - Accent6 7" xfId="2525" hidden="1" xr:uid="{0D36D0CA-CBD7-484E-A06F-A006CFD4F37A}"/>
    <cellStyle name="20% - Accent6 7" xfId="1715" hidden="1" xr:uid="{2CA0DACC-B0D9-44AA-8846-6D1E469A6A37}"/>
    <cellStyle name="20% - Accent6 7" xfId="2784" hidden="1" xr:uid="{C4FBAD19-B1D2-4B48-8038-9EA525331569}"/>
    <cellStyle name="20% - Accent6 7" xfId="2887" hidden="1" xr:uid="{495B89FA-6313-49A9-9C94-656E8B9E57EA}"/>
    <cellStyle name="20% - Accent6 7" xfId="2970" hidden="1" xr:uid="{9B7397A7-E81A-46E0-BAB6-F808CD972A3D}"/>
    <cellStyle name="20% - Accent6 7" xfId="3047" hidden="1" xr:uid="{151C9E5A-66F7-42D3-9563-32B66A6F3136}"/>
    <cellStyle name="20% - Accent6 7" xfId="3125" hidden="1" xr:uid="{256589C1-DB44-46CB-AFC6-3D5323A83A06}"/>
    <cellStyle name="20% - Accent6 7" xfId="3709" hidden="1" xr:uid="{6C72C5FB-392C-4586-BF2F-5C2AFA44DF31}"/>
    <cellStyle name="20% - Accent6 7" xfId="3786" hidden="1" xr:uid="{F4BFF016-7D8E-4108-810F-34CA3E452CF8}"/>
    <cellStyle name="20% - Accent6 7" xfId="3865" hidden="1" xr:uid="{9C2D0FB3-5DA2-4E8A-98BC-D741CFB24EE5}"/>
    <cellStyle name="20% - Accent6 7" xfId="3999" hidden="1" xr:uid="{B3F481E0-ECC1-4481-915F-9E2A1AE8C266}"/>
    <cellStyle name="20% - Accent6 7" xfId="3950" hidden="1" xr:uid="{38FF9EC2-861E-44D7-A980-25475E1EC753}"/>
    <cellStyle name="20% - Accent6 7" xfId="3662" hidden="1" xr:uid="{A4CA39C9-8AA5-44D2-8241-6C3B99CDC677}"/>
    <cellStyle name="20% - Accent6 7" xfId="3425" hidden="1" xr:uid="{6353E84D-CBEE-4C42-B93C-DD7D0EECD1EF}"/>
    <cellStyle name="20% - Accent6 7" xfId="4381" hidden="1" xr:uid="{889E95C0-92D2-4741-B055-C93F5F518138}"/>
    <cellStyle name="20% - Accent6 7" xfId="4459" hidden="1" xr:uid="{406D404E-632A-40D4-97E2-D9EEE98D459A}"/>
    <cellStyle name="20% - Accent6 7" xfId="4570" hidden="1" xr:uid="{31C047B8-04E0-4D24-BFCB-AEE127B0112B}"/>
    <cellStyle name="20% - Accent6 7" xfId="4538" hidden="1" xr:uid="{9D18BE77-A8FF-444A-8556-FBD2C41BA694}"/>
    <cellStyle name="20% - Accent6 7" xfId="3926" hidden="1" xr:uid="{84680D96-B21D-4888-8071-D93FC26F931B}"/>
    <cellStyle name="20% - Accent6 7" xfId="3477" hidden="1" xr:uid="{B28E129A-3CFD-433F-BA92-F64170D6841B}"/>
    <cellStyle name="20% - Accent6 7" xfId="4913" hidden="1" xr:uid="{EE5DBB19-F91D-48FB-8B07-FF54EC0F4862}"/>
    <cellStyle name="20% - Accent6 7" xfId="4991" hidden="1" xr:uid="{35F0E6E6-B21A-4AAD-9A39-75454A3C0405}"/>
    <cellStyle name="20% - Accent6 7" xfId="4523" hidden="1" xr:uid="{4CB795FB-D261-4921-9D3E-7E51C9DA500B}"/>
    <cellStyle name="20% - Accent6 7" xfId="5250" hidden="1" xr:uid="{DE371107-464E-4B52-9847-8D9AAAF9CEE9}"/>
    <cellStyle name="20% - Accent6 7" xfId="5328" hidden="1" xr:uid="{F115FAC9-6A2A-4997-A357-DC5A8334CC2C}"/>
    <cellStyle name="20% - Accent6 7" xfId="4518" hidden="1" xr:uid="{1781471D-9A55-4C6E-B778-F9E768BBA7D2}"/>
    <cellStyle name="20% - Accent6 7" xfId="5587" hidden="1" xr:uid="{392FD2C4-FC0C-466A-8958-BF56ECDD729C}"/>
    <cellStyle name="20% - Accent6 7" xfId="5679" hidden="1" xr:uid="{B64B0A8D-1D3B-4F61-8E37-A0D5865F4BBA}"/>
    <cellStyle name="20% - Accent6 7" xfId="5762" hidden="1" xr:uid="{692889BE-E6B9-4CB2-AF0C-2483AB29F729}"/>
    <cellStyle name="20% - Accent6 7" xfId="5839" hidden="1" xr:uid="{44E0ABB3-DE32-4DC4-A3CF-546396A7F558}"/>
    <cellStyle name="20% - Accent6 7" xfId="5917" hidden="1" xr:uid="{C8E5FA28-501B-4056-B7C3-ABB57D04ACD5}"/>
    <cellStyle name="20% - Accent6 7" xfId="6501" hidden="1" xr:uid="{5502EEA0-030F-44C5-A68B-EB0066AF92E8}"/>
    <cellStyle name="20% - Accent6 7" xfId="6578" hidden="1" xr:uid="{DD5645DE-8B36-4331-99DC-BE25ADBDBC3A}"/>
    <cellStyle name="20% - Accent6 7" xfId="6657" hidden="1" xr:uid="{01DBF3E9-27FE-49CA-8C1B-24AF66AD42C7}"/>
    <cellStyle name="20% - Accent6 7" xfId="6791" hidden="1" xr:uid="{C5C6E62A-797E-490E-B84C-F0A638762574}"/>
    <cellStyle name="20% - Accent6 7" xfId="6742" hidden="1" xr:uid="{27C494F7-3A29-453E-AB4D-55541CC54AE3}"/>
    <cellStyle name="20% - Accent6 7" xfId="6454" hidden="1" xr:uid="{4B7D1D3E-4F68-4B77-8FCC-A226CCAA6307}"/>
    <cellStyle name="20% - Accent6 7" xfId="6217" hidden="1" xr:uid="{5969EF60-F875-4970-A929-A7FFAD59554F}"/>
    <cellStyle name="20% - Accent6 7" xfId="7173" hidden="1" xr:uid="{E74C9F85-8A1A-42D7-A4FA-29162ED0F90A}"/>
    <cellStyle name="20% - Accent6 7" xfId="7251" hidden="1" xr:uid="{DB18E2FD-0B45-438A-BCF0-1112F47E514E}"/>
    <cellStyle name="20% - Accent6 7" xfId="7362" hidden="1" xr:uid="{4471F518-2206-4308-B2F3-BA8E2BF6948B}"/>
    <cellStyle name="20% - Accent6 7" xfId="7330" hidden="1" xr:uid="{6B4A6E7E-8D65-4157-B00B-06DE48FA5952}"/>
    <cellStyle name="20% - Accent6 7" xfId="6718" hidden="1" xr:uid="{C8223AB2-F033-4BD2-BEC0-EA6263055B6A}"/>
    <cellStyle name="20% - Accent6 7" xfId="6269" hidden="1" xr:uid="{BD8AA08C-D95E-429C-A7E7-FDEF1F9F17B2}"/>
    <cellStyle name="20% - Accent6 7" xfId="7705" hidden="1" xr:uid="{17A50E46-5DBF-4A85-85CA-00CD7591DEAB}"/>
    <cellStyle name="20% - Accent6 7" xfId="7783" hidden="1" xr:uid="{1924DF77-AEA1-484E-8595-73251D15B481}"/>
    <cellStyle name="20% - Accent6 7" xfId="7315" hidden="1" xr:uid="{39B12003-AC22-4395-B720-D330680BAB13}"/>
    <cellStyle name="20% - Accent6 7" xfId="8042" hidden="1" xr:uid="{F5D90AC2-D7CF-401A-95BD-0DA887F71D29}"/>
    <cellStyle name="20% - Accent6 7" xfId="8120" hidden="1" xr:uid="{018C2DB1-4308-4C09-A07C-69ABAB516E86}"/>
    <cellStyle name="20% - Accent6 7" xfId="7310" hidden="1" xr:uid="{DE2D7065-00CD-4559-9679-74B5B1B6091A}"/>
    <cellStyle name="20% - Accent6 7" xfId="8379" hidden="1" xr:uid="{77CF9F99-F5E4-486D-8C96-5D689940B794}"/>
    <cellStyle name="20% - Accent6 8" xfId="99" hidden="1" xr:uid="{81C766E0-FE31-418F-81DE-60F01641C01C}"/>
    <cellStyle name="20% - Accent6 8" xfId="159" hidden="1" xr:uid="{F3982F02-7431-49B2-B36E-EC79DC2BDDA2}"/>
    <cellStyle name="20% - Accent6 8" xfId="237" hidden="1" xr:uid="{8953CBFD-A39E-48D5-AAEA-2C8946D57162}"/>
    <cellStyle name="20% - Accent6 8" xfId="315" hidden="1" xr:uid="{ABEDD8F1-2931-4585-A3EA-6303E43E7361}"/>
    <cellStyle name="20% - Accent6 8" xfId="897" hidden="1" xr:uid="{63DAE1FD-A3AC-49DB-B2AC-0018C30D1871}"/>
    <cellStyle name="20% - Accent6 8" xfId="976" hidden="1" xr:uid="{8647CC96-45B4-45DC-999D-F23E5C7A3167}"/>
    <cellStyle name="20% - Accent6 8" xfId="1055" hidden="1" xr:uid="{E72B90A7-2938-476A-8093-08F61EFE6792}"/>
    <cellStyle name="20% - Accent6 8" xfId="724" hidden="1" xr:uid="{8EEDB449-5864-4035-927F-1931F84674DC}"/>
    <cellStyle name="20% - Accent6 8" xfId="1128" hidden="1" xr:uid="{DB11281F-425D-4798-9CA8-D233495CDD8D}"/>
    <cellStyle name="20% - Accent6 8" xfId="830" hidden="1" xr:uid="{537D8E64-CDC0-4D85-BA1D-C714511C23CA}"/>
    <cellStyle name="20% - Accent6 8" xfId="1505" hidden="1" xr:uid="{F0DB0563-6E3D-412C-BC5F-2B47010B9A28}"/>
    <cellStyle name="20% - Accent6 8" xfId="1571" hidden="1" xr:uid="{268F6214-BFA9-45BB-B42D-11FAE9BB47AB}"/>
    <cellStyle name="20% - Accent6 8" xfId="1649" hidden="1" xr:uid="{469EC5DC-08F4-4363-B38C-E973A7378422}"/>
    <cellStyle name="20% - Accent6 8" xfId="600" hidden="1" xr:uid="{771AD4A4-6024-4112-9A32-CA417AF7EC26}"/>
    <cellStyle name="20% - Accent6 8" xfId="1719" hidden="1" xr:uid="{68F8CB59-FD76-46F0-AF86-A6D445202A4C}"/>
    <cellStyle name="20% - Accent6 8" xfId="1503" hidden="1" xr:uid="{BACE2E29-B2B3-49B2-9CB0-54C2B6C19AA9}"/>
    <cellStyle name="20% - Accent6 8" xfId="2038" hidden="1" xr:uid="{ED03A2A9-F2D1-4FDD-A958-16DFE96A3202}"/>
    <cellStyle name="20% - Accent6 8" xfId="2103" hidden="1" xr:uid="{266315BA-0E5C-45C1-B469-8BBC89A819A4}"/>
    <cellStyle name="20% - Accent6 8" xfId="2181" hidden="1" xr:uid="{B07D348D-A0B0-4CB7-9FF7-602CF2F4E714}"/>
    <cellStyle name="20% - Accent6 8" xfId="2375" hidden="1" xr:uid="{433F02A8-F5D1-4139-8F79-2CCE1FE9E2D2}"/>
    <cellStyle name="20% - Accent6 8" xfId="2440" hidden="1" xr:uid="{52AD053F-6293-4292-B681-1630FCDBF4B8}"/>
    <cellStyle name="20% - Accent6 8" xfId="2518" hidden="1" xr:uid="{D945146A-B97A-4B66-9A91-C0D152C3402A}"/>
    <cellStyle name="20% - Accent6 8" xfId="2712" hidden="1" xr:uid="{E16C4D6F-D2E2-44BF-9EA1-8BF13420E009}"/>
    <cellStyle name="20% - Accent6 8" xfId="2777" hidden="1" xr:uid="{CF193606-C415-4AA8-A80B-699779EDDD22}"/>
    <cellStyle name="20% - Accent6 8" xfId="2902" hidden="1" xr:uid="{81C616A5-4E0D-4D76-9C8D-F32EC8BBE132}"/>
    <cellStyle name="20% - Accent6 8" xfId="2962" hidden="1" xr:uid="{B1CC4812-B06A-4D49-9B58-673BA08223AD}"/>
    <cellStyle name="20% - Accent6 8" xfId="3040" hidden="1" xr:uid="{11A482E3-0971-49E5-AFBD-80511B41B8F0}"/>
    <cellStyle name="20% - Accent6 8" xfId="3118" hidden="1" xr:uid="{0AAAC9B2-8495-4E3A-B20A-611127578AB8}"/>
    <cellStyle name="20% - Accent6 8" xfId="3700" hidden="1" xr:uid="{7278DD61-2639-4258-B85C-8950E6FF6AB6}"/>
    <cellStyle name="20% - Accent6 8" xfId="3779" hidden="1" xr:uid="{D0E331A5-2BC0-4678-8083-69166B6233AC}"/>
    <cellStyle name="20% - Accent6 8" xfId="3858" hidden="1" xr:uid="{2B61C4F7-3160-406D-8EF5-9603D077CA62}"/>
    <cellStyle name="20% - Accent6 8" xfId="3527" hidden="1" xr:uid="{0D552E6D-3811-47D8-8F75-E5A22FABD9BA}"/>
    <cellStyle name="20% - Accent6 8" xfId="3931" hidden="1" xr:uid="{8285B51C-ACE5-4FFD-9D99-3E5167D73C75}"/>
    <cellStyle name="20% - Accent6 8" xfId="3633" hidden="1" xr:uid="{D349EB9A-F4C6-4F95-8345-AE8D44C68CDC}"/>
    <cellStyle name="20% - Accent6 8" xfId="4308" hidden="1" xr:uid="{5D882973-35A7-4737-B650-FA993C9F5A3A}"/>
    <cellStyle name="20% - Accent6 8" xfId="4374" hidden="1" xr:uid="{920DB134-350A-4B29-8D89-203488B8FA43}"/>
    <cellStyle name="20% - Accent6 8" xfId="4452" hidden="1" xr:uid="{C454182E-5C07-45EC-AA4F-C16212B44B51}"/>
    <cellStyle name="20% - Accent6 8" xfId="3403" hidden="1" xr:uid="{2FE81E6A-22EF-4123-96C1-8ACD53D9B141}"/>
    <cellStyle name="20% - Accent6 8" xfId="4522" hidden="1" xr:uid="{844E0951-0B17-450D-9131-78D2C678C4DA}"/>
    <cellStyle name="20% - Accent6 8" xfId="4306" hidden="1" xr:uid="{97B871DE-C513-45AE-8F4B-4D85E80FC237}"/>
    <cellStyle name="20% - Accent6 8" xfId="4841" hidden="1" xr:uid="{95FF966D-1511-43A4-890E-B0401D38A5DD}"/>
    <cellStyle name="20% - Accent6 8" xfId="4906" hidden="1" xr:uid="{927F8360-168E-46C4-9A66-8B248DC5805D}"/>
    <cellStyle name="20% - Accent6 8" xfId="4984" hidden="1" xr:uid="{CA12E271-B34D-4069-BE69-524B5539249B}"/>
    <cellStyle name="20% - Accent6 8" xfId="5178" hidden="1" xr:uid="{02AD1F86-2607-4BA5-9B2B-68C141B5937C}"/>
    <cellStyle name="20% - Accent6 8" xfId="5243" hidden="1" xr:uid="{D4FD46EA-BB56-4C44-A044-987162519BD3}"/>
    <cellStyle name="20% - Accent6 8" xfId="5321" hidden="1" xr:uid="{D399DEB3-DC91-428C-B8C3-2183F3922CC9}"/>
    <cellStyle name="20% - Accent6 8" xfId="5515" hidden="1" xr:uid="{A698BB1A-BBA7-4D8E-9F7F-F1ED0AC3DB25}"/>
    <cellStyle name="20% - Accent6 8" xfId="5580" hidden="1" xr:uid="{DD2F7FF6-AC83-4345-B4F6-0C74D499EDF9}"/>
    <cellStyle name="20% - Accent6 8" xfId="5694" hidden="1" xr:uid="{8414C423-6FBB-41B5-90D0-039B97A94F20}"/>
    <cellStyle name="20% - Accent6 8" xfId="5754" hidden="1" xr:uid="{F0D48A43-D822-49E6-BC0D-13385C971C9E}"/>
    <cellStyle name="20% - Accent6 8" xfId="5832" hidden="1" xr:uid="{839ECEB6-72F1-4187-B3DF-CF3719332155}"/>
    <cellStyle name="20% - Accent6 8" xfId="5910" hidden="1" xr:uid="{8E140128-9F22-4E3D-86F7-3A2A071981DE}"/>
    <cellStyle name="20% - Accent6 8" xfId="6492" hidden="1" xr:uid="{FAFEB077-D6A5-4507-82D9-1B7CB7A135E4}"/>
    <cellStyle name="20% - Accent6 8" xfId="6571" hidden="1" xr:uid="{8756EDD1-0E79-4E42-B478-887DE0075B5C}"/>
    <cellStyle name="20% - Accent6 8" xfId="6650" hidden="1" xr:uid="{15CE1CC0-CA0E-4B10-879D-429CA4128B6A}"/>
    <cellStyle name="20% - Accent6 8" xfId="6319" hidden="1" xr:uid="{77982F56-4079-464C-9B08-1EB7A54FD38D}"/>
    <cellStyle name="20% - Accent6 8" xfId="6723" hidden="1" xr:uid="{D82ABCCA-CC31-41BC-A3ED-D5D180528960}"/>
    <cellStyle name="20% - Accent6 8" xfId="6425" hidden="1" xr:uid="{B0E460FF-418C-4F8E-8709-F4883E74662F}"/>
    <cellStyle name="20% - Accent6 8" xfId="7100" hidden="1" xr:uid="{47F511A2-6227-4AEF-B0F2-332FA4226142}"/>
    <cellStyle name="20% - Accent6 8" xfId="7166" hidden="1" xr:uid="{5E87B656-12A7-4C63-AC37-551F804DD7BD}"/>
    <cellStyle name="20% - Accent6 8" xfId="7244" hidden="1" xr:uid="{986C8490-9A9F-4040-ABF8-4146801A8E89}"/>
    <cellStyle name="20% - Accent6 8" xfId="6195" hidden="1" xr:uid="{B22A5AB5-A4FF-4A54-88B7-3FB0754E6060}"/>
    <cellStyle name="20% - Accent6 8" xfId="7314" hidden="1" xr:uid="{C8920458-73C7-4A7F-BA9D-BBB1CAFFE21D}"/>
    <cellStyle name="20% - Accent6 8" xfId="7098" hidden="1" xr:uid="{4048F53F-0B55-4EE3-B678-AF3A9102B2DB}"/>
    <cellStyle name="20% - Accent6 8" xfId="7633" hidden="1" xr:uid="{D5243B5C-F87D-4571-A5FA-14853E626E38}"/>
    <cellStyle name="20% - Accent6 8" xfId="7698" hidden="1" xr:uid="{B1ED8F42-E1D8-48F9-A39A-D902FA6FBE2B}"/>
    <cellStyle name="20% - Accent6 8" xfId="7776" hidden="1" xr:uid="{08838731-6386-437F-AB97-4F865DB5C011}"/>
    <cellStyle name="20% - Accent6 8" xfId="7970" hidden="1" xr:uid="{837DF239-9177-49D0-BA04-6E5B9C32CF17}"/>
    <cellStyle name="20% - Accent6 8" xfId="8035" hidden="1" xr:uid="{0372AF1D-B973-4241-9F41-F4B9FE2F03A4}"/>
    <cellStyle name="20% - Accent6 8" xfId="8113" hidden="1" xr:uid="{087BED52-F8CB-4C08-B5D1-4BB7D2C80D5D}"/>
    <cellStyle name="20% - Accent6 8" xfId="8307" hidden="1" xr:uid="{FD3000B4-1551-450B-B122-D64A6CBCFEB9}"/>
    <cellStyle name="20% - Accent6 8" xfId="8372" hidden="1" xr:uid="{8A2DBDFD-BAEF-44BF-9C37-90AA4FA41B97}"/>
    <cellStyle name="20% - Accent6 9" xfId="112" hidden="1" xr:uid="{486DD2E5-92B5-49A7-8D3C-3892176B8EE9}"/>
    <cellStyle name="20% - Accent6 9" xfId="186" hidden="1" xr:uid="{A54DD751-ECA9-4737-9BBF-A099090C54FC}"/>
    <cellStyle name="20% - Accent6 9" xfId="262" hidden="1" xr:uid="{49128477-0D00-4FFF-B33B-DE617E5D694B}"/>
    <cellStyle name="20% - Accent6 9" xfId="340" hidden="1" xr:uid="{9BEF3057-A498-467B-A747-CFEC643C91A0}"/>
    <cellStyle name="20% - Accent6 9" xfId="925" hidden="1" xr:uid="{69A2C2B8-7BC2-4FE7-9A18-6F80833C0D90}"/>
    <cellStyle name="20% - Accent6 9" xfId="1001" hidden="1" xr:uid="{08D4C79A-2C13-4316-B89B-899D547AD2EA}"/>
    <cellStyle name="20% - Accent6 9" xfId="1080" hidden="1" xr:uid="{DC68B16B-D6CD-4CE3-B696-08A5A3F501E9}"/>
    <cellStyle name="20% - Accent6 9" xfId="1339" hidden="1" xr:uid="{16226F89-8EB0-4571-A7B1-63D0174A38B0}"/>
    <cellStyle name="20% - Accent6 9" xfId="873" hidden="1" xr:uid="{F488E734-F08F-49E4-B4F0-4046F7113F89}"/>
    <cellStyle name="20% - Accent6 9" xfId="760" hidden="1" xr:uid="{CA91347D-A71A-4864-AADB-E1168557709C}"/>
    <cellStyle name="20% - Accent6 9" xfId="1520" hidden="1" xr:uid="{8EB59D92-B373-4936-A519-0D21FA29B423}"/>
    <cellStyle name="20% - Accent6 9" xfId="1596" hidden="1" xr:uid="{E7148ABD-2296-474F-82BC-404832998240}"/>
    <cellStyle name="20% - Accent6 9" xfId="1674" hidden="1" xr:uid="{40F172C1-CB48-4063-81EF-C93FA8AFD335}"/>
    <cellStyle name="20% - Accent6 9" xfId="1898" hidden="1" xr:uid="{C6349400-AEFE-411A-A024-E4B76F77400E}"/>
    <cellStyle name="20% - Accent6 9" xfId="1375" hidden="1" xr:uid="{2A0A3C2B-8CC3-4606-AE63-15BA30BBFCA4}"/>
    <cellStyle name="20% - Accent6 9" xfId="1129" hidden="1" xr:uid="{0E234CF7-8570-4C40-9D5A-09A7CA683B4D}"/>
    <cellStyle name="20% - Accent6 9" xfId="2052" hidden="1" xr:uid="{4EE585A8-A0E8-45FD-8C65-3627170064F3}"/>
    <cellStyle name="20% - Accent6 9" xfId="2128" hidden="1" xr:uid="{9A85AFAE-D23F-48BF-B42E-59E7825B6B5D}"/>
    <cellStyle name="20% - Accent6 9" xfId="2206" hidden="1" xr:uid="{B71E98CF-4012-44F8-B674-334468581D9C}"/>
    <cellStyle name="20% - Accent6 9" xfId="2389" hidden="1" xr:uid="{18D21BC0-530D-46AE-BF68-07EDC67DD5E3}"/>
    <cellStyle name="20% - Accent6 9" xfId="2465" hidden="1" xr:uid="{3123A969-3681-4874-9F63-A85D5B4839C0}"/>
    <cellStyle name="20% - Accent6 9" xfId="2543" hidden="1" xr:uid="{4C77F5AB-0FF6-4247-B795-DFFC557FD036}"/>
    <cellStyle name="20% - Accent6 9" xfId="2726" hidden="1" xr:uid="{A2E4C616-C7B9-4D74-AD69-20F04FD6D092}"/>
    <cellStyle name="20% - Accent6 9" xfId="2802" hidden="1" xr:uid="{E4DAA596-9F7E-4873-8099-3EC89986AC93}"/>
    <cellStyle name="20% - Accent6 9" xfId="2915" hidden="1" xr:uid="{35EEA2C1-616D-4544-8083-60830E8554DE}"/>
    <cellStyle name="20% - Accent6 9" xfId="2989" hidden="1" xr:uid="{205CB301-0EBF-42A1-B1BB-53C99C75159A}"/>
    <cellStyle name="20% - Accent6 9" xfId="3065" hidden="1" xr:uid="{E7690F76-60E4-4981-8918-3E3CDDA30049}"/>
    <cellStyle name="20% - Accent6 9" xfId="3143" hidden="1" xr:uid="{085F29A8-AE24-441A-9256-06D1DAA37558}"/>
    <cellStyle name="20% - Accent6 9" xfId="3728" hidden="1" xr:uid="{C2E08CDA-CA39-4B74-88E0-59C510DB2413}"/>
    <cellStyle name="20% - Accent6 9" xfId="3804" hidden="1" xr:uid="{FA94F8B8-B126-4A27-BB3C-573B6622E220}"/>
    <cellStyle name="20% - Accent6 9" xfId="3883" hidden="1" xr:uid="{A6385376-8985-4034-AFE7-9C4950888FBA}"/>
    <cellStyle name="20% - Accent6 9" xfId="4142" hidden="1" xr:uid="{D236DC5A-1EB6-401B-844C-CE6A37A003FF}"/>
    <cellStyle name="20% - Accent6 9" xfId="3676" hidden="1" xr:uid="{2FF1ACA7-909A-4099-8AD2-6BA1ACB2D794}"/>
    <cellStyle name="20% - Accent6 9" xfId="3563" hidden="1" xr:uid="{FD084608-359F-4C28-B31E-7597D39FFA85}"/>
    <cellStyle name="20% - Accent6 9" xfId="4323" hidden="1" xr:uid="{113088B8-F048-4AB8-B5D2-941E95161823}"/>
    <cellStyle name="20% - Accent6 9" xfId="4399" hidden="1" xr:uid="{23D91D3C-47B6-4112-9213-704A9DD00D0D}"/>
    <cellStyle name="20% - Accent6 9" xfId="4477" hidden="1" xr:uid="{613ACF4B-EB36-4A57-9963-BA3567BC6B7C}"/>
    <cellStyle name="20% - Accent6 9" xfId="4701" hidden="1" xr:uid="{68C6A169-96C5-4E8E-A5B7-AE330018FC3C}"/>
    <cellStyle name="20% - Accent6 9" xfId="4178" hidden="1" xr:uid="{5B96175A-152F-4F9C-A98D-8C8184FC4EC4}"/>
    <cellStyle name="20% - Accent6 9" xfId="3932" hidden="1" xr:uid="{D174F2C7-B64C-4464-8147-E6B941FA1EE9}"/>
    <cellStyle name="20% - Accent6 9" xfId="4855" hidden="1" xr:uid="{7EA1C25B-95BF-4690-8762-811890A9CB7D}"/>
    <cellStyle name="20% - Accent6 9" xfId="4931" hidden="1" xr:uid="{485E8D8C-523B-4AA6-9991-88D96C74F097}"/>
    <cellStyle name="20% - Accent6 9" xfId="5009" hidden="1" xr:uid="{19103C4A-69D6-435E-BACE-D5B65F390E88}"/>
    <cellStyle name="20% - Accent6 9" xfId="5192" hidden="1" xr:uid="{4E177A37-3EA8-44E5-9683-C4C57540C48F}"/>
    <cellStyle name="20% - Accent6 9" xfId="5268" hidden="1" xr:uid="{0595776C-3DA4-4B94-946D-28D85D240892}"/>
    <cellStyle name="20% - Accent6 9" xfId="5346" hidden="1" xr:uid="{ABA1C988-7A7C-494F-9F64-886294C62F7D}"/>
    <cellStyle name="20% - Accent6 9" xfId="5529" hidden="1" xr:uid="{08A108A6-DBF4-4A58-8C68-BEAD5562B708}"/>
    <cellStyle name="20% - Accent6 9" xfId="5605" hidden="1" xr:uid="{46E54EFE-CD45-4332-977A-08034B383E62}"/>
    <cellStyle name="20% - Accent6 9" xfId="5707" hidden="1" xr:uid="{960E7FAF-1CD7-437B-A621-364170F45A2D}"/>
    <cellStyle name="20% - Accent6 9" xfId="5781" hidden="1" xr:uid="{F7BEDE36-FEA1-47D5-BC97-BC6833852536}"/>
    <cellStyle name="20% - Accent6 9" xfId="5857" hidden="1" xr:uid="{36ECC81B-02CA-4EF9-B781-3DB95532341B}"/>
    <cellStyle name="20% - Accent6 9" xfId="5935" hidden="1" xr:uid="{EA46C08C-1C59-443C-8276-D7A2F5BDC124}"/>
    <cellStyle name="20% - Accent6 9" xfId="6520" hidden="1" xr:uid="{1571F2A0-DA74-418B-BADF-6B9C71FE9D1B}"/>
    <cellStyle name="20% - Accent6 9" xfId="6596" hidden="1" xr:uid="{356168BA-54CC-4C2A-BE0B-22FD5BF4D90F}"/>
    <cellStyle name="20% - Accent6 9" xfId="6675" hidden="1" xr:uid="{75537077-44D0-422C-A97B-F416AFD38D49}"/>
    <cellStyle name="20% - Accent6 9" xfId="6934" hidden="1" xr:uid="{D974106C-F50E-4418-B8AF-42C37EB152DC}"/>
    <cellStyle name="20% - Accent6 9" xfId="6468" hidden="1" xr:uid="{B1CF37F9-F87D-4856-88FE-B71A8B2A9F60}"/>
    <cellStyle name="20% - Accent6 9" xfId="6355" hidden="1" xr:uid="{2109F8F9-402E-4F84-8E55-54175553B6DF}"/>
    <cellStyle name="20% - Accent6 9" xfId="7115" hidden="1" xr:uid="{FA10A4C2-0D0D-4CC6-A8C7-8D0EC829A012}"/>
    <cellStyle name="20% - Accent6 9" xfId="7191" hidden="1" xr:uid="{2DB0C922-01CE-4FC3-8950-506C98EBDFFC}"/>
    <cellStyle name="20% - Accent6 9" xfId="7269" hidden="1" xr:uid="{562F5112-240C-4A03-9083-CA9C0D94443E}"/>
    <cellStyle name="20% - Accent6 9" xfId="7493" hidden="1" xr:uid="{C63C2F71-3017-4B26-BFE8-EE851400F6B2}"/>
    <cellStyle name="20% - Accent6 9" xfId="6970" hidden="1" xr:uid="{2F0140CE-96DD-4EA0-A64E-285905E75BFD}"/>
    <cellStyle name="20% - Accent6 9" xfId="6724" hidden="1" xr:uid="{ACB19AB1-5BBE-4186-8D0B-FD6099590D30}"/>
    <cellStyle name="20% - Accent6 9" xfId="7647" hidden="1" xr:uid="{F5E4C475-121D-4EA2-8656-096767B06736}"/>
    <cellStyle name="20% - Accent6 9" xfId="7723" hidden="1" xr:uid="{02619359-2BF8-497E-986A-DF57BE04337A}"/>
    <cellStyle name="20% - Accent6 9" xfId="7801" hidden="1" xr:uid="{2D47C33D-8EEF-4D31-861B-31D0A71F14F6}"/>
    <cellStyle name="20% - Accent6 9" xfId="7984" hidden="1" xr:uid="{3D91283A-F907-4C07-B7AE-8A604705790F}"/>
    <cellStyle name="20% - Accent6 9" xfId="8060" hidden="1" xr:uid="{2D9B777C-917B-49F1-BFEE-48E002388737}"/>
    <cellStyle name="20% - Accent6 9" xfId="8138" hidden="1" xr:uid="{7B77AED8-3157-4CFE-9F7E-AE8FE9016612}"/>
    <cellStyle name="20% - Accent6 9" xfId="8321" hidden="1" xr:uid="{CC8C9465-763F-4E06-A650-2B64AF77A6C9}"/>
    <cellStyle name="20% - Accent6 9" xfId="8397" hidden="1" xr:uid="{39CEC174-C105-4C29-9451-C88E2072953C}"/>
    <cellStyle name="40% - Accent1" xfId="25" builtinId="31" hidden="1"/>
    <cellStyle name="40% - Accent1 10" xfId="116" hidden="1" xr:uid="{138EE8BB-55F4-4257-A687-406EEA64076D}"/>
    <cellStyle name="40% - Accent1 10" xfId="190" hidden="1" xr:uid="{B2F912CA-1B44-4911-95C2-42DC4BA116F1}"/>
    <cellStyle name="40% - Accent1 10" xfId="266" hidden="1" xr:uid="{1A899F9F-1518-485D-9166-AD8139820791}"/>
    <cellStyle name="40% - Accent1 10" xfId="344" hidden="1" xr:uid="{7902DBDD-053E-477D-A21C-7E4C6D0FCDA9}"/>
    <cellStyle name="40% - Accent1 10" xfId="929" hidden="1" xr:uid="{64D42E09-9F39-4946-8EC3-4014D6AC9136}"/>
    <cellStyle name="40% - Accent1 10" xfId="1005" hidden="1" xr:uid="{FEB09421-402D-4DD5-9545-17887CB457FE}"/>
    <cellStyle name="40% - Accent1 10" xfId="1084" hidden="1" xr:uid="{B66EAE48-95D4-4829-A117-31DE4D545D39}"/>
    <cellStyle name="40% - Accent1 10" xfId="1178" hidden="1" xr:uid="{D13F74DF-A34A-47DE-87F5-6434D92C59DD}"/>
    <cellStyle name="40% - Accent1 10" xfId="679" hidden="1" xr:uid="{5AC5B1DB-BF3F-4FA7-BFFC-68001B3DFB86}"/>
    <cellStyle name="40% - Accent1 10" xfId="809" hidden="1" xr:uid="{44F13628-8484-4280-A31E-C68996BA8DC3}"/>
    <cellStyle name="40% - Accent1 10" xfId="1524" hidden="1" xr:uid="{66D31ED8-7684-4DA1-BEC5-0CE865C9B3E6}"/>
    <cellStyle name="40% - Accent1 10" xfId="1600" hidden="1" xr:uid="{DBD56AE0-841E-4FC2-AEEB-A97202BAD93E}"/>
    <cellStyle name="40% - Accent1 10" xfId="1678" hidden="1" xr:uid="{C6362F3C-F1ED-408E-83BC-81876A118B5F}"/>
    <cellStyle name="40% - Accent1 10" xfId="1757" hidden="1" xr:uid="{BF7D2BF3-6141-486B-8A4E-9E638058BBD0}"/>
    <cellStyle name="40% - Accent1 10" xfId="662" hidden="1" xr:uid="{267220B9-DBEC-4415-9996-D02CF91ECC20}"/>
    <cellStyle name="40% - Accent1 10" xfId="1358" hidden="1" xr:uid="{822ADDA6-F071-41B9-8E09-4C8E7FAA3470}"/>
    <cellStyle name="40% - Accent1 10" xfId="2056" hidden="1" xr:uid="{7EC1E80A-C1D6-48AF-9890-A89D055002B8}"/>
    <cellStyle name="40% - Accent1 10" xfId="2132" hidden="1" xr:uid="{F799FCF1-22CD-4315-95FB-E0F77FCCCC3F}"/>
    <cellStyle name="40% - Accent1 10" xfId="2210" hidden="1" xr:uid="{7F9E994F-0A23-4183-84A2-A65851B9CA79}"/>
    <cellStyle name="40% - Accent1 10" xfId="2393" hidden="1" xr:uid="{4E38019B-A6F3-46A3-9E92-7B3191BAFC42}"/>
    <cellStyle name="40% - Accent1 10" xfId="2469" hidden="1" xr:uid="{3B4BE978-4905-4BA2-9A45-E6EA5C3A5B68}"/>
    <cellStyle name="40% - Accent1 10" xfId="2547" hidden="1" xr:uid="{E46B896C-2D7D-4DD2-B0E0-558E3A8CA916}"/>
    <cellStyle name="40% - Accent1 10" xfId="2730" hidden="1" xr:uid="{D5C839FA-E1F8-451D-A17B-EAED88727C31}"/>
    <cellStyle name="40% - Accent1 10" xfId="2806" hidden="1" xr:uid="{15D4CB93-7836-4858-AA59-7B4FD997AC83}"/>
    <cellStyle name="40% - Accent1 10" xfId="2919" hidden="1" xr:uid="{9CA1847D-0E5E-4993-896A-BB61C7B4FAAB}"/>
    <cellStyle name="40% - Accent1 10" xfId="2993" hidden="1" xr:uid="{668CFAF2-2329-4BF6-BCC6-2CB7B6F06CBD}"/>
    <cellStyle name="40% - Accent1 10" xfId="3069" hidden="1" xr:uid="{ADDA7914-9E2A-454A-97A2-364BF0A6370B}"/>
    <cellStyle name="40% - Accent1 10" xfId="3147" hidden="1" xr:uid="{C1059842-F66B-4C71-BE89-1952A3CFD380}"/>
    <cellStyle name="40% - Accent1 10" xfId="3732" hidden="1" xr:uid="{95C2F8BD-1FEB-4867-A9A1-446B245F5A30}"/>
    <cellStyle name="40% - Accent1 10" xfId="3808" hidden="1" xr:uid="{6412E79C-E6E3-45E6-BCA4-111C26C35B87}"/>
    <cellStyle name="40% - Accent1 10" xfId="3887" hidden="1" xr:uid="{0118CEBC-4565-452F-AB20-21EC1567A40C}"/>
    <cellStyle name="40% - Accent1 10" xfId="3981" hidden="1" xr:uid="{78332737-597E-4C61-BDBB-A0634BCEB234}"/>
    <cellStyle name="40% - Accent1 10" xfId="3482" hidden="1" xr:uid="{04EE8D0D-B239-4DB7-BB15-E03381ABA73C}"/>
    <cellStyle name="40% - Accent1 10" xfId="3612" hidden="1" xr:uid="{C8B6CE0A-E4F3-4609-A025-48633D2E951E}"/>
    <cellStyle name="40% - Accent1 10" xfId="4327" hidden="1" xr:uid="{EAFDE44F-E1CD-422A-A8F7-B627AEA3C7CC}"/>
    <cellStyle name="40% - Accent1 10" xfId="4403" hidden="1" xr:uid="{12D8DA2F-3459-4937-A234-C5CE1AC1C5BB}"/>
    <cellStyle name="40% - Accent1 10" xfId="4481" hidden="1" xr:uid="{C727F209-C325-4F4C-8233-E42500DE3874}"/>
    <cellStyle name="40% - Accent1 10" xfId="4560" hidden="1" xr:uid="{1ACBA314-CF9C-4572-8CBB-B90F42001CD8}"/>
    <cellStyle name="40% - Accent1 10" xfId="3465" hidden="1" xr:uid="{D70AD1E9-1820-4885-AEF0-8804E1A1D427}"/>
    <cellStyle name="40% - Accent1 10" xfId="4161" hidden="1" xr:uid="{741EE410-A874-491E-9275-47610C438946}"/>
    <cellStyle name="40% - Accent1 10" xfId="4859" hidden="1" xr:uid="{7A5B6BEA-D72D-4EE0-80D4-68657BFA91D1}"/>
    <cellStyle name="40% - Accent1 10" xfId="4935" hidden="1" xr:uid="{AF61D01A-034F-47C1-B1BC-1982569EF373}"/>
    <cellStyle name="40% - Accent1 10" xfId="5013" hidden="1" xr:uid="{07683B40-7DB3-4852-8DF3-FA3042D384D7}"/>
    <cellStyle name="40% - Accent1 10" xfId="5196" hidden="1" xr:uid="{8B71D237-69F9-439C-B906-234AB13D76A1}"/>
    <cellStyle name="40% - Accent1 10" xfId="5272" hidden="1" xr:uid="{90B49D7B-955D-4F67-988F-7918FA6F9EC2}"/>
    <cellStyle name="40% - Accent1 10" xfId="5350" hidden="1" xr:uid="{C9B9167F-962C-4ACC-8829-D2F740794D00}"/>
    <cellStyle name="40% - Accent1 10" xfId="5533" hidden="1" xr:uid="{2F0F4AB5-BAE0-4049-81C8-15CE8A4E4B6F}"/>
    <cellStyle name="40% - Accent1 10" xfId="5609" hidden="1" xr:uid="{1C0F5A33-2169-4B10-8D54-21E759937A91}"/>
    <cellStyle name="40% - Accent1 10" xfId="5711" hidden="1" xr:uid="{4E4D461F-4F34-4111-8502-A7B39C495B60}"/>
    <cellStyle name="40% - Accent1 10" xfId="5785" hidden="1" xr:uid="{7850B33F-782F-4635-A9A8-D85D78DBA8E1}"/>
    <cellStyle name="40% - Accent1 10" xfId="5861" hidden="1" xr:uid="{84405CA5-AEC0-460B-8CFA-CD6B9D348756}"/>
    <cellStyle name="40% - Accent1 10" xfId="5939" hidden="1" xr:uid="{E7541204-7149-4CC3-B225-E42574C4C64E}"/>
    <cellStyle name="40% - Accent1 10" xfId="6524" hidden="1" xr:uid="{C8C4EF7E-FE6C-43E4-B8BD-AEA593BEF00F}"/>
    <cellStyle name="40% - Accent1 10" xfId="6600" hidden="1" xr:uid="{8981ACE0-FDF0-41EC-A1F7-2C2C506FFAD1}"/>
    <cellStyle name="40% - Accent1 10" xfId="6679" hidden="1" xr:uid="{72AF3EBA-3A64-44C3-893C-20E0CCB7F4CF}"/>
    <cellStyle name="40% - Accent1 10" xfId="6773" hidden="1" xr:uid="{D2423B76-0E4D-41B7-A32F-018F22908F01}"/>
    <cellStyle name="40% - Accent1 10" xfId="6274" hidden="1" xr:uid="{69BA0296-0C90-4E17-99C2-66682B094752}"/>
    <cellStyle name="40% - Accent1 10" xfId="6404" hidden="1" xr:uid="{B56828B4-BFFD-4684-8D7E-37FC8FC20CA8}"/>
    <cellStyle name="40% - Accent1 10" xfId="7119" hidden="1" xr:uid="{A32496FD-522C-44CD-8E6D-3D77F1599521}"/>
    <cellStyle name="40% - Accent1 10" xfId="7195" hidden="1" xr:uid="{31112946-94CA-4D04-AD08-BB516F2339B3}"/>
    <cellStyle name="40% - Accent1 10" xfId="7273" hidden="1" xr:uid="{C5820FE8-12D5-4303-BD8E-2330693EC98F}"/>
    <cellStyle name="40% - Accent1 10" xfId="7352" hidden="1" xr:uid="{E9D1BFA4-97D1-401A-87A3-7BA59E987F9F}"/>
    <cellStyle name="40% - Accent1 10" xfId="6257" hidden="1" xr:uid="{6285A9DA-C0A5-4554-9075-0996DD569B4A}"/>
    <cellStyle name="40% - Accent1 10" xfId="6953" hidden="1" xr:uid="{EFD48653-4D11-4E92-9DA7-ED073C72ED42}"/>
    <cellStyle name="40% - Accent1 10" xfId="7651" hidden="1" xr:uid="{E12437A3-C7EE-4F97-B970-F4FA8D2060C7}"/>
    <cellStyle name="40% - Accent1 10" xfId="7727" hidden="1" xr:uid="{2BF19669-A9E9-4BEF-8698-CE6E2D168371}"/>
    <cellStyle name="40% - Accent1 10" xfId="7805" hidden="1" xr:uid="{AC202E05-5D99-4722-8406-D7C00F934725}"/>
    <cellStyle name="40% - Accent1 10" xfId="7988" hidden="1" xr:uid="{F711D731-16E8-4947-B00F-BD55135878B3}"/>
    <cellStyle name="40% - Accent1 10" xfId="8064" hidden="1" xr:uid="{7B8436BF-132A-41B0-B281-0DC7205E1D39}"/>
    <cellStyle name="40% - Accent1 10" xfId="8142" hidden="1" xr:uid="{11B7FF5D-2BF5-49D6-B079-5F3047CB0BE1}"/>
    <cellStyle name="40% - Accent1 10" xfId="8325" hidden="1" xr:uid="{BB60086A-E5A0-4385-83A7-8AFEC926673E}"/>
    <cellStyle name="40% - Accent1 10" xfId="8401" hidden="1" xr:uid="{883D7870-2BB1-41F0-B88A-6D27CA33DB97}"/>
    <cellStyle name="40% - Accent1 11" xfId="129" hidden="1" xr:uid="{A1814B75-55D0-4E1C-9375-B64AEE389163}"/>
    <cellStyle name="40% - Accent1 11" xfId="203" hidden="1" xr:uid="{2E7BCCE9-90AC-47E5-8EF1-825C10DEE3DC}"/>
    <cellStyle name="40% - Accent1 11" xfId="279" hidden="1" xr:uid="{86402466-2240-419D-9EE6-E61A66D7D826}"/>
    <cellStyle name="40% - Accent1 11" xfId="357" hidden="1" xr:uid="{F38BE19F-FB34-4752-BAAD-98C9CA1B3FA7}"/>
    <cellStyle name="40% - Accent1 11" xfId="942" hidden="1" xr:uid="{D1511CAD-7579-467A-974E-3D5A709533F6}"/>
    <cellStyle name="40% - Accent1 11" xfId="1018" hidden="1" xr:uid="{4CCF7990-65DB-40A9-A063-B025EB4FCBC4}"/>
    <cellStyle name="40% - Accent1 11" xfId="1097" hidden="1" xr:uid="{D50C1AC3-9336-431B-B879-C992107D69B6}"/>
    <cellStyle name="40% - Accent1 11" xfId="1124" hidden="1" xr:uid="{050F34D6-56DD-484F-8DD8-C58BB6A763B7}"/>
    <cellStyle name="40% - Accent1 11" xfId="668" hidden="1" xr:uid="{FCBC4E62-572B-4C1B-A83C-7CF505D2916E}"/>
    <cellStyle name="40% - Accent1 11" xfId="845" hidden="1" xr:uid="{D3160259-E425-40B1-AFA0-F3F04CFFF12A}"/>
    <cellStyle name="40% - Accent1 11" xfId="1537" hidden="1" xr:uid="{0E983906-C49C-472A-A60C-E7E0473B2EA6}"/>
    <cellStyle name="40% - Accent1 11" xfId="1613" hidden="1" xr:uid="{4967B023-583C-47E1-B9F0-7DCF39A36EDD}"/>
    <cellStyle name="40% - Accent1 11" xfId="1691" hidden="1" xr:uid="{ED7EC0A8-693B-429F-99C8-C9EBB74300D9}"/>
    <cellStyle name="40% - Accent1 11" xfId="1716" hidden="1" xr:uid="{AC7B77E9-C237-4507-904C-32DEDA8D8964}"/>
    <cellStyle name="40% - Accent1 11" xfId="599" hidden="1" xr:uid="{3D5A7E94-2DCC-4ABC-9F35-5BD03B3998B5}"/>
    <cellStyle name="40% - Accent1 11" xfId="763" hidden="1" xr:uid="{02FB0915-F11A-4626-B4FA-968D1EE0521E}"/>
    <cellStyle name="40% - Accent1 11" xfId="2069" hidden="1" xr:uid="{B2A1742D-D959-49FC-897F-169811BE40CD}"/>
    <cellStyle name="40% - Accent1 11" xfId="2145" hidden="1" xr:uid="{470D1761-E889-4754-82B6-EB25E22F18CE}"/>
    <cellStyle name="40% - Accent1 11" xfId="2223" hidden="1" xr:uid="{1AC34EC0-41F3-4563-8F03-8E17071A8C55}"/>
    <cellStyle name="40% - Accent1 11" xfId="2406" hidden="1" xr:uid="{A3974EF4-4942-4E4C-A04E-9DBCB9C61330}"/>
    <cellStyle name="40% - Accent1 11" xfId="2482" hidden="1" xr:uid="{C18DE596-48EE-4BDA-ABFE-6493350C7280}"/>
    <cellStyle name="40% - Accent1 11" xfId="2560" hidden="1" xr:uid="{CBABD7D9-285D-479C-B5DA-C7490D557692}"/>
    <cellStyle name="40% - Accent1 11" xfId="2743" hidden="1" xr:uid="{CEF14BE7-811C-4693-A46D-6257B665524D}"/>
    <cellStyle name="40% - Accent1 11" xfId="2819" hidden="1" xr:uid="{376C90CE-0EAB-4624-9A1F-1D0748C3D2F6}"/>
    <cellStyle name="40% - Accent1 11" xfId="2932" hidden="1" xr:uid="{812D67C1-B5DA-4E80-A72A-1D93277E0C30}"/>
    <cellStyle name="40% - Accent1 11" xfId="3006" hidden="1" xr:uid="{D5C2D5FD-86AC-4171-8A66-A648AACDC051}"/>
    <cellStyle name="40% - Accent1 11" xfId="3082" hidden="1" xr:uid="{B17C99E7-4897-4504-85A4-7DE793EBBC6E}"/>
    <cellStyle name="40% - Accent1 11" xfId="3160" hidden="1" xr:uid="{B7562B17-D81B-4691-9A7D-DBD5304C3A05}"/>
    <cellStyle name="40% - Accent1 11" xfId="3745" hidden="1" xr:uid="{DE6B9595-CD27-4D83-B5C0-980AEA115D8F}"/>
    <cellStyle name="40% - Accent1 11" xfId="3821" hidden="1" xr:uid="{C747413F-9F23-4A5C-802B-5879D229DDE7}"/>
    <cellStyle name="40% - Accent1 11" xfId="3900" hidden="1" xr:uid="{93BBF054-8D24-4AFD-A25E-6C190436781C}"/>
    <cellStyle name="40% - Accent1 11" xfId="3927" hidden="1" xr:uid="{E01FF727-E867-4FFE-96FC-928FAF17229B}"/>
    <cellStyle name="40% - Accent1 11" xfId="3471" hidden="1" xr:uid="{52807FE4-E9EB-4B3F-AF20-C09AE96061E0}"/>
    <cellStyle name="40% - Accent1 11" xfId="3648" hidden="1" xr:uid="{F6AB2484-2451-4339-B715-60A35BB6DEEF}"/>
    <cellStyle name="40% - Accent1 11" xfId="4340" hidden="1" xr:uid="{A1C636EB-E260-473E-8358-6C6E5EBCC8F5}"/>
    <cellStyle name="40% - Accent1 11" xfId="4416" hidden="1" xr:uid="{F06C0AD3-A5C7-4E35-86D5-A4C7D4351D71}"/>
    <cellStyle name="40% - Accent1 11" xfId="4494" hidden="1" xr:uid="{589A469C-4970-44EE-8B48-103D74097014}"/>
    <cellStyle name="40% - Accent1 11" xfId="4519" hidden="1" xr:uid="{A4E818CC-4AFC-4F98-A1D8-1FA3474505CF}"/>
    <cellStyle name="40% - Accent1 11" xfId="3402" hidden="1" xr:uid="{9F858E5D-8D35-4B11-B80E-F98258203BAE}"/>
    <cellStyle name="40% - Accent1 11" xfId="3566" hidden="1" xr:uid="{D5D65316-B711-4609-A0E8-EFD9084C0F61}"/>
    <cellStyle name="40% - Accent1 11" xfId="4872" hidden="1" xr:uid="{454F2AFD-5892-4E3D-AEAE-82AEC2E6871F}"/>
    <cellStyle name="40% - Accent1 11" xfId="4948" hidden="1" xr:uid="{9D3FCD4A-8A0E-4361-87E3-55F32EE88A42}"/>
    <cellStyle name="40% - Accent1 11" xfId="5026" hidden="1" xr:uid="{46BF7D84-BDF3-4F1A-8902-4A852115B60E}"/>
    <cellStyle name="40% - Accent1 11" xfId="5209" hidden="1" xr:uid="{59603B92-5E0C-4195-A2FA-A67D0FA6DD97}"/>
    <cellStyle name="40% - Accent1 11" xfId="5285" hidden="1" xr:uid="{A90E489C-F9E1-4007-A6E6-A558816D87AF}"/>
    <cellStyle name="40% - Accent1 11" xfId="5363" hidden="1" xr:uid="{84B0DA29-FC6E-4432-9214-CB884016D128}"/>
    <cellStyle name="40% - Accent1 11" xfId="5546" hidden="1" xr:uid="{5D91B028-2CDD-431D-9E44-BA1906F57D1E}"/>
    <cellStyle name="40% - Accent1 11" xfId="5622" hidden="1" xr:uid="{EFB5B3D3-8EA4-4FF4-972C-843417A710D4}"/>
    <cellStyle name="40% - Accent1 11" xfId="5724" hidden="1" xr:uid="{C0581CD4-80F0-4206-BE4F-170A7C511B1D}"/>
    <cellStyle name="40% - Accent1 11" xfId="5798" hidden="1" xr:uid="{00A74C10-6282-4B25-BE21-5B09A272E73C}"/>
    <cellStyle name="40% - Accent1 11" xfId="5874" hidden="1" xr:uid="{1D4F2F7F-CE52-4782-8671-5F1CA02BC6EF}"/>
    <cellStyle name="40% - Accent1 11" xfId="5952" hidden="1" xr:uid="{A7FA3404-1254-4757-91D2-A750B22BBE68}"/>
    <cellStyle name="40% - Accent1 11" xfId="6537" hidden="1" xr:uid="{B18BED5B-AEB5-4453-8531-7CB3F56555EA}"/>
    <cellStyle name="40% - Accent1 11" xfId="6613" hidden="1" xr:uid="{880F96E8-ACB8-4802-8836-A2A047FC2DA4}"/>
    <cellStyle name="40% - Accent1 11" xfId="6692" hidden="1" xr:uid="{2F95C983-FCC0-43C9-86ED-C592AEDC261A}"/>
    <cellStyle name="40% - Accent1 11" xfId="6719" hidden="1" xr:uid="{ECD2FD6B-44FE-46C3-8299-227E2CF8DEC8}"/>
    <cellStyle name="40% - Accent1 11" xfId="6263" hidden="1" xr:uid="{B3EEE736-0581-480C-A3D6-B884F0782F55}"/>
    <cellStyle name="40% - Accent1 11" xfId="6440" hidden="1" xr:uid="{83423307-9DD3-4063-8CB9-BC410AA93736}"/>
    <cellStyle name="40% - Accent1 11" xfId="7132" hidden="1" xr:uid="{2C2F8FAA-FAB3-41AE-8F40-9FC9A8B36518}"/>
    <cellStyle name="40% - Accent1 11" xfId="7208" hidden="1" xr:uid="{A475F8C5-342A-4FFA-85E3-BBAC049AE231}"/>
    <cellStyle name="40% - Accent1 11" xfId="7286" hidden="1" xr:uid="{0D098AF6-6905-482B-8CA7-084D33809267}"/>
    <cellStyle name="40% - Accent1 11" xfId="7311" hidden="1" xr:uid="{FBCBF5D4-0819-4D4A-AE06-54AB202ACC6D}"/>
    <cellStyle name="40% - Accent1 11" xfId="6194" hidden="1" xr:uid="{EF3DD454-B2C8-4B32-84F4-3390CC8C835D}"/>
    <cellStyle name="40% - Accent1 11" xfId="6358" hidden="1" xr:uid="{B25653A6-57EA-49CE-8889-325DB4238CAA}"/>
    <cellStyle name="40% - Accent1 11" xfId="7664" hidden="1" xr:uid="{5C9346F1-6C75-4B10-9AFA-3142C43727E9}"/>
    <cellStyle name="40% - Accent1 11" xfId="7740" hidden="1" xr:uid="{70C1B3C1-5182-4D2C-B8FB-DF9E2D7BA5EC}"/>
    <cellStyle name="40% - Accent1 11" xfId="7818" hidden="1" xr:uid="{FA497296-F4E9-4406-B299-F8D7629D3F57}"/>
    <cellStyle name="40% - Accent1 11" xfId="8001" hidden="1" xr:uid="{165C9F35-A9A7-4DC8-96D2-96AED2CD73B0}"/>
    <cellStyle name="40% - Accent1 11" xfId="8077" hidden="1" xr:uid="{E2078927-0DB2-4ADA-8DE4-DA01062CFFB2}"/>
    <cellStyle name="40% - Accent1 11" xfId="8155" hidden="1" xr:uid="{2EF6B127-9ADF-45D7-9260-A37AD22D1D61}"/>
    <cellStyle name="40% - Accent1 11" xfId="8338" hidden="1" xr:uid="{D44094E2-B30B-4842-BC2F-AEA68D935AC7}"/>
    <cellStyle name="40% - Accent1 11" xfId="8414" hidden="1" xr:uid="{8758F151-74A1-46C7-8051-935C3E8F8310}"/>
    <cellStyle name="40% - Accent1 12" xfId="142" hidden="1" xr:uid="{BDC98FB7-006D-49A8-9E14-F0E368BEEF51}"/>
    <cellStyle name="40% - Accent1 12" xfId="217" hidden="1" xr:uid="{C0B8B0FF-D674-4D8E-85D2-D6452F7F87EA}"/>
    <cellStyle name="40% - Accent1 12" xfId="292" hidden="1" xr:uid="{AC083302-9C71-443E-BF69-0A4431EE9F6C}"/>
    <cellStyle name="40% - Accent1 12" xfId="370" hidden="1" xr:uid="{05A2D69E-F32B-49D0-A782-12B15056A6C3}"/>
    <cellStyle name="40% - Accent1 12" xfId="956" hidden="1" xr:uid="{C99DB136-2B8C-4CB1-88B4-1D5D4272AB07}"/>
    <cellStyle name="40% - Accent1 12" xfId="1031" hidden="1" xr:uid="{60B339CF-C40F-46B3-95C8-8BA7E8138D20}"/>
    <cellStyle name="40% - Accent1 12" xfId="1110" hidden="1" xr:uid="{A46CF529-01B1-4271-8952-470A31342211}"/>
    <cellStyle name="40% - Accent1 12" xfId="1171" hidden="1" xr:uid="{70F3C57A-517E-46C8-AF54-617B8181C54C}"/>
    <cellStyle name="40% - Accent1 12" xfId="783" hidden="1" xr:uid="{52144E0F-4841-457A-BCAE-4BFBE9F99992}"/>
    <cellStyle name="40% - Accent1 12" xfId="743" hidden="1" xr:uid="{C4DC57E4-7181-49AB-A1A4-DF627628D127}"/>
    <cellStyle name="40% - Accent1 12" xfId="1551" hidden="1" xr:uid="{FE2C366C-918D-44F9-887D-5092FC36FBAA}"/>
    <cellStyle name="40% - Accent1 12" xfId="1626" hidden="1" xr:uid="{9A6DEA02-4D7E-4D2D-9489-9812690AB369}"/>
    <cellStyle name="40% - Accent1 12" xfId="1704" hidden="1" xr:uid="{444982AB-ACA3-49EB-A0F6-C8B90EAAE419}"/>
    <cellStyle name="40% - Accent1 12" xfId="1752" hidden="1" xr:uid="{E714C384-E41D-462F-8C27-B8739CC24CFE}"/>
    <cellStyle name="40% - Accent1 12" xfId="849" hidden="1" xr:uid="{4DF046A0-9237-49BF-BF12-2773E566F5FB}"/>
    <cellStyle name="40% - Accent1 12" xfId="688" hidden="1" xr:uid="{3FDAA4A4-21C0-4C70-B642-E4CD0029C1AF}"/>
    <cellStyle name="40% - Accent1 12" xfId="2083" hidden="1" xr:uid="{D43A8286-30A0-4E77-B420-F246556EC3C0}"/>
    <cellStyle name="40% - Accent1 12" xfId="2158" hidden="1" xr:uid="{13E01699-4712-4C99-9844-F30C30D869F5}"/>
    <cellStyle name="40% - Accent1 12" xfId="2236" hidden="1" xr:uid="{FDCC1CEA-1242-4E85-A444-B521619A5BCC}"/>
    <cellStyle name="40% - Accent1 12" xfId="2420" hidden="1" xr:uid="{2F48E584-59F4-4A30-99CF-DDD4E4BD1314}"/>
    <cellStyle name="40% - Accent1 12" xfId="2495" hidden="1" xr:uid="{CEA1ED72-A88D-4EDA-BBE4-CE6FE95E2D12}"/>
    <cellStyle name="40% - Accent1 12" xfId="2573" hidden="1" xr:uid="{8440D3A5-EFBC-46D6-AC47-3397BD50E864}"/>
    <cellStyle name="40% - Accent1 12" xfId="2757" hidden="1" xr:uid="{33A2249B-D15C-490F-8D07-0B3A67C612D8}"/>
    <cellStyle name="40% - Accent1 12" xfId="2832" hidden="1" xr:uid="{A74DC3A2-4E9B-429D-A49B-70615F0C85FF}"/>
    <cellStyle name="40% - Accent1 12" xfId="2945" hidden="1" xr:uid="{0125E90E-2D77-47A4-8642-37AD93772D57}"/>
    <cellStyle name="40% - Accent1 12" xfId="3020" hidden="1" xr:uid="{76F693FE-26EB-4788-9745-50BD2F7FEE9F}"/>
    <cellStyle name="40% - Accent1 12" xfId="3095" hidden="1" xr:uid="{CE3C4716-F62F-434C-A2C0-EB6F1C2E746F}"/>
    <cellStyle name="40% - Accent1 12" xfId="3173" hidden="1" xr:uid="{ABD41178-9AE8-4A52-B24B-34AF8F6F93F5}"/>
    <cellStyle name="40% - Accent1 12" xfId="3759" hidden="1" xr:uid="{5332729F-FD04-4776-AB2D-910CB1C7ED55}"/>
    <cellStyle name="40% - Accent1 12" xfId="3834" hidden="1" xr:uid="{A938CF5B-8C7D-48A7-A3AD-B4FF95C279B7}"/>
    <cellStyle name="40% - Accent1 12" xfId="3913" hidden="1" xr:uid="{22714A9E-1877-419A-95C4-7BFD49F87F1E}"/>
    <cellStyle name="40% - Accent1 12" xfId="3974" hidden="1" xr:uid="{4F1A1CE2-0057-4450-8CBB-AB9A93933CAB}"/>
    <cellStyle name="40% - Accent1 12" xfId="3586" hidden="1" xr:uid="{ABCDE8FC-9AA5-4822-A1DD-243C025FFA09}"/>
    <cellStyle name="40% - Accent1 12" xfId="3546" hidden="1" xr:uid="{50384C34-71C1-45E8-A6AA-50D911FA18BA}"/>
    <cellStyle name="40% - Accent1 12" xfId="4354" hidden="1" xr:uid="{5E045084-BBBB-4C53-B157-7BA399AEFADC}"/>
    <cellStyle name="40% - Accent1 12" xfId="4429" hidden="1" xr:uid="{17207A6B-2FEA-48FD-A513-3816C40945B0}"/>
    <cellStyle name="40% - Accent1 12" xfId="4507" hidden="1" xr:uid="{E6806A0D-8520-40CB-A8F3-F35A9E852AA8}"/>
    <cellStyle name="40% - Accent1 12" xfId="4555" hidden="1" xr:uid="{00D37F18-587D-4C01-BCF4-F28A44747786}"/>
    <cellStyle name="40% - Accent1 12" xfId="3652" hidden="1" xr:uid="{FF59C873-2E97-4E02-A8A1-2F657CF4C69F}"/>
    <cellStyle name="40% - Accent1 12" xfId="3491" hidden="1" xr:uid="{46F0B7CD-313A-4D28-8DD6-D64F8A145492}"/>
    <cellStyle name="40% - Accent1 12" xfId="4886" hidden="1" xr:uid="{344BA9E4-0C41-4F95-9BC2-A3B4C6EE5523}"/>
    <cellStyle name="40% - Accent1 12" xfId="4961" hidden="1" xr:uid="{7F18CA3F-8425-43B3-B9F1-18C1A11E80DF}"/>
    <cellStyle name="40% - Accent1 12" xfId="5039" hidden="1" xr:uid="{C6EE69A3-FFF0-40E3-B680-5A34B2A2616A}"/>
    <cellStyle name="40% - Accent1 12" xfId="5223" hidden="1" xr:uid="{4D0C2829-3F7F-4E57-A7D9-9EDDA93AEC3D}"/>
    <cellStyle name="40% - Accent1 12" xfId="5298" hidden="1" xr:uid="{0AB2A7FA-A626-4627-9120-C8ABD8203A12}"/>
    <cellStyle name="40% - Accent1 12" xfId="5376" hidden="1" xr:uid="{1CC8D0BC-5296-45DD-BF98-0486E8B90C6B}"/>
    <cellStyle name="40% - Accent1 12" xfId="5560" hidden="1" xr:uid="{532CCB07-FEE2-416D-93A8-53BF7214048D}"/>
    <cellStyle name="40% - Accent1 12" xfId="5635" hidden="1" xr:uid="{975773EB-0142-4347-942A-283419F9EC05}"/>
    <cellStyle name="40% - Accent1 12" xfId="5737" hidden="1" xr:uid="{FE7D9F44-4C21-430F-81BF-CB0E8A8F1026}"/>
    <cellStyle name="40% - Accent1 12" xfId="5812" hidden="1" xr:uid="{CC9F25A3-198D-4178-B527-2841293B33AD}"/>
    <cellStyle name="40% - Accent1 12" xfId="5887" hidden="1" xr:uid="{E0C5CBCB-202D-41CA-940F-FD36D2C6B96B}"/>
    <cellStyle name="40% - Accent1 12" xfId="5965" hidden="1" xr:uid="{933074B1-9611-4E43-9785-8CBE2A72900C}"/>
    <cellStyle name="40% - Accent1 12" xfId="6551" hidden="1" xr:uid="{7264D6D2-BA2E-4486-ACEF-A0C828C2643B}"/>
    <cellStyle name="40% - Accent1 12" xfId="6626" hidden="1" xr:uid="{6BE60B32-7796-4B46-8543-2698C22393AD}"/>
    <cellStyle name="40% - Accent1 12" xfId="6705" hidden="1" xr:uid="{260001D7-8553-4F5E-91A5-72CC2DC5FC57}"/>
    <cellStyle name="40% - Accent1 12" xfId="6766" hidden="1" xr:uid="{8A23F327-4482-4EC6-A062-4FD0EEF8CAC9}"/>
    <cellStyle name="40% - Accent1 12" xfId="6378" hidden="1" xr:uid="{5B81EA96-49A6-4914-8CAB-48F2F7334E29}"/>
    <cellStyle name="40% - Accent1 12" xfId="6338" hidden="1" xr:uid="{43816AD4-576B-46A7-81A1-2EBFB43CF191}"/>
    <cellStyle name="40% - Accent1 12" xfId="7146" hidden="1" xr:uid="{D37A1110-58AE-4A9E-9B7D-50D885E250E8}"/>
    <cellStyle name="40% - Accent1 12" xfId="7221" hidden="1" xr:uid="{0EA3F75C-9EB8-4525-8C06-FDB840F4FF5E}"/>
    <cellStyle name="40% - Accent1 12" xfId="7299" hidden="1" xr:uid="{6E420DB8-1AF1-4D7F-B885-55E4938A3D1B}"/>
    <cellStyle name="40% - Accent1 12" xfId="7347" hidden="1" xr:uid="{1A1FB6CC-35F0-4A62-8F50-4A8E5C892C08}"/>
    <cellStyle name="40% - Accent1 12" xfId="6444" hidden="1" xr:uid="{C52FD521-CDA5-45F3-A2EC-F5683504D247}"/>
    <cellStyle name="40% - Accent1 12" xfId="6283" hidden="1" xr:uid="{1FE56D54-50F9-4B7D-85C0-564B7B6BE92D}"/>
    <cellStyle name="40% - Accent1 12" xfId="7678" hidden="1" xr:uid="{79531CF4-8E09-4292-83C5-20C272C716CF}"/>
    <cellStyle name="40% - Accent1 12" xfId="7753" hidden="1" xr:uid="{A7AABD21-AD30-4609-8048-624427BBE4DB}"/>
    <cellStyle name="40% - Accent1 12" xfId="7831" hidden="1" xr:uid="{600CAD58-53E6-462D-B0FB-DC2865373C68}"/>
    <cellStyle name="40% - Accent1 12" xfId="8015" hidden="1" xr:uid="{4F28149E-D96D-4711-B959-C3C4B9DDFC22}"/>
    <cellStyle name="40% - Accent1 12" xfId="8090" hidden="1" xr:uid="{C1A310C5-4989-495E-B5D7-175067B7A56E}"/>
    <cellStyle name="40% - Accent1 12" xfId="8168" hidden="1" xr:uid="{7675F744-46F3-4B58-86C2-2E602094CF04}"/>
    <cellStyle name="40% - Accent1 12" xfId="8352" hidden="1" xr:uid="{68E52EAF-491A-4998-8FC7-65DDF325C05D}"/>
    <cellStyle name="40% - Accent1 12" xfId="8427" hidden="1" xr:uid="{D51B532D-996E-4F16-A180-ECDD51D6E450}"/>
    <cellStyle name="40% - Accent1 13" xfId="383" hidden="1" xr:uid="{24056ADF-59C3-4218-97ED-411B65F961E9}"/>
    <cellStyle name="40% - Accent1 13" xfId="498" hidden="1" xr:uid="{AEF33627-447D-47CE-9670-F857C8BD7B63}"/>
    <cellStyle name="40% - Accent1 13" xfId="1221" hidden="1" xr:uid="{578D7F3B-8D4F-457A-A520-D87CB344CAF1}"/>
    <cellStyle name="40% - Accent1 13" xfId="1394" hidden="1" xr:uid="{F0161C4C-5D8C-4781-B41F-041091C9E0B2}"/>
    <cellStyle name="40% - Accent1 13" xfId="1787" hidden="1" xr:uid="{46018522-E433-4154-8D12-74F9CCA07037}"/>
    <cellStyle name="40% - Accent1 13" xfId="1935" hidden="1" xr:uid="{080D10EA-5AD9-4546-9C39-175E949BB9C5}"/>
    <cellStyle name="40% - Accent1 13" xfId="2273" hidden="1" xr:uid="{2585FB8E-CE08-4B2D-A45D-620B7EC2F94B}"/>
    <cellStyle name="40% - Accent1 13" xfId="2610" hidden="1" xr:uid="{033D2212-CD2C-4340-A135-E67E151DD11B}"/>
    <cellStyle name="40% - Accent1 13" xfId="3186" hidden="1" xr:uid="{65CD3B01-88E6-4C58-AB6B-A04D448087EC}"/>
    <cellStyle name="40% - Accent1 13" xfId="3301" hidden="1" xr:uid="{9D689816-BE3F-4224-A0F7-7472EA9BA36A}"/>
    <cellStyle name="40% - Accent1 13" xfId="4024" hidden="1" xr:uid="{BB5274AE-BEF1-4786-AD14-AFF0A19661D4}"/>
    <cellStyle name="40% - Accent1 13" xfId="4197" hidden="1" xr:uid="{8F34F827-B7A6-4705-8A69-81FCCEA5B4D9}"/>
    <cellStyle name="40% - Accent1 13" xfId="4590" hidden="1" xr:uid="{C4CA894F-1FFF-4BA5-A628-C3C7AFDF78F1}"/>
    <cellStyle name="40% - Accent1 13" xfId="4738" hidden="1" xr:uid="{F137E9A5-24FF-4144-9C17-8CD793729D1B}"/>
    <cellStyle name="40% - Accent1 13" xfId="5076" hidden="1" xr:uid="{F59AB497-D88F-428F-B389-92342989379C}"/>
    <cellStyle name="40% - Accent1 13" xfId="5413" hidden="1" xr:uid="{5E9ED31F-D0F2-4A82-9B81-B1142959AB77}"/>
    <cellStyle name="40% - Accent1 13" xfId="5978" hidden="1" xr:uid="{AE385769-9811-4176-9881-5A529750B67C}"/>
    <cellStyle name="40% - Accent1 13" xfId="6093" hidden="1" xr:uid="{65AA7920-615B-475C-BEB6-0AD38C31E3A2}"/>
    <cellStyle name="40% - Accent1 13" xfId="6816" hidden="1" xr:uid="{0D720E49-E682-4B3A-9432-CDFE0C2713FE}"/>
    <cellStyle name="40% - Accent1 13" xfId="6989" hidden="1" xr:uid="{E7E7688A-CCD8-40A3-8520-A58943C0B303}"/>
    <cellStyle name="40% - Accent1 13" xfId="7382" hidden="1" xr:uid="{AF1D8E9A-67FF-4E5D-B3B5-ED78A60E3C41}"/>
    <cellStyle name="40% - Accent1 13" xfId="7530" hidden="1" xr:uid="{F86F9D54-641E-4FEE-A186-C101C257A15B}"/>
    <cellStyle name="40% - Accent1 13" xfId="7868" hidden="1" xr:uid="{DF261D2D-DA00-4380-A931-C4B010F8CEE1}"/>
    <cellStyle name="40% - Accent1 13" xfId="8205" hidden="1" xr:uid="{1B51B8EF-912F-40F0-9D1B-2A4E5800AC08}"/>
    <cellStyle name="40% - Accent1 3 2 3 2" xfId="469" hidden="1" xr:uid="{25F6E8A0-1C9B-4891-B5F6-40B10417ED73}"/>
    <cellStyle name="40% - Accent1 3 2 3 2" xfId="584" hidden="1" xr:uid="{15C90B34-1709-4E56-B883-7E624F4DE94E}"/>
    <cellStyle name="40% - Accent1 3 2 3 2" xfId="1307" hidden="1" xr:uid="{C4BB11E3-9480-4574-A1F6-E9735F208FF7}"/>
    <cellStyle name="40% - Accent1 3 2 3 2" xfId="1480" hidden="1" xr:uid="{F3DC0226-387A-450B-B0E2-AEF58105BA8C}"/>
    <cellStyle name="40% - Accent1 3 2 3 2" xfId="1873" hidden="1" xr:uid="{05927D07-3B95-48E1-9621-FC91149D78DD}"/>
    <cellStyle name="40% - Accent1 3 2 3 2" xfId="2021" hidden="1" xr:uid="{856E8570-D8EB-4550-874E-37460D87264B}"/>
    <cellStyle name="40% - Accent1 3 2 3 2" xfId="2359" hidden="1" xr:uid="{FFCE42F4-342A-4E8D-B749-5529C1CC81F0}"/>
    <cellStyle name="40% - Accent1 3 2 3 2" xfId="2696" hidden="1" xr:uid="{84A6485C-131C-4C77-8E5A-ADA841A22B93}"/>
    <cellStyle name="40% - Accent1 3 2 3 2" xfId="3272" hidden="1" xr:uid="{8347158A-67E7-462D-A786-49DFD25E4CBD}"/>
    <cellStyle name="40% - Accent1 3 2 3 2" xfId="3387" hidden="1" xr:uid="{3984B1F0-98F5-4674-A770-59D5B6F1C691}"/>
    <cellStyle name="40% - Accent1 3 2 3 2" xfId="4110" hidden="1" xr:uid="{E4265782-438E-416B-A9E3-54AFABE4C618}"/>
    <cellStyle name="40% - Accent1 3 2 3 2" xfId="4283" hidden="1" xr:uid="{8AB53F4A-1F38-4AD7-8CE1-E4EDC1F906F0}"/>
    <cellStyle name="40% - Accent1 3 2 3 2" xfId="4676" hidden="1" xr:uid="{261AAB0B-A6C9-4DD4-8F55-1B10BEB3C015}"/>
    <cellStyle name="40% - Accent1 3 2 3 2" xfId="4824" hidden="1" xr:uid="{3C6AA1B0-7A97-4D59-85A4-71C43BEDD645}"/>
    <cellStyle name="40% - Accent1 3 2 3 2" xfId="5162" hidden="1" xr:uid="{879994ED-CA04-4DDB-ADB1-698983D71EA6}"/>
    <cellStyle name="40% - Accent1 3 2 3 2" xfId="5499" hidden="1" xr:uid="{E6AD0E5B-82A8-4DEE-A304-B5BA9A5C9C01}"/>
    <cellStyle name="40% - Accent1 3 2 3 2" xfId="6064" hidden="1" xr:uid="{CE1B7984-23AA-463E-9CC7-905CD4569734}"/>
    <cellStyle name="40% - Accent1 3 2 3 2" xfId="6179" hidden="1" xr:uid="{3498D51C-F47E-442B-95BB-E0B4907C31D5}"/>
    <cellStyle name="40% - Accent1 3 2 3 2" xfId="6902" hidden="1" xr:uid="{517D3E48-FD12-4E75-BADC-B1A7D348E04C}"/>
    <cellStyle name="40% - Accent1 3 2 3 2" xfId="7075" hidden="1" xr:uid="{2E90C7A0-07C4-4CA3-8490-5BAABE803787}"/>
    <cellStyle name="40% - Accent1 3 2 3 2" xfId="7468" hidden="1" xr:uid="{5BE02B80-021D-4C40-B281-FC915D955E2F}"/>
    <cellStyle name="40% - Accent1 3 2 3 2" xfId="7616" hidden="1" xr:uid="{6A43D320-5BF7-467C-AFFD-BB79CBD70C62}"/>
    <cellStyle name="40% - Accent1 3 2 3 2" xfId="7954" hidden="1" xr:uid="{0C54EB35-DEDD-4A88-A49F-07D2A8B94D41}"/>
    <cellStyle name="40% - Accent1 3 2 3 2" xfId="8291" hidden="1" xr:uid="{E6FE7F98-6544-41C3-955A-C4FEA563FB0D}"/>
    <cellStyle name="40% - Accent1 3 2 4 2" xfId="432" hidden="1" xr:uid="{3BCB2354-DAAD-44A0-B251-E7C7FA635360}"/>
    <cellStyle name="40% - Accent1 3 2 4 2" xfId="547" hidden="1" xr:uid="{BD74E2A5-04A7-4D08-8C67-E9DE6B84C0C4}"/>
    <cellStyle name="40% - Accent1 3 2 4 2" xfId="1270" hidden="1" xr:uid="{A9EDA6FA-3C06-4329-BF4A-D76B82A3F7A4}"/>
    <cellStyle name="40% - Accent1 3 2 4 2" xfId="1443" hidden="1" xr:uid="{5390811A-4D0A-4B03-ADB2-17D4EA4EF7E2}"/>
    <cellStyle name="40% - Accent1 3 2 4 2" xfId="1836" hidden="1" xr:uid="{4491FF5C-41FA-45BF-9BAB-68B3990C4EBB}"/>
    <cellStyle name="40% - Accent1 3 2 4 2" xfId="1984" hidden="1" xr:uid="{BDBF178E-231A-43A8-A3F1-9936D0B9B9DB}"/>
    <cellStyle name="40% - Accent1 3 2 4 2" xfId="2322" hidden="1" xr:uid="{6AF10F80-5596-44B5-AA1E-B48A1805316F}"/>
    <cellStyle name="40% - Accent1 3 2 4 2" xfId="2659" hidden="1" xr:uid="{D74FE9E7-EAF7-485B-B4E9-290CEC009097}"/>
    <cellStyle name="40% - Accent1 3 2 4 2" xfId="3235" hidden="1" xr:uid="{898E8E04-DA2C-4E5C-A089-6BC94E5A058E}"/>
    <cellStyle name="40% - Accent1 3 2 4 2" xfId="3350" hidden="1" xr:uid="{42478AC1-C910-4A0F-86B0-5EDB386C56C0}"/>
    <cellStyle name="40% - Accent1 3 2 4 2" xfId="4073" hidden="1" xr:uid="{B1A7EDE5-6DF8-4A11-8A51-05DCD8106856}"/>
    <cellStyle name="40% - Accent1 3 2 4 2" xfId="4246" hidden="1" xr:uid="{EEFC6351-5258-4B14-85E6-053569BD342F}"/>
    <cellStyle name="40% - Accent1 3 2 4 2" xfId="4639" hidden="1" xr:uid="{B8B56E21-30BA-496B-80B2-FCC4D93DDCFF}"/>
    <cellStyle name="40% - Accent1 3 2 4 2" xfId="4787" hidden="1" xr:uid="{A73E9D13-AEC6-475E-A72A-D6F170556208}"/>
    <cellStyle name="40% - Accent1 3 2 4 2" xfId="5125" hidden="1" xr:uid="{5AB987F4-23BD-4997-9E7B-1386E9591955}"/>
    <cellStyle name="40% - Accent1 3 2 4 2" xfId="5462" hidden="1" xr:uid="{E1661931-983C-4EEC-B770-9C1D088A62F5}"/>
    <cellStyle name="40% - Accent1 3 2 4 2" xfId="6027" hidden="1" xr:uid="{23ADCFA0-9729-4FB1-9495-8303CB3D7423}"/>
    <cellStyle name="40% - Accent1 3 2 4 2" xfId="6142" hidden="1" xr:uid="{5DD9113B-B6B4-4D68-A614-5D73211BEF77}"/>
    <cellStyle name="40% - Accent1 3 2 4 2" xfId="6865" hidden="1" xr:uid="{90669B7D-378B-4BE9-8D6D-9383EF7A99E4}"/>
    <cellStyle name="40% - Accent1 3 2 4 2" xfId="7038" hidden="1" xr:uid="{E62B61A7-F727-4DFA-B08E-5DF0AF1600CE}"/>
    <cellStyle name="40% - Accent1 3 2 4 2" xfId="7431" hidden="1" xr:uid="{C543B067-FB07-40BD-901F-B1FF64156B4F}"/>
    <cellStyle name="40% - Accent1 3 2 4 2" xfId="7579" hidden="1" xr:uid="{577450F8-DD57-401A-9E29-5FF22F1299D7}"/>
    <cellStyle name="40% - Accent1 3 2 4 2" xfId="7917" hidden="1" xr:uid="{C87DE598-A42C-4DB5-937D-6E7AC0B9B327}"/>
    <cellStyle name="40% - Accent1 3 2 4 2" xfId="8254" hidden="1" xr:uid="{60B91C01-F32F-48A2-89D5-A53DC0B68327}"/>
    <cellStyle name="40% - Accent1 3 3 3 2" xfId="431" hidden="1" xr:uid="{16364305-EB92-4AC0-86ED-AA67ED076115}"/>
    <cellStyle name="40% - Accent1 3 3 3 2" xfId="546" hidden="1" xr:uid="{5687AD3A-9E3D-4E85-A8F3-5577AD4E685E}"/>
    <cellStyle name="40% - Accent1 3 3 3 2" xfId="1269" hidden="1" xr:uid="{934598EE-46E9-4E39-8BBB-FF2E58901A15}"/>
    <cellStyle name="40% - Accent1 3 3 3 2" xfId="1442" hidden="1" xr:uid="{60805E80-D0BB-41F7-A39B-E12ABFDEF600}"/>
    <cellStyle name="40% - Accent1 3 3 3 2" xfId="1835" hidden="1" xr:uid="{86C45E73-8863-48F2-A9B0-00FC81FD42D4}"/>
    <cellStyle name="40% - Accent1 3 3 3 2" xfId="1983" hidden="1" xr:uid="{93EE7ACE-A643-4625-A531-CEB35E2E3C8F}"/>
    <cellStyle name="40% - Accent1 3 3 3 2" xfId="2321" hidden="1" xr:uid="{D4146DFA-74B6-45E0-AE69-83D226602A90}"/>
    <cellStyle name="40% - Accent1 3 3 3 2" xfId="2658" hidden="1" xr:uid="{2A6FB5CD-287C-45B0-83D0-C52DC0029DD4}"/>
    <cellStyle name="40% - Accent1 3 3 3 2" xfId="3234" hidden="1" xr:uid="{EB9DB087-7C25-4AFA-BBA6-C35C71C04BE6}"/>
    <cellStyle name="40% - Accent1 3 3 3 2" xfId="3349" hidden="1" xr:uid="{098FF14E-576E-40AB-8891-AA848BB3EF50}"/>
    <cellStyle name="40% - Accent1 3 3 3 2" xfId="4072" hidden="1" xr:uid="{184B0141-D4E9-4396-8B42-998037CC5B51}"/>
    <cellStyle name="40% - Accent1 3 3 3 2" xfId="4245" hidden="1" xr:uid="{E1EFFEA7-CFC4-4F24-B24B-9DABA354D5A3}"/>
    <cellStyle name="40% - Accent1 3 3 3 2" xfId="4638" hidden="1" xr:uid="{CF81BACC-3F95-4C7A-86AD-BEEED0BBC208}"/>
    <cellStyle name="40% - Accent1 3 3 3 2" xfId="4786" hidden="1" xr:uid="{0FFB885A-9328-4166-9B71-421E2FBF6535}"/>
    <cellStyle name="40% - Accent1 3 3 3 2" xfId="5124" hidden="1" xr:uid="{5B4B7ED1-677E-4D7D-81EB-0E29E8CCAC9C}"/>
    <cellStyle name="40% - Accent1 3 3 3 2" xfId="5461" hidden="1" xr:uid="{05D3ED95-7776-4248-B512-A26361A70808}"/>
    <cellStyle name="40% - Accent1 3 3 3 2" xfId="6026" hidden="1" xr:uid="{610DF4E2-0AD5-4C4E-86B6-FAEAF998E356}"/>
    <cellStyle name="40% - Accent1 3 3 3 2" xfId="6141" hidden="1" xr:uid="{6D776D14-3FB0-40FC-89CE-5C0B737435DE}"/>
    <cellStyle name="40% - Accent1 3 3 3 2" xfId="6864" hidden="1" xr:uid="{6DB34407-7D9B-4FC6-8308-8E99CA8B02F1}"/>
    <cellStyle name="40% - Accent1 3 3 3 2" xfId="7037" hidden="1" xr:uid="{98B88C0F-AEC4-4ECD-BEFA-DD9FCFE48EF6}"/>
    <cellStyle name="40% - Accent1 3 3 3 2" xfId="7430" hidden="1" xr:uid="{EB459C59-BF2A-4F65-85F0-1A254AEA39F8}"/>
    <cellStyle name="40% - Accent1 3 3 3 2" xfId="7578" hidden="1" xr:uid="{1A7518ED-1D34-4EE0-A9C7-7483097A6EB7}"/>
    <cellStyle name="40% - Accent1 3 3 3 2" xfId="7916" hidden="1" xr:uid="{29CE4C16-464B-47DC-9AC1-9FAA52418CDB}"/>
    <cellStyle name="40% - Accent1 3 3 3 2" xfId="8253" hidden="1" xr:uid="{9456871D-0BFC-4A39-8A04-07FCD9832F1B}"/>
    <cellStyle name="40% - Accent1 4 2 3 2" xfId="470" hidden="1" xr:uid="{532F2A5D-9B36-4025-A9EB-BD2F8912A514}"/>
    <cellStyle name="40% - Accent1 4 2 3 2" xfId="585" hidden="1" xr:uid="{A6B597A8-71C6-4BB3-87A8-3E86AE7167BF}"/>
    <cellStyle name="40% - Accent1 4 2 3 2" xfId="1308" hidden="1" xr:uid="{E2D63471-CD82-45D4-B8D0-C039185D180E}"/>
    <cellStyle name="40% - Accent1 4 2 3 2" xfId="1481" hidden="1" xr:uid="{8E005162-100E-4912-9122-9BF471E8ADB1}"/>
    <cellStyle name="40% - Accent1 4 2 3 2" xfId="1874" hidden="1" xr:uid="{F4B01CC5-E4ED-4671-BDDB-1F82BF8D3F1C}"/>
    <cellStyle name="40% - Accent1 4 2 3 2" xfId="2022" hidden="1" xr:uid="{1C003CB4-737B-44C0-8417-222375D219CD}"/>
    <cellStyle name="40% - Accent1 4 2 3 2" xfId="2360" hidden="1" xr:uid="{15BEF9F4-F277-4940-A43F-222B4AA786D6}"/>
    <cellStyle name="40% - Accent1 4 2 3 2" xfId="2697" hidden="1" xr:uid="{14028A49-2D3D-47F4-8EC3-F4850DBF8AAC}"/>
    <cellStyle name="40% - Accent1 4 2 3 2" xfId="3273" hidden="1" xr:uid="{FA19A99B-973D-48C9-99E6-4A5DABCD7565}"/>
    <cellStyle name="40% - Accent1 4 2 3 2" xfId="3388" hidden="1" xr:uid="{1A343F17-214D-4643-90BA-733E0C09304C}"/>
    <cellStyle name="40% - Accent1 4 2 3 2" xfId="4111" hidden="1" xr:uid="{709CEADB-AEA3-4EFD-92D6-3BCFF1C02003}"/>
    <cellStyle name="40% - Accent1 4 2 3 2" xfId="4284" hidden="1" xr:uid="{B93D9CE2-41F3-4C4E-9757-3EDDADE84D93}"/>
    <cellStyle name="40% - Accent1 4 2 3 2" xfId="4677" hidden="1" xr:uid="{CCAAE99B-155F-49DA-821D-E1C4AA389A79}"/>
    <cellStyle name="40% - Accent1 4 2 3 2" xfId="4825" hidden="1" xr:uid="{381E3EF9-4D4E-42EF-8087-619C88B9D90F}"/>
    <cellStyle name="40% - Accent1 4 2 3 2" xfId="5163" hidden="1" xr:uid="{77E88B5C-05E7-47EC-8706-616D7A32B886}"/>
    <cellStyle name="40% - Accent1 4 2 3 2" xfId="5500" hidden="1" xr:uid="{A9944806-2AE4-46DD-87D9-D3A6D00CCB46}"/>
    <cellStyle name="40% - Accent1 4 2 3 2" xfId="6065" hidden="1" xr:uid="{3784AD81-0BBC-4F99-B088-134170640E4A}"/>
    <cellStyle name="40% - Accent1 4 2 3 2" xfId="6180" hidden="1" xr:uid="{599AA78A-8A96-4409-82FE-CEA46D5F40E9}"/>
    <cellStyle name="40% - Accent1 4 2 3 2" xfId="6903" hidden="1" xr:uid="{C68EB7CD-A659-4FC6-ACF3-FD9885222CDF}"/>
    <cellStyle name="40% - Accent1 4 2 3 2" xfId="7076" hidden="1" xr:uid="{AE2DD7EA-AE69-4793-B1F1-CB3BDD92636D}"/>
    <cellStyle name="40% - Accent1 4 2 3 2" xfId="7469" hidden="1" xr:uid="{E55E7C3A-F633-44CB-BD1C-0D490DE2CC84}"/>
    <cellStyle name="40% - Accent1 4 2 3 2" xfId="7617" hidden="1" xr:uid="{57569DBC-4A31-4DAC-83D6-55814259656D}"/>
    <cellStyle name="40% - Accent1 4 2 3 2" xfId="7955" hidden="1" xr:uid="{29461A7C-9A7D-4908-8755-25108CC21499}"/>
    <cellStyle name="40% - Accent1 4 2 3 2" xfId="8292" hidden="1" xr:uid="{189FAE65-3BBD-4644-B05D-C8FF93F6C110}"/>
    <cellStyle name="40% - Accent1 4 2 4 2" xfId="434" hidden="1" xr:uid="{1986A2F4-A423-4DC8-8A63-523D76756B79}"/>
    <cellStyle name="40% - Accent1 4 2 4 2" xfId="549" hidden="1" xr:uid="{F39FCC15-CC6A-45F4-AF47-63C445513954}"/>
    <cellStyle name="40% - Accent1 4 2 4 2" xfId="1272" hidden="1" xr:uid="{D8C7225F-CA99-4CDA-9AF4-4FFB79EE48EB}"/>
    <cellStyle name="40% - Accent1 4 2 4 2" xfId="1445" hidden="1" xr:uid="{B4586E80-0279-477A-A484-F8C84DF36CE2}"/>
    <cellStyle name="40% - Accent1 4 2 4 2" xfId="1838" hidden="1" xr:uid="{31CD14CB-EA93-407B-B151-E2A773175AA4}"/>
    <cellStyle name="40% - Accent1 4 2 4 2" xfId="1986" hidden="1" xr:uid="{9BAA26FA-CAEA-493D-A925-B181BB438626}"/>
    <cellStyle name="40% - Accent1 4 2 4 2" xfId="2324" hidden="1" xr:uid="{4658BDD1-0702-4EF6-9B48-B00772D0755F}"/>
    <cellStyle name="40% - Accent1 4 2 4 2" xfId="2661" hidden="1" xr:uid="{D6417FBA-BC59-4274-8DDC-BC2EBC616E6B}"/>
    <cellStyle name="40% - Accent1 4 2 4 2" xfId="3237" hidden="1" xr:uid="{887E5B19-3AA4-48D6-9C02-37D742864539}"/>
    <cellStyle name="40% - Accent1 4 2 4 2" xfId="3352" hidden="1" xr:uid="{343B45AB-E6F7-4A38-AA16-8C81627AFE31}"/>
    <cellStyle name="40% - Accent1 4 2 4 2" xfId="4075" hidden="1" xr:uid="{8474E173-C645-47E0-8996-DE0227D58EEA}"/>
    <cellStyle name="40% - Accent1 4 2 4 2" xfId="4248" hidden="1" xr:uid="{4F0563F2-D80C-464C-B0B7-64E87F4220E9}"/>
    <cellStyle name="40% - Accent1 4 2 4 2" xfId="4641" hidden="1" xr:uid="{C0236D39-9209-4BE6-ABEB-15A8D0244467}"/>
    <cellStyle name="40% - Accent1 4 2 4 2" xfId="4789" hidden="1" xr:uid="{7C2881FF-4682-4226-AEEC-D7752E9455DA}"/>
    <cellStyle name="40% - Accent1 4 2 4 2" xfId="5127" hidden="1" xr:uid="{A8DADD91-AC99-4899-AA7E-7EA6665C98FF}"/>
    <cellStyle name="40% - Accent1 4 2 4 2" xfId="5464" hidden="1" xr:uid="{92433B12-B9C6-445F-85B1-3483768735DF}"/>
    <cellStyle name="40% - Accent1 4 2 4 2" xfId="6029" hidden="1" xr:uid="{EA6867BC-D9BE-479E-8226-431ADE66DA9C}"/>
    <cellStyle name="40% - Accent1 4 2 4 2" xfId="6144" hidden="1" xr:uid="{4A98626B-451A-4C15-B797-53D63DDCA7B6}"/>
    <cellStyle name="40% - Accent1 4 2 4 2" xfId="6867" hidden="1" xr:uid="{90A47053-136E-4E36-B4D7-4ED954AC1256}"/>
    <cellStyle name="40% - Accent1 4 2 4 2" xfId="7040" hidden="1" xr:uid="{075FD6EB-C8B6-4EC8-BB78-ADD69C46B0F3}"/>
    <cellStyle name="40% - Accent1 4 2 4 2" xfId="7433" hidden="1" xr:uid="{354642C5-1813-4C52-832C-D0DB7C83B76B}"/>
    <cellStyle name="40% - Accent1 4 2 4 2" xfId="7581" hidden="1" xr:uid="{C02BDC2E-F224-4143-8019-E4EC538BF2CC}"/>
    <cellStyle name="40% - Accent1 4 2 4 2" xfId="7919" hidden="1" xr:uid="{3745BE60-40C7-4E9A-BB03-1BA43BCE7ABB}"/>
    <cellStyle name="40% - Accent1 4 2 4 2" xfId="8256" hidden="1" xr:uid="{F535008F-EB06-4439-AB69-D26D8191972C}"/>
    <cellStyle name="40% - Accent1 4 3 3 2" xfId="433" hidden="1" xr:uid="{BD4BE845-B4DD-481F-B648-018FE63D4945}"/>
    <cellStyle name="40% - Accent1 4 3 3 2" xfId="548" hidden="1" xr:uid="{D81B005A-F58C-4ADD-BAC5-5B2ADC3A79EC}"/>
    <cellStyle name="40% - Accent1 4 3 3 2" xfId="1271" hidden="1" xr:uid="{99A46F61-F15D-42B3-9145-F937287271EC}"/>
    <cellStyle name="40% - Accent1 4 3 3 2" xfId="1444" hidden="1" xr:uid="{4FEEFDF8-8585-4A0A-9184-4E66B469DB21}"/>
    <cellStyle name="40% - Accent1 4 3 3 2" xfId="1837" hidden="1" xr:uid="{9F256EF7-D3C9-4FF0-B6A8-8FA48E42F49A}"/>
    <cellStyle name="40% - Accent1 4 3 3 2" xfId="1985" hidden="1" xr:uid="{76BBE7D6-1DBD-4673-A5EC-6FF1696A0C02}"/>
    <cellStyle name="40% - Accent1 4 3 3 2" xfId="2323" hidden="1" xr:uid="{E770CD25-C4AE-4C1B-B23A-366E73964830}"/>
    <cellStyle name="40% - Accent1 4 3 3 2" xfId="2660" hidden="1" xr:uid="{CD96D2E9-6673-4012-8FA2-0EEC45C097AE}"/>
    <cellStyle name="40% - Accent1 4 3 3 2" xfId="3236" hidden="1" xr:uid="{F774642E-334B-4E7D-BF27-0E5467D1D47B}"/>
    <cellStyle name="40% - Accent1 4 3 3 2" xfId="3351" hidden="1" xr:uid="{138DCDDE-C28B-493C-8B56-4CBDC6710C21}"/>
    <cellStyle name="40% - Accent1 4 3 3 2" xfId="4074" hidden="1" xr:uid="{AB4ADA12-BFFE-4E3B-A3CF-5CA2A99DB380}"/>
    <cellStyle name="40% - Accent1 4 3 3 2" xfId="4247" hidden="1" xr:uid="{1B25FFAB-94C3-46C0-AC70-9345B344DD46}"/>
    <cellStyle name="40% - Accent1 4 3 3 2" xfId="4640" hidden="1" xr:uid="{0F8291D5-A8F5-4316-8E5E-A404F3780B86}"/>
    <cellStyle name="40% - Accent1 4 3 3 2" xfId="4788" hidden="1" xr:uid="{D2BD7494-290B-404D-B473-D288848BEC02}"/>
    <cellStyle name="40% - Accent1 4 3 3 2" xfId="5126" hidden="1" xr:uid="{5815D0C8-781E-42DB-A03A-A7C69684AC4B}"/>
    <cellStyle name="40% - Accent1 4 3 3 2" xfId="5463" hidden="1" xr:uid="{4475305E-F7D6-4C6F-86A6-802B325C3347}"/>
    <cellStyle name="40% - Accent1 4 3 3 2" xfId="6028" hidden="1" xr:uid="{48F5085F-6096-4A16-850A-9EFF8F97C02E}"/>
    <cellStyle name="40% - Accent1 4 3 3 2" xfId="6143" hidden="1" xr:uid="{900528CD-564B-48CE-932B-DAB3C90F705C}"/>
    <cellStyle name="40% - Accent1 4 3 3 2" xfId="6866" hidden="1" xr:uid="{1AA446C4-234A-4C91-A13F-866D9DF2B64B}"/>
    <cellStyle name="40% - Accent1 4 3 3 2" xfId="7039" hidden="1" xr:uid="{69CC77AE-71ED-4901-A4F1-C9D9327CDEA2}"/>
    <cellStyle name="40% - Accent1 4 3 3 2" xfId="7432" hidden="1" xr:uid="{C9A01B7C-7B13-47F4-B72E-B6E353F0DC84}"/>
    <cellStyle name="40% - Accent1 4 3 3 2" xfId="7580" hidden="1" xr:uid="{F9DE1040-DF45-4EB5-AF81-8C7429576957}"/>
    <cellStyle name="40% - Accent1 4 3 3 2" xfId="7918" hidden="1" xr:uid="{4204E2FF-4101-4E14-8D90-B19B8A1CDD7B}"/>
    <cellStyle name="40% - Accent1 4 3 3 2" xfId="8255" hidden="1" xr:uid="{276C7DC6-5F31-48E6-9A46-6ECE23BD9EEE}"/>
    <cellStyle name="40% - Accent1 5 2" xfId="397" hidden="1" xr:uid="{29879855-7CDC-450A-A430-36E3921E062D}"/>
    <cellStyle name="40% - Accent1 5 2" xfId="512" hidden="1" xr:uid="{168BDB14-AC6D-49F4-9DAA-B24063A96591}"/>
    <cellStyle name="40% - Accent1 5 2" xfId="1235" hidden="1" xr:uid="{9932F34A-C84B-40C5-95A8-2DF907A28DFA}"/>
    <cellStyle name="40% - Accent1 5 2" xfId="1408" hidden="1" xr:uid="{AFF44784-A819-4AC6-A847-C3CD7967529E}"/>
    <cellStyle name="40% - Accent1 5 2" xfId="1801" hidden="1" xr:uid="{73D7EE1B-8F94-499F-8DED-9F90E8D332CB}"/>
    <cellStyle name="40% - Accent1 5 2" xfId="1949" hidden="1" xr:uid="{DE36D8F2-B0F9-48C2-8CBE-34502FAE49F9}"/>
    <cellStyle name="40% - Accent1 5 2" xfId="2287" hidden="1" xr:uid="{8AA1DCAE-5A4B-44FE-AED3-DEE3520E2384}"/>
    <cellStyle name="40% - Accent1 5 2" xfId="2624" hidden="1" xr:uid="{8DD91084-0E11-4795-9FE4-F2542CB0398E}"/>
    <cellStyle name="40% - Accent1 5 2" xfId="3200" hidden="1" xr:uid="{BAE2042C-4E87-4CA4-AE67-3ED264777D82}"/>
    <cellStyle name="40% - Accent1 5 2" xfId="3315" hidden="1" xr:uid="{5C32115E-2BED-4529-92B3-1D01D16895E1}"/>
    <cellStyle name="40% - Accent1 5 2" xfId="4038" hidden="1" xr:uid="{46603FEE-EC08-4B4B-8008-7054EDFB3F79}"/>
    <cellStyle name="40% - Accent1 5 2" xfId="4211" hidden="1" xr:uid="{9AA42603-FC41-46F8-B229-0B0570247EF3}"/>
    <cellStyle name="40% - Accent1 5 2" xfId="4604" hidden="1" xr:uid="{62DA62A2-E972-45BA-BB03-3BE6017E7674}"/>
    <cellStyle name="40% - Accent1 5 2" xfId="4752" hidden="1" xr:uid="{D7A6DB7B-6A19-42E9-8CE0-60A94A3690B1}"/>
    <cellStyle name="40% - Accent1 5 2" xfId="5090" hidden="1" xr:uid="{C639FF76-7EF4-41F5-8DC1-D60D8A676A1A}"/>
    <cellStyle name="40% - Accent1 5 2" xfId="5427" hidden="1" xr:uid="{B98C5E6C-E7BD-4882-A25A-E391E6FA5147}"/>
    <cellStyle name="40% - Accent1 5 2" xfId="5992" hidden="1" xr:uid="{3232A6A5-3A03-461E-8317-49782634740F}"/>
    <cellStyle name="40% - Accent1 5 2" xfId="6107" hidden="1" xr:uid="{C15322B8-9FDC-4541-91BA-E8BA893D437C}"/>
    <cellStyle name="40% - Accent1 5 2" xfId="6830" hidden="1" xr:uid="{BC7F83E6-3A99-405D-AE03-3107FF0F8910}"/>
    <cellStyle name="40% - Accent1 5 2" xfId="7003" hidden="1" xr:uid="{FA4E1BAC-C5A6-46E4-807C-8658D77BE462}"/>
    <cellStyle name="40% - Accent1 5 2" xfId="7396" hidden="1" xr:uid="{8254E246-0829-4FA3-97DF-B8A40A8C4D5F}"/>
    <cellStyle name="40% - Accent1 5 2" xfId="7544" hidden="1" xr:uid="{E849620E-1753-4DEC-A9F4-C4F37310AF05}"/>
    <cellStyle name="40% - Accent1 5 2" xfId="7882" hidden="1" xr:uid="{0359F056-D262-4749-9E72-D5EF294586B7}"/>
    <cellStyle name="40% - Accent1 5 2" xfId="8219" hidden="1" xr:uid="{3F19FDB2-E1D1-4090-8A68-356AF490E227}"/>
    <cellStyle name="40% - Accent1 7" xfId="74" hidden="1" xr:uid="{5F529A99-E1CB-48C6-AADF-346EBCDC5A1F}"/>
    <cellStyle name="40% - Accent1 7" xfId="86" hidden="1" xr:uid="{A152DFE6-F78F-4066-826C-18D3F00706E0}"/>
    <cellStyle name="40% - Accent1 7" xfId="214" hidden="1" xr:uid="{F20D19F1-E2D1-44E1-9678-DB5050CE0A11}"/>
    <cellStyle name="40% - Accent1 7" xfId="305" hidden="1" xr:uid="{5E77EC7E-CA97-4B6D-B0AD-A37AC6F085B1}"/>
    <cellStyle name="40% - Accent1 7" xfId="889" hidden="1" xr:uid="{3733818C-27AD-4EF0-A2A3-FDF141EA6F8A}"/>
    <cellStyle name="40% - Accent1 7" xfId="953" hidden="1" xr:uid="{0706A44E-ED40-4B98-88B1-F527826B4841}"/>
    <cellStyle name="40% - Accent1 7" xfId="1044" hidden="1" xr:uid="{26F54BC4-735D-4523-9F28-65485900F749}"/>
    <cellStyle name="40% - Accent1 7" xfId="795" hidden="1" xr:uid="{200A0821-630B-45A4-AAFB-9897E5FA245F}"/>
    <cellStyle name="40% - Accent1 7" xfId="669" hidden="1" xr:uid="{389401A7-A30D-48E2-9A1B-427823DAED21}"/>
    <cellStyle name="40% - Accent1 7" xfId="704" hidden="1" xr:uid="{D5307FA5-4515-45CB-B8A1-249181CBB4A0}"/>
    <cellStyle name="40% - Accent1 7" xfId="1146" hidden="1" xr:uid="{5C7462ED-8130-44DC-AF8B-5AEDD4BA4F82}"/>
    <cellStyle name="40% - Accent1 7" xfId="1548" hidden="1" xr:uid="{FACBD7CC-E479-4A60-B2E2-F8275DDC9FAB}"/>
    <cellStyle name="40% - Accent1 7" xfId="1639" hidden="1" xr:uid="{4D80F409-538C-446F-B075-64100DE23F85}"/>
    <cellStyle name="40% - Accent1 7" xfId="1141" hidden="1" xr:uid="{0D51BA51-5328-46F5-AC23-8F05B84ACD3C}"/>
    <cellStyle name="40% - Accent1 7" xfId="1209" hidden="1" xr:uid="{15805D68-31E9-4EB7-9ACC-1127192F266E}"/>
    <cellStyle name="40% - Accent1 7" xfId="633" hidden="1" xr:uid="{DFCC47F5-FE1E-4335-9B2C-678A3628931B}"/>
    <cellStyle name="40% - Accent1 7" xfId="1734" hidden="1" xr:uid="{42F401E5-50B7-46F9-9A5D-200018E84C7D}"/>
    <cellStyle name="40% - Accent1 7" xfId="2080" hidden="1" xr:uid="{793F000F-5D74-473F-AE9D-D49E4E80D249}"/>
    <cellStyle name="40% - Accent1 7" xfId="2171" hidden="1" xr:uid="{7647DD2E-3B9E-4E00-973C-0944CB6884F0}"/>
    <cellStyle name="40% - Accent1 7" xfId="814" hidden="1" xr:uid="{A74ABFA6-2000-4279-803D-B1AC011ECCC0}"/>
    <cellStyle name="40% - Accent1 7" xfId="2417" hidden="1" xr:uid="{8819F888-BF61-4236-AF20-2C699CFE0D17}"/>
    <cellStyle name="40% - Accent1 7" xfId="2508" hidden="1" xr:uid="{5F642091-9722-4E47-B7B3-B22AACF52E21}"/>
    <cellStyle name="40% - Accent1 7" xfId="1372" hidden="1" xr:uid="{4B1FED2E-C237-48D2-90BD-18495D2E5F18}"/>
    <cellStyle name="40% - Accent1 7" xfId="2754" hidden="1" xr:uid="{FE19727C-56F2-4A9C-9C22-94AB6C7E060A}"/>
    <cellStyle name="40% - Accent1 7" xfId="2877" hidden="1" xr:uid="{142D706D-E87D-430E-B7AD-616725757815}"/>
    <cellStyle name="40% - Accent1 7" xfId="2889" hidden="1" xr:uid="{2B326DAD-8C62-43B8-B4C9-EE6A55A63569}"/>
    <cellStyle name="40% - Accent1 7" xfId="3017" hidden="1" xr:uid="{1F2AD8DC-80BF-49C9-BBFC-63BF164EB465}"/>
    <cellStyle name="40% - Accent1 7" xfId="3108" hidden="1" xr:uid="{0CCB0CD1-42EE-41E0-8FDD-2A5E699F1CAC}"/>
    <cellStyle name="40% - Accent1 7" xfId="3692" hidden="1" xr:uid="{3150C7FD-7B7E-493B-8831-4B7A907CE5BC}"/>
    <cellStyle name="40% - Accent1 7" xfId="3756" hidden="1" xr:uid="{D7928E30-030A-4763-801B-8FCE41330FE9}"/>
    <cellStyle name="40% - Accent1 7" xfId="3847" hidden="1" xr:uid="{B991D05E-A416-4092-AE09-BCED0315F40D}"/>
    <cellStyle name="40% - Accent1 7" xfId="3598" hidden="1" xr:uid="{E8432334-0887-42A3-85AA-2063F540BF20}"/>
    <cellStyle name="40% - Accent1 7" xfId="3472" hidden="1" xr:uid="{6B8BB7C6-903E-4397-8D71-A50E5DDFB144}"/>
    <cellStyle name="40% - Accent1 7" xfId="3507" hidden="1" xr:uid="{C064B1F9-33E7-4948-905C-24467C380BD9}"/>
    <cellStyle name="40% - Accent1 7" xfId="3949" hidden="1" xr:uid="{22DD4A37-8848-4A72-90A6-856AD7EB9564}"/>
    <cellStyle name="40% - Accent1 7" xfId="4351" hidden="1" xr:uid="{DE5AA43E-6005-4452-A5AB-183DFDC3B7E5}"/>
    <cellStyle name="40% - Accent1 7" xfId="4442" hidden="1" xr:uid="{23A5AB95-A81D-482A-AC41-8BE15BFB5130}"/>
    <cellStyle name="40% - Accent1 7" xfId="3944" hidden="1" xr:uid="{36AE4E91-5772-4F28-BBC5-3C0B5EBCF9CF}"/>
    <cellStyle name="40% - Accent1 7" xfId="4012" hidden="1" xr:uid="{F8C6219D-77F8-4CAA-B96C-8C8B85710E4D}"/>
    <cellStyle name="40% - Accent1 7" xfId="3436" hidden="1" xr:uid="{DEB51CCC-7504-418E-9ADA-EC9050EA8F32}"/>
    <cellStyle name="40% - Accent1 7" xfId="4537" hidden="1" xr:uid="{C7395AC4-108A-4E13-ACC0-6484C5096C45}"/>
    <cellStyle name="40% - Accent1 7" xfId="4883" hidden="1" xr:uid="{4E2D6EF9-8DAE-4516-B578-8C2B429E4A78}"/>
    <cellStyle name="40% - Accent1 7" xfId="4974" hidden="1" xr:uid="{F8DE9918-BB2A-44B6-ABF1-2B5CA66FFEE4}"/>
    <cellStyle name="40% - Accent1 7" xfId="3617" hidden="1" xr:uid="{DAD57F30-0DF2-4228-B7A7-E918AF7541D2}"/>
    <cellStyle name="40% - Accent1 7" xfId="5220" hidden="1" xr:uid="{0C43FCDC-CB47-40C6-BA2E-E56DA91A949E}"/>
    <cellStyle name="40% - Accent1 7" xfId="5311" hidden="1" xr:uid="{8420DA0C-370F-4AD9-8562-E863A117BF1E}"/>
    <cellStyle name="40% - Accent1 7" xfId="4175" hidden="1" xr:uid="{07A40B21-E8FD-45DB-9856-7204067B13B1}"/>
    <cellStyle name="40% - Accent1 7" xfId="5557" hidden="1" xr:uid="{8DBF52ED-31ED-410D-91B0-D090F15E4FFF}"/>
    <cellStyle name="40% - Accent1 7" xfId="5669" hidden="1" xr:uid="{DE919329-764B-426C-9C08-41DA0CCAC882}"/>
    <cellStyle name="40% - Accent1 7" xfId="5681" hidden="1" xr:uid="{EC70D6B4-A323-4F2F-BDDF-38E2D381FD82}"/>
    <cellStyle name="40% - Accent1 7" xfId="5809" hidden="1" xr:uid="{78DFAFF5-AD29-403D-B614-D88CC683BE56}"/>
    <cellStyle name="40% - Accent1 7" xfId="5900" hidden="1" xr:uid="{B635C7E0-E511-4F60-8F55-1FCA0E7B0B6D}"/>
    <cellStyle name="40% - Accent1 7" xfId="6484" hidden="1" xr:uid="{F2C764DA-E47C-4A36-B76D-41E99EFE3809}"/>
    <cellStyle name="40% - Accent1 7" xfId="6548" hidden="1" xr:uid="{522808FB-BB35-4696-9267-90A5E1C878F2}"/>
    <cellStyle name="40% - Accent1 7" xfId="6639" hidden="1" xr:uid="{A69F3DF6-A90A-4475-B617-DCB2EC2491FD}"/>
    <cellStyle name="40% - Accent1 7" xfId="6390" hidden="1" xr:uid="{F0FCEDB5-8E7B-4032-959C-1CF4C91A321C}"/>
    <cellStyle name="40% - Accent1 7" xfId="6264" hidden="1" xr:uid="{A12DC45E-0B44-4F3B-BB8F-66D4B7A837AC}"/>
    <cellStyle name="40% - Accent1 7" xfId="6299" hidden="1" xr:uid="{B6BE7E5F-F128-42F0-8A8A-DCF3068CF4FC}"/>
    <cellStyle name="40% - Accent1 7" xfId="6741" hidden="1" xr:uid="{0D5CD4FB-DC40-467F-839B-7FF7D438AA47}"/>
    <cellStyle name="40% - Accent1 7" xfId="7143" hidden="1" xr:uid="{937BFB01-FF24-45D6-BD90-C831A2559812}"/>
    <cellStyle name="40% - Accent1 7" xfId="7234" hidden="1" xr:uid="{86378F7A-4CBB-4574-9159-0A8AB4930AD0}"/>
    <cellStyle name="40% - Accent1 7" xfId="6736" hidden="1" xr:uid="{06DF625C-992C-4742-AD7B-A6E03D540EB8}"/>
    <cellStyle name="40% - Accent1 7" xfId="6804" hidden="1" xr:uid="{B5D33BD2-D721-4996-B09B-6DDA99F14917}"/>
    <cellStyle name="40% - Accent1 7" xfId="6228" hidden="1" xr:uid="{000683A2-FAB3-41B9-9455-10B0C371B39F}"/>
    <cellStyle name="40% - Accent1 7" xfId="7329" hidden="1" xr:uid="{A6AF1D67-ED6C-4657-9A6A-11CABD845B38}"/>
    <cellStyle name="40% - Accent1 7" xfId="7675" hidden="1" xr:uid="{41690C10-055D-43DD-A12A-DF5DD5EC6848}"/>
    <cellStyle name="40% - Accent1 7" xfId="7766" hidden="1" xr:uid="{2EDAFF1A-4402-443F-9CEA-E123F9FDB4E0}"/>
    <cellStyle name="40% - Accent1 7" xfId="6409" hidden="1" xr:uid="{1B0E33F5-64BD-430B-86F8-10309D1DC742}"/>
    <cellStyle name="40% - Accent1 7" xfId="8012" hidden="1" xr:uid="{7D586644-FFBC-4273-8EC6-515388869D44}"/>
    <cellStyle name="40% - Accent1 7" xfId="8103" hidden="1" xr:uid="{9DA0D723-5BEA-4975-8E04-8853B6B1618E}"/>
    <cellStyle name="40% - Accent1 7" xfId="6967" hidden="1" xr:uid="{A4B8DEBC-A5A7-4C42-AE9B-9C05FB675D46}"/>
    <cellStyle name="40% - Accent1 7" xfId="8349" hidden="1" xr:uid="{E45789DD-FD38-4A48-BE6D-5171C0D2E8E9}"/>
    <cellStyle name="40% - Accent1 8" xfId="90" hidden="1" xr:uid="{83ABB099-0700-4017-B607-236250F6B7A9}"/>
    <cellStyle name="40% - Accent1 8" xfId="164" hidden="1" xr:uid="{EA082025-F1FF-4ADD-A01F-9DD11C3157EE}"/>
    <cellStyle name="40% - Accent1 8" xfId="242" hidden="1" xr:uid="{33D89CF4-E40C-46B1-8B66-BB31486E40A7}"/>
    <cellStyle name="40% - Accent1 8" xfId="320" hidden="1" xr:uid="{86A2BB5D-46FB-42FD-8077-5722BBD455EF}"/>
    <cellStyle name="40% - Accent1 8" xfId="902" hidden="1" xr:uid="{93496D7C-1196-462D-828F-A9F78CA2E747}"/>
    <cellStyle name="40% - Accent1 8" xfId="981" hidden="1" xr:uid="{538C5BC5-0D22-43A6-BB24-AB5A42D60AFB}"/>
    <cellStyle name="40% - Accent1 8" xfId="1060" hidden="1" xr:uid="{035EFF1A-875E-4824-BDF9-4E2A152FD61E}"/>
    <cellStyle name="40% - Accent1 8" xfId="742" hidden="1" xr:uid="{652849E9-6E99-4B88-B4BF-BE6CB59AD512}"/>
    <cellStyle name="40% - Accent1 8" xfId="1190" hidden="1" xr:uid="{A7AB8696-E2D8-41E5-8923-BC1371E6680B}"/>
    <cellStyle name="40% - Accent1 8" xfId="711" hidden="1" xr:uid="{57EB6EAA-A15A-49D6-AFB5-C2511DE3EE0C}"/>
    <cellStyle name="40% - Accent1 8" xfId="727" hidden="1" xr:uid="{9C020E07-97A3-4EF3-9CD1-47E0AA062218}"/>
    <cellStyle name="40% - Accent1 8" xfId="1576" hidden="1" xr:uid="{73A0F1B9-2224-4031-B3E4-E631EA983E76}"/>
    <cellStyle name="40% - Accent1 8" xfId="1654" hidden="1" xr:uid="{6EF18577-1458-4B2F-B62E-05B5FFAED4DC}"/>
    <cellStyle name="40% - Accent1 8" xfId="805" hidden="1" xr:uid="{1B56F9AA-B977-43AC-97A8-8E702E233D98}"/>
    <cellStyle name="40% - Accent1 8" xfId="1763" hidden="1" xr:uid="{013F6B3F-3FB2-4A3E-9741-E06FEEC7E89C}"/>
    <cellStyle name="40% - Accent1 8" xfId="819" hidden="1" xr:uid="{69B4C91B-BDE5-4C46-88D0-4FCA2AAFA5EA}"/>
    <cellStyle name="40% - Accent1 8" xfId="871" hidden="1" xr:uid="{33347242-6E4E-44BF-A43E-662E93430FD0}"/>
    <cellStyle name="40% - Accent1 8" xfId="2108" hidden="1" xr:uid="{528DFC49-81CD-4985-8C88-8DD61D1106FA}"/>
    <cellStyle name="40% - Accent1 8" xfId="2186" hidden="1" xr:uid="{D17F1164-5798-47EC-9EEB-9CCD93168B81}"/>
    <cellStyle name="40% - Accent1 8" xfId="739" hidden="1" xr:uid="{6A9B0164-9827-4FD3-B3A5-86BCB749914C}"/>
    <cellStyle name="40% - Accent1 8" xfId="2445" hidden="1" xr:uid="{9BC3EFCC-B0AE-4B3B-A711-320B29F1B327}"/>
    <cellStyle name="40% - Accent1 8" xfId="2523" hidden="1" xr:uid="{22C7AD33-ECD6-457C-9538-B13085D3EB60}"/>
    <cellStyle name="40% - Accent1 8" xfId="2035" hidden="1" xr:uid="{027C1498-C114-4BA6-BA42-AB1CBABA45EE}"/>
    <cellStyle name="40% - Accent1 8" xfId="2782" hidden="1" xr:uid="{09F4DEDC-F4E3-4363-9ACD-F6B3B2AA8CC1}"/>
    <cellStyle name="40% - Accent1 8" xfId="2893" hidden="1" xr:uid="{C51F2670-3C8C-41CE-949C-0C1BBA481DC6}"/>
    <cellStyle name="40% - Accent1 8" xfId="2967" hidden="1" xr:uid="{A047BA30-245B-4F57-8271-99B53785E681}"/>
    <cellStyle name="40% - Accent1 8" xfId="3045" hidden="1" xr:uid="{BAC403D5-BB1D-4B8D-BFE1-0A17D527BFE3}"/>
    <cellStyle name="40% - Accent1 8" xfId="3123" hidden="1" xr:uid="{2C5CE239-EF1A-4894-8306-94F786CEAF7F}"/>
    <cellStyle name="40% - Accent1 8" xfId="3705" hidden="1" xr:uid="{1058DE3D-60C6-42EB-8322-3142B9D2AE33}"/>
    <cellStyle name="40% - Accent1 8" xfId="3784" hidden="1" xr:uid="{37E7AFD7-1A21-4519-A983-5E79D7116800}"/>
    <cellStyle name="40% - Accent1 8" xfId="3863" hidden="1" xr:uid="{82F13BBB-515D-4F72-BC93-466779A8E4E7}"/>
    <cellStyle name="40% - Accent1 8" xfId="3545" hidden="1" xr:uid="{FFD34038-544A-4135-A979-1E15DAF8E730}"/>
    <cellStyle name="40% - Accent1 8" xfId="3993" hidden="1" xr:uid="{5E112D7C-9C9D-41C2-B36E-C9159957D085}"/>
    <cellStyle name="40% - Accent1 8" xfId="3514" hidden="1" xr:uid="{9E4504CD-6F2B-401C-9786-7FEBA6CE5B22}"/>
    <cellStyle name="40% - Accent1 8" xfId="3530" hidden="1" xr:uid="{3A0088B8-4C03-4430-A5F4-DAA051197E4C}"/>
    <cellStyle name="40% - Accent1 8" xfId="4379" hidden="1" xr:uid="{F4B482E1-641D-4EC4-AD61-344349A7E267}"/>
    <cellStyle name="40% - Accent1 8" xfId="4457" hidden="1" xr:uid="{499BF8FF-40A9-4E5A-9680-BEC850D736BA}"/>
    <cellStyle name="40% - Accent1 8" xfId="3608" hidden="1" xr:uid="{7A8804D5-4C70-409C-9138-46667FEF1D6A}"/>
    <cellStyle name="40% - Accent1 8" xfId="4566" hidden="1" xr:uid="{FEBAA319-0BD3-453B-A3EA-9C2CF2D1B1AB}"/>
    <cellStyle name="40% - Accent1 8" xfId="3622" hidden="1" xr:uid="{6ECBE54C-F91C-4F10-AE00-D8531DB5A672}"/>
    <cellStyle name="40% - Accent1 8" xfId="3674" hidden="1" xr:uid="{7AD67206-2819-441F-A6DC-35D67099FF80}"/>
    <cellStyle name="40% - Accent1 8" xfId="4911" hidden="1" xr:uid="{9797560E-6C95-4BCF-ADAB-24CDD043D5F9}"/>
    <cellStyle name="40% - Accent1 8" xfId="4989" hidden="1" xr:uid="{DF75F717-1C0B-4A3A-B9E3-D6B45BEB5EAE}"/>
    <cellStyle name="40% - Accent1 8" xfId="3542" hidden="1" xr:uid="{A8060ACA-93A2-430E-A6A9-3E8A413D6A1E}"/>
    <cellStyle name="40% - Accent1 8" xfId="5248" hidden="1" xr:uid="{4D9C7B92-625D-48D1-B497-7E53C6B73CAC}"/>
    <cellStyle name="40% - Accent1 8" xfId="5326" hidden="1" xr:uid="{FF96C4A5-1050-49B7-AF4A-2047D20B4FD5}"/>
    <cellStyle name="40% - Accent1 8" xfId="4838" hidden="1" xr:uid="{45E8490B-992A-4B55-96E1-B158AF12CBFD}"/>
    <cellStyle name="40% - Accent1 8" xfId="5585" hidden="1" xr:uid="{63F818C9-C2B3-4877-A9D1-A8F1DA198977}"/>
    <cellStyle name="40% - Accent1 8" xfId="5685" hidden="1" xr:uid="{AF1D600A-55AF-4CDD-A9C3-F860FD7E7680}"/>
    <cellStyle name="40% - Accent1 8" xfId="5759" hidden="1" xr:uid="{FF7873CA-0AF6-49CC-88A9-5E7FBCD27479}"/>
    <cellStyle name="40% - Accent1 8" xfId="5837" hidden="1" xr:uid="{9A578D80-3753-41EA-B7A6-A52F0AD1F4B0}"/>
    <cellStyle name="40% - Accent1 8" xfId="5915" hidden="1" xr:uid="{ED366816-067F-4F15-B43A-1BAA1E0D57EE}"/>
    <cellStyle name="40% - Accent1 8" xfId="6497" hidden="1" xr:uid="{B82AF5DF-469A-4DC2-B73B-9F659A8A7516}"/>
    <cellStyle name="40% - Accent1 8" xfId="6576" hidden="1" xr:uid="{71B2DFD4-78E2-4F41-B430-E6B91B5E689A}"/>
    <cellStyle name="40% - Accent1 8" xfId="6655" hidden="1" xr:uid="{8EB18ADD-97BC-4FB3-B71E-EB7E9D9E1EC6}"/>
    <cellStyle name="40% - Accent1 8" xfId="6337" hidden="1" xr:uid="{20C600ED-BA2C-4303-9629-C5D758E47BAC}"/>
    <cellStyle name="40% - Accent1 8" xfId="6785" hidden="1" xr:uid="{A1B1F707-593B-49E0-BD54-553629EA4013}"/>
    <cellStyle name="40% - Accent1 8" xfId="6306" hidden="1" xr:uid="{B229F91C-FD5D-45BB-B3C2-9CC408876B88}"/>
    <cellStyle name="40% - Accent1 8" xfId="6322" hidden="1" xr:uid="{28AE4933-12AF-4544-BA7B-D8ADA7DEA477}"/>
    <cellStyle name="40% - Accent1 8" xfId="7171" hidden="1" xr:uid="{351E8C64-5FAB-47F9-A996-6DF3EDD85812}"/>
    <cellStyle name="40% - Accent1 8" xfId="7249" hidden="1" xr:uid="{BD8B4F11-A495-4774-ABC0-F1C713F6BD42}"/>
    <cellStyle name="40% - Accent1 8" xfId="6400" hidden="1" xr:uid="{940382BE-F49C-4571-8AD1-DB2F997BEBC5}"/>
    <cellStyle name="40% - Accent1 8" xfId="7358" hidden="1" xr:uid="{CFB0F4F3-3D66-4B22-9575-69830547BC74}"/>
    <cellStyle name="40% - Accent1 8" xfId="6414" hidden="1" xr:uid="{BFA23D41-74B0-4B2A-AF26-27CACB1A0A19}"/>
    <cellStyle name="40% - Accent1 8" xfId="6466" hidden="1" xr:uid="{CC3EED2B-4D65-42D7-8095-332473D8B9D9}"/>
    <cellStyle name="40% - Accent1 8" xfId="7703" hidden="1" xr:uid="{97DD2231-AECB-44CC-8EB1-00925F34CAF3}"/>
    <cellStyle name="40% - Accent1 8" xfId="7781" hidden="1" xr:uid="{6C7B2A56-67E0-4A47-AFBA-D49D5C63D325}"/>
    <cellStyle name="40% - Accent1 8" xfId="6334" hidden="1" xr:uid="{7D192836-AB93-44D4-BD8E-7340A38987F2}"/>
    <cellStyle name="40% - Accent1 8" xfId="8040" hidden="1" xr:uid="{D3F9E15C-32AA-40C3-A35B-BFA1E84C5988}"/>
    <cellStyle name="40% - Accent1 8" xfId="8118" hidden="1" xr:uid="{BADF95DA-AF25-483D-B9BF-BB894574BA69}"/>
    <cellStyle name="40% - Accent1 8" xfId="7630" hidden="1" xr:uid="{23E731E9-431A-4CD5-B114-BC21E8FA76BE}"/>
    <cellStyle name="40% - Accent1 8" xfId="8377" hidden="1" xr:uid="{96FC17BA-80AE-4856-8306-D5C7EB35F028}"/>
    <cellStyle name="40% - Accent1 9" xfId="103" hidden="1" xr:uid="{A994C954-DC62-4169-B2FE-DE6DD262472C}"/>
    <cellStyle name="40% - Accent1 9" xfId="177" hidden="1" xr:uid="{2A1EC247-0378-413A-99D5-6CD19965B443}"/>
    <cellStyle name="40% - Accent1 9" xfId="253" hidden="1" xr:uid="{79C3AB8C-1841-482F-AA9D-B0898877EAB4}"/>
    <cellStyle name="40% - Accent1 9" xfId="331" hidden="1" xr:uid="{38C99B47-B4EC-4654-8A0A-510FD986C209}"/>
    <cellStyle name="40% - Accent1 9" xfId="916" hidden="1" xr:uid="{74C8D961-7C8D-42AE-9074-5A56E4F31845}"/>
    <cellStyle name="40% - Accent1 9" xfId="992" hidden="1" xr:uid="{51B38500-E209-4E66-B870-3CDB00341DB1}"/>
    <cellStyle name="40% - Accent1 9" xfId="1071" hidden="1" xr:uid="{507E3482-EB66-4408-9319-A7E5F121F6C9}"/>
    <cellStyle name="40% - Accent1 9" xfId="1343" hidden="1" xr:uid="{12A3457A-5B9C-4F09-991E-EC9354C72B37}"/>
    <cellStyle name="40% - Accent1 9" xfId="735" hidden="1" xr:uid="{39F647C7-5725-4B61-BDC1-C354CE48B6BB}"/>
    <cellStyle name="40% - Accent1 9" xfId="752" hidden="1" xr:uid="{9E04DC39-14B3-44E9-A404-D69BB4FAD329}"/>
    <cellStyle name="40% - Accent1 9" xfId="1511" hidden="1" xr:uid="{639E669E-617D-4262-94D7-242B9D3827B2}"/>
    <cellStyle name="40% - Accent1 9" xfId="1587" hidden="1" xr:uid="{550B0290-5183-40AF-809A-F875BE72D7D5}"/>
    <cellStyle name="40% - Accent1 9" xfId="1665" hidden="1" xr:uid="{390FF526-AA4E-4C15-8F6E-F1733524EB12}"/>
    <cellStyle name="40% - Accent1 9" xfId="1901" hidden="1" xr:uid="{2664F060-F498-4F1C-A3BE-4B9A9C2D7879}"/>
    <cellStyle name="40% - Accent1 9" xfId="678" hidden="1" xr:uid="{E4A9B822-2CBC-453D-9971-FF479E39BBFD}"/>
    <cellStyle name="40% - Accent1 9" xfId="660" hidden="1" xr:uid="{88A8A233-83B0-4CCB-9AD5-D415CD6DE09B}"/>
    <cellStyle name="40% - Accent1 9" xfId="2043" hidden="1" xr:uid="{FCE5AD45-CD1A-4B6F-9BC5-4B25F0C8593E}"/>
    <cellStyle name="40% - Accent1 9" xfId="2119" hidden="1" xr:uid="{ADB180A1-7BF2-40E5-A5C7-BFD4BF22DF93}"/>
    <cellStyle name="40% - Accent1 9" xfId="2197" hidden="1" xr:uid="{ABD66665-0BC0-45CE-AD20-CE35EB78EBD1}"/>
    <cellStyle name="40% - Accent1 9" xfId="2380" hidden="1" xr:uid="{8D1575E5-DDC2-40F6-A493-D42F91981032}"/>
    <cellStyle name="40% - Accent1 9" xfId="2456" hidden="1" xr:uid="{F0723A08-6123-4DB8-A183-E9D293F5D150}"/>
    <cellStyle name="40% - Accent1 9" xfId="2534" hidden="1" xr:uid="{80E2C6DB-75B8-45D0-AF2F-AAF9F29CA147}"/>
    <cellStyle name="40% - Accent1 9" xfId="2717" hidden="1" xr:uid="{580DBC79-DB26-409C-8190-651AA102EF31}"/>
    <cellStyle name="40% - Accent1 9" xfId="2793" hidden="1" xr:uid="{171CCE61-9F0C-4654-99CE-93EAD2CC4ADC}"/>
    <cellStyle name="40% - Accent1 9" xfId="2906" hidden="1" xr:uid="{1934B960-74E7-497F-B11B-D4F55DD564A4}"/>
    <cellStyle name="40% - Accent1 9" xfId="2980" hidden="1" xr:uid="{08B2CE50-3E3D-4284-A0E6-9910ED7E6738}"/>
    <cellStyle name="40% - Accent1 9" xfId="3056" hidden="1" xr:uid="{6699C5A9-091D-4E77-81C0-5F073D6DA521}"/>
    <cellStyle name="40% - Accent1 9" xfId="3134" hidden="1" xr:uid="{1F482CC1-E201-47D9-9681-BD5137ACCED9}"/>
    <cellStyle name="40% - Accent1 9" xfId="3719" hidden="1" xr:uid="{72F756A8-89F2-4E22-B3E5-5049576012FB}"/>
    <cellStyle name="40% - Accent1 9" xfId="3795" hidden="1" xr:uid="{2DD4A446-F1A6-4251-BAD1-3BBFA0AA32DF}"/>
    <cellStyle name="40% - Accent1 9" xfId="3874" hidden="1" xr:uid="{7C449A8E-7D1A-4928-BC22-EE79FA69754F}"/>
    <cellStyle name="40% - Accent1 9" xfId="4146" hidden="1" xr:uid="{33E2A065-EDFC-4A72-B8E9-9F69AAAC4A08}"/>
    <cellStyle name="40% - Accent1 9" xfId="3538" hidden="1" xr:uid="{992AC00D-57C1-44BE-80C1-78E6908C656B}"/>
    <cellStyle name="40% - Accent1 9" xfId="3555" hidden="1" xr:uid="{B2B21FF9-6C8A-4A23-A99A-C72009D45E6A}"/>
    <cellStyle name="40% - Accent1 9" xfId="4314" hidden="1" xr:uid="{2F0A238B-1374-45B6-9021-1137DFAEC699}"/>
    <cellStyle name="40% - Accent1 9" xfId="4390" hidden="1" xr:uid="{5713C498-BEB3-451A-A9D2-1D02F3523F46}"/>
    <cellStyle name="40% - Accent1 9" xfId="4468" hidden="1" xr:uid="{DE7AA098-C6DE-4E5F-8C3F-80FE2427299F}"/>
    <cellStyle name="40% - Accent1 9" xfId="4704" hidden="1" xr:uid="{27E506B7-F99F-4795-9396-D68CD3DAE53D}"/>
    <cellStyle name="40% - Accent1 9" xfId="3481" hidden="1" xr:uid="{C4ED0864-F878-486D-8250-A25A8D619FF5}"/>
    <cellStyle name="40% - Accent1 9" xfId="3463" hidden="1" xr:uid="{CD35FCFC-6B76-4CBA-9FF8-2A2C95039C01}"/>
    <cellStyle name="40% - Accent1 9" xfId="4846" hidden="1" xr:uid="{B599FCAF-561A-4CF3-9B42-864A36B4ECFF}"/>
    <cellStyle name="40% - Accent1 9" xfId="4922" hidden="1" xr:uid="{E8F11FC2-2141-4A48-9CCA-A761102137B8}"/>
    <cellStyle name="40% - Accent1 9" xfId="5000" hidden="1" xr:uid="{5B1CA2AC-D872-49B7-83A9-E5446B4A8CD2}"/>
    <cellStyle name="40% - Accent1 9" xfId="5183" hidden="1" xr:uid="{1EFA120F-977C-49FA-9D89-213958CC7330}"/>
    <cellStyle name="40% - Accent1 9" xfId="5259" hidden="1" xr:uid="{E1E246A2-5C28-474E-90C0-131F6DF1440E}"/>
    <cellStyle name="40% - Accent1 9" xfId="5337" hidden="1" xr:uid="{8E8FD523-12A9-4A43-8765-C98D3DEFB1A7}"/>
    <cellStyle name="40% - Accent1 9" xfId="5520" hidden="1" xr:uid="{0F31DA18-B2B5-46D7-A726-8F42EEA6A665}"/>
    <cellStyle name="40% - Accent1 9" xfId="5596" hidden="1" xr:uid="{97D0C813-9018-4D9E-A586-13DB30D5AC0C}"/>
    <cellStyle name="40% - Accent1 9" xfId="5698" hidden="1" xr:uid="{B6E018E8-197C-423F-83AF-591C3B22DC48}"/>
    <cellStyle name="40% - Accent1 9" xfId="5772" hidden="1" xr:uid="{E9A1BF51-C54D-4421-B259-50CFBC1745A5}"/>
    <cellStyle name="40% - Accent1 9" xfId="5848" hidden="1" xr:uid="{A8AE4D83-CCD9-403B-B8C1-C2777E65428D}"/>
    <cellStyle name="40% - Accent1 9" xfId="5926" hidden="1" xr:uid="{4FCC4341-8413-4434-923E-8632455B36E6}"/>
    <cellStyle name="40% - Accent1 9" xfId="6511" hidden="1" xr:uid="{D95956E7-3609-4E27-B6D2-345E72216150}"/>
    <cellStyle name="40% - Accent1 9" xfId="6587" hidden="1" xr:uid="{9CC21C02-7086-4FE1-913C-31578A82CBA6}"/>
    <cellStyle name="40% - Accent1 9" xfId="6666" hidden="1" xr:uid="{3CC5C62A-321A-4FD3-84CB-8C937FF0DA34}"/>
    <cellStyle name="40% - Accent1 9" xfId="6938" hidden="1" xr:uid="{5E2D2A77-59F8-4EEB-8C35-2CF3ED5F2E02}"/>
    <cellStyle name="40% - Accent1 9" xfId="6330" hidden="1" xr:uid="{F69FD823-33DC-4E5F-9F49-22FC33894437}"/>
    <cellStyle name="40% - Accent1 9" xfId="6347" hidden="1" xr:uid="{0E84DFC9-F916-488A-BD70-307A9AFE007F}"/>
    <cellStyle name="40% - Accent1 9" xfId="7106" hidden="1" xr:uid="{EE69AFFF-88A4-4B7F-ACA1-E5C20583FC5E}"/>
    <cellStyle name="40% - Accent1 9" xfId="7182" hidden="1" xr:uid="{BE34C5D2-1C5E-4DFD-BEC2-6487B9BF4685}"/>
    <cellStyle name="40% - Accent1 9" xfId="7260" hidden="1" xr:uid="{CD8BC2BF-9F95-4D22-83CF-76040A057A56}"/>
    <cellStyle name="40% - Accent1 9" xfId="7496" hidden="1" xr:uid="{932E6965-2F05-4C50-BEE1-D187B64DE399}"/>
    <cellStyle name="40% - Accent1 9" xfId="6273" hidden="1" xr:uid="{3E048439-8FA1-4C32-B33D-38F7535B410B}"/>
    <cellStyle name="40% - Accent1 9" xfId="6255" hidden="1" xr:uid="{21239CBB-E1E4-4EDC-ACBC-467CDD400415}"/>
    <cellStyle name="40% - Accent1 9" xfId="7638" hidden="1" xr:uid="{E893B762-AC6E-4285-BC2B-C5FADE120D26}"/>
    <cellStyle name="40% - Accent1 9" xfId="7714" hidden="1" xr:uid="{80FA16DB-F20F-4695-99B1-03DBBFAAFCD6}"/>
    <cellStyle name="40% - Accent1 9" xfId="7792" hidden="1" xr:uid="{13951BF5-AF37-4CC7-A6C8-CAC9F349DFF6}"/>
    <cellStyle name="40% - Accent1 9" xfId="7975" hidden="1" xr:uid="{121ED65C-3392-45D4-B125-867083A4A572}"/>
    <cellStyle name="40% - Accent1 9" xfId="8051" hidden="1" xr:uid="{415E6E82-772B-4FB9-92A3-3FDE09346BE7}"/>
    <cellStyle name="40% - Accent1 9" xfId="8129" hidden="1" xr:uid="{477B8CEA-4C70-4FD7-9C6C-70D4D1DD0947}"/>
    <cellStyle name="40% - Accent1 9" xfId="8312" hidden="1" xr:uid="{AC585DFD-659B-42DD-942D-AF22D1478A1E}"/>
    <cellStyle name="40% - Accent1 9" xfId="8388" hidden="1" xr:uid="{0A46BD03-064C-4150-A696-8FA25CB8EFF5}"/>
    <cellStyle name="40% - Accent2" xfId="29" builtinId="35" hidden="1"/>
    <cellStyle name="40% - Accent2 10" xfId="131" hidden="1" xr:uid="{73EF6C9A-6F05-4E22-B31C-7FC76538CACF}"/>
    <cellStyle name="40% - Accent2 10" xfId="205" hidden="1" xr:uid="{F0C0152D-8C2F-4E2A-A9C5-56A6B159BBD0}"/>
    <cellStyle name="40% - Accent2 10" xfId="281" hidden="1" xr:uid="{8FFD7162-8C41-453C-B293-3045260BA816}"/>
    <cellStyle name="40% - Accent2 10" xfId="359" hidden="1" xr:uid="{401DA254-574A-4E0A-BD50-3EEFACF9E112}"/>
    <cellStyle name="40% - Accent2 10" xfId="944" hidden="1" xr:uid="{22B6BAC9-E875-4D49-B062-AE05C21AFCE6}"/>
    <cellStyle name="40% - Accent2 10" xfId="1020" hidden="1" xr:uid="{49F2920B-D64B-48B1-BB87-741792B4A956}"/>
    <cellStyle name="40% - Accent2 10" xfId="1099" hidden="1" xr:uid="{137F7565-19D4-4233-986D-BE64555F7C89}"/>
    <cellStyle name="40% - Accent2 10" xfId="725" hidden="1" xr:uid="{CEAD0E95-6AA8-40E0-B6FB-05D18886F610}"/>
    <cellStyle name="40% - Accent2 10" xfId="686" hidden="1" xr:uid="{165192DD-C674-4EA3-8E69-8FF54DF35EA6}"/>
    <cellStyle name="40% - Accent2 10" xfId="808" hidden="1" xr:uid="{B0D4F562-4A2C-4356-9F02-E5B93C4FB4B6}"/>
    <cellStyle name="40% - Accent2 10" xfId="1539" hidden="1" xr:uid="{31C4973D-1045-47B2-929F-23452E6AEE5D}"/>
    <cellStyle name="40% - Accent2 10" xfId="1615" hidden="1" xr:uid="{B6ECBDE2-870F-43E2-913A-CD6CFB7EBF93}"/>
    <cellStyle name="40% - Accent2 10" xfId="1693" hidden="1" xr:uid="{708B778F-975E-46FC-BC1E-6B030D908465}"/>
    <cellStyle name="40% - Accent2 10" xfId="623" hidden="1" xr:uid="{1F5EA4A0-89C8-43EA-AA4F-66E79BAFDA9C}"/>
    <cellStyle name="40% - Accent2 10" xfId="822" hidden="1" xr:uid="{D6E284AF-749D-4A9A-9D9E-AE57DDAC75D0}"/>
    <cellStyle name="40% - Accent2 10" xfId="1164" hidden="1" xr:uid="{0A4350B8-36DB-4D21-A889-EA10FCF054E5}"/>
    <cellStyle name="40% - Accent2 10" xfId="2071" hidden="1" xr:uid="{233DAF9F-207E-4899-B28E-A711BB3B4C8A}"/>
    <cellStyle name="40% - Accent2 10" xfId="2147" hidden="1" xr:uid="{DDE4EB9D-9D89-4724-909D-A20C11963F87}"/>
    <cellStyle name="40% - Accent2 10" xfId="2225" hidden="1" xr:uid="{2280F7FF-8BDD-4F22-8322-2920B8BB0526}"/>
    <cellStyle name="40% - Accent2 10" xfId="2408" hidden="1" xr:uid="{54406A38-0577-498B-822E-38F5D51E0FF5}"/>
    <cellStyle name="40% - Accent2 10" xfId="2484" hidden="1" xr:uid="{5F044F66-506D-4310-B1F3-C0E45FD2DB54}"/>
    <cellStyle name="40% - Accent2 10" xfId="2562" hidden="1" xr:uid="{461DDB0D-CD7E-4F78-B9E3-E6EBC26B8D58}"/>
    <cellStyle name="40% - Accent2 10" xfId="2745" hidden="1" xr:uid="{4FD3537B-C1FB-44D3-9BE0-301BE9604F4B}"/>
    <cellStyle name="40% - Accent2 10" xfId="2821" hidden="1" xr:uid="{02556EE2-CAB9-486D-BB69-14D5386C429A}"/>
    <cellStyle name="40% - Accent2 10" xfId="2934" hidden="1" xr:uid="{488F60E3-983F-4E5E-BE88-9F851EDA2A1F}"/>
    <cellStyle name="40% - Accent2 10" xfId="3008" hidden="1" xr:uid="{988423E8-9611-4DD2-A16B-9B679CD32E20}"/>
    <cellStyle name="40% - Accent2 10" xfId="3084" hidden="1" xr:uid="{B10C7A95-C2F8-4282-9BCC-9C3CA9024B7C}"/>
    <cellStyle name="40% - Accent2 10" xfId="3162" hidden="1" xr:uid="{596C6412-3A00-4DAD-9728-0C5B1C798897}"/>
    <cellStyle name="40% - Accent2 10" xfId="3747" hidden="1" xr:uid="{74A04AD5-E67E-4195-A41F-93B000C6A885}"/>
    <cellStyle name="40% - Accent2 10" xfId="3823" hidden="1" xr:uid="{5E1F8AAF-60FB-4F53-BE8F-57CAABDC3AB2}"/>
    <cellStyle name="40% - Accent2 10" xfId="3902" hidden="1" xr:uid="{F255339E-1779-4539-86AA-9EF8A0A1BCC6}"/>
    <cellStyle name="40% - Accent2 10" xfId="3528" hidden="1" xr:uid="{383D776E-FBF4-4B69-B631-B882C38DE3F9}"/>
    <cellStyle name="40% - Accent2 10" xfId="3489" hidden="1" xr:uid="{8C54DBCF-E9DF-4C35-A524-ADF9A1C8E8C9}"/>
    <cellStyle name="40% - Accent2 10" xfId="3611" hidden="1" xr:uid="{132B9623-07DB-441F-9160-BAB2413E66CE}"/>
    <cellStyle name="40% - Accent2 10" xfId="4342" hidden="1" xr:uid="{521236AC-A285-4996-90B9-501494440D9E}"/>
    <cellStyle name="40% - Accent2 10" xfId="4418" hidden="1" xr:uid="{1C588742-8519-4953-A632-831AA6969B99}"/>
    <cellStyle name="40% - Accent2 10" xfId="4496" hidden="1" xr:uid="{C323D9CE-F91C-4B3F-A298-EE514FAA94A4}"/>
    <cellStyle name="40% - Accent2 10" xfId="3426" hidden="1" xr:uid="{FB2C3782-72F2-491D-B10B-1C528AFD9086}"/>
    <cellStyle name="40% - Accent2 10" xfId="3625" hidden="1" xr:uid="{519D636C-764E-4932-86FA-55B3366F69D6}"/>
    <cellStyle name="40% - Accent2 10" xfId="3967" hidden="1" xr:uid="{F1011674-4E22-4439-8FB8-7EB46F63F356}"/>
    <cellStyle name="40% - Accent2 10" xfId="4874" hidden="1" xr:uid="{BE8AA068-E8B2-4AC3-88C0-E3F74E7A547A}"/>
    <cellStyle name="40% - Accent2 10" xfId="4950" hidden="1" xr:uid="{D94C0748-3C81-491D-9277-034B752A13E5}"/>
    <cellStyle name="40% - Accent2 10" xfId="5028" hidden="1" xr:uid="{5B462245-4449-4B00-8B33-FB4601FD8B52}"/>
    <cellStyle name="40% - Accent2 10" xfId="5211" hidden="1" xr:uid="{341703A1-557A-4A4F-8542-800DA761A385}"/>
    <cellStyle name="40% - Accent2 10" xfId="5287" hidden="1" xr:uid="{DF8FE4CB-25B7-42FE-9827-5C37BF7DF98E}"/>
    <cellStyle name="40% - Accent2 10" xfId="5365" hidden="1" xr:uid="{D1E23E3A-09EA-40C3-B8D7-C68B3FF1AE73}"/>
    <cellStyle name="40% - Accent2 10" xfId="5548" hidden="1" xr:uid="{36040280-075B-4B61-8FB0-0E8503AB71A6}"/>
    <cellStyle name="40% - Accent2 10" xfId="5624" hidden="1" xr:uid="{A126DC55-CDDD-4951-B9C5-9F604D8BD2AC}"/>
    <cellStyle name="40% - Accent2 10" xfId="5726" hidden="1" xr:uid="{C3CE9949-939A-442F-BC90-FAC623AF8D65}"/>
    <cellStyle name="40% - Accent2 10" xfId="5800" hidden="1" xr:uid="{5CDC63F8-26D7-4276-BB1F-924DC5B50CCA}"/>
    <cellStyle name="40% - Accent2 10" xfId="5876" hidden="1" xr:uid="{D14B969A-FEA0-4BC0-BA6D-C2752BC6280C}"/>
    <cellStyle name="40% - Accent2 10" xfId="5954" hidden="1" xr:uid="{4AAEA6C4-D06B-48C5-A89C-2ABAD1965919}"/>
    <cellStyle name="40% - Accent2 10" xfId="6539" hidden="1" xr:uid="{F6B9FA6E-4605-4284-8493-4BB9B3B317D5}"/>
    <cellStyle name="40% - Accent2 10" xfId="6615" hidden="1" xr:uid="{4058D794-9903-424D-8B01-6BC38463B425}"/>
    <cellStyle name="40% - Accent2 10" xfId="6694" hidden="1" xr:uid="{312E2206-8AE8-44FB-9A28-65D82C0FE283}"/>
    <cellStyle name="40% - Accent2 10" xfId="6320" hidden="1" xr:uid="{175A111C-FC85-484D-9C06-495B36752E76}"/>
    <cellStyle name="40% - Accent2 10" xfId="6281" hidden="1" xr:uid="{9EBB761D-E91A-4E34-92A9-E5A7E1D8DC68}"/>
    <cellStyle name="40% - Accent2 10" xfId="6403" hidden="1" xr:uid="{C7077F85-4D2A-4FCC-88D3-81AF86AA0B1F}"/>
    <cellStyle name="40% - Accent2 10" xfId="7134" hidden="1" xr:uid="{F8C6ABF6-7C24-4959-A285-C6F2926A62D1}"/>
    <cellStyle name="40% - Accent2 10" xfId="7210" hidden="1" xr:uid="{2DB12F60-5795-4F8F-9238-EB51719D7101}"/>
    <cellStyle name="40% - Accent2 10" xfId="7288" hidden="1" xr:uid="{ECA53EDA-7436-4C86-969B-A45A72B0E8FC}"/>
    <cellStyle name="40% - Accent2 10" xfId="6218" hidden="1" xr:uid="{F62068FE-9080-4C60-8A48-E01FE79160CD}"/>
    <cellStyle name="40% - Accent2 10" xfId="6417" hidden="1" xr:uid="{AF34A071-21DE-4887-A783-C89F18986451}"/>
    <cellStyle name="40% - Accent2 10" xfId="6759" hidden="1" xr:uid="{99FAA393-CB86-4145-8DFE-6B2B3B5FF8DC}"/>
    <cellStyle name="40% - Accent2 10" xfId="7666" hidden="1" xr:uid="{E2969E6C-E1E9-447A-8C42-4310FCE6CDAD}"/>
    <cellStyle name="40% - Accent2 10" xfId="7742" hidden="1" xr:uid="{A2878CC9-EC56-410A-B6D6-835E1B2E8C9C}"/>
    <cellStyle name="40% - Accent2 10" xfId="7820" hidden="1" xr:uid="{A291A76B-CB16-47CA-8BC3-146EA6B41580}"/>
    <cellStyle name="40% - Accent2 10" xfId="8003" hidden="1" xr:uid="{1670C0B2-2EFA-4724-BC5B-88E09A7C4EE5}"/>
    <cellStyle name="40% - Accent2 10" xfId="8079" hidden="1" xr:uid="{219B93F9-66A8-4728-8EF9-FDA22870EE56}"/>
    <cellStyle name="40% - Accent2 10" xfId="8157" hidden="1" xr:uid="{D8FB34DC-1E06-4537-9D48-1DF280C5DA62}"/>
    <cellStyle name="40% - Accent2 10" xfId="8340" hidden="1" xr:uid="{4312F50A-856D-48F4-8558-6506A93709E5}"/>
    <cellStyle name="40% - Accent2 10" xfId="8416" hidden="1" xr:uid="{820DA582-2572-4705-9B14-0E5FD4BB4050}"/>
    <cellStyle name="40% - Accent2 11" xfId="144" hidden="1" xr:uid="{AEA1C9F6-3B81-4282-BCBB-671FF44BFF77}"/>
    <cellStyle name="40% - Accent2 11" xfId="219" hidden="1" xr:uid="{F2E2AF4F-E0FA-4089-97D7-45F359E87803}"/>
    <cellStyle name="40% - Accent2 11" xfId="294" hidden="1" xr:uid="{55F68077-DB79-4E7F-AF45-5E230783A53D}"/>
    <cellStyle name="40% - Accent2 11" xfId="372" hidden="1" xr:uid="{95BEB742-DDE6-4318-8266-EA8E586A8460}"/>
    <cellStyle name="40% - Accent2 11" xfId="958" hidden="1" xr:uid="{FB6F6DA9-8BEC-4AA0-9C49-9EDD48EBEE11}"/>
    <cellStyle name="40% - Accent2 11" xfId="1033" hidden="1" xr:uid="{5ACB03EA-5195-49DC-842E-01A5F230D0A7}"/>
    <cellStyle name="40% - Accent2 11" xfId="1112" hidden="1" xr:uid="{3DA94140-25CB-4FDC-9D7E-1E46D5DD849B}"/>
    <cellStyle name="40% - Accent2 11" xfId="1338" hidden="1" xr:uid="{AB27999A-3D98-4083-A393-5FC19E0F8213}"/>
    <cellStyle name="40% - Accent2 11" xfId="611" hidden="1" xr:uid="{87E69F55-8FD0-454E-B7CD-BAAE8FD65868}"/>
    <cellStyle name="40% - Accent2 11" xfId="697" hidden="1" xr:uid="{5A61990E-A711-4611-85B1-614E7EC007FB}"/>
    <cellStyle name="40% - Accent2 11" xfId="1553" hidden="1" xr:uid="{CB45DD03-BF6A-464E-A36A-C61E223CB94F}"/>
    <cellStyle name="40% - Accent2 11" xfId="1628" hidden="1" xr:uid="{D29DE03E-F7CC-4175-B04F-605BBED1D836}"/>
    <cellStyle name="40% - Accent2 11" xfId="1706" hidden="1" xr:uid="{DF7BA845-5710-4628-AF4F-6056BC1FA45B}"/>
    <cellStyle name="40% - Accent2 11" xfId="1897" hidden="1" xr:uid="{49977062-195F-4056-BB58-8E906C5CF02E}"/>
    <cellStyle name="40% - Accent2 11" xfId="1125" hidden="1" xr:uid="{AA825A8C-F5D8-4E0D-99E5-E1E705F19094}"/>
    <cellStyle name="40% - Accent2 11" xfId="1342" hidden="1" xr:uid="{D641FF0A-D6FF-4A50-A7C5-ABCDA6C4CB58}"/>
    <cellStyle name="40% - Accent2 11" xfId="2085" hidden="1" xr:uid="{DEBCAD9E-42E1-4E4A-B3D6-07C27F6E6E4C}"/>
    <cellStyle name="40% - Accent2 11" xfId="2160" hidden="1" xr:uid="{72BE609F-ED21-48FE-BB6E-3463F2137B16}"/>
    <cellStyle name="40% - Accent2 11" xfId="2238" hidden="1" xr:uid="{EADB6B15-AC29-4602-8C40-65F95F63F336}"/>
    <cellStyle name="40% - Accent2 11" xfId="2422" hidden="1" xr:uid="{E4FC7CA1-F56E-4FC4-A09E-4BB3DEF9984C}"/>
    <cellStyle name="40% - Accent2 11" xfId="2497" hidden="1" xr:uid="{28B95AF0-B07F-4A3A-9F68-B060D1F0E395}"/>
    <cellStyle name="40% - Accent2 11" xfId="2575" hidden="1" xr:uid="{07483D10-BAAB-4D5E-902C-1848742DF164}"/>
    <cellStyle name="40% - Accent2 11" xfId="2759" hidden="1" xr:uid="{073C3B22-94AE-44FF-9094-877F1A91529F}"/>
    <cellStyle name="40% - Accent2 11" xfId="2834" hidden="1" xr:uid="{2284119A-8CF0-4DA0-8115-5171380C2684}"/>
    <cellStyle name="40% - Accent2 11" xfId="2947" hidden="1" xr:uid="{936BCCB7-EBD3-47AB-A5E6-20B27EA187BB}"/>
    <cellStyle name="40% - Accent2 11" xfId="3022" hidden="1" xr:uid="{6E63F2FF-DF42-4E5A-A1A7-A2B4651608AA}"/>
    <cellStyle name="40% - Accent2 11" xfId="3097" hidden="1" xr:uid="{0CC36F81-D9BE-49C9-A99D-9E76398B93F7}"/>
    <cellStyle name="40% - Accent2 11" xfId="3175" hidden="1" xr:uid="{9D4B8A9E-FB79-4D8E-9597-454981B6ECBE}"/>
    <cellStyle name="40% - Accent2 11" xfId="3761" hidden="1" xr:uid="{9464FEB2-BEEE-48A7-9FCB-528AFCFBD2BB}"/>
    <cellStyle name="40% - Accent2 11" xfId="3836" hidden="1" xr:uid="{5A34125A-C804-4818-B928-056FB9CC8596}"/>
    <cellStyle name="40% - Accent2 11" xfId="3915" hidden="1" xr:uid="{77BDEF7F-6B7C-47A0-AA87-15BCA3BC1D88}"/>
    <cellStyle name="40% - Accent2 11" xfId="4141" hidden="1" xr:uid="{4DC23956-9A37-462D-AE7E-C50212D20E0B}"/>
    <cellStyle name="40% - Accent2 11" xfId="3414" hidden="1" xr:uid="{2E3145BA-BDF9-429F-875F-04B5C67FC61F}"/>
    <cellStyle name="40% - Accent2 11" xfId="3500" hidden="1" xr:uid="{60B434AA-9114-41DE-89F7-C711678748F1}"/>
    <cellStyle name="40% - Accent2 11" xfId="4356" hidden="1" xr:uid="{95070FC4-9947-4AA5-AF9B-305DF3AB65D2}"/>
    <cellStyle name="40% - Accent2 11" xfId="4431" hidden="1" xr:uid="{F4304026-3D22-4A35-AD57-48E047A5BE8D}"/>
    <cellStyle name="40% - Accent2 11" xfId="4509" hidden="1" xr:uid="{EAF56630-82F5-4A74-AD53-CC91DD7C0A49}"/>
    <cellStyle name="40% - Accent2 11" xfId="4700" hidden="1" xr:uid="{E8AFE1E3-BFE2-4C2F-B518-93076C236CE5}"/>
    <cellStyle name="40% - Accent2 11" xfId="3928" hidden="1" xr:uid="{6D711AE8-CB03-4E22-A294-9D9D98090043}"/>
    <cellStyle name="40% - Accent2 11" xfId="4145" hidden="1" xr:uid="{6F4C5867-80C1-484F-A059-402C3C70EB4C}"/>
    <cellStyle name="40% - Accent2 11" xfId="4888" hidden="1" xr:uid="{E3E788AB-EC0D-4D86-A7A6-B10F2B327F07}"/>
    <cellStyle name="40% - Accent2 11" xfId="4963" hidden="1" xr:uid="{92221FB8-329C-4DAE-B0C9-2705A7D9A4F6}"/>
    <cellStyle name="40% - Accent2 11" xfId="5041" hidden="1" xr:uid="{88FAE42A-62DC-4E87-9E3F-ED83AB870D5B}"/>
    <cellStyle name="40% - Accent2 11" xfId="5225" hidden="1" xr:uid="{EBD6D6E9-BC58-465C-9120-A080A0DDD126}"/>
    <cellStyle name="40% - Accent2 11" xfId="5300" hidden="1" xr:uid="{92D28C76-B769-49F4-8812-AD5C7D1B1AE5}"/>
    <cellStyle name="40% - Accent2 11" xfId="5378" hidden="1" xr:uid="{EE2B31EE-0C45-45B7-ADA9-A56DF5DE28FF}"/>
    <cellStyle name="40% - Accent2 11" xfId="5562" hidden="1" xr:uid="{849AA391-1C43-4659-BA92-667B72131092}"/>
    <cellStyle name="40% - Accent2 11" xfId="5637" hidden="1" xr:uid="{00E7775D-5D34-4A28-BC6C-B19E79BC0445}"/>
    <cellStyle name="40% - Accent2 11" xfId="5739" hidden="1" xr:uid="{551E0B19-6A59-4A42-8D58-A5C27A57F86E}"/>
    <cellStyle name="40% - Accent2 11" xfId="5814" hidden="1" xr:uid="{62B02409-9C0C-4124-80C1-928571871B22}"/>
    <cellStyle name="40% - Accent2 11" xfId="5889" hidden="1" xr:uid="{1D1387ED-A25F-443A-891C-FC3D20178268}"/>
    <cellStyle name="40% - Accent2 11" xfId="5967" hidden="1" xr:uid="{18F2CFE4-0A33-46F6-B232-4574A213E788}"/>
    <cellStyle name="40% - Accent2 11" xfId="6553" hidden="1" xr:uid="{872FD357-8AFB-4279-8F09-8D83C121E1F0}"/>
    <cellStyle name="40% - Accent2 11" xfId="6628" hidden="1" xr:uid="{884558A8-7133-4185-B9DC-7774C03E0A3E}"/>
    <cellStyle name="40% - Accent2 11" xfId="6707" hidden="1" xr:uid="{246EAB2D-A0E5-4B99-9BA4-34849E495914}"/>
    <cellStyle name="40% - Accent2 11" xfId="6933" hidden="1" xr:uid="{9FB5DA16-346E-4CB0-B92C-4118E48631B4}"/>
    <cellStyle name="40% - Accent2 11" xfId="6206" hidden="1" xr:uid="{668AE3A9-C5D3-48F0-AE8A-3D395157CBAC}"/>
    <cellStyle name="40% - Accent2 11" xfId="6292" hidden="1" xr:uid="{C8331A4D-EBC9-40C6-BAA9-919FBEF9F91D}"/>
    <cellStyle name="40% - Accent2 11" xfId="7148" hidden="1" xr:uid="{7F177A13-9F52-4E9E-BCD8-CC1FBBAE3AD0}"/>
    <cellStyle name="40% - Accent2 11" xfId="7223" hidden="1" xr:uid="{00051934-BA00-430C-A021-AE5704BF7A37}"/>
    <cellStyle name="40% - Accent2 11" xfId="7301" hidden="1" xr:uid="{CCD17EA3-23C1-4B12-B4A7-6663CE9B5445}"/>
    <cellStyle name="40% - Accent2 11" xfId="7492" hidden="1" xr:uid="{B5D63CDE-2DA3-4BC5-A0A4-76F858EB667F}"/>
    <cellStyle name="40% - Accent2 11" xfId="6720" hidden="1" xr:uid="{B40B71FD-4182-4DCF-9F16-ADD5E6DABB3B}"/>
    <cellStyle name="40% - Accent2 11" xfId="6937" hidden="1" xr:uid="{693FF5B7-3CC9-44DC-AAF5-58722AD1755A}"/>
    <cellStyle name="40% - Accent2 11" xfId="7680" hidden="1" xr:uid="{5CFC2371-4B4E-4841-AEF2-95035FDBF8EF}"/>
    <cellStyle name="40% - Accent2 11" xfId="7755" hidden="1" xr:uid="{E7B4B271-24B8-4D1B-BDDB-EF00BB982737}"/>
    <cellStyle name="40% - Accent2 11" xfId="7833" hidden="1" xr:uid="{D45BCAD7-5807-43B3-800F-F7B840EDCEF4}"/>
    <cellStyle name="40% - Accent2 11" xfId="8017" hidden="1" xr:uid="{7F706DA2-13CC-4C49-A754-FCCB2F84F27A}"/>
    <cellStyle name="40% - Accent2 11" xfId="8092" hidden="1" xr:uid="{B3A87F5D-8AD8-4ABE-88A4-29F7E2BB40C8}"/>
    <cellStyle name="40% - Accent2 11" xfId="8170" hidden="1" xr:uid="{F661E504-5FD7-49C4-AD0C-B6CDDA77CFE5}"/>
    <cellStyle name="40% - Accent2 11" xfId="8354" hidden="1" xr:uid="{2C8B17C4-953C-42AB-8174-2A1B16FB6062}"/>
    <cellStyle name="40% - Accent2 11" xfId="8429" hidden="1" xr:uid="{EF6D6120-632C-42F5-AC9D-D2B5D7A9281B}"/>
    <cellStyle name="40% - Accent2 12" xfId="385" hidden="1" xr:uid="{121AE224-8006-4514-ADE6-C477BEF00D1A}"/>
    <cellStyle name="40% - Accent2 12" xfId="500" hidden="1" xr:uid="{452F5821-67D5-467E-9436-4F9D67C228F6}"/>
    <cellStyle name="40% - Accent2 12" xfId="1223" hidden="1" xr:uid="{F596DF07-1A33-46BD-A7C3-CA25C0B3F1BF}"/>
    <cellStyle name="40% - Accent2 12" xfId="1396" hidden="1" xr:uid="{86F5BB75-2062-41CE-899F-9EC79C4F6221}"/>
    <cellStyle name="40% - Accent2 12" xfId="1789" hidden="1" xr:uid="{8C830F82-C6DE-435E-93A9-1578C48DC8E7}"/>
    <cellStyle name="40% - Accent2 12" xfId="1937" hidden="1" xr:uid="{627413F8-42A7-4EAB-BA60-DD4FEBB1A462}"/>
    <cellStyle name="40% - Accent2 12" xfId="2275" hidden="1" xr:uid="{3D4815B9-91D7-4938-BCD7-8340D4249586}"/>
    <cellStyle name="40% - Accent2 12" xfId="2612" hidden="1" xr:uid="{86B42E26-57BF-44AF-8444-5044046DE22E}"/>
    <cellStyle name="40% - Accent2 12" xfId="3188" hidden="1" xr:uid="{3E360628-31C4-4305-877B-BC9002C9F8EE}"/>
    <cellStyle name="40% - Accent2 12" xfId="3303" hidden="1" xr:uid="{1B231C20-29FF-405B-9392-15361964D484}"/>
    <cellStyle name="40% - Accent2 12" xfId="4026" hidden="1" xr:uid="{7352F9B4-B025-48C2-B8FF-983DD1476F95}"/>
    <cellStyle name="40% - Accent2 12" xfId="4199" hidden="1" xr:uid="{0F5DFE48-1D04-449A-B389-07C836DAAD63}"/>
    <cellStyle name="40% - Accent2 12" xfId="4592" hidden="1" xr:uid="{3008A224-41D5-4367-A177-08617B4BE77A}"/>
    <cellStyle name="40% - Accent2 12" xfId="4740" hidden="1" xr:uid="{0C371FCF-8B3C-4A9E-AFCE-26C8B6441747}"/>
    <cellStyle name="40% - Accent2 12" xfId="5078" hidden="1" xr:uid="{2E735830-D7FE-4729-B0FB-0E0B9137BBCF}"/>
    <cellStyle name="40% - Accent2 12" xfId="5415" hidden="1" xr:uid="{FEB6FB00-F0C3-4AFE-919F-AC10E23253D2}"/>
    <cellStyle name="40% - Accent2 12" xfId="5980" hidden="1" xr:uid="{1F98E9FF-0F59-44E2-8438-51D49E0F26F0}"/>
    <cellStyle name="40% - Accent2 12" xfId="6095" hidden="1" xr:uid="{72347ED3-9FFF-4E30-A1BC-524AB759E9A2}"/>
    <cellStyle name="40% - Accent2 12" xfId="6818" hidden="1" xr:uid="{D9F0C092-9267-4BEF-BE19-6BA5DE7B16AF}"/>
    <cellStyle name="40% - Accent2 12" xfId="6991" hidden="1" xr:uid="{6AEBB245-0BB9-40EA-B06D-AE8AE94A1FCA}"/>
    <cellStyle name="40% - Accent2 12" xfId="7384" hidden="1" xr:uid="{A59D2667-F806-4481-90C0-FC4B882D7E3E}"/>
    <cellStyle name="40% - Accent2 12" xfId="7532" hidden="1" xr:uid="{A5AE3D28-C0DD-41B3-9B56-588120C0CA80}"/>
    <cellStyle name="40% - Accent2 12" xfId="7870" hidden="1" xr:uid="{71CC7C6B-25A3-41BB-B7E9-3D96BA685A4D}"/>
    <cellStyle name="40% - Accent2 12" xfId="8207" hidden="1" xr:uid="{99521F48-4880-4729-97B3-127A93D2A816}"/>
    <cellStyle name="40% - Accent2 3 2 3 2" xfId="471" hidden="1" xr:uid="{BF4A5A7D-F345-43DD-AEAC-A00EF986F55E}"/>
    <cellStyle name="40% - Accent2 3 2 3 2" xfId="586" hidden="1" xr:uid="{A5523878-BD0B-4E90-8A2A-57009C423810}"/>
    <cellStyle name="40% - Accent2 3 2 3 2" xfId="1309" hidden="1" xr:uid="{637A7F8C-33E9-4714-AF38-E39DC11DC8CE}"/>
    <cellStyle name="40% - Accent2 3 2 3 2" xfId="1482" hidden="1" xr:uid="{91A74008-196C-4D11-B451-98E1452D6195}"/>
    <cellStyle name="40% - Accent2 3 2 3 2" xfId="1875" hidden="1" xr:uid="{876F9B17-58BE-457E-85CE-62C8D60F4128}"/>
    <cellStyle name="40% - Accent2 3 2 3 2" xfId="2023" hidden="1" xr:uid="{1B7C9093-11D3-4F42-9AD4-74754694219E}"/>
    <cellStyle name="40% - Accent2 3 2 3 2" xfId="2361" hidden="1" xr:uid="{3C54880E-4F84-4D6C-8B52-475D5C71F607}"/>
    <cellStyle name="40% - Accent2 3 2 3 2" xfId="2698" hidden="1" xr:uid="{8ECA451F-D396-4885-AF6D-AC620CE922E8}"/>
    <cellStyle name="40% - Accent2 3 2 3 2" xfId="3274" hidden="1" xr:uid="{92744F27-6837-4EFA-9F9B-6212FF6F69D7}"/>
    <cellStyle name="40% - Accent2 3 2 3 2" xfId="3389" hidden="1" xr:uid="{7CFC8027-695C-4E85-B0EF-92E44ADE4E8D}"/>
    <cellStyle name="40% - Accent2 3 2 3 2" xfId="4112" hidden="1" xr:uid="{5D54BBBB-EF9E-4DAA-BB62-C97D12F252CC}"/>
    <cellStyle name="40% - Accent2 3 2 3 2" xfId="4285" hidden="1" xr:uid="{82452A02-E70C-4199-A937-60D017B9ADD2}"/>
    <cellStyle name="40% - Accent2 3 2 3 2" xfId="4678" hidden="1" xr:uid="{F573E558-2FD8-45AC-A4CC-1D0BF9E2C6D7}"/>
    <cellStyle name="40% - Accent2 3 2 3 2" xfId="4826" hidden="1" xr:uid="{F16B374D-7777-4177-95CB-0AAE8D8A69E8}"/>
    <cellStyle name="40% - Accent2 3 2 3 2" xfId="5164" hidden="1" xr:uid="{68D85981-6E29-46F0-A115-596393B9EE7F}"/>
    <cellStyle name="40% - Accent2 3 2 3 2" xfId="5501" hidden="1" xr:uid="{D984474E-6F21-46FE-BB97-7B85876F7E35}"/>
    <cellStyle name="40% - Accent2 3 2 3 2" xfId="6066" hidden="1" xr:uid="{6155C445-B6D3-4F80-81E0-D6E732EBB198}"/>
    <cellStyle name="40% - Accent2 3 2 3 2" xfId="6181" hidden="1" xr:uid="{11FA5EC5-7A25-4056-8D03-C594AD2182E1}"/>
    <cellStyle name="40% - Accent2 3 2 3 2" xfId="6904" hidden="1" xr:uid="{3D803496-E6BA-44EE-8E0E-8B4EBDA9CCAF}"/>
    <cellStyle name="40% - Accent2 3 2 3 2" xfId="7077" hidden="1" xr:uid="{BF3FF2CF-9AC4-4447-B0D8-0861B78A16E5}"/>
    <cellStyle name="40% - Accent2 3 2 3 2" xfId="7470" hidden="1" xr:uid="{5F858F32-8DC0-4DBD-A846-4DF61F322855}"/>
    <cellStyle name="40% - Accent2 3 2 3 2" xfId="7618" hidden="1" xr:uid="{729C5DA8-2B4F-4A20-8FE7-FA3161BD24AD}"/>
    <cellStyle name="40% - Accent2 3 2 3 2" xfId="7956" hidden="1" xr:uid="{1F8E158B-CED1-4302-8CF7-910369F024E6}"/>
    <cellStyle name="40% - Accent2 3 2 3 2" xfId="8293" hidden="1" xr:uid="{258E226A-361A-4A3C-96E3-977D91A9189A}"/>
    <cellStyle name="40% - Accent2 3 2 4 2" xfId="436" hidden="1" xr:uid="{3045CC71-EF32-40B9-B6F4-177BF4FE4876}"/>
    <cellStyle name="40% - Accent2 3 2 4 2" xfId="551" hidden="1" xr:uid="{8AFA34AF-06E2-40FC-A96C-E83D3BB4E143}"/>
    <cellStyle name="40% - Accent2 3 2 4 2" xfId="1274" hidden="1" xr:uid="{A932AC21-80F2-4377-B833-8DDADE5CDCE0}"/>
    <cellStyle name="40% - Accent2 3 2 4 2" xfId="1447" hidden="1" xr:uid="{D517A777-FF3F-41E5-A978-9DBCE18E9ACB}"/>
    <cellStyle name="40% - Accent2 3 2 4 2" xfId="1840" hidden="1" xr:uid="{129EB43F-6CCC-4264-A4C2-2B0873D5919F}"/>
    <cellStyle name="40% - Accent2 3 2 4 2" xfId="1988" hidden="1" xr:uid="{A84850A3-F0D6-4DDB-B208-43CF76B52995}"/>
    <cellStyle name="40% - Accent2 3 2 4 2" xfId="2326" hidden="1" xr:uid="{748A9065-EDB3-4FCD-8491-F3AD9A22C3B5}"/>
    <cellStyle name="40% - Accent2 3 2 4 2" xfId="2663" hidden="1" xr:uid="{F211D311-87F7-43A3-87EF-7138181EAD73}"/>
    <cellStyle name="40% - Accent2 3 2 4 2" xfId="3239" hidden="1" xr:uid="{96B8B8B4-B2D9-445B-A5F3-EBFF3F3F8DD4}"/>
    <cellStyle name="40% - Accent2 3 2 4 2" xfId="3354" hidden="1" xr:uid="{BDD9141B-FB1A-4009-9807-3B605B8C89AC}"/>
    <cellStyle name="40% - Accent2 3 2 4 2" xfId="4077" hidden="1" xr:uid="{FAAAAB52-0FE9-478C-A4D5-11F6F31C1978}"/>
    <cellStyle name="40% - Accent2 3 2 4 2" xfId="4250" hidden="1" xr:uid="{629006AF-01AC-4000-8E0E-7FEF2118F5E4}"/>
    <cellStyle name="40% - Accent2 3 2 4 2" xfId="4643" hidden="1" xr:uid="{BB48114B-07EA-4EB5-8A92-264000CFACF1}"/>
    <cellStyle name="40% - Accent2 3 2 4 2" xfId="4791" hidden="1" xr:uid="{66CCA923-510A-44F1-B336-C811634FF16E}"/>
    <cellStyle name="40% - Accent2 3 2 4 2" xfId="5129" hidden="1" xr:uid="{20AC0126-6F7A-4F76-BE69-8B1D11082F03}"/>
    <cellStyle name="40% - Accent2 3 2 4 2" xfId="5466" hidden="1" xr:uid="{A418EBFC-137C-4B71-B35B-7352E91BA67A}"/>
    <cellStyle name="40% - Accent2 3 2 4 2" xfId="6031" hidden="1" xr:uid="{592B4EE9-3F3D-4FE1-A4BE-1B83090B26A4}"/>
    <cellStyle name="40% - Accent2 3 2 4 2" xfId="6146" hidden="1" xr:uid="{2A2C12EA-E333-4B92-AFA0-AA66B3CAF847}"/>
    <cellStyle name="40% - Accent2 3 2 4 2" xfId="6869" hidden="1" xr:uid="{C727BC85-A7B1-43E6-9E9E-CF859E233CD4}"/>
    <cellStyle name="40% - Accent2 3 2 4 2" xfId="7042" hidden="1" xr:uid="{5E68E364-507E-4084-83D7-143889D8F47C}"/>
    <cellStyle name="40% - Accent2 3 2 4 2" xfId="7435" hidden="1" xr:uid="{2D386472-631A-4E82-9563-B3466B782C97}"/>
    <cellStyle name="40% - Accent2 3 2 4 2" xfId="7583" hidden="1" xr:uid="{7FFF1A28-2DBF-46D9-824B-7DE48D6CF00F}"/>
    <cellStyle name="40% - Accent2 3 2 4 2" xfId="7921" hidden="1" xr:uid="{96C35148-A360-4833-8F89-29E6C9A21F0E}"/>
    <cellStyle name="40% - Accent2 3 2 4 2" xfId="8258" hidden="1" xr:uid="{D181889E-7D69-4D4C-8CC6-507F2368D8D4}"/>
    <cellStyle name="40% - Accent2 3 3 3 2" xfId="435" hidden="1" xr:uid="{021400D8-A312-4F3F-B458-A683B7F7B669}"/>
    <cellStyle name="40% - Accent2 3 3 3 2" xfId="550" hidden="1" xr:uid="{18FA8320-B7F0-4A5C-80F1-E92029E09681}"/>
    <cellStyle name="40% - Accent2 3 3 3 2" xfId="1273" hidden="1" xr:uid="{19DA1DDE-983C-4EB1-8829-350BBF5695E6}"/>
    <cellStyle name="40% - Accent2 3 3 3 2" xfId="1446" hidden="1" xr:uid="{92106BCD-36EC-4802-9793-299C31AC20B9}"/>
    <cellStyle name="40% - Accent2 3 3 3 2" xfId="1839" hidden="1" xr:uid="{51F9B652-25AB-4930-8E74-9EBA9E0CB9B1}"/>
    <cellStyle name="40% - Accent2 3 3 3 2" xfId="1987" hidden="1" xr:uid="{BEBE0C32-FBDF-40AA-A45B-F5B38F1C7C90}"/>
    <cellStyle name="40% - Accent2 3 3 3 2" xfId="2325" hidden="1" xr:uid="{5808ACA9-9F9B-46E6-A95F-EC180BE12C7C}"/>
    <cellStyle name="40% - Accent2 3 3 3 2" xfId="2662" hidden="1" xr:uid="{F77F09B8-4F8F-439F-8005-26301D0E7452}"/>
    <cellStyle name="40% - Accent2 3 3 3 2" xfId="3238" hidden="1" xr:uid="{FB58740C-F961-48CF-AE06-8371F3A2002D}"/>
    <cellStyle name="40% - Accent2 3 3 3 2" xfId="3353" hidden="1" xr:uid="{42AE259D-0CB5-4C37-AEF2-63C03835D7F5}"/>
    <cellStyle name="40% - Accent2 3 3 3 2" xfId="4076" hidden="1" xr:uid="{2DA3570F-A502-4095-9104-6F6C27D92A57}"/>
    <cellStyle name="40% - Accent2 3 3 3 2" xfId="4249" hidden="1" xr:uid="{0A1A90D0-3DBF-41E8-ADB7-2F40118C9F23}"/>
    <cellStyle name="40% - Accent2 3 3 3 2" xfId="4642" hidden="1" xr:uid="{CF560C96-59C9-4B42-B175-241DD5532305}"/>
    <cellStyle name="40% - Accent2 3 3 3 2" xfId="4790" hidden="1" xr:uid="{11CDBE39-3A9D-408E-990D-4F8D05641134}"/>
    <cellStyle name="40% - Accent2 3 3 3 2" xfId="5128" hidden="1" xr:uid="{96C2B1DA-6A4A-4B35-9A21-4AB33BD74AB6}"/>
    <cellStyle name="40% - Accent2 3 3 3 2" xfId="5465" hidden="1" xr:uid="{D4BA1770-94C7-415F-B91F-7E61E7B7AE15}"/>
    <cellStyle name="40% - Accent2 3 3 3 2" xfId="6030" hidden="1" xr:uid="{261951E0-6119-4F2B-8059-DB36C8FE6B24}"/>
    <cellStyle name="40% - Accent2 3 3 3 2" xfId="6145" hidden="1" xr:uid="{F18F8478-595E-4AC0-8CCD-9BACEE9E3ECF}"/>
    <cellStyle name="40% - Accent2 3 3 3 2" xfId="6868" hidden="1" xr:uid="{F5A8154E-99B2-492F-93B2-DFC0A2154C29}"/>
    <cellStyle name="40% - Accent2 3 3 3 2" xfId="7041" hidden="1" xr:uid="{E4FE8243-F6C5-4542-96D1-B6C54F50D015}"/>
    <cellStyle name="40% - Accent2 3 3 3 2" xfId="7434" hidden="1" xr:uid="{A36F4635-4D21-4D3D-92D7-1B7F569BFF05}"/>
    <cellStyle name="40% - Accent2 3 3 3 2" xfId="7582" hidden="1" xr:uid="{30301FCB-F818-4258-81B1-10F194E5B742}"/>
    <cellStyle name="40% - Accent2 3 3 3 2" xfId="7920" hidden="1" xr:uid="{E4BE4B2E-5463-42A9-BAE6-637BA148632D}"/>
    <cellStyle name="40% - Accent2 3 3 3 2" xfId="8257" hidden="1" xr:uid="{542AED6F-29D9-4211-AE71-52AC17178DEE}"/>
    <cellStyle name="40% - Accent2 4 2 2" xfId="437" hidden="1" xr:uid="{AA85D3F0-7D7F-4F28-ABAF-10ED9F07E5C4}"/>
    <cellStyle name="40% - Accent2 4 2 2" xfId="552" hidden="1" xr:uid="{B7E7CABC-3DE3-443C-9588-E3B9C662520C}"/>
    <cellStyle name="40% - Accent2 4 2 2" xfId="1275" hidden="1" xr:uid="{C9AD469C-9126-4ED8-A068-C2D38F548E9E}"/>
    <cellStyle name="40% - Accent2 4 2 2" xfId="1448" hidden="1" xr:uid="{243A635E-944E-42EF-8277-7143DBE8EF64}"/>
    <cellStyle name="40% - Accent2 4 2 2" xfId="1841" hidden="1" xr:uid="{AEF60403-FA2E-4F97-B4E1-634D2A408317}"/>
    <cellStyle name="40% - Accent2 4 2 2" xfId="1989" hidden="1" xr:uid="{D44ADCFE-5D51-4F19-B03E-A2DCF64F9D5C}"/>
    <cellStyle name="40% - Accent2 4 2 2" xfId="2327" hidden="1" xr:uid="{01CF0C49-4872-492E-BDBF-A35BCC3B4BF9}"/>
    <cellStyle name="40% - Accent2 4 2 2" xfId="2664" hidden="1" xr:uid="{0F87791A-EA49-418F-8928-4A239D5FC8AE}"/>
    <cellStyle name="40% - Accent2 4 2 2" xfId="3240" hidden="1" xr:uid="{D26385DF-35AB-4A47-ABEB-4C86FC23558A}"/>
    <cellStyle name="40% - Accent2 4 2 2" xfId="3355" hidden="1" xr:uid="{EA894394-C2C5-4A49-AB5A-985EDC28EF05}"/>
    <cellStyle name="40% - Accent2 4 2 2" xfId="4078" hidden="1" xr:uid="{6D2F1F7B-2473-43EB-B4E2-11C339BEC06F}"/>
    <cellStyle name="40% - Accent2 4 2 2" xfId="4251" hidden="1" xr:uid="{25A72535-DE17-48F4-8568-57496ABA8CE3}"/>
    <cellStyle name="40% - Accent2 4 2 2" xfId="4644" hidden="1" xr:uid="{8D9E4C3A-8B82-42CE-A3A8-4CC5AB1E6DC7}"/>
    <cellStyle name="40% - Accent2 4 2 2" xfId="4792" hidden="1" xr:uid="{2E1F2B97-523F-4836-ACFF-747C34AC2F98}"/>
    <cellStyle name="40% - Accent2 4 2 2" xfId="5130" hidden="1" xr:uid="{32ABEC1E-B324-45D9-BCC7-DAC9A5D9EB8E}"/>
    <cellStyle name="40% - Accent2 4 2 2" xfId="5467" hidden="1" xr:uid="{842A81E3-3AFE-4E63-995C-56276E96FD6E}"/>
    <cellStyle name="40% - Accent2 4 2 2" xfId="6032" hidden="1" xr:uid="{DD44CD16-41AF-4DE7-89E3-2547D54FFDA1}"/>
    <cellStyle name="40% - Accent2 4 2 2" xfId="6147" hidden="1" xr:uid="{77312216-6E77-4B79-9DBA-E6E2FA780A87}"/>
    <cellStyle name="40% - Accent2 4 2 2" xfId="6870" hidden="1" xr:uid="{6A7B46BC-B507-44BA-A083-63B2745A8282}"/>
    <cellStyle name="40% - Accent2 4 2 2" xfId="7043" hidden="1" xr:uid="{CC9B12BA-C0B0-4BC7-B8F0-307772C42B87}"/>
    <cellStyle name="40% - Accent2 4 2 2" xfId="7436" hidden="1" xr:uid="{A9F3AC93-4725-4E2B-9AD2-91BB0953C3A7}"/>
    <cellStyle name="40% - Accent2 4 2 2" xfId="7584" hidden="1" xr:uid="{E5BAAA64-9F63-48AC-A3DA-D42D9F8B18E4}"/>
    <cellStyle name="40% - Accent2 4 2 2" xfId="7922" hidden="1" xr:uid="{B64DF959-C332-456C-86C1-7F96BE2535B9}"/>
    <cellStyle name="40% - Accent2 4 2 2" xfId="8259" hidden="1" xr:uid="{7C725926-3228-4ACF-9082-DB0B767912B4}"/>
    <cellStyle name="40% - Accent2 4 3" xfId="399" hidden="1" xr:uid="{3F81794A-528E-4028-AD2C-C9C159B56C43}"/>
    <cellStyle name="40% - Accent2 4 3" xfId="514" hidden="1" xr:uid="{E3132B2E-2FC2-4AF2-BE19-68049D9F9A8C}"/>
    <cellStyle name="40% - Accent2 4 3" xfId="1237" hidden="1" xr:uid="{F645A110-2B5C-4196-B157-99657429E70F}"/>
    <cellStyle name="40% - Accent2 4 3" xfId="1410" hidden="1" xr:uid="{88888897-4EDF-4FFE-8274-5EFC740BFD6F}"/>
    <cellStyle name="40% - Accent2 4 3" xfId="1803" hidden="1" xr:uid="{BEE3BCFE-4E35-4EF4-93F8-8948B19E2DE7}"/>
    <cellStyle name="40% - Accent2 4 3" xfId="1951" hidden="1" xr:uid="{92DC472B-6CB6-4AE6-8177-D4EC0CDAF2ED}"/>
    <cellStyle name="40% - Accent2 4 3" xfId="2289" hidden="1" xr:uid="{BF9CEDDF-01AA-49BF-87D1-DD0DD7E087EF}"/>
    <cellStyle name="40% - Accent2 4 3" xfId="2626" hidden="1" xr:uid="{9A79B78F-7277-4191-B668-F3A75A1BE31A}"/>
    <cellStyle name="40% - Accent2 4 3" xfId="3202" hidden="1" xr:uid="{BE7085EE-83A4-4305-9F78-A676F3BD8698}"/>
    <cellStyle name="40% - Accent2 4 3" xfId="3317" hidden="1" xr:uid="{9949135E-F463-4769-ADEC-258AB2DDD1AC}"/>
    <cellStyle name="40% - Accent2 4 3" xfId="4040" hidden="1" xr:uid="{D7B65C8E-8F17-4D12-8E0F-5334F9193100}"/>
    <cellStyle name="40% - Accent2 4 3" xfId="4213" hidden="1" xr:uid="{431D31AD-85F3-4CFD-976D-1334FA6F9A21}"/>
    <cellStyle name="40% - Accent2 4 3" xfId="4606" hidden="1" xr:uid="{22D0AEAA-E409-4A07-BE26-FA1A05534ADF}"/>
    <cellStyle name="40% - Accent2 4 3" xfId="4754" hidden="1" xr:uid="{06009EEC-598B-48A8-95D1-AC98C295ACB3}"/>
    <cellStyle name="40% - Accent2 4 3" xfId="5092" hidden="1" xr:uid="{FDB6E5B5-69EF-46D3-BE52-06CD48468E88}"/>
    <cellStyle name="40% - Accent2 4 3" xfId="5429" hidden="1" xr:uid="{7E7C429D-475B-49C1-B483-FB23C920E346}"/>
    <cellStyle name="40% - Accent2 4 3" xfId="5994" hidden="1" xr:uid="{67277154-A911-470D-87EA-DC9929D37C93}"/>
    <cellStyle name="40% - Accent2 4 3" xfId="6109" hidden="1" xr:uid="{506A01DE-D102-4712-9B99-A42685959533}"/>
    <cellStyle name="40% - Accent2 4 3" xfId="6832" hidden="1" xr:uid="{E38C2A40-D56D-45EB-AF04-9BAAEFC32712}"/>
    <cellStyle name="40% - Accent2 4 3" xfId="7005" hidden="1" xr:uid="{564EDB4E-FFE6-4FF8-A39B-7FC5C4059227}"/>
    <cellStyle name="40% - Accent2 4 3" xfId="7398" hidden="1" xr:uid="{A14438DC-A651-40F3-8E43-3AB8E586082B}"/>
    <cellStyle name="40% - Accent2 4 3" xfId="7546" hidden="1" xr:uid="{2F7D88F9-06D8-4019-822D-F467BE770826}"/>
    <cellStyle name="40% - Accent2 4 3" xfId="7884" hidden="1" xr:uid="{94AF30E2-ECAD-4BC5-9004-BA418B21DF1D}"/>
    <cellStyle name="40% - Accent2 4 3" xfId="8221" hidden="1" xr:uid="{2F04DEE5-B9DD-437D-9AE4-178A33E9C3E5}"/>
    <cellStyle name="40% - Accent2 6" xfId="76" hidden="1" xr:uid="{030E60CB-768C-46FC-A2C9-4961A76F742B}"/>
    <cellStyle name="40% - Accent2 6" xfId="72" hidden="1" xr:uid="{FA4FC347-461E-4AD3-A066-BA1A03769340}"/>
    <cellStyle name="40% - Accent2 6" xfId="173" hidden="1" xr:uid="{97A51CDC-2059-44C7-A604-7ECADFE96DDB}"/>
    <cellStyle name="40% - Accent2 6" xfId="303" hidden="1" xr:uid="{C2C243E1-9FB1-492A-9057-FE5AFB00F4B9}"/>
    <cellStyle name="40% - Accent2 6" xfId="886" hidden="1" xr:uid="{610EF2B9-05D5-4EC0-979E-0D8A105930B7}"/>
    <cellStyle name="40% - Accent2 6" xfId="912" hidden="1" xr:uid="{718A7601-4648-419B-A598-741FE6886C7E}"/>
    <cellStyle name="40% - Accent2 6" xfId="1042" hidden="1" xr:uid="{1E4E144E-F369-462E-8516-72D4745E6573}"/>
    <cellStyle name="40% - Accent2 6" xfId="1152" hidden="1" xr:uid="{EF890A16-131C-4DCB-B807-2D3A39B1FAFD}"/>
    <cellStyle name="40% - Accent2 6" xfId="823" hidden="1" xr:uid="{C7A63094-B074-4200-B01F-1AFB3F14F71F}"/>
    <cellStyle name="40% - Accent2 6" xfId="703" hidden="1" xr:uid="{E875F67D-27A3-4B88-980F-37AF65D770C9}"/>
    <cellStyle name="40% - Accent2 6" xfId="664" hidden="1" xr:uid="{C7876E30-AAC8-441F-B00D-44E7B0AC2B33}"/>
    <cellStyle name="40% - Accent2 6" xfId="1507" hidden="1" xr:uid="{8B32C70D-8BBB-45B3-81D4-DBE021A79DFB}"/>
    <cellStyle name="40% - Accent2 6" xfId="1637" hidden="1" xr:uid="{E5D08BB5-46A1-4C34-A8D1-DA9DADA189B6}"/>
    <cellStyle name="40% - Accent2 6" xfId="1739" hidden="1" xr:uid="{FE9C635B-7A55-44FD-B41C-A069DD248DB9}"/>
    <cellStyle name="40% - Accent2 6" xfId="1330" hidden="1" xr:uid="{0E31CAD0-DABC-4F96-BBCE-0288042E3CB2}"/>
    <cellStyle name="40% - Accent2 6" xfId="616" hidden="1" xr:uid="{443C31DA-41AC-4BFE-B65F-FC1BE61F8344}"/>
    <cellStyle name="40% - Accent2 6" xfId="671" hidden="1" xr:uid="{BAF4FC4E-85B7-45BA-823C-1C2265AD5B3B}"/>
    <cellStyle name="40% - Accent2 6" xfId="2039" hidden="1" xr:uid="{B40096E1-A24A-4BDA-8F86-6EC3EE54D10D}"/>
    <cellStyle name="40% - Accent2 6" xfId="2169" hidden="1" xr:uid="{CD5BF2BD-CDD8-489E-A0BA-AD72AD612FBC}"/>
    <cellStyle name="40% - Accent2 6" xfId="2247" hidden="1" xr:uid="{07FB9B02-6AEE-4A51-8043-D229170CC445}"/>
    <cellStyle name="40% - Accent2 6" xfId="2376" hidden="1" xr:uid="{6B96024B-63BA-4622-B500-B5DF6F7B5DE0}"/>
    <cellStyle name="40% - Accent2 6" xfId="2506" hidden="1" xr:uid="{E86AC419-1BFE-4B27-9DA4-4AE1F838BA15}"/>
    <cellStyle name="40% - Accent2 6" xfId="2584" hidden="1" xr:uid="{E0E94002-1D69-44CF-BB16-2E25158AAD64}"/>
    <cellStyle name="40% - Accent2 6" xfId="2713" hidden="1" xr:uid="{8AB610F6-8321-4BC9-8BF3-5ABCFBB39A87}"/>
    <cellStyle name="40% - Accent2 6" xfId="2879" hidden="1" xr:uid="{0BC9820C-2B4D-4193-9E5C-84F21CDB4B08}"/>
    <cellStyle name="40% - Accent2 6" xfId="2875" hidden="1" xr:uid="{A7DC6337-981C-4EB7-B1B0-80C6D2F0CAC4}"/>
    <cellStyle name="40% - Accent2 6" xfId="2976" hidden="1" xr:uid="{495DDF78-49F0-4633-9FDD-1341481B5F7A}"/>
    <cellStyle name="40% - Accent2 6" xfId="3106" hidden="1" xr:uid="{FF9F3082-C402-4898-A64A-EE3B0A7CCC3B}"/>
    <cellStyle name="40% - Accent2 6" xfId="3689" hidden="1" xr:uid="{4E2B5C96-B520-4B7C-98DE-F87CE9FEA1BD}"/>
    <cellStyle name="40% - Accent2 6" xfId="3715" hidden="1" xr:uid="{1E40EFBA-D804-4C1D-AB7B-BF043EAB06AE}"/>
    <cellStyle name="40% - Accent2 6" xfId="3845" hidden="1" xr:uid="{42F6C1D5-7FAC-4A26-AA22-3B94913313FA}"/>
    <cellStyle name="40% - Accent2 6" xfId="3955" hidden="1" xr:uid="{FC041FB4-7954-40DF-9773-7E6E399CF361}"/>
    <cellStyle name="40% - Accent2 6" xfId="3626" hidden="1" xr:uid="{3B676708-D55A-4F5E-AFA8-438DB1108DC4}"/>
    <cellStyle name="40% - Accent2 6" xfId="3506" hidden="1" xr:uid="{619DA50A-8F44-4FCD-9F73-6EA23A3CC842}"/>
    <cellStyle name="40% - Accent2 6" xfId="3467" hidden="1" xr:uid="{2642FFD1-D8CC-4FAA-A385-5C4817E3A961}"/>
    <cellStyle name="40% - Accent2 6" xfId="4310" hidden="1" xr:uid="{D862B1B8-9C5C-4945-A46E-FEEAE0FA3B0D}"/>
    <cellStyle name="40% - Accent2 6" xfId="4440" hidden="1" xr:uid="{A81AA345-2FED-40BF-A1E2-AEB23B39EA6C}"/>
    <cellStyle name="40% - Accent2 6" xfId="4542" hidden="1" xr:uid="{0D4D4436-3697-480A-B184-0899E18833C0}"/>
    <cellStyle name="40% - Accent2 6" xfId="4133" hidden="1" xr:uid="{F67CFB87-C158-403F-9F05-036BB77F1F5F}"/>
    <cellStyle name="40% - Accent2 6" xfId="3419" hidden="1" xr:uid="{76BC1B76-3D48-4556-84E5-82C456B3C1E1}"/>
    <cellStyle name="40% - Accent2 6" xfId="3474" hidden="1" xr:uid="{69B10274-3D8B-48B0-9D1F-D14EE374193D}"/>
    <cellStyle name="40% - Accent2 6" xfId="4842" hidden="1" xr:uid="{207D10E4-0C60-4E53-8E46-BE78616BF8D8}"/>
    <cellStyle name="40% - Accent2 6" xfId="4972" hidden="1" xr:uid="{0C594A1C-DE97-4FF5-A6F8-17CC22DF6CA8}"/>
    <cellStyle name="40% - Accent2 6" xfId="5050" hidden="1" xr:uid="{14EF0F01-0DB9-46E2-9186-FC45304A11DD}"/>
    <cellStyle name="40% - Accent2 6" xfId="5179" hidden="1" xr:uid="{BB692F6A-C34F-4ED4-A380-C98684C57260}"/>
    <cellStyle name="40% - Accent2 6" xfId="5309" hidden="1" xr:uid="{073B762F-C27D-4991-AFE0-967F51E4C60A}"/>
    <cellStyle name="40% - Accent2 6" xfId="5387" hidden="1" xr:uid="{866BCAE1-7449-4686-9C19-D333FBC713FB}"/>
    <cellStyle name="40% - Accent2 6" xfId="5516" hidden="1" xr:uid="{E6CA43D3-E180-4D1B-B5D8-38CD9A402585}"/>
    <cellStyle name="40% - Accent2 6" xfId="5671" hidden="1" xr:uid="{F0E2C787-0CC2-478B-BB7C-6B35E5D1661A}"/>
    <cellStyle name="40% - Accent2 6" xfId="5667" hidden="1" xr:uid="{31989C24-9C28-41F0-A40F-2E4B42B741DF}"/>
    <cellStyle name="40% - Accent2 6" xfId="5768" hidden="1" xr:uid="{A7854499-8AFB-4630-9F20-6F04F9E0F66F}"/>
    <cellStyle name="40% - Accent2 6" xfId="5898" hidden="1" xr:uid="{C84ED97F-23BB-45DE-A621-65497C983309}"/>
    <cellStyle name="40% - Accent2 6" xfId="6481" hidden="1" xr:uid="{E6CE660E-6310-4958-9178-CB65CBB60BCD}"/>
    <cellStyle name="40% - Accent2 6" xfId="6507" hidden="1" xr:uid="{C31944FF-E08F-42D8-9101-CDB60BF9A67C}"/>
    <cellStyle name="40% - Accent2 6" xfId="6637" hidden="1" xr:uid="{37974043-7353-4E14-87F1-46A926F28D7D}"/>
    <cellStyle name="40% - Accent2 6" xfId="6747" hidden="1" xr:uid="{09C7D482-C3EC-48DD-A884-CAF22C973E2C}"/>
    <cellStyle name="40% - Accent2 6" xfId="6418" hidden="1" xr:uid="{878D6A53-A1E8-4748-BB26-00C1777A8EF4}"/>
    <cellStyle name="40% - Accent2 6" xfId="6298" hidden="1" xr:uid="{20CA487A-39D3-4986-A3EF-0AA85261A46B}"/>
    <cellStyle name="40% - Accent2 6" xfId="6259" hidden="1" xr:uid="{9D3C009E-E7BD-4339-9410-CFF87AB2B82B}"/>
    <cellStyle name="40% - Accent2 6" xfId="7102" hidden="1" xr:uid="{5778ADA6-CC74-4272-91DE-37613EBA155E}"/>
    <cellStyle name="40% - Accent2 6" xfId="7232" hidden="1" xr:uid="{B1EC5569-F68D-41AD-B724-0E1268F6E97D}"/>
    <cellStyle name="40% - Accent2 6" xfId="7334" hidden="1" xr:uid="{E03A3646-6BBC-4A1A-9991-D40050487C7D}"/>
    <cellStyle name="40% - Accent2 6" xfId="6925" hidden="1" xr:uid="{C30FEFD3-7B49-490B-8BC7-D880836A0FED}"/>
    <cellStyle name="40% - Accent2 6" xfId="6211" hidden="1" xr:uid="{201B02C5-24E1-4B69-A048-4EFC2D9F1C32}"/>
    <cellStyle name="40% - Accent2 6" xfId="6266" hidden="1" xr:uid="{12DFBDDA-9DD1-4B6D-971B-D100FC81FDD4}"/>
    <cellStyle name="40% - Accent2 6" xfId="7634" hidden="1" xr:uid="{F86A11C7-AF51-4B8E-9FD4-0BE5F2A2DFB3}"/>
    <cellStyle name="40% - Accent2 6" xfId="7764" hidden="1" xr:uid="{58DA811E-28C1-4EB3-9C4D-C217E5A119C0}"/>
    <cellStyle name="40% - Accent2 6" xfId="7842" hidden="1" xr:uid="{2BC5AEC4-DB02-434E-AFCA-F527D762CBF7}"/>
    <cellStyle name="40% - Accent2 6" xfId="7971" hidden="1" xr:uid="{DEA0A04A-328A-480E-A7B3-D3CCC14BC5F3}"/>
    <cellStyle name="40% - Accent2 6" xfId="8101" hidden="1" xr:uid="{9CA686C0-B882-410D-B5E5-F7F6D073B320}"/>
    <cellStyle name="40% - Accent2 6" xfId="8179" hidden="1" xr:uid="{5D000092-3BF4-460A-BAE2-C74E91CDB713}"/>
    <cellStyle name="40% - Accent2 6" xfId="8308" hidden="1" xr:uid="{3124EBA5-B51E-4067-B11E-75FA7A3B441A}"/>
    <cellStyle name="40% - Accent2 7" xfId="92" hidden="1" xr:uid="{E0BA2C90-7A47-40A0-B1BB-EA143F68449F}"/>
    <cellStyle name="40% - Accent2 7" xfId="170" hidden="1" xr:uid="{058BFE27-222C-42A3-BFC2-FC8DC9396AD6}"/>
    <cellStyle name="40% - Accent2 7" xfId="247" hidden="1" xr:uid="{3DE8D6F0-3F88-4306-B517-C30185599896}"/>
    <cellStyle name="40% - Accent2 7" xfId="325" hidden="1" xr:uid="{0FDC0236-CCF3-4AFC-9B14-C643A77502B1}"/>
    <cellStyle name="40% - Accent2 7" xfId="909" hidden="1" xr:uid="{0076FC39-E66B-4629-A610-A5B9A620FDA6}"/>
    <cellStyle name="40% - Accent2 7" xfId="986" hidden="1" xr:uid="{EF78C4D4-CE8C-4438-A7CF-2B5127BEBAF4}"/>
    <cellStyle name="40% - Accent2 7" xfId="1065" hidden="1" xr:uid="{A62741DE-312E-447A-8D58-B02E7EE323A0}"/>
    <cellStyle name="40% - Accent2 7" xfId="630" hidden="1" xr:uid="{FE69DA2C-25E5-4D35-9A7F-8AACFA13157F}"/>
    <cellStyle name="40% - Accent2 7" xfId="1126" hidden="1" xr:uid="{9352A7BF-8A7F-4D43-A548-E81092F10685}"/>
    <cellStyle name="40% - Accent2 7" xfId="626" hidden="1" xr:uid="{C94C0348-E61B-4AA6-B19F-C289CDBF0D16}"/>
    <cellStyle name="40% - Accent2 7" xfId="1497" hidden="1" xr:uid="{121486CD-2D5B-44B1-BB28-40A798611F0B}"/>
    <cellStyle name="40% - Accent2 7" xfId="1581" hidden="1" xr:uid="{E0B42069-E468-4147-88E9-8FDFF678F4BF}"/>
    <cellStyle name="40% - Accent2 7" xfId="1659" hidden="1" xr:uid="{E537AF39-7E11-4D66-B83F-AE6C17468DF0}"/>
    <cellStyle name="40% - Accent2 7" xfId="749" hidden="1" xr:uid="{CB6D0E3B-6470-45B4-A062-7E8255CCEA3B}"/>
    <cellStyle name="40% - Accent2 7" xfId="1717" hidden="1" xr:uid="{76D0A3AA-C029-4281-9913-54F73A15B7A9}"/>
    <cellStyle name="40% - Accent2 7" xfId="1383" hidden="1" xr:uid="{5F8F7240-67FF-490F-9EA9-649D1843E4E8}"/>
    <cellStyle name="40% - Accent2 7" xfId="2033" hidden="1" xr:uid="{06DBDA62-60AC-4685-B811-445BC8980FC2}"/>
    <cellStyle name="40% - Accent2 7" xfId="2113" hidden="1" xr:uid="{320EAC0F-84A6-45D0-B1CA-C4CD94B9C2D3}"/>
    <cellStyle name="40% - Accent2 7" xfId="2191" hidden="1" xr:uid="{58C9193A-C249-422D-BAF9-BFE3F504040D}"/>
    <cellStyle name="40% - Accent2 7" xfId="2371" hidden="1" xr:uid="{97B66FA3-4E02-4096-81D1-47366F2B7964}"/>
    <cellStyle name="40% - Accent2 7" xfId="2450" hidden="1" xr:uid="{50C1451A-D442-4956-9B62-2359C5F21844}"/>
    <cellStyle name="40% - Accent2 7" xfId="2528" hidden="1" xr:uid="{1185D4B7-4A52-4808-994F-0C3C8151F03A}"/>
    <cellStyle name="40% - Accent2 7" xfId="2708" hidden="1" xr:uid="{A1C57CD7-D0C1-4675-B104-7C9B790E0EBE}"/>
    <cellStyle name="40% - Accent2 7" xfId="2787" hidden="1" xr:uid="{72661B1A-CB05-49C8-96BE-003FFD6B94A5}"/>
    <cellStyle name="40% - Accent2 7" xfId="2895" hidden="1" xr:uid="{F289CFD6-5A8D-4543-88AD-3EEE363B0C85}"/>
    <cellStyle name="40% - Accent2 7" xfId="2973" hidden="1" xr:uid="{A563157F-F02F-4E3C-8750-36055D8E25D1}"/>
    <cellStyle name="40% - Accent2 7" xfId="3050" hidden="1" xr:uid="{988C72E4-5516-411D-8CF9-7485BB77D76D}"/>
    <cellStyle name="40% - Accent2 7" xfId="3128" hidden="1" xr:uid="{2423C2DE-D802-40AF-A660-F7C5645E1CF7}"/>
    <cellStyle name="40% - Accent2 7" xfId="3712" hidden="1" xr:uid="{9DBB748A-7109-4382-A1F8-8576017511C4}"/>
    <cellStyle name="40% - Accent2 7" xfId="3789" hidden="1" xr:uid="{FE9FF606-915A-4C17-AC3D-DE5E692BAABD}"/>
    <cellStyle name="40% - Accent2 7" xfId="3868" hidden="1" xr:uid="{22A4E500-BCDC-4D3C-A874-D4B67100D234}"/>
    <cellStyle name="40% - Accent2 7" xfId="3433" hidden="1" xr:uid="{C9DB2F6B-B05A-40BF-9764-61E282133E85}"/>
    <cellStyle name="40% - Accent2 7" xfId="3929" hidden="1" xr:uid="{8DE4F789-DFCD-4BE4-948C-4437252491B4}"/>
    <cellStyle name="40% - Accent2 7" xfId="3429" hidden="1" xr:uid="{E1EC3A73-910C-4C4B-BBB3-44687076A204}"/>
    <cellStyle name="40% - Accent2 7" xfId="4300" hidden="1" xr:uid="{BB21317C-AC8D-4FD2-BE4B-7108A0B512ED}"/>
    <cellStyle name="40% - Accent2 7" xfId="4384" hidden="1" xr:uid="{B49A6ECB-6099-437A-8EF3-1C4E9D8FC333}"/>
    <cellStyle name="40% - Accent2 7" xfId="4462" hidden="1" xr:uid="{1245533A-EC6F-47A4-AA05-DA6DAB35F9A2}"/>
    <cellStyle name="40% - Accent2 7" xfId="3552" hidden="1" xr:uid="{9A55A367-35C8-4EE5-B8A8-D9049A885D12}"/>
    <cellStyle name="40% - Accent2 7" xfId="4520" hidden="1" xr:uid="{5B5B7F25-7393-4B7E-8141-26A17B1FDF7E}"/>
    <cellStyle name="40% - Accent2 7" xfId="4186" hidden="1" xr:uid="{45D2C8D7-791F-4C47-8A79-22AFB6418DD2}"/>
    <cellStyle name="40% - Accent2 7" xfId="4836" hidden="1" xr:uid="{6656C72F-A759-4008-BA77-BCB02A1065A0}"/>
    <cellStyle name="40% - Accent2 7" xfId="4916" hidden="1" xr:uid="{7B35A539-B420-4049-8571-E44231A7CB84}"/>
    <cellStyle name="40% - Accent2 7" xfId="4994" hidden="1" xr:uid="{8F502C86-3718-44E6-9C44-98AB7C16813F}"/>
    <cellStyle name="40% - Accent2 7" xfId="5174" hidden="1" xr:uid="{A0A2D517-0BF4-462C-9318-08C04B6ACAC3}"/>
    <cellStyle name="40% - Accent2 7" xfId="5253" hidden="1" xr:uid="{37B63E2F-2CD6-4C37-B5A8-08DA258610AA}"/>
    <cellStyle name="40% - Accent2 7" xfId="5331" hidden="1" xr:uid="{03C1DBEE-419A-48A6-9AAB-3A868E709675}"/>
    <cellStyle name="40% - Accent2 7" xfId="5511" hidden="1" xr:uid="{064967D5-196C-432A-9980-BB7ADD0D87B3}"/>
    <cellStyle name="40% - Accent2 7" xfId="5590" hidden="1" xr:uid="{EF12824E-3A70-4E7C-96A0-AB92F35A1AAD}"/>
    <cellStyle name="40% - Accent2 7" xfId="5687" hidden="1" xr:uid="{A2D5F6EE-5EA5-4E20-8593-4C46161E5371}"/>
    <cellStyle name="40% - Accent2 7" xfId="5765" hidden="1" xr:uid="{3ED1A6AB-F812-43EE-9985-1FDE51D84286}"/>
    <cellStyle name="40% - Accent2 7" xfId="5842" hidden="1" xr:uid="{7E4C3684-1BD5-4417-ACBA-8A94ECA16DAD}"/>
    <cellStyle name="40% - Accent2 7" xfId="5920" hidden="1" xr:uid="{8D383802-33A9-483E-88D4-DC6FF9A5C0E4}"/>
    <cellStyle name="40% - Accent2 7" xfId="6504" hidden="1" xr:uid="{23767B53-1EB3-4119-AF9E-40CC6BCC3E30}"/>
    <cellStyle name="40% - Accent2 7" xfId="6581" hidden="1" xr:uid="{489F28E5-F521-47C1-95FF-855879A64F26}"/>
    <cellStyle name="40% - Accent2 7" xfId="6660" hidden="1" xr:uid="{09849540-3803-4D3C-8AC4-51DF60E3C45B}"/>
    <cellStyle name="40% - Accent2 7" xfId="6225" hidden="1" xr:uid="{FF6E37DB-73E7-4A03-9BFC-2DB08DA88E6B}"/>
    <cellStyle name="40% - Accent2 7" xfId="6721" hidden="1" xr:uid="{518C75F2-B886-4D85-9355-EF29353BCC45}"/>
    <cellStyle name="40% - Accent2 7" xfId="6221" hidden="1" xr:uid="{ACB806B0-9BFE-408E-87A1-6C1775199BCA}"/>
    <cellStyle name="40% - Accent2 7" xfId="7092" hidden="1" xr:uid="{18354E61-1DD0-4D1A-B6FB-C42B67A8E144}"/>
    <cellStyle name="40% - Accent2 7" xfId="7176" hidden="1" xr:uid="{2BAF20CF-74AE-41D7-8DDF-AC167027E0B9}"/>
    <cellStyle name="40% - Accent2 7" xfId="7254" hidden="1" xr:uid="{FE52AD2D-441C-4161-A1DB-321AA27BC896}"/>
    <cellStyle name="40% - Accent2 7" xfId="6344" hidden="1" xr:uid="{4E3F3B65-25B1-49F9-B922-DC8A39DCE4B6}"/>
    <cellStyle name="40% - Accent2 7" xfId="7312" hidden="1" xr:uid="{85D9087B-B8AF-4651-AC71-C49ADCF5C7BB}"/>
    <cellStyle name="40% - Accent2 7" xfId="6978" hidden="1" xr:uid="{F0A1BC16-FAAA-4C97-BD7E-44401775CC5A}"/>
    <cellStyle name="40% - Accent2 7" xfId="7628" hidden="1" xr:uid="{4D49BAEA-43DE-451F-8452-8B713354B22D}"/>
    <cellStyle name="40% - Accent2 7" xfId="7708" hidden="1" xr:uid="{C6385A46-FB56-48F4-8ED6-926BB498C68D}"/>
    <cellStyle name="40% - Accent2 7" xfId="7786" hidden="1" xr:uid="{924F0B0F-9D8A-4923-B6A9-CE223D5C94D5}"/>
    <cellStyle name="40% - Accent2 7" xfId="7966" hidden="1" xr:uid="{60A66882-9865-40FE-BD4C-710BB28B151F}"/>
    <cellStyle name="40% - Accent2 7" xfId="8045" hidden="1" xr:uid="{1FA9EF9E-35DA-4ED5-989C-7D19A13ADFFB}"/>
    <cellStyle name="40% - Accent2 7" xfId="8123" hidden="1" xr:uid="{A35E97EA-7A29-4679-92E8-8A966E5BADFB}"/>
    <cellStyle name="40% - Accent2 7" xfId="8303" hidden="1" xr:uid="{CFE89A11-9C8A-43AE-9400-D825280EF985}"/>
    <cellStyle name="40% - Accent2 7" xfId="8382" hidden="1" xr:uid="{45F90341-253E-4A75-B5A4-63658B2D5712}"/>
    <cellStyle name="40% - Accent2 8" xfId="105" hidden="1" xr:uid="{31280A64-7291-426D-8BDA-7D8C62D52DE3}"/>
    <cellStyle name="40% - Accent2 8" xfId="179" hidden="1" xr:uid="{F404F087-C5CC-411D-9FE1-5F62D1279FDD}"/>
    <cellStyle name="40% - Accent2 8" xfId="255" hidden="1" xr:uid="{260A39A0-CF72-4BFC-BEA4-3D9BA5605668}"/>
    <cellStyle name="40% - Accent2 8" xfId="333" hidden="1" xr:uid="{E268B15A-BF90-4FAF-A24E-17A9AE4FE030}"/>
    <cellStyle name="40% - Accent2 8" xfId="918" hidden="1" xr:uid="{9419F034-C02A-43C7-A767-CCB3F058E5D9}"/>
    <cellStyle name="40% - Accent2 8" xfId="994" hidden="1" xr:uid="{F4178085-DAD9-4502-B6F1-FAB9541A4961}"/>
    <cellStyle name="40% - Accent2 8" xfId="1073" hidden="1" xr:uid="{8E8A0CB1-2569-4EA2-A739-FD29EC9C8BDA}"/>
    <cellStyle name="40% - Accent2 8" xfId="1324" hidden="1" xr:uid="{D72B5D62-71D8-402D-929D-AAF4D64A6067}"/>
    <cellStyle name="40% - Accent2 8" xfId="723" hidden="1" xr:uid="{F67B83DE-7896-42D2-A1FD-1622E74CA5ED}"/>
    <cellStyle name="40% - Accent2 8" xfId="666" hidden="1" xr:uid="{4E447D84-0D5E-437F-9866-98CB42DC9406}"/>
    <cellStyle name="40% - Accent2 8" xfId="1513" hidden="1" xr:uid="{A1048B79-FF23-4A08-866F-D2DA48C9B35C}"/>
    <cellStyle name="40% - Accent2 8" xfId="1589" hidden="1" xr:uid="{B8EC7588-E361-40F5-A3B0-75D73BA8C604}"/>
    <cellStyle name="40% - Accent2 8" xfId="1667" hidden="1" xr:uid="{A533AAE8-3515-4B0C-9C3D-819B9B7379FA}"/>
    <cellStyle name="40% - Accent2 8" xfId="1888" hidden="1" xr:uid="{BB4A98D9-083C-4A6D-B98D-D91E197A436B}"/>
    <cellStyle name="40% - Accent2 8" xfId="681" hidden="1" xr:uid="{E70B73C9-15D2-4301-8A34-28269886BBE3}"/>
    <cellStyle name="40% - Accent2 8" xfId="707" hidden="1" xr:uid="{492BC791-06AA-41BF-836F-63CA7F44D2A3}"/>
    <cellStyle name="40% - Accent2 8" xfId="2045" hidden="1" xr:uid="{6AEDE43A-FAB6-42DA-94F5-990CD4D37DD8}"/>
    <cellStyle name="40% - Accent2 8" xfId="2121" hidden="1" xr:uid="{05DC5E76-F58A-4431-86F3-A99876D14FB1}"/>
    <cellStyle name="40% - Accent2 8" xfId="2199" hidden="1" xr:uid="{D0C38F26-4553-40FC-82C6-5BF9EB988FD3}"/>
    <cellStyle name="40% - Accent2 8" xfId="2382" hidden="1" xr:uid="{D6946E4E-6B68-4DA9-A4D6-9DE3455076BA}"/>
    <cellStyle name="40% - Accent2 8" xfId="2458" hidden="1" xr:uid="{41BBE046-4B36-4B14-AE41-DF054CBB0D2C}"/>
    <cellStyle name="40% - Accent2 8" xfId="2536" hidden="1" xr:uid="{A0EF16CB-C3C1-461F-9D1B-B44C8651B270}"/>
    <cellStyle name="40% - Accent2 8" xfId="2719" hidden="1" xr:uid="{F93D2139-6AF5-4F51-9EDB-A7F0D7289EBE}"/>
    <cellStyle name="40% - Accent2 8" xfId="2795" hidden="1" xr:uid="{6FC3FF30-5E24-44F2-9FF5-2DDD1F8D52E5}"/>
    <cellStyle name="40% - Accent2 8" xfId="2908" hidden="1" xr:uid="{A9DCA38F-5B78-4F69-94F2-6D974DAEA672}"/>
    <cellStyle name="40% - Accent2 8" xfId="2982" hidden="1" xr:uid="{7CA9719D-D870-42B8-A168-45C58CAAA216}"/>
    <cellStyle name="40% - Accent2 8" xfId="3058" hidden="1" xr:uid="{978DCEBE-C6CA-44C7-A094-6B3D3F5DA237}"/>
    <cellStyle name="40% - Accent2 8" xfId="3136" hidden="1" xr:uid="{58FD7F6E-07A9-4D55-9140-B86C1973841E}"/>
    <cellStyle name="40% - Accent2 8" xfId="3721" hidden="1" xr:uid="{231311EB-4C38-4F7A-A19C-E6780E5D0939}"/>
    <cellStyle name="40% - Accent2 8" xfId="3797" hidden="1" xr:uid="{9320ACF7-AC0B-4F52-95BE-0F696CC48E97}"/>
    <cellStyle name="40% - Accent2 8" xfId="3876" hidden="1" xr:uid="{198EA1CF-0962-4EDB-94EC-F12C2DEC857D}"/>
    <cellStyle name="40% - Accent2 8" xfId="4127" hidden="1" xr:uid="{3518CF47-20F0-4F15-939E-862C6E390844}"/>
    <cellStyle name="40% - Accent2 8" xfId="3526" hidden="1" xr:uid="{8D391543-E388-44E4-8D8D-10ED932B5081}"/>
    <cellStyle name="40% - Accent2 8" xfId="3469" hidden="1" xr:uid="{2529A4B8-7C8D-4879-B374-65DD0B855E9D}"/>
    <cellStyle name="40% - Accent2 8" xfId="4316" hidden="1" xr:uid="{3880865B-6EE3-49DD-A578-9DC763CE0B17}"/>
    <cellStyle name="40% - Accent2 8" xfId="4392" hidden="1" xr:uid="{2DC3DE0D-BED4-4363-8696-03BC552C2681}"/>
    <cellStyle name="40% - Accent2 8" xfId="4470" hidden="1" xr:uid="{73F324C6-69E4-4EF4-A58D-2427A2CE11E2}"/>
    <cellStyle name="40% - Accent2 8" xfId="4691" hidden="1" xr:uid="{D0577024-1A8E-421D-A739-C0005826E271}"/>
    <cellStyle name="40% - Accent2 8" xfId="3484" hidden="1" xr:uid="{C5FFB1BD-6224-475B-B4D0-733CDCA98F24}"/>
    <cellStyle name="40% - Accent2 8" xfId="3510" hidden="1" xr:uid="{006874A7-4142-4DE3-9B65-30E2851A751F}"/>
    <cellStyle name="40% - Accent2 8" xfId="4848" hidden="1" xr:uid="{4882A464-315F-4C4A-9EA8-0E65C83A0D7C}"/>
    <cellStyle name="40% - Accent2 8" xfId="4924" hidden="1" xr:uid="{3E063418-444E-441A-923E-54267DBD6D4B}"/>
    <cellStyle name="40% - Accent2 8" xfId="5002" hidden="1" xr:uid="{43FDD9C8-16E8-4EF3-A6D8-09139A4E46D5}"/>
    <cellStyle name="40% - Accent2 8" xfId="5185" hidden="1" xr:uid="{C1959B99-2123-4B22-8700-F2CD2C306626}"/>
    <cellStyle name="40% - Accent2 8" xfId="5261" hidden="1" xr:uid="{06B00DAD-0ED5-4780-AEDB-6BB9AD65A535}"/>
    <cellStyle name="40% - Accent2 8" xfId="5339" hidden="1" xr:uid="{D45E412B-D7CF-419E-858A-C2B894460642}"/>
    <cellStyle name="40% - Accent2 8" xfId="5522" hidden="1" xr:uid="{681717D2-F2A1-4710-A613-BA32AC218904}"/>
    <cellStyle name="40% - Accent2 8" xfId="5598" hidden="1" xr:uid="{BE037FA2-C9A8-4F7A-A08C-C01A9889F2F0}"/>
    <cellStyle name="40% - Accent2 8" xfId="5700" hidden="1" xr:uid="{139056B7-25C0-4D6B-8046-E012C9877854}"/>
    <cellStyle name="40% - Accent2 8" xfId="5774" hidden="1" xr:uid="{0F9712E4-068B-43C5-A916-91CF3FDCFBF7}"/>
    <cellStyle name="40% - Accent2 8" xfId="5850" hidden="1" xr:uid="{F45FE50D-D641-4CB4-BBE1-D566699067E3}"/>
    <cellStyle name="40% - Accent2 8" xfId="5928" hidden="1" xr:uid="{02E82209-36C3-4AA1-98B7-57CADBA7F613}"/>
    <cellStyle name="40% - Accent2 8" xfId="6513" hidden="1" xr:uid="{5BDD798C-D542-4FC7-B30D-C2841179A03E}"/>
    <cellStyle name="40% - Accent2 8" xfId="6589" hidden="1" xr:uid="{82CC7728-F40E-49F7-890C-9150D7203ED6}"/>
    <cellStyle name="40% - Accent2 8" xfId="6668" hidden="1" xr:uid="{0AA9ACF0-9C9E-45DF-B58F-7697C10F7040}"/>
    <cellStyle name="40% - Accent2 8" xfId="6919" hidden="1" xr:uid="{0E6520EE-8850-498A-869A-D04B9B5259B1}"/>
    <cellStyle name="40% - Accent2 8" xfId="6318" hidden="1" xr:uid="{41852367-66EE-4392-8804-1223FC5A5DEC}"/>
    <cellStyle name="40% - Accent2 8" xfId="6261" hidden="1" xr:uid="{69BCCA6F-09C9-4B1C-B839-BA8B9D9AA549}"/>
    <cellStyle name="40% - Accent2 8" xfId="7108" hidden="1" xr:uid="{1249E7FF-69B7-45BC-B3DB-F176D95DCDAB}"/>
    <cellStyle name="40% - Accent2 8" xfId="7184" hidden="1" xr:uid="{77A6F90A-9F7C-4534-A8A3-FA2CF42F7570}"/>
    <cellStyle name="40% - Accent2 8" xfId="7262" hidden="1" xr:uid="{DD9FA290-CEFA-402A-BF01-D4CDA7F1D669}"/>
    <cellStyle name="40% - Accent2 8" xfId="7483" hidden="1" xr:uid="{0E3B6E0A-00FD-40AB-975C-FB12AFCAE5C2}"/>
    <cellStyle name="40% - Accent2 8" xfId="6276" hidden="1" xr:uid="{4CEC5CB5-7287-4EFE-ADE5-4AACF2221045}"/>
    <cellStyle name="40% - Accent2 8" xfId="6302" hidden="1" xr:uid="{EC3BDCD3-97A1-4738-B61F-4F86E28C3A91}"/>
    <cellStyle name="40% - Accent2 8" xfId="7640" hidden="1" xr:uid="{DD95D904-B008-47B5-8805-53A5F65E669F}"/>
    <cellStyle name="40% - Accent2 8" xfId="7716" hidden="1" xr:uid="{B4BE3487-9570-4226-805C-978C5D4AC4B5}"/>
    <cellStyle name="40% - Accent2 8" xfId="7794" hidden="1" xr:uid="{BD6A1CB9-A9AB-41AC-B6D1-3100CA92DC46}"/>
    <cellStyle name="40% - Accent2 8" xfId="7977" hidden="1" xr:uid="{1EC82930-34DA-4A18-B867-9F6E62A0F7DE}"/>
    <cellStyle name="40% - Accent2 8" xfId="8053" hidden="1" xr:uid="{423086DE-AEC4-431C-B0CB-14C91CE7E12E}"/>
    <cellStyle name="40% - Accent2 8" xfId="8131" hidden="1" xr:uid="{0CB1A6B9-8E01-492B-B668-8C86B025317F}"/>
    <cellStyle name="40% - Accent2 8" xfId="8314" hidden="1" xr:uid="{FB5B5E07-463D-4291-AAE4-39CCB7BCB335}"/>
    <cellStyle name="40% - Accent2 8" xfId="8390" hidden="1" xr:uid="{96B28862-5A74-4359-921F-03336957D218}"/>
    <cellStyle name="40% - Accent2 9" xfId="118" hidden="1" xr:uid="{1A6F4279-35FD-46D8-B240-2E21CBEAE836}"/>
    <cellStyle name="40% - Accent2 9" xfId="192" hidden="1" xr:uid="{1ACE8A88-0234-44ED-931C-2E1F39CFD854}"/>
    <cellStyle name="40% - Accent2 9" xfId="268" hidden="1" xr:uid="{A47D482A-5F83-4EBA-B592-46F05A906E29}"/>
    <cellStyle name="40% - Accent2 9" xfId="346" hidden="1" xr:uid="{24F9AF62-1B45-4ED2-BB7A-52F574AB61BD}"/>
    <cellStyle name="40% - Accent2 9" xfId="931" hidden="1" xr:uid="{E6A22B6E-57F8-4096-A6A1-49E39791C3E9}"/>
    <cellStyle name="40% - Accent2 9" xfId="1007" hidden="1" xr:uid="{8DA42B48-E5DF-49C4-AC9F-7FFC6AEBB5D8}"/>
    <cellStyle name="40% - Accent2 9" xfId="1086" hidden="1" xr:uid="{ABC60DDB-9CC8-497A-BF3E-7339D27A9DF8}"/>
    <cellStyle name="40% - Accent2 9" xfId="1334" hidden="1" xr:uid="{364D6F4E-F3AC-4C15-AC5C-E72CCC092B10}"/>
    <cellStyle name="40% - Accent2 9" xfId="826" hidden="1" xr:uid="{D50C537C-40A7-4457-9BD8-DBE9F0BEA2DA}"/>
    <cellStyle name="40% - Accent2 9" xfId="699" hidden="1" xr:uid="{A2E43DAB-D734-46DB-922A-462CE9C999D3}"/>
    <cellStyle name="40% - Accent2 9" xfId="1526" hidden="1" xr:uid="{F21E8E30-61B4-4CFD-8659-2E4C9830BCD0}"/>
    <cellStyle name="40% - Accent2 9" xfId="1602" hidden="1" xr:uid="{06BABE3C-AB4B-41CD-BBA7-55F05BDCE4F2}"/>
    <cellStyle name="40% - Accent2 9" xfId="1680" hidden="1" xr:uid="{B794DF4E-D1BD-4233-93D9-B859C7420C5D}"/>
    <cellStyle name="40% - Accent2 9" xfId="1894" hidden="1" xr:uid="{1870C435-8E04-4E9E-B7E0-D12315AEF953}"/>
    <cellStyle name="40% - Accent2 9" xfId="1179" hidden="1" xr:uid="{DBA19B50-48F7-4ADE-BF8D-AFCC1F5EE2DB}"/>
    <cellStyle name="40% - Accent2 9" xfId="748" hidden="1" xr:uid="{82842FFE-4E70-494B-A375-9579A8E1C92B}"/>
    <cellStyle name="40% - Accent2 9" xfId="2058" hidden="1" xr:uid="{BC68B6AB-80C6-4EFE-BDCB-CD0928643AC1}"/>
    <cellStyle name="40% - Accent2 9" xfId="2134" hidden="1" xr:uid="{DED736B7-90E9-432D-920A-31F4AA0E8A2C}"/>
    <cellStyle name="40% - Accent2 9" xfId="2212" hidden="1" xr:uid="{6F0695A1-5DA9-4A07-B417-EADB2507CFEC}"/>
    <cellStyle name="40% - Accent2 9" xfId="2395" hidden="1" xr:uid="{45BE0FE6-1055-4FF7-B218-B847496450F1}"/>
    <cellStyle name="40% - Accent2 9" xfId="2471" hidden="1" xr:uid="{1FD21E3B-1BC2-4583-AB17-9DCAB4940CB8}"/>
    <cellStyle name="40% - Accent2 9" xfId="2549" hidden="1" xr:uid="{811BD66B-12DD-42F8-B817-AEA9B3FACF1E}"/>
    <cellStyle name="40% - Accent2 9" xfId="2732" hidden="1" xr:uid="{9B362910-6B26-4E4C-8CDC-135B9045C4BC}"/>
    <cellStyle name="40% - Accent2 9" xfId="2808" hidden="1" xr:uid="{2A51886D-FE91-4D95-A9F3-B6DC7E030BEA}"/>
    <cellStyle name="40% - Accent2 9" xfId="2921" hidden="1" xr:uid="{19FC9D48-D658-456D-A95E-14F454C21361}"/>
    <cellStyle name="40% - Accent2 9" xfId="2995" hidden="1" xr:uid="{1C879ED5-3777-408D-9168-7C8CC3B85373}"/>
    <cellStyle name="40% - Accent2 9" xfId="3071" hidden="1" xr:uid="{37EDB1FD-B559-4F60-9936-E5356D81C23C}"/>
    <cellStyle name="40% - Accent2 9" xfId="3149" hidden="1" xr:uid="{DBEAEBC7-467D-47D2-8377-7AA69F6A3245}"/>
    <cellStyle name="40% - Accent2 9" xfId="3734" hidden="1" xr:uid="{B21C2E94-4345-4AA4-BBBB-A3E9700C9E00}"/>
    <cellStyle name="40% - Accent2 9" xfId="3810" hidden="1" xr:uid="{0186792B-60F7-4510-B992-3F94B3CD552D}"/>
    <cellStyle name="40% - Accent2 9" xfId="3889" hidden="1" xr:uid="{DBD85361-8F7A-429F-9DC2-08755CCCCF0F}"/>
    <cellStyle name="40% - Accent2 9" xfId="4137" hidden="1" xr:uid="{F7FD83C4-1487-4B67-8848-BFB9D98ED31D}"/>
    <cellStyle name="40% - Accent2 9" xfId="3629" hidden="1" xr:uid="{428A3114-AB9E-4311-817E-852A2FBF9CAC}"/>
    <cellStyle name="40% - Accent2 9" xfId="3502" hidden="1" xr:uid="{2A7AFB51-D726-4E51-94A1-7F059F969DCD}"/>
    <cellStyle name="40% - Accent2 9" xfId="4329" hidden="1" xr:uid="{F55E8FBD-F883-45D5-A245-10B437CE1537}"/>
    <cellStyle name="40% - Accent2 9" xfId="4405" hidden="1" xr:uid="{AC2F0E90-2E6A-4845-BE3C-1FC93AA893A6}"/>
    <cellStyle name="40% - Accent2 9" xfId="4483" hidden="1" xr:uid="{B38A75EB-539E-4FEA-BDA9-0ACE48A3FC5B}"/>
    <cellStyle name="40% - Accent2 9" xfId="4697" hidden="1" xr:uid="{21D14FE7-E3A9-416A-8FF0-2E4D2862A472}"/>
    <cellStyle name="40% - Accent2 9" xfId="3982" hidden="1" xr:uid="{51076075-4E37-489E-B2BE-D0692BA290FD}"/>
    <cellStyle name="40% - Accent2 9" xfId="3551" hidden="1" xr:uid="{F238C629-F51C-4682-AFEF-91247C452EB1}"/>
    <cellStyle name="40% - Accent2 9" xfId="4861" hidden="1" xr:uid="{1454C84B-7358-4F79-8E04-C9AD1E245FCB}"/>
    <cellStyle name="40% - Accent2 9" xfId="4937" hidden="1" xr:uid="{6540ACCE-5270-4B93-9E48-D57D4FDAC769}"/>
    <cellStyle name="40% - Accent2 9" xfId="5015" hidden="1" xr:uid="{2AF60E6A-333B-4507-851E-87D59E6425BF}"/>
    <cellStyle name="40% - Accent2 9" xfId="5198" hidden="1" xr:uid="{C8A89A4C-A295-4217-B4EF-F5FE9B3FC3E1}"/>
    <cellStyle name="40% - Accent2 9" xfId="5274" hidden="1" xr:uid="{B46379D5-B03D-4994-9BB5-9BB7029A60BF}"/>
    <cellStyle name="40% - Accent2 9" xfId="5352" hidden="1" xr:uid="{EA67729B-7E4C-4905-8014-4962890EE2B5}"/>
    <cellStyle name="40% - Accent2 9" xfId="5535" hidden="1" xr:uid="{4747760F-DE15-4464-B8DE-BFAA37165D0A}"/>
    <cellStyle name="40% - Accent2 9" xfId="5611" hidden="1" xr:uid="{4487D871-2387-4BC1-B6A7-6DDFB740CCB2}"/>
    <cellStyle name="40% - Accent2 9" xfId="5713" hidden="1" xr:uid="{F4701752-8E55-43F2-BC62-AB0FF8259450}"/>
    <cellStyle name="40% - Accent2 9" xfId="5787" hidden="1" xr:uid="{D09104FC-795F-4C08-86C1-09BF1716653F}"/>
    <cellStyle name="40% - Accent2 9" xfId="5863" hidden="1" xr:uid="{F2779358-9715-4492-BBAE-A7F9B371975C}"/>
    <cellStyle name="40% - Accent2 9" xfId="5941" hidden="1" xr:uid="{C89C405E-05CF-45A9-A674-52E82B224213}"/>
    <cellStyle name="40% - Accent2 9" xfId="6526" hidden="1" xr:uid="{C4265A54-AA3F-4021-A3BF-59B89A137923}"/>
    <cellStyle name="40% - Accent2 9" xfId="6602" hidden="1" xr:uid="{D9784A52-6DB9-4BAB-9DAE-D3E0EEEFD593}"/>
    <cellStyle name="40% - Accent2 9" xfId="6681" hidden="1" xr:uid="{AB04AD22-8476-4FA9-B385-3CBDD020676C}"/>
    <cellStyle name="40% - Accent2 9" xfId="6929" hidden="1" xr:uid="{6256A646-4A72-446B-890C-AE5925103CA2}"/>
    <cellStyle name="40% - Accent2 9" xfId="6421" hidden="1" xr:uid="{5BA77B72-B7B6-4E43-AF5A-0C0F067A444D}"/>
    <cellStyle name="40% - Accent2 9" xfId="6294" hidden="1" xr:uid="{7A2117E4-D82C-4B2A-A506-1D729EDA57E2}"/>
    <cellStyle name="40% - Accent2 9" xfId="7121" hidden="1" xr:uid="{9DF5E57C-5A90-4DE9-ACC1-7F77D5AF736D}"/>
    <cellStyle name="40% - Accent2 9" xfId="7197" hidden="1" xr:uid="{7DF178D9-18BB-402F-A162-F8C8967A8E7F}"/>
    <cellStyle name="40% - Accent2 9" xfId="7275" hidden="1" xr:uid="{CCB22BA5-0156-43F5-82DC-B4FBAD354B76}"/>
    <cellStyle name="40% - Accent2 9" xfId="7489" hidden="1" xr:uid="{B6439FA0-D8BB-424E-8CC3-96D398D40EF7}"/>
    <cellStyle name="40% - Accent2 9" xfId="6774" hidden="1" xr:uid="{AFAE03F0-7D7C-4541-A65E-10E821AA4D1E}"/>
    <cellStyle name="40% - Accent2 9" xfId="6343" hidden="1" xr:uid="{2804B02B-98D5-45A0-8C84-B17CCB58447C}"/>
    <cellStyle name="40% - Accent2 9" xfId="7653" hidden="1" xr:uid="{8DBDE60C-CC79-4576-9413-4B0C4BAAEECB}"/>
    <cellStyle name="40% - Accent2 9" xfId="7729" hidden="1" xr:uid="{36C46FB6-2C30-4FFA-A74B-BEE65FA840EF}"/>
    <cellStyle name="40% - Accent2 9" xfId="7807" hidden="1" xr:uid="{5F0EB9F0-878B-4684-8345-54BBA1D7574C}"/>
    <cellStyle name="40% - Accent2 9" xfId="7990" hidden="1" xr:uid="{6EF0ED7E-5178-48BA-B458-290ABB39307C}"/>
    <cellStyle name="40% - Accent2 9" xfId="8066" hidden="1" xr:uid="{C14660A9-33A7-41FF-9EC6-6D72589546BA}"/>
    <cellStyle name="40% - Accent2 9" xfId="8144" hidden="1" xr:uid="{05BB6EC5-544F-4853-BB13-88FED5E2E7CB}"/>
    <cellStyle name="40% - Accent2 9" xfId="8327" hidden="1" xr:uid="{C317D480-BADA-4FC4-826D-963A3AF2AEB0}"/>
    <cellStyle name="40% - Accent2 9" xfId="8403" hidden="1" xr:uid="{2DC1D634-DE6E-4E32-B953-780F1E6DBA45}"/>
    <cellStyle name="40% - Accent3" xfId="33" builtinId="39" hidden="1"/>
    <cellStyle name="40% - Accent3 10" xfId="120" hidden="1" xr:uid="{DADFE27A-2353-4DD4-BDEE-08DF91FF772A}"/>
    <cellStyle name="40% - Accent3 10" xfId="194" hidden="1" xr:uid="{67738CFF-3D87-4C18-91A2-97AC7665F74F}"/>
    <cellStyle name="40% - Accent3 10" xfId="270" hidden="1" xr:uid="{F5D69906-C6F6-4574-98D5-461E04AB6581}"/>
    <cellStyle name="40% - Accent3 10" xfId="348" hidden="1" xr:uid="{03D690CA-DA30-4538-A460-C83741E72962}"/>
    <cellStyle name="40% - Accent3 10" xfId="933" hidden="1" xr:uid="{14F7B959-D49E-4569-8F02-CD2E80C4EFAD}"/>
    <cellStyle name="40% - Accent3 10" xfId="1009" hidden="1" xr:uid="{08863F52-2EF7-4013-BCE6-3232BD5B9C5E}"/>
    <cellStyle name="40% - Accent3 10" xfId="1088" hidden="1" xr:uid="{2C517496-A734-4D6B-BF98-B05703EAC098}"/>
    <cellStyle name="40% - Accent3 10" xfId="1346" hidden="1" xr:uid="{DA65B58B-899D-44DA-9542-4BE7A68B406E}"/>
    <cellStyle name="40% - Accent3 10" xfId="726" hidden="1" xr:uid="{66A81269-52CE-47FF-A0A5-A4A1D3B7A857}"/>
    <cellStyle name="40% - Accent3 10" xfId="780" hidden="1" xr:uid="{2EE896B4-AA76-45FF-95BE-884F125AA8C7}"/>
    <cellStyle name="40% - Accent3 10" xfId="1528" hidden="1" xr:uid="{B91FB49F-5975-4A03-A0F4-39D7B0AB5011}"/>
    <cellStyle name="40% - Accent3 10" xfId="1604" hidden="1" xr:uid="{F91856E8-B1EF-4F6B-9F9F-52EC772BECB9}"/>
    <cellStyle name="40% - Accent3 10" xfId="1682" hidden="1" xr:uid="{DD93EE68-8A0C-4820-8D0B-4272215C9C93}"/>
    <cellStyle name="40% - Accent3 10" xfId="1904" hidden="1" xr:uid="{D479C2B5-4A7E-4AC6-A5F6-2B647654084A}"/>
    <cellStyle name="40% - Accent3 10" xfId="1187" hidden="1" xr:uid="{D83EB904-DB85-41A4-BC41-708EFCF1FFA9}"/>
    <cellStyle name="40% - Accent3 10" xfId="788" hidden="1" xr:uid="{1A3F9530-58D2-4902-8609-29EF54492F49}"/>
    <cellStyle name="40% - Accent3 10" xfId="2060" hidden="1" xr:uid="{E2E00117-D8D2-4E69-8AEA-08D282A0B70B}"/>
    <cellStyle name="40% - Accent3 10" xfId="2136" hidden="1" xr:uid="{6B4565C9-7578-4C26-8F60-94FC0D4257B6}"/>
    <cellStyle name="40% - Accent3 10" xfId="2214" hidden="1" xr:uid="{287813E8-410D-43D1-935C-144627F49A76}"/>
    <cellStyle name="40% - Accent3 10" xfId="2397" hidden="1" xr:uid="{DA97B77A-D2F3-4B65-B05C-DE1A89C8E3DA}"/>
    <cellStyle name="40% - Accent3 10" xfId="2473" hidden="1" xr:uid="{EC04E9B8-D2B1-4079-9F93-BB02E74FBED1}"/>
    <cellStyle name="40% - Accent3 10" xfId="2551" hidden="1" xr:uid="{97AD8352-BBB0-4A1E-9747-49E98A5F6591}"/>
    <cellStyle name="40% - Accent3 10" xfId="2734" hidden="1" xr:uid="{27B0E42B-9331-4AF9-A44F-975E1CEA7D65}"/>
    <cellStyle name="40% - Accent3 10" xfId="2810" hidden="1" xr:uid="{59509421-8E4C-41EA-8C73-57508ADBC562}"/>
    <cellStyle name="40% - Accent3 10" xfId="2923" hidden="1" xr:uid="{63C4BAE7-CA26-4171-8DD4-ECA5F6738D87}"/>
    <cellStyle name="40% - Accent3 10" xfId="2997" hidden="1" xr:uid="{EF49111B-35FA-4B48-B52A-3BCA62E8DF79}"/>
    <cellStyle name="40% - Accent3 10" xfId="3073" hidden="1" xr:uid="{B77C2E9D-9737-4BE7-B6E8-63E8649D1AF8}"/>
    <cellStyle name="40% - Accent3 10" xfId="3151" hidden="1" xr:uid="{4017A311-33D6-4A60-B624-EB1E08B6E23A}"/>
    <cellStyle name="40% - Accent3 10" xfId="3736" hidden="1" xr:uid="{040792E9-E34E-47B6-AE4B-9A76142F1BD7}"/>
    <cellStyle name="40% - Accent3 10" xfId="3812" hidden="1" xr:uid="{3CD63BF5-99E8-4D93-8B74-BF6093C17F6A}"/>
    <cellStyle name="40% - Accent3 10" xfId="3891" hidden="1" xr:uid="{B0580139-F829-4391-8654-4577CC7F2731}"/>
    <cellStyle name="40% - Accent3 10" xfId="4149" hidden="1" xr:uid="{2FBFEC02-0B2B-4990-B6AA-AB00720BD468}"/>
    <cellStyle name="40% - Accent3 10" xfId="3529" hidden="1" xr:uid="{7FD58843-F502-422A-845F-6A356BA252E7}"/>
    <cellStyle name="40% - Accent3 10" xfId="3583" hidden="1" xr:uid="{BD317525-C80B-4CFE-ACC7-90FB0FE5E272}"/>
    <cellStyle name="40% - Accent3 10" xfId="4331" hidden="1" xr:uid="{5A9B4DA3-E240-48C2-948A-090F00C7F43A}"/>
    <cellStyle name="40% - Accent3 10" xfId="4407" hidden="1" xr:uid="{F2C981AE-EE81-4788-A25F-56DEC1DDB0EE}"/>
    <cellStyle name="40% - Accent3 10" xfId="4485" hidden="1" xr:uid="{1BEA0FF7-00D1-49C4-9965-810CD343FD34}"/>
    <cellStyle name="40% - Accent3 10" xfId="4707" hidden="1" xr:uid="{997DD0D9-4DC6-4DE5-8DD2-F641DE13B406}"/>
    <cellStyle name="40% - Accent3 10" xfId="3990" hidden="1" xr:uid="{2B2C9975-B806-4825-A478-E621C176ABFA}"/>
    <cellStyle name="40% - Accent3 10" xfId="3591" hidden="1" xr:uid="{C2F75B2A-1DC0-42B5-B783-B0BFBBF64CE1}"/>
    <cellStyle name="40% - Accent3 10" xfId="4863" hidden="1" xr:uid="{095CC973-19FD-4914-BE98-71099D054C69}"/>
    <cellStyle name="40% - Accent3 10" xfId="4939" hidden="1" xr:uid="{BE554DFD-E904-4333-85D9-F7169E71DCF9}"/>
    <cellStyle name="40% - Accent3 10" xfId="5017" hidden="1" xr:uid="{A63CBCA7-2C4E-48F0-98BE-6AF022081CD6}"/>
    <cellStyle name="40% - Accent3 10" xfId="5200" hidden="1" xr:uid="{9CCD96A4-A26C-4A9F-AA95-E474F5D62E59}"/>
    <cellStyle name="40% - Accent3 10" xfId="5276" hidden="1" xr:uid="{3E55DE3C-565B-4636-A842-BCA10079054E}"/>
    <cellStyle name="40% - Accent3 10" xfId="5354" hidden="1" xr:uid="{9996C1B8-F412-492E-A55A-AB473DC258FB}"/>
    <cellStyle name="40% - Accent3 10" xfId="5537" hidden="1" xr:uid="{A21A2C31-9E06-49C0-BDBA-053D12EE3139}"/>
    <cellStyle name="40% - Accent3 10" xfId="5613" hidden="1" xr:uid="{71570C3D-2696-48F2-A86D-2E65EDD21422}"/>
    <cellStyle name="40% - Accent3 10" xfId="5715" hidden="1" xr:uid="{9C51DC54-9A00-4B68-9C88-5A37B1D81112}"/>
    <cellStyle name="40% - Accent3 10" xfId="5789" hidden="1" xr:uid="{E3ECD43C-1F62-468D-A730-56FD3E3C391F}"/>
    <cellStyle name="40% - Accent3 10" xfId="5865" hidden="1" xr:uid="{FEAECFAD-5E63-4F59-BDB7-06B5465DACA7}"/>
    <cellStyle name="40% - Accent3 10" xfId="5943" hidden="1" xr:uid="{E39FE301-92F9-449B-9FFB-4DFFC4890F54}"/>
    <cellStyle name="40% - Accent3 10" xfId="6528" hidden="1" xr:uid="{6D2384E7-DF6A-4FC1-BBD0-1BC783ED23D2}"/>
    <cellStyle name="40% - Accent3 10" xfId="6604" hidden="1" xr:uid="{1BA2D6D5-17CD-4ED9-8AB0-BDD6A2307ACA}"/>
    <cellStyle name="40% - Accent3 10" xfId="6683" hidden="1" xr:uid="{51B98766-FBCB-403A-8D3A-6B719CF4288E}"/>
    <cellStyle name="40% - Accent3 10" xfId="6941" hidden="1" xr:uid="{12F77942-7A6F-45AD-A741-0EB766EFB371}"/>
    <cellStyle name="40% - Accent3 10" xfId="6321" hidden="1" xr:uid="{BAE696AA-81FF-4846-93C7-F6ABD39578C4}"/>
    <cellStyle name="40% - Accent3 10" xfId="6375" hidden="1" xr:uid="{201A3130-4B7E-4655-B175-A16071231960}"/>
    <cellStyle name="40% - Accent3 10" xfId="7123" hidden="1" xr:uid="{BDEBEBCE-2C4B-4A92-A579-3DBB6C5F6484}"/>
    <cellStyle name="40% - Accent3 10" xfId="7199" hidden="1" xr:uid="{18746237-65EE-4AB7-A2D9-EB71A2CCF9ED}"/>
    <cellStyle name="40% - Accent3 10" xfId="7277" hidden="1" xr:uid="{22EF3900-90D7-4CBE-B566-B278443F762C}"/>
    <cellStyle name="40% - Accent3 10" xfId="7499" hidden="1" xr:uid="{D9654C6D-F08E-4EA6-8464-AADD73DB7AB7}"/>
    <cellStyle name="40% - Accent3 10" xfId="6782" hidden="1" xr:uid="{39D256D9-A4D7-47B2-90C1-5FF622322814}"/>
    <cellStyle name="40% - Accent3 10" xfId="6383" hidden="1" xr:uid="{6C72FC36-C8A5-4B4C-8DA2-B97C34B37989}"/>
    <cellStyle name="40% - Accent3 10" xfId="7655" hidden="1" xr:uid="{D56CBC84-A1EE-44C8-A5F3-CEC6CE86F6D8}"/>
    <cellStyle name="40% - Accent3 10" xfId="7731" hidden="1" xr:uid="{39EE92AD-C26F-4021-B5D0-3949B0871240}"/>
    <cellStyle name="40% - Accent3 10" xfId="7809" hidden="1" xr:uid="{47986659-130D-431D-ACF3-EC6C3C772D4F}"/>
    <cellStyle name="40% - Accent3 10" xfId="7992" hidden="1" xr:uid="{368DDFCF-9AD5-4DCA-8BAD-690579873F66}"/>
    <cellStyle name="40% - Accent3 10" xfId="8068" hidden="1" xr:uid="{6EC8C8C0-3475-42D5-A5E6-2A3C108AF863}"/>
    <cellStyle name="40% - Accent3 10" xfId="8146" hidden="1" xr:uid="{246ADF12-B65B-456F-BFD5-776EBA5666F5}"/>
    <cellStyle name="40% - Accent3 10" xfId="8329" hidden="1" xr:uid="{43D827F8-C43C-447B-A60F-638E24E0802E}"/>
    <cellStyle name="40% - Accent3 10" xfId="8405" hidden="1" xr:uid="{B8A64908-03FD-4B4F-945C-2355CDA46304}"/>
    <cellStyle name="40% - Accent3 11" xfId="133" hidden="1" xr:uid="{81B5EDCD-96EA-4B7F-86DC-1ACF6D1280CA}"/>
    <cellStyle name="40% - Accent3 11" xfId="207" hidden="1" xr:uid="{A09DA55B-426C-43FF-AA62-D7352D60334C}"/>
    <cellStyle name="40% - Accent3 11" xfId="283" hidden="1" xr:uid="{AD7C5FD5-C59E-4813-9CB0-806849421E94}"/>
    <cellStyle name="40% - Accent3 11" xfId="361" hidden="1" xr:uid="{E863654B-9368-47BC-8E00-82FB5C667FA5}"/>
    <cellStyle name="40% - Accent3 11" xfId="946" hidden="1" xr:uid="{56FA2D76-A556-4979-81EF-546F325B0F36}"/>
    <cellStyle name="40% - Accent3 11" xfId="1022" hidden="1" xr:uid="{ACB6ADC4-9FE8-4B3B-8F7F-015362BABFF7}"/>
    <cellStyle name="40% - Accent3 11" xfId="1101" hidden="1" xr:uid="{2712A87A-D983-4242-B070-39E35A1EC9B8}"/>
    <cellStyle name="40% - Accent3 11" xfId="786" hidden="1" xr:uid="{4817EB85-1A93-43AE-904A-EA2F269BF549}"/>
    <cellStyle name="40% - Accent3 11" xfId="734" hidden="1" xr:uid="{E4732B77-A624-48DE-A6B1-90C62D98A3F7}"/>
    <cellStyle name="40% - Accent3 11" xfId="698" hidden="1" xr:uid="{4FA54E83-E8B3-4F33-A03D-E413922A917E}"/>
    <cellStyle name="40% - Accent3 11" xfId="1541" hidden="1" xr:uid="{D52D4A02-B654-4664-BCE7-0FB04F9B2BD0}"/>
    <cellStyle name="40% - Accent3 11" xfId="1617" hidden="1" xr:uid="{D8581A10-9DCE-4C88-8648-ED9F41EDA613}"/>
    <cellStyle name="40% - Accent3 11" xfId="1695" hidden="1" xr:uid="{190827B2-5530-4676-AE18-275E5FE9485C}"/>
    <cellStyle name="40% - Accent3 11" xfId="620" hidden="1" xr:uid="{F7B5B77F-0137-480F-BD0B-E934FC9238EF}"/>
    <cellStyle name="40% - Accent3 11" xfId="1138" hidden="1" xr:uid="{D327D9C7-8575-4A76-82FA-F244954006C1}"/>
    <cellStyle name="40% - Accent3 11" xfId="1121" hidden="1" xr:uid="{9EB25D15-2EE9-4CE7-953F-E9206FCB7171}"/>
    <cellStyle name="40% - Accent3 11" xfId="2073" hidden="1" xr:uid="{36412818-BE77-4F95-8805-C6DCA11D32B6}"/>
    <cellStyle name="40% - Accent3 11" xfId="2149" hidden="1" xr:uid="{E3510003-A7AD-45A1-B95F-71AB0133E3F8}"/>
    <cellStyle name="40% - Accent3 11" xfId="2227" hidden="1" xr:uid="{FB68D8A6-9314-470E-AFCD-5374433E88F9}"/>
    <cellStyle name="40% - Accent3 11" xfId="2410" hidden="1" xr:uid="{A7B0CD61-C818-449B-BAA3-9A9C87DF2C5E}"/>
    <cellStyle name="40% - Accent3 11" xfId="2486" hidden="1" xr:uid="{5188F9ED-BA47-4C49-B071-E45C2B166D6E}"/>
    <cellStyle name="40% - Accent3 11" xfId="2564" hidden="1" xr:uid="{11AD95B6-B952-40B6-9005-38F6CD1B77B6}"/>
    <cellStyle name="40% - Accent3 11" xfId="2747" hidden="1" xr:uid="{43FBBF6D-5B20-42A2-9DD8-63FEA3C6E682}"/>
    <cellStyle name="40% - Accent3 11" xfId="2823" hidden="1" xr:uid="{2F62078E-205E-4186-998B-E998DF14A87E}"/>
    <cellStyle name="40% - Accent3 11" xfId="2936" hidden="1" xr:uid="{8E9719B6-44F5-4274-AB31-414A3F6BE1D5}"/>
    <cellStyle name="40% - Accent3 11" xfId="3010" hidden="1" xr:uid="{D74B87AE-AC3F-43B6-9E3B-E8F755A153C4}"/>
    <cellStyle name="40% - Accent3 11" xfId="3086" hidden="1" xr:uid="{FD85F1CB-54B1-4CEB-93F5-77BE8C17ED42}"/>
    <cellStyle name="40% - Accent3 11" xfId="3164" hidden="1" xr:uid="{20232B47-BB25-4BEE-AAAD-29BB3B38CC68}"/>
    <cellStyle name="40% - Accent3 11" xfId="3749" hidden="1" xr:uid="{B75097B2-DD35-4E8F-8D1A-A2B402A9B142}"/>
    <cellStyle name="40% - Accent3 11" xfId="3825" hidden="1" xr:uid="{C78EA86A-A31C-42B8-BB8C-0FA9AFE679C6}"/>
    <cellStyle name="40% - Accent3 11" xfId="3904" hidden="1" xr:uid="{6B0BC767-79E4-4EE4-9614-6BB326D4D03D}"/>
    <cellStyle name="40% - Accent3 11" xfId="3589" hidden="1" xr:uid="{6BB9CFEC-83C0-464C-9A13-960D84E470C1}"/>
    <cellStyle name="40% - Accent3 11" xfId="3537" hidden="1" xr:uid="{672B9B3E-2AE1-4ACF-B796-A3EA8E3CF9E1}"/>
    <cellStyle name="40% - Accent3 11" xfId="3501" hidden="1" xr:uid="{1BB9F809-B031-4572-A157-1A5FB1111A49}"/>
    <cellStyle name="40% - Accent3 11" xfId="4344" hidden="1" xr:uid="{56128E1B-FF2A-4EFB-8CFD-726409DE12D6}"/>
    <cellStyle name="40% - Accent3 11" xfId="4420" hidden="1" xr:uid="{53980089-4462-4AED-BFDA-02B2F3D25525}"/>
    <cellStyle name="40% - Accent3 11" xfId="4498" hidden="1" xr:uid="{16E4EB1D-F4B7-4626-A379-75BAEEBE932B}"/>
    <cellStyle name="40% - Accent3 11" xfId="3423" hidden="1" xr:uid="{C1A327DA-F844-45CF-827E-40663CDC63E9}"/>
    <cellStyle name="40% - Accent3 11" xfId="3941" hidden="1" xr:uid="{F27308DE-A6F4-4F98-B508-94AE62C4F38B}"/>
    <cellStyle name="40% - Accent3 11" xfId="3924" hidden="1" xr:uid="{F4E115C6-619D-4749-9BD9-838C884C5432}"/>
    <cellStyle name="40% - Accent3 11" xfId="4876" hidden="1" xr:uid="{B83FC7EC-E263-41B5-9E03-40C45FAA35D4}"/>
    <cellStyle name="40% - Accent3 11" xfId="4952" hidden="1" xr:uid="{90DF34C4-0D06-4F4B-9238-D5449461CB7C}"/>
    <cellStyle name="40% - Accent3 11" xfId="5030" hidden="1" xr:uid="{CBC27B1A-0142-40AB-BF6A-5F7902844899}"/>
    <cellStyle name="40% - Accent3 11" xfId="5213" hidden="1" xr:uid="{A18A2E98-D1EA-47CC-A5FA-88596066BC96}"/>
    <cellStyle name="40% - Accent3 11" xfId="5289" hidden="1" xr:uid="{35BC86CB-2E11-4636-B510-D88CD9DDFBB2}"/>
    <cellStyle name="40% - Accent3 11" xfId="5367" hidden="1" xr:uid="{E3462119-40DF-493C-8CE2-C4483BA6E5F4}"/>
    <cellStyle name="40% - Accent3 11" xfId="5550" hidden="1" xr:uid="{7662448D-ADE7-4FA9-A358-4C788AEAE002}"/>
    <cellStyle name="40% - Accent3 11" xfId="5626" hidden="1" xr:uid="{4A3CD485-23A7-4E29-B9F1-C284FFF47491}"/>
    <cellStyle name="40% - Accent3 11" xfId="5728" hidden="1" xr:uid="{E470B358-92CB-481D-8592-980E72631FF5}"/>
    <cellStyle name="40% - Accent3 11" xfId="5802" hidden="1" xr:uid="{5A4B2659-7993-49F1-BA95-D06E55385864}"/>
    <cellStyle name="40% - Accent3 11" xfId="5878" hidden="1" xr:uid="{F49823B9-DB3E-468B-A110-8A48377916B7}"/>
    <cellStyle name="40% - Accent3 11" xfId="5956" hidden="1" xr:uid="{288D4E80-E9D0-4B55-B240-9322B9091F91}"/>
    <cellStyle name="40% - Accent3 11" xfId="6541" hidden="1" xr:uid="{3B8FD2D8-004E-4F9F-8BA8-DFA07FE4BEBC}"/>
    <cellStyle name="40% - Accent3 11" xfId="6617" hidden="1" xr:uid="{B9187793-D8EA-424E-B9C1-9364C46FA289}"/>
    <cellStyle name="40% - Accent3 11" xfId="6696" hidden="1" xr:uid="{E69B829A-EEFF-4CD2-9685-2EF872F826A9}"/>
    <cellStyle name="40% - Accent3 11" xfId="6381" hidden="1" xr:uid="{645C01BE-17C6-49B5-BAD3-74DDD914A82A}"/>
    <cellStyle name="40% - Accent3 11" xfId="6329" hidden="1" xr:uid="{5599D6B5-08DB-41CA-B596-2FE555CC288E}"/>
    <cellStyle name="40% - Accent3 11" xfId="6293" hidden="1" xr:uid="{FD86C38D-583E-4DBF-A0D3-CBBC79333066}"/>
    <cellStyle name="40% - Accent3 11" xfId="7136" hidden="1" xr:uid="{F910A718-6D2A-4DF9-819C-ABF606E2FAFB}"/>
    <cellStyle name="40% - Accent3 11" xfId="7212" hidden="1" xr:uid="{256803C5-773A-4384-BD3F-95C13376D4F2}"/>
    <cellStyle name="40% - Accent3 11" xfId="7290" hidden="1" xr:uid="{6F046C98-BFFC-40D0-ACD1-7F69971B3D2A}"/>
    <cellStyle name="40% - Accent3 11" xfId="6215" hidden="1" xr:uid="{FB149743-962C-4A55-A32C-D24418427102}"/>
    <cellStyle name="40% - Accent3 11" xfId="6733" hidden="1" xr:uid="{A5B925F5-5925-4850-820A-8614EE489D3F}"/>
    <cellStyle name="40% - Accent3 11" xfId="6716" hidden="1" xr:uid="{ECD962D1-A607-4286-8D14-A41DEA384E48}"/>
    <cellStyle name="40% - Accent3 11" xfId="7668" hidden="1" xr:uid="{0E5D85D5-22BD-4DCF-8F8C-A237BFDE4CE5}"/>
    <cellStyle name="40% - Accent3 11" xfId="7744" hidden="1" xr:uid="{C1D08291-8A5E-436E-80E1-D20ABA32C319}"/>
    <cellStyle name="40% - Accent3 11" xfId="7822" hidden="1" xr:uid="{EE12799A-531F-42E5-B9FB-EDE8B37FE732}"/>
    <cellStyle name="40% - Accent3 11" xfId="8005" hidden="1" xr:uid="{7019AE44-D7D1-42A6-A158-43DD4DE444AB}"/>
    <cellStyle name="40% - Accent3 11" xfId="8081" hidden="1" xr:uid="{A68E4E3E-9AD5-4CC8-8955-6D0CA138CAC3}"/>
    <cellStyle name="40% - Accent3 11" xfId="8159" hidden="1" xr:uid="{AE641C31-40D4-4356-910A-7C2B66745292}"/>
    <cellStyle name="40% - Accent3 11" xfId="8342" hidden="1" xr:uid="{1056D923-530C-4A28-9E89-F91D42A496E5}"/>
    <cellStyle name="40% - Accent3 11" xfId="8418" hidden="1" xr:uid="{F8BF4928-2456-482B-9093-305FCAC0DB2E}"/>
    <cellStyle name="40% - Accent3 12" xfId="146" hidden="1" xr:uid="{51B8A8B2-456B-4CC6-B8F6-9E5A6E4335D5}"/>
    <cellStyle name="40% - Accent3 12" xfId="221" hidden="1" xr:uid="{BEC9BBC0-A9AA-48F7-92C1-C7C760D7D552}"/>
    <cellStyle name="40% - Accent3 12" xfId="296" hidden="1" xr:uid="{519EA4C7-674B-48B6-B5A6-3DC94D8EB03F}"/>
    <cellStyle name="40% - Accent3 12" xfId="374" hidden="1" xr:uid="{058EE4BB-769A-4671-AAEC-EB6515B6B774}"/>
    <cellStyle name="40% - Accent3 12" xfId="960" hidden="1" xr:uid="{4D030E4A-EDF9-408D-B5C5-FBE9C15D5D98}"/>
    <cellStyle name="40% - Accent3 12" xfId="1035" hidden="1" xr:uid="{6C0E2621-BBC4-4674-8F2B-61737B2D0F77}"/>
    <cellStyle name="40% - Accent3 12" xfId="1114" hidden="1" xr:uid="{49FADB86-70AA-46B8-94F1-A6527416A9F1}"/>
    <cellStyle name="40% - Accent3 12" xfId="1350" hidden="1" xr:uid="{E5DF95AC-A12C-4FA8-A588-205AB2968F5B}"/>
    <cellStyle name="40% - Accent3 12" xfId="841" hidden="1" xr:uid="{5A5B6090-8347-4DEC-90E1-42D38F9B6C07}"/>
    <cellStyle name="40% - Accent3 12" xfId="751" hidden="1" xr:uid="{4B7BE1CA-A4E8-4CE2-AB6E-B6027B029144}"/>
    <cellStyle name="40% - Accent3 12" xfId="1555" hidden="1" xr:uid="{1BCA379C-070A-4614-B4D2-A270854952C6}"/>
    <cellStyle name="40% - Accent3 12" xfId="1630" hidden="1" xr:uid="{386C51B0-88A9-48EE-AAD9-6F9C035578D8}"/>
    <cellStyle name="40% - Accent3 12" xfId="1708" hidden="1" xr:uid="{47ACE71C-9829-49A0-8AF0-07BB7A9FAF2D}"/>
    <cellStyle name="40% - Accent3 12" xfId="1908" hidden="1" xr:uid="{5BC7E575-80F5-4FCB-B13B-DE70155C000C}"/>
    <cellStyle name="40% - Accent3 12" xfId="1369" hidden="1" xr:uid="{6F12F54D-DCCD-40AA-AAAD-5A78445ECEE7}"/>
    <cellStyle name="40% - Accent3 12" xfId="1052" hidden="1" xr:uid="{0E4F88E6-705B-4E9C-9635-287EB24CC4E5}"/>
    <cellStyle name="40% - Accent3 12" xfId="2087" hidden="1" xr:uid="{FB96260B-D1B7-47EE-B604-94D94C07BB77}"/>
    <cellStyle name="40% - Accent3 12" xfId="2162" hidden="1" xr:uid="{6782A580-54C9-48AB-B602-67DF4775C24F}"/>
    <cellStyle name="40% - Accent3 12" xfId="2240" hidden="1" xr:uid="{AAC41892-7F40-40B7-8FEE-CC22F9608F37}"/>
    <cellStyle name="40% - Accent3 12" xfId="2424" hidden="1" xr:uid="{0176EED0-D439-44A1-98B5-6D09D0551733}"/>
    <cellStyle name="40% - Accent3 12" xfId="2499" hidden="1" xr:uid="{A6CB87AC-2746-46B1-A841-E2E7084DC714}"/>
    <cellStyle name="40% - Accent3 12" xfId="2577" hidden="1" xr:uid="{6331EF62-4C1F-4B6D-88F8-70714DC67055}"/>
    <cellStyle name="40% - Accent3 12" xfId="2761" hidden="1" xr:uid="{7A68B080-3143-42AB-983D-BA9FE16E3527}"/>
    <cellStyle name="40% - Accent3 12" xfId="2836" hidden="1" xr:uid="{10E9B33B-EBC3-43BA-A45B-17684F5FEDE1}"/>
    <cellStyle name="40% - Accent3 12" xfId="2949" hidden="1" xr:uid="{1BFEEE36-1F9B-4035-AC4C-0BD14A6F9D3B}"/>
    <cellStyle name="40% - Accent3 12" xfId="3024" hidden="1" xr:uid="{26462C05-8BDD-4E18-BFF1-7DBD551836B8}"/>
    <cellStyle name="40% - Accent3 12" xfId="3099" hidden="1" xr:uid="{8337A948-03EE-4544-B849-52443307E0C5}"/>
    <cellStyle name="40% - Accent3 12" xfId="3177" hidden="1" xr:uid="{56197E11-0432-4196-9F1C-47DB34098E9E}"/>
    <cellStyle name="40% - Accent3 12" xfId="3763" hidden="1" xr:uid="{F3435F24-90EF-413A-82BD-675E2FED07E9}"/>
    <cellStyle name="40% - Accent3 12" xfId="3838" hidden="1" xr:uid="{74831272-7ADB-4326-B011-EF02A9B8178F}"/>
    <cellStyle name="40% - Accent3 12" xfId="3917" hidden="1" xr:uid="{491A25C0-D93D-4C93-AEC8-36A3B120F753}"/>
    <cellStyle name="40% - Accent3 12" xfId="4153" hidden="1" xr:uid="{D35BBFB1-9EBF-40D7-AFA6-53D6DE50FF4E}"/>
    <cellStyle name="40% - Accent3 12" xfId="3644" hidden="1" xr:uid="{C005A167-B7BC-466E-9842-40613DB2A65E}"/>
    <cellStyle name="40% - Accent3 12" xfId="3554" hidden="1" xr:uid="{0122060C-9998-4BF8-AD32-BFE630836D18}"/>
    <cellStyle name="40% - Accent3 12" xfId="4358" hidden="1" xr:uid="{7AD1F81F-9A9D-4CEF-B0A4-E53E8BB409E6}"/>
    <cellStyle name="40% - Accent3 12" xfId="4433" hidden="1" xr:uid="{D4DB5EDB-19A6-47B8-B6A3-DE2557A98470}"/>
    <cellStyle name="40% - Accent3 12" xfId="4511" hidden="1" xr:uid="{403F390D-0CB3-4CC6-B7B4-39616605872D}"/>
    <cellStyle name="40% - Accent3 12" xfId="4711" hidden="1" xr:uid="{D12C1A73-0AF4-4EAF-885D-406418C82C13}"/>
    <cellStyle name="40% - Accent3 12" xfId="4172" hidden="1" xr:uid="{BE498A5C-7139-43E4-8314-64C6062D28DB}"/>
    <cellStyle name="40% - Accent3 12" xfId="3855" hidden="1" xr:uid="{E4D9C92A-82E6-4C96-8AE5-74F343A2B3FA}"/>
    <cellStyle name="40% - Accent3 12" xfId="4890" hidden="1" xr:uid="{255978D4-4349-404D-BB2D-6FC66EE13ADA}"/>
    <cellStyle name="40% - Accent3 12" xfId="4965" hidden="1" xr:uid="{B5A7C8C1-4B71-492C-9095-05F005DF0146}"/>
    <cellStyle name="40% - Accent3 12" xfId="5043" hidden="1" xr:uid="{0ED07B18-DE69-4AF6-BF6E-82CA7D794130}"/>
    <cellStyle name="40% - Accent3 12" xfId="5227" hidden="1" xr:uid="{416CF35A-F325-403C-9A13-4A0CB9671E3B}"/>
    <cellStyle name="40% - Accent3 12" xfId="5302" hidden="1" xr:uid="{73AB0237-3E82-4F73-A5CB-A71887DC0467}"/>
    <cellStyle name="40% - Accent3 12" xfId="5380" hidden="1" xr:uid="{ED25DFDB-58EA-4D1A-BB42-B5046733319A}"/>
    <cellStyle name="40% - Accent3 12" xfId="5564" hidden="1" xr:uid="{2567963D-7537-4DC3-8525-6742C93BE3FE}"/>
    <cellStyle name="40% - Accent3 12" xfId="5639" hidden="1" xr:uid="{00BB0D8C-1207-426C-A1EE-0899DBA3DF4D}"/>
    <cellStyle name="40% - Accent3 12" xfId="5741" hidden="1" xr:uid="{489345D6-0DEE-48E6-B378-DE52F7261715}"/>
    <cellStyle name="40% - Accent3 12" xfId="5816" hidden="1" xr:uid="{0B249BA3-A0DB-494C-89ED-E4469589A6A9}"/>
    <cellStyle name="40% - Accent3 12" xfId="5891" hidden="1" xr:uid="{FCD689EE-26EF-4689-BB53-F833D4692FEF}"/>
    <cellStyle name="40% - Accent3 12" xfId="5969" hidden="1" xr:uid="{C2AB96BC-8748-44EB-AB61-0C25B5064D3D}"/>
    <cellStyle name="40% - Accent3 12" xfId="6555" hidden="1" xr:uid="{CC15BF88-42D7-4CC9-99CC-940F8DFC5ECD}"/>
    <cellStyle name="40% - Accent3 12" xfId="6630" hidden="1" xr:uid="{1DA4EAF0-96BB-44EE-B62D-A2ED7701D775}"/>
    <cellStyle name="40% - Accent3 12" xfId="6709" hidden="1" xr:uid="{C83D0658-FEDC-4A15-8605-2B8BCDE17A05}"/>
    <cellStyle name="40% - Accent3 12" xfId="6945" hidden="1" xr:uid="{CCC08BE6-74FC-4BDA-9B1B-19CBF6CB1946}"/>
    <cellStyle name="40% - Accent3 12" xfId="6436" hidden="1" xr:uid="{C86A16B6-DA97-4F0B-AB5B-D632D99355C4}"/>
    <cellStyle name="40% - Accent3 12" xfId="6346" hidden="1" xr:uid="{E7ED956B-61D5-4FA4-8652-1A123C3B3088}"/>
    <cellStyle name="40% - Accent3 12" xfId="7150" hidden="1" xr:uid="{E606B305-DC02-40B1-8160-ABD42160314F}"/>
    <cellStyle name="40% - Accent3 12" xfId="7225" hidden="1" xr:uid="{21E00449-FB14-4366-AFCC-592CB629083D}"/>
    <cellStyle name="40% - Accent3 12" xfId="7303" hidden="1" xr:uid="{FBECF922-1576-4624-8754-7CCB6D0C713E}"/>
    <cellStyle name="40% - Accent3 12" xfId="7503" hidden="1" xr:uid="{12382D65-6469-4747-A23B-D5E9335B520B}"/>
    <cellStyle name="40% - Accent3 12" xfId="6964" hidden="1" xr:uid="{895BE3B9-6058-45C8-8EAE-864C5CF0AD5E}"/>
    <cellStyle name="40% - Accent3 12" xfId="6647" hidden="1" xr:uid="{9F6E9912-BC1F-4D8B-8DCD-BDFE785A240D}"/>
    <cellStyle name="40% - Accent3 12" xfId="7682" hidden="1" xr:uid="{303275BE-9DC9-4730-9602-3445CD05195D}"/>
    <cellStyle name="40% - Accent3 12" xfId="7757" hidden="1" xr:uid="{AFAB45F9-F65F-407C-868A-5E34D966B7A9}"/>
    <cellStyle name="40% - Accent3 12" xfId="7835" hidden="1" xr:uid="{7E96CD6C-EDB0-4E5C-848C-5CF8BD83C27B}"/>
    <cellStyle name="40% - Accent3 12" xfId="8019" hidden="1" xr:uid="{C2BCFA1C-57EF-4482-B4FA-D2F29151F63C}"/>
    <cellStyle name="40% - Accent3 12" xfId="8094" hidden="1" xr:uid="{FCCA9348-B7EC-4A7E-A062-D4B888756B05}"/>
    <cellStyle name="40% - Accent3 12" xfId="8172" hidden="1" xr:uid="{AAC21DC3-5E97-4C34-99A1-6F03A13C246A}"/>
    <cellStyle name="40% - Accent3 12" xfId="8356" hidden="1" xr:uid="{4557DFEA-4478-4609-B807-0D90C988466B}"/>
    <cellStyle name="40% - Accent3 12" xfId="8431" hidden="1" xr:uid="{E8C0395B-A298-4A15-B3A3-1D3FC55370F5}"/>
    <cellStyle name="40% - Accent3 13" xfId="387" hidden="1" xr:uid="{D27A8D21-8C36-4E14-B0E7-DAC5B38EB71F}"/>
    <cellStyle name="40% - Accent3 13" xfId="502" hidden="1" xr:uid="{E21C8AC3-6211-4BAD-BE31-18344D30C511}"/>
    <cellStyle name="40% - Accent3 13" xfId="1225" hidden="1" xr:uid="{955B679B-4BFE-4FC1-A8B9-7DF03D8DED39}"/>
    <cellStyle name="40% - Accent3 13" xfId="1398" hidden="1" xr:uid="{23D28CB2-9F14-47EE-8B2F-E718B3EA1361}"/>
    <cellStyle name="40% - Accent3 13" xfId="1791" hidden="1" xr:uid="{3443A27F-6975-477A-8D40-A66814C4FE8A}"/>
    <cellStyle name="40% - Accent3 13" xfId="1939" hidden="1" xr:uid="{CB806819-A067-4C45-B92B-CD9C9FA0CF89}"/>
    <cellStyle name="40% - Accent3 13" xfId="2277" hidden="1" xr:uid="{CC081134-49FF-443B-9E56-F450FA349D93}"/>
    <cellStyle name="40% - Accent3 13" xfId="2614" hidden="1" xr:uid="{AE695F5A-A56D-49F6-ABC4-F5E96B9D7CEB}"/>
    <cellStyle name="40% - Accent3 13" xfId="3190" hidden="1" xr:uid="{B5C8113F-AB9A-4049-9202-B0578F220F58}"/>
    <cellStyle name="40% - Accent3 13" xfId="3305" hidden="1" xr:uid="{716520AF-F5B8-4B51-BEE0-2B31E684D0F1}"/>
    <cellStyle name="40% - Accent3 13" xfId="4028" hidden="1" xr:uid="{64C15C59-8515-4DF7-A39C-852A19B4488D}"/>
    <cellStyle name="40% - Accent3 13" xfId="4201" hidden="1" xr:uid="{718E9B72-94F2-4533-A0C8-94FA99D44CC4}"/>
    <cellStyle name="40% - Accent3 13" xfId="4594" hidden="1" xr:uid="{DDCBAB79-B9A2-4161-B020-3505445CB780}"/>
    <cellStyle name="40% - Accent3 13" xfId="4742" hidden="1" xr:uid="{E31198CC-8201-4252-86F7-DB157DA20FCE}"/>
    <cellStyle name="40% - Accent3 13" xfId="5080" hidden="1" xr:uid="{C9B34B3D-5D1E-411E-A5A2-492A730F5FB4}"/>
    <cellStyle name="40% - Accent3 13" xfId="5417" hidden="1" xr:uid="{F9E2A4FB-BC96-4E18-83BA-62AE690B4D08}"/>
    <cellStyle name="40% - Accent3 13" xfId="5982" hidden="1" xr:uid="{45D33EDE-FB79-446C-AEF1-CDC470A38A8F}"/>
    <cellStyle name="40% - Accent3 13" xfId="6097" hidden="1" xr:uid="{EB548B56-93DD-4820-8FD7-35279DB8EE2E}"/>
    <cellStyle name="40% - Accent3 13" xfId="6820" hidden="1" xr:uid="{C73B1ED8-1FB7-41A4-BF68-CCE9AFCC70A8}"/>
    <cellStyle name="40% - Accent3 13" xfId="6993" hidden="1" xr:uid="{1EB22432-E2BF-4D86-BFC9-EFE279D81FDB}"/>
    <cellStyle name="40% - Accent3 13" xfId="7386" hidden="1" xr:uid="{CEAD07D9-6B69-4C59-AB1A-9FE306646EEE}"/>
    <cellStyle name="40% - Accent3 13" xfId="7534" hidden="1" xr:uid="{DFCE1781-388C-42E4-9DD3-7CD23E03F6BC}"/>
    <cellStyle name="40% - Accent3 13" xfId="7872" hidden="1" xr:uid="{BAE2F456-0C8A-42BC-9011-2A2A74216880}"/>
    <cellStyle name="40% - Accent3 13" xfId="8209" hidden="1" xr:uid="{9DD35AFD-F58E-4F94-81C7-24331D84CC23}"/>
    <cellStyle name="40% - Accent3 3 2 3 2" xfId="472" hidden="1" xr:uid="{27B9F7DD-D2E2-4629-81A6-1C0ACABC0AA6}"/>
    <cellStyle name="40% - Accent3 3 2 3 2" xfId="587" hidden="1" xr:uid="{5BE01736-53AD-4F37-B8B9-3687DC451ADC}"/>
    <cellStyle name="40% - Accent3 3 2 3 2" xfId="1310" hidden="1" xr:uid="{D6F0A5D9-C6E4-42E1-9E3E-285FB7CF0304}"/>
    <cellStyle name="40% - Accent3 3 2 3 2" xfId="1483" hidden="1" xr:uid="{6E333FBB-9004-49FF-BBF8-3549FA5BF20E}"/>
    <cellStyle name="40% - Accent3 3 2 3 2" xfId="1876" hidden="1" xr:uid="{2B69F6B5-8774-4564-B2B6-4C7DD5E8A9BD}"/>
    <cellStyle name="40% - Accent3 3 2 3 2" xfId="2024" hidden="1" xr:uid="{E438EBB9-F701-457D-BB4B-0DEAFA05348E}"/>
    <cellStyle name="40% - Accent3 3 2 3 2" xfId="2362" hidden="1" xr:uid="{8FC8C06D-A59C-4DC1-A6FC-6D355A4316A4}"/>
    <cellStyle name="40% - Accent3 3 2 3 2" xfId="2699" hidden="1" xr:uid="{A3C55395-52A3-4513-AA6D-56103E134CC7}"/>
    <cellStyle name="40% - Accent3 3 2 3 2" xfId="3275" hidden="1" xr:uid="{3FA668A5-55A9-49A0-ABB1-CB6666F787B2}"/>
    <cellStyle name="40% - Accent3 3 2 3 2" xfId="3390" hidden="1" xr:uid="{F599C663-CD01-4B45-81D2-1BA31AF30BFD}"/>
    <cellStyle name="40% - Accent3 3 2 3 2" xfId="4113" hidden="1" xr:uid="{F880B5C1-4247-46A8-AC77-CE1258E5A0DA}"/>
    <cellStyle name="40% - Accent3 3 2 3 2" xfId="4286" hidden="1" xr:uid="{70AEB971-3D91-4BC9-9B87-E6E09B8A8FCA}"/>
    <cellStyle name="40% - Accent3 3 2 3 2" xfId="4679" hidden="1" xr:uid="{0E187352-63C4-42EF-99F4-A235169C9D9C}"/>
    <cellStyle name="40% - Accent3 3 2 3 2" xfId="4827" hidden="1" xr:uid="{970D4B09-8277-4282-8D61-21AD912C867E}"/>
    <cellStyle name="40% - Accent3 3 2 3 2" xfId="5165" hidden="1" xr:uid="{BE9BB1DE-FA26-4DFC-9DF9-BF6DE473EDD1}"/>
    <cellStyle name="40% - Accent3 3 2 3 2" xfId="5502" hidden="1" xr:uid="{9C350E9D-2796-4A2D-8939-781965D4DB98}"/>
    <cellStyle name="40% - Accent3 3 2 3 2" xfId="6067" hidden="1" xr:uid="{EA71679E-5666-4DE9-9E2E-71A186FEF795}"/>
    <cellStyle name="40% - Accent3 3 2 3 2" xfId="6182" hidden="1" xr:uid="{9FDCB4B7-AD0D-416C-ACD5-77D075688DAB}"/>
    <cellStyle name="40% - Accent3 3 2 3 2" xfId="6905" hidden="1" xr:uid="{C83EE10D-86C7-48F4-B1AD-D86CD30C4A81}"/>
    <cellStyle name="40% - Accent3 3 2 3 2" xfId="7078" hidden="1" xr:uid="{A1DDEF7D-155E-40FE-A16C-365FA62AADAC}"/>
    <cellStyle name="40% - Accent3 3 2 3 2" xfId="7471" hidden="1" xr:uid="{40059D00-B221-4D81-B978-DA5772343C67}"/>
    <cellStyle name="40% - Accent3 3 2 3 2" xfId="7619" hidden="1" xr:uid="{2ED172EB-0507-4531-966F-6A9130D123FF}"/>
    <cellStyle name="40% - Accent3 3 2 3 2" xfId="7957" hidden="1" xr:uid="{3CF12E03-3ACC-469E-B191-EB5663068470}"/>
    <cellStyle name="40% - Accent3 3 2 3 2" xfId="8294" hidden="1" xr:uid="{88716338-755F-4498-9585-4989AFC76E33}"/>
    <cellStyle name="40% - Accent3 3 2 4 2" xfId="439" hidden="1" xr:uid="{2163D13F-C0D3-4017-B89E-BB674907E15F}"/>
    <cellStyle name="40% - Accent3 3 2 4 2" xfId="554" hidden="1" xr:uid="{E5BB4EE1-843D-4783-8536-69C0A5083C7E}"/>
    <cellStyle name="40% - Accent3 3 2 4 2" xfId="1277" hidden="1" xr:uid="{674DB2EF-B9F4-44EE-9F42-04420A1D0CCE}"/>
    <cellStyle name="40% - Accent3 3 2 4 2" xfId="1450" hidden="1" xr:uid="{BE565612-81BF-41A7-BDE0-A904CC6DB27F}"/>
    <cellStyle name="40% - Accent3 3 2 4 2" xfId="1843" hidden="1" xr:uid="{0BC47939-8AA7-4BB6-8DBE-BD14A99C287C}"/>
    <cellStyle name="40% - Accent3 3 2 4 2" xfId="1991" hidden="1" xr:uid="{B1EC54E1-E759-451E-9C1B-428F2AEA5CB9}"/>
    <cellStyle name="40% - Accent3 3 2 4 2" xfId="2329" hidden="1" xr:uid="{53BB49EB-CB06-42BC-8C42-798C235CC02E}"/>
    <cellStyle name="40% - Accent3 3 2 4 2" xfId="2666" hidden="1" xr:uid="{62850D4B-C694-4404-9F1D-A1D544F3C348}"/>
    <cellStyle name="40% - Accent3 3 2 4 2" xfId="3242" hidden="1" xr:uid="{6AFFFD2C-D19C-42CA-BB6E-F043710D4EB8}"/>
    <cellStyle name="40% - Accent3 3 2 4 2" xfId="3357" hidden="1" xr:uid="{CCD24D91-B186-42DF-8BAD-C1035D6BC39A}"/>
    <cellStyle name="40% - Accent3 3 2 4 2" xfId="4080" hidden="1" xr:uid="{2C3462F4-666B-4000-89F6-9674138F7EDB}"/>
    <cellStyle name="40% - Accent3 3 2 4 2" xfId="4253" hidden="1" xr:uid="{C2DE5FEB-916E-4786-8A34-FCA66C8DD965}"/>
    <cellStyle name="40% - Accent3 3 2 4 2" xfId="4646" hidden="1" xr:uid="{9F6FD760-6B34-43B2-B9B8-C3D03BE1410E}"/>
    <cellStyle name="40% - Accent3 3 2 4 2" xfId="4794" hidden="1" xr:uid="{FF3D82D6-4269-49FB-AD10-7DAD34829E0D}"/>
    <cellStyle name="40% - Accent3 3 2 4 2" xfId="5132" hidden="1" xr:uid="{15F67D08-974A-4E62-8E7D-1D110E315622}"/>
    <cellStyle name="40% - Accent3 3 2 4 2" xfId="5469" hidden="1" xr:uid="{B5A1B2E3-F408-4378-9A56-19556BFEC3AC}"/>
    <cellStyle name="40% - Accent3 3 2 4 2" xfId="6034" hidden="1" xr:uid="{F619B6E3-E50D-4816-9E74-C98D280AD6D7}"/>
    <cellStyle name="40% - Accent3 3 2 4 2" xfId="6149" hidden="1" xr:uid="{12674788-7FA5-46A2-8B9C-CEA59A064048}"/>
    <cellStyle name="40% - Accent3 3 2 4 2" xfId="6872" hidden="1" xr:uid="{9C994E82-06C6-4196-8D20-06FE546C86D1}"/>
    <cellStyle name="40% - Accent3 3 2 4 2" xfId="7045" hidden="1" xr:uid="{AD8CDB4E-7DE4-41A5-97B7-E309D2447652}"/>
    <cellStyle name="40% - Accent3 3 2 4 2" xfId="7438" hidden="1" xr:uid="{15AED0E7-EAD5-4C75-B585-EA8F1A6E261B}"/>
    <cellStyle name="40% - Accent3 3 2 4 2" xfId="7586" hidden="1" xr:uid="{86CBB643-A076-420B-A399-AA1F3231E3F9}"/>
    <cellStyle name="40% - Accent3 3 2 4 2" xfId="7924" hidden="1" xr:uid="{2E509071-D7D9-42F8-966E-DF7F6BFDE6BE}"/>
    <cellStyle name="40% - Accent3 3 2 4 2" xfId="8261" hidden="1" xr:uid="{C6B731BC-21B3-48A7-A218-338E11069805}"/>
    <cellStyle name="40% - Accent3 3 3 3 2" xfId="438" hidden="1" xr:uid="{F9017F43-86C9-4F94-9AB5-7F45A748396B}"/>
    <cellStyle name="40% - Accent3 3 3 3 2" xfId="553" hidden="1" xr:uid="{2390326C-F57E-4C1F-BEF4-2317415B9A2C}"/>
    <cellStyle name="40% - Accent3 3 3 3 2" xfId="1276" hidden="1" xr:uid="{FD6CAE02-2B18-4C6A-A161-815172F5CC98}"/>
    <cellStyle name="40% - Accent3 3 3 3 2" xfId="1449" hidden="1" xr:uid="{0DF26BDE-3335-43DA-8D93-4844BC3BFAB8}"/>
    <cellStyle name="40% - Accent3 3 3 3 2" xfId="1842" hidden="1" xr:uid="{44B27219-00E4-4CE1-8D54-27C94F6EF3B1}"/>
    <cellStyle name="40% - Accent3 3 3 3 2" xfId="1990" hidden="1" xr:uid="{1F386A1F-CCCB-44D6-9809-328F5E58C487}"/>
    <cellStyle name="40% - Accent3 3 3 3 2" xfId="2328" hidden="1" xr:uid="{625761E9-738C-4B91-A6D8-5F909EA95745}"/>
    <cellStyle name="40% - Accent3 3 3 3 2" xfId="2665" hidden="1" xr:uid="{0D3139C7-1AEF-4CD7-844A-60990916D62C}"/>
    <cellStyle name="40% - Accent3 3 3 3 2" xfId="3241" hidden="1" xr:uid="{B32FC900-11A6-4CEE-9DD4-21C59004113B}"/>
    <cellStyle name="40% - Accent3 3 3 3 2" xfId="3356" hidden="1" xr:uid="{7F492F4F-3572-4CD6-8C73-85E360532D4B}"/>
    <cellStyle name="40% - Accent3 3 3 3 2" xfId="4079" hidden="1" xr:uid="{F20D006E-3120-4B99-8086-FEE099BAB7CE}"/>
    <cellStyle name="40% - Accent3 3 3 3 2" xfId="4252" hidden="1" xr:uid="{8BC9EEF6-F2CB-4B1C-927F-25D79B237F6E}"/>
    <cellStyle name="40% - Accent3 3 3 3 2" xfId="4645" hidden="1" xr:uid="{582FBA7B-60F2-47C0-9E37-CF20B2EA287C}"/>
    <cellStyle name="40% - Accent3 3 3 3 2" xfId="4793" hidden="1" xr:uid="{EF6691FF-62C5-4452-9F93-9754F307F51F}"/>
    <cellStyle name="40% - Accent3 3 3 3 2" xfId="5131" hidden="1" xr:uid="{E982FC98-EFE1-4387-BD86-194AFB3BA40D}"/>
    <cellStyle name="40% - Accent3 3 3 3 2" xfId="5468" hidden="1" xr:uid="{F5766B0F-8A09-4817-9154-ACFC9474FDA3}"/>
    <cellStyle name="40% - Accent3 3 3 3 2" xfId="6033" hidden="1" xr:uid="{407AAD68-1C62-4837-B29C-DD8A73E2C712}"/>
    <cellStyle name="40% - Accent3 3 3 3 2" xfId="6148" hidden="1" xr:uid="{9FD7D7BC-CA88-43C9-8DD3-107F7CA22C76}"/>
    <cellStyle name="40% - Accent3 3 3 3 2" xfId="6871" hidden="1" xr:uid="{79A6BE2B-5986-42E0-942A-7A88924CF7ED}"/>
    <cellStyle name="40% - Accent3 3 3 3 2" xfId="7044" hidden="1" xr:uid="{BC71952E-0E8A-466C-A27B-0708F63EC17F}"/>
    <cellStyle name="40% - Accent3 3 3 3 2" xfId="7437" hidden="1" xr:uid="{FBACFD45-8DF1-4B90-BBA1-9A3458DD317C}"/>
    <cellStyle name="40% - Accent3 3 3 3 2" xfId="7585" hidden="1" xr:uid="{B2F0108A-DD35-437F-84FC-C2D7AC141EA8}"/>
    <cellStyle name="40% - Accent3 3 3 3 2" xfId="7923" hidden="1" xr:uid="{C9B2F8AE-EBDE-473F-B4FB-356A04F7674E}"/>
    <cellStyle name="40% - Accent3 3 3 3 2" xfId="8260" hidden="1" xr:uid="{30988944-5B64-4C9B-9094-2AE0AF6CF254}"/>
    <cellStyle name="40% - Accent3 4 2 3 2" xfId="473" hidden="1" xr:uid="{81BEE56D-BB6D-4465-80EF-1DB527E4E17B}"/>
    <cellStyle name="40% - Accent3 4 2 3 2" xfId="588" hidden="1" xr:uid="{9CE4DA1B-EE84-4763-A98C-72E455042BD3}"/>
    <cellStyle name="40% - Accent3 4 2 3 2" xfId="1311" hidden="1" xr:uid="{F6913340-A717-4F0F-91B8-73909715633D}"/>
    <cellStyle name="40% - Accent3 4 2 3 2" xfId="1484" hidden="1" xr:uid="{A53DC644-F38B-4840-BC1F-C61270B7B925}"/>
    <cellStyle name="40% - Accent3 4 2 3 2" xfId="1877" hidden="1" xr:uid="{CDB437B6-B6FE-4911-9136-700E50D5A3D4}"/>
    <cellStyle name="40% - Accent3 4 2 3 2" xfId="2025" hidden="1" xr:uid="{9181240D-8763-4BB9-8A4B-4A9AA6586401}"/>
    <cellStyle name="40% - Accent3 4 2 3 2" xfId="2363" hidden="1" xr:uid="{CA6113EE-96B8-421C-8630-A379675370DE}"/>
    <cellStyle name="40% - Accent3 4 2 3 2" xfId="2700" hidden="1" xr:uid="{8C13054D-2A93-4BEB-B21E-83166559D7FD}"/>
    <cellStyle name="40% - Accent3 4 2 3 2" xfId="3276" hidden="1" xr:uid="{97E01132-D312-410B-9D0D-AE60A2B4AFD2}"/>
    <cellStyle name="40% - Accent3 4 2 3 2" xfId="3391" hidden="1" xr:uid="{AFA2D3E7-233C-4220-8002-8372D53C948D}"/>
    <cellStyle name="40% - Accent3 4 2 3 2" xfId="4114" hidden="1" xr:uid="{1F249DCB-1515-4475-9909-AA4A6246EC0A}"/>
    <cellStyle name="40% - Accent3 4 2 3 2" xfId="4287" hidden="1" xr:uid="{55ABE115-8F17-4C28-908E-72D9941C5D78}"/>
    <cellStyle name="40% - Accent3 4 2 3 2" xfId="4680" hidden="1" xr:uid="{E5C96BF2-1516-4437-8F32-16CA4656D24C}"/>
    <cellStyle name="40% - Accent3 4 2 3 2" xfId="4828" hidden="1" xr:uid="{BFFB2566-18CE-4297-B002-5212D0C27B94}"/>
    <cellStyle name="40% - Accent3 4 2 3 2" xfId="5166" hidden="1" xr:uid="{A7B1F181-1014-4E94-BCA3-86DFBF883BD8}"/>
    <cellStyle name="40% - Accent3 4 2 3 2" xfId="5503" hidden="1" xr:uid="{CD2691A0-E056-4156-BB8B-4B7687988FAC}"/>
    <cellStyle name="40% - Accent3 4 2 3 2" xfId="6068" hidden="1" xr:uid="{EE31F0ED-CB63-45C0-A737-479EECB467D2}"/>
    <cellStyle name="40% - Accent3 4 2 3 2" xfId="6183" hidden="1" xr:uid="{760921E7-301F-4D4A-A9FC-D17FB6B5BB3A}"/>
    <cellStyle name="40% - Accent3 4 2 3 2" xfId="6906" hidden="1" xr:uid="{448C4671-012B-4D7B-B835-C0F90F291FBD}"/>
    <cellStyle name="40% - Accent3 4 2 3 2" xfId="7079" hidden="1" xr:uid="{DDC16EF8-0C55-4C39-A8DF-A86F06F1FDBD}"/>
    <cellStyle name="40% - Accent3 4 2 3 2" xfId="7472" hidden="1" xr:uid="{D513E4A4-9D18-49F4-9ECF-165E707729AC}"/>
    <cellStyle name="40% - Accent3 4 2 3 2" xfId="7620" hidden="1" xr:uid="{E44F2629-DD91-4CF1-981E-BCA3E591EBB0}"/>
    <cellStyle name="40% - Accent3 4 2 3 2" xfId="7958" hidden="1" xr:uid="{9C5C9ABC-8EF8-4330-98CF-93C803967FDC}"/>
    <cellStyle name="40% - Accent3 4 2 3 2" xfId="8295" hidden="1" xr:uid="{33F05D7A-E4A6-439E-8AD5-B71B0F154F08}"/>
    <cellStyle name="40% - Accent3 4 2 4 2" xfId="441" hidden="1" xr:uid="{A14504B7-3EAA-4FF4-AE75-D0D2CF6BE426}"/>
    <cellStyle name="40% - Accent3 4 2 4 2" xfId="556" hidden="1" xr:uid="{2D3DA0A4-0A6D-46C9-B61F-72B2FB439EB8}"/>
    <cellStyle name="40% - Accent3 4 2 4 2" xfId="1279" hidden="1" xr:uid="{849986E4-05CF-429A-86F4-D8ED2A809605}"/>
    <cellStyle name="40% - Accent3 4 2 4 2" xfId="1452" hidden="1" xr:uid="{4F915DCF-AD05-4E76-9F8B-E60CC3F0A876}"/>
    <cellStyle name="40% - Accent3 4 2 4 2" xfId="1845" hidden="1" xr:uid="{C8D0FAE9-4610-4EF4-A64F-E00B7F5BFF93}"/>
    <cellStyle name="40% - Accent3 4 2 4 2" xfId="1993" hidden="1" xr:uid="{DD6CE6E5-CDB5-4556-B8CC-9A0526FDD1F0}"/>
    <cellStyle name="40% - Accent3 4 2 4 2" xfId="2331" hidden="1" xr:uid="{9233EC55-FDC9-4721-B515-0DAE6B5AFDCC}"/>
    <cellStyle name="40% - Accent3 4 2 4 2" xfId="2668" hidden="1" xr:uid="{B6A1E049-A111-4301-BCE9-B8C35E8D64A7}"/>
    <cellStyle name="40% - Accent3 4 2 4 2" xfId="3244" hidden="1" xr:uid="{F187EA18-A357-4CD8-A2A5-F62F19518E08}"/>
    <cellStyle name="40% - Accent3 4 2 4 2" xfId="3359" hidden="1" xr:uid="{0E99F5B2-61B9-4CED-8559-EC74BD417F11}"/>
    <cellStyle name="40% - Accent3 4 2 4 2" xfId="4082" hidden="1" xr:uid="{A7D63F45-D8CA-417B-8649-4AB8199FBE1A}"/>
    <cellStyle name="40% - Accent3 4 2 4 2" xfId="4255" hidden="1" xr:uid="{F83FB112-CD9E-40FA-AB1C-33F3924B1593}"/>
    <cellStyle name="40% - Accent3 4 2 4 2" xfId="4648" hidden="1" xr:uid="{07810E0D-0E56-4569-8B03-6D4D11146108}"/>
    <cellStyle name="40% - Accent3 4 2 4 2" xfId="4796" hidden="1" xr:uid="{2D45A77D-DF61-420C-9B0C-E00980C723F1}"/>
    <cellStyle name="40% - Accent3 4 2 4 2" xfId="5134" hidden="1" xr:uid="{A5810664-F32A-4E10-8E3E-21C8821907D9}"/>
    <cellStyle name="40% - Accent3 4 2 4 2" xfId="5471" hidden="1" xr:uid="{DA0B4440-EFC7-4F46-AABE-C37A6C17985F}"/>
    <cellStyle name="40% - Accent3 4 2 4 2" xfId="6036" hidden="1" xr:uid="{8C38F317-A9C0-4234-86C4-938F4C4BED68}"/>
    <cellStyle name="40% - Accent3 4 2 4 2" xfId="6151" hidden="1" xr:uid="{8F6BB40B-3E21-44C5-9922-1BC0C3ECBF1C}"/>
    <cellStyle name="40% - Accent3 4 2 4 2" xfId="6874" hidden="1" xr:uid="{7975C62E-53BF-4D46-96F0-11AC782712D7}"/>
    <cellStyle name="40% - Accent3 4 2 4 2" xfId="7047" hidden="1" xr:uid="{532F6FAF-7E16-44D5-BDB8-97879C1EC5F6}"/>
    <cellStyle name="40% - Accent3 4 2 4 2" xfId="7440" hidden="1" xr:uid="{3A8D30F4-059B-44D0-97F7-346AE286DD9D}"/>
    <cellStyle name="40% - Accent3 4 2 4 2" xfId="7588" hidden="1" xr:uid="{17051EC0-A4C9-4152-9D9C-5CE5E7D9F83C}"/>
    <cellStyle name="40% - Accent3 4 2 4 2" xfId="7926" hidden="1" xr:uid="{029BDBC0-8828-478D-9F0A-5392D1433DA4}"/>
    <cellStyle name="40% - Accent3 4 2 4 2" xfId="8263" hidden="1" xr:uid="{5393C1EE-D71C-4FEA-955A-02B5D54E605F}"/>
    <cellStyle name="40% - Accent3 4 3 3 2" xfId="440" hidden="1" xr:uid="{1C4EF461-3205-4A49-A61F-442E46128906}"/>
    <cellStyle name="40% - Accent3 4 3 3 2" xfId="555" hidden="1" xr:uid="{058023AB-B0FB-4DFA-8437-3004D5DF2B1C}"/>
    <cellStyle name="40% - Accent3 4 3 3 2" xfId="1278" hidden="1" xr:uid="{7D5ECB19-4C09-44A6-8426-925C7E0A4A1A}"/>
    <cellStyle name="40% - Accent3 4 3 3 2" xfId="1451" hidden="1" xr:uid="{CD6B1F40-9DFF-41C2-9FF9-13EA7B698748}"/>
    <cellStyle name="40% - Accent3 4 3 3 2" xfId="1844" hidden="1" xr:uid="{20390F1F-F4AE-4DDF-8A5C-0574B56FC544}"/>
    <cellStyle name="40% - Accent3 4 3 3 2" xfId="1992" hidden="1" xr:uid="{CB72F233-7FE8-4152-A83C-19BACC8F8010}"/>
    <cellStyle name="40% - Accent3 4 3 3 2" xfId="2330" hidden="1" xr:uid="{A1C1CD60-0EBF-457B-A025-DED0F8DF9BC7}"/>
    <cellStyle name="40% - Accent3 4 3 3 2" xfId="2667" hidden="1" xr:uid="{F9AFBDB0-B815-4736-99C0-FCEA8C611488}"/>
    <cellStyle name="40% - Accent3 4 3 3 2" xfId="3243" hidden="1" xr:uid="{32840FE9-07AC-4EB0-9E9F-A807069559DB}"/>
    <cellStyle name="40% - Accent3 4 3 3 2" xfId="3358" hidden="1" xr:uid="{1F00D88B-4A5C-4B06-A676-D5A8C25C923A}"/>
    <cellStyle name="40% - Accent3 4 3 3 2" xfId="4081" hidden="1" xr:uid="{87568087-7B1D-4244-B9AD-B2E25C03DE20}"/>
    <cellStyle name="40% - Accent3 4 3 3 2" xfId="4254" hidden="1" xr:uid="{79ACE913-77C0-42A1-9AAB-A87B2DCF5342}"/>
    <cellStyle name="40% - Accent3 4 3 3 2" xfId="4647" hidden="1" xr:uid="{C0579BF0-C9AA-4186-B385-A25A01E7E737}"/>
    <cellStyle name="40% - Accent3 4 3 3 2" xfId="4795" hidden="1" xr:uid="{D6D966AD-A9CC-4416-9AED-670024DBB58D}"/>
    <cellStyle name="40% - Accent3 4 3 3 2" xfId="5133" hidden="1" xr:uid="{11E7D885-BF30-4073-81CD-2844B060AEA6}"/>
    <cellStyle name="40% - Accent3 4 3 3 2" xfId="5470" hidden="1" xr:uid="{E5EC44C3-3438-4322-B2E6-0EA137EA9932}"/>
    <cellStyle name="40% - Accent3 4 3 3 2" xfId="6035" hidden="1" xr:uid="{C4464671-5DB3-43C8-8E25-705F98633DCB}"/>
    <cellStyle name="40% - Accent3 4 3 3 2" xfId="6150" hidden="1" xr:uid="{1556143E-E15E-4857-9EF7-7BC73004D45E}"/>
    <cellStyle name="40% - Accent3 4 3 3 2" xfId="6873" hidden="1" xr:uid="{9774593E-41EB-4ADA-891D-52C35C7C4D79}"/>
    <cellStyle name="40% - Accent3 4 3 3 2" xfId="7046" hidden="1" xr:uid="{0E789E08-80FC-409F-9F52-B6F8EEE56468}"/>
    <cellStyle name="40% - Accent3 4 3 3 2" xfId="7439" hidden="1" xr:uid="{84847B5F-0D63-4962-8EB2-2F727940A463}"/>
    <cellStyle name="40% - Accent3 4 3 3 2" xfId="7587" hidden="1" xr:uid="{05A5327E-8B29-4086-8DDC-9A093FE4E73A}"/>
    <cellStyle name="40% - Accent3 4 3 3 2" xfId="7925" hidden="1" xr:uid="{A912FD41-11B9-458F-809C-E3A9728A6A06}"/>
    <cellStyle name="40% - Accent3 4 3 3 2" xfId="8262" hidden="1" xr:uid="{1EE07E86-E039-416F-AA3E-D8AA127B9B93}"/>
    <cellStyle name="40% - Accent3 5 2" xfId="401" hidden="1" xr:uid="{C7B3B961-22D8-4AAF-98EC-EBD07627AAF8}"/>
    <cellStyle name="40% - Accent3 5 2" xfId="516" hidden="1" xr:uid="{EFECB0CA-3699-4B8F-ADB2-13ABDC4F7E52}"/>
    <cellStyle name="40% - Accent3 5 2" xfId="1239" hidden="1" xr:uid="{E0FB012D-3C88-4B55-A55A-483312A9EAE3}"/>
    <cellStyle name="40% - Accent3 5 2" xfId="1412" hidden="1" xr:uid="{0D180F8E-5BEC-4149-B43E-115BAD6E7468}"/>
    <cellStyle name="40% - Accent3 5 2" xfId="1805" hidden="1" xr:uid="{AAE1EAEE-878F-40FA-B70B-F9FC0CDDDBF0}"/>
    <cellStyle name="40% - Accent3 5 2" xfId="1953" hidden="1" xr:uid="{8EBF3EA8-CACF-411C-86EE-B4BEE7D52820}"/>
    <cellStyle name="40% - Accent3 5 2" xfId="2291" hidden="1" xr:uid="{11A1FE4F-05E2-4039-BF56-5F79110072D4}"/>
    <cellStyle name="40% - Accent3 5 2" xfId="2628" hidden="1" xr:uid="{96346789-8E9F-4F52-9801-1C4A7EFF320C}"/>
    <cellStyle name="40% - Accent3 5 2" xfId="3204" hidden="1" xr:uid="{7BBCA70A-2692-4559-8224-63A18BF4482B}"/>
    <cellStyle name="40% - Accent3 5 2" xfId="3319" hidden="1" xr:uid="{9A7C64D7-C927-44DA-BE32-E737DDFB0E77}"/>
    <cellStyle name="40% - Accent3 5 2" xfId="4042" hidden="1" xr:uid="{23D34664-9010-4675-8810-57BCB72AE01A}"/>
    <cellStyle name="40% - Accent3 5 2" xfId="4215" hidden="1" xr:uid="{29DCA94E-15EA-4E79-BB48-3C98953BF968}"/>
    <cellStyle name="40% - Accent3 5 2" xfId="4608" hidden="1" xr:uid="{3FC03AF2-C021-405A-843E-C127CE1B1722}"/>
    <cellStyle name="40% - Accent3 5 2" xfId="4756" hidden="1" xr:uid="{1A481D26-714A-4572-AE28-090DA277959D}"/>
    <cellStyle name="40% - Accent3 5 2" xfId="5094" hidden="1" xr:uid="{AC524824-D331-4CD7-BE98-E0783CCAC547}"/>
    <cellStyle name="40% - Accent3 5 2" xfId="5431" hidden="1" xr:uid="{F4006BE0-0EBC-465A-8156-90E48F83FE8C}"/>
    <cellStyle name="40% - Accent3 5 2" xfId="5996" hidden="1" xr:uid="{6BAEBE36-0273-4DD9-8395-A4EFD88EAC45}"/>
    <cellStyle name="40% - Accent3 5 2" xfId="6111" hidden="1" xr:uid="{B5627617-47B2-4031-9B50-069F515D5FEF}"/>
    <cellStyle name="40% - Accent3 5 2" xfId="6834" hidden="1" xr:uid="{E8B72F25-C639-4B6F-9263-A709FF2F8007}"/>
    <cellStyle name="40% - Accent3 5 2" xfId="7007" hidden="1" xr:uid="{8F02CB38-BE28-491D-B967-DDE182356ACB}"/>
    <cellStyle name="40% - Accent3 5 2" xfId="7400" hidden="1" xr:uid="{635628D3-4960-4A66-BFBE-A03F42B5D1B6}"/>
    <cellStyle name="40% - Accent3 5 2" xfId="7548" hidden="1" xr:uid="{39B51E93-8685-442C-92D5-96B6B412C170}"/>
    <cellStyle name="40% - Accent3 5 2" xfId="7886" hidden="1" xr:uid="{C7F7604A-9FE7-442A-B5D7-768C5CADD28A}"/>
    <cellStyle name="40% - Accent3 5 2" xfId="8223" hidden="1" xr:uid="{03C5F4E7-590A-42C3-B2A0-8D676D75B58C}"/>
    <cellStyle name="40% - Accent3 7" xfId="78" hidden="1" xr:uid="{EFBD4202-C016-4B69-A501-C8ECEE7429EF}"/>
    <cellStyle name="40% - Accent3 7" xfId="155" hidden="1" xr:uid="{DEB6F853-3258-48B7-9EF8-EC2C946B3548}"/>
    <cellStyle name="40% - Accent3 7" xfId="233" hidden="1" xr:uid="{1848BF32-981C-404C-98F8-970759F1B7CB}"/>
    <cellStyle name="40% - Accent3 7" xfId="311" hidden="1" xr:uid="{FC1C9F17-B67B-4323-8BE7-053236295B00}"/>
    <cellStyle name="40% - Accent3 7" xfId="893" hidden="1" xr:uid="{08A20FEC-54C1-4F41-82F7-09AA4D71386E}"/>
    <cellStyle name="40% - Accent3 7" xfId="972" hidden="1" xr:uid="{2F1CD0DE-3585-4B88-AC43-65CEAB153E93}"/>
    <cellStyle name="40% - Accent3 7" xfId="1050" hidden="1" xr:uid="{5E62EF3F-9879-4956-BB25-5F081E8FD5B3}"/>
    <cellStyle name="40% - Accent3 7" xfId="776" hidden="1" xr:uid="{AD2B646C-52D1-4B69-869F-90330C730064}"/>
    <cellStyle name="40% - Accent3 7" xfId="728" hidden="1" xr:uid="{A0626106-746C-4DC3-AB2F-7E4991D0A3EE}"/>
    <cellStyle name="40% - Accent3 7" xfId="702" hidden="1" xr:uid="{54A97A3B-4A1C-4186-90ED-FF93DCA72A39}"/>
    <cellStyle name="40% - Accent3 7" xfId="1362" hidden="1" xr:uid="{8A56386F-CA5C-4A0B-8E5F-FEFD6403A8D1}"/>
    <cellStyle name="40% - Accent3 7" xfId="1567" hidden="1" xr:uid="{75D002D4-C7F7-49E7-9A12-994A69F65C89}"/>
    <cellStyle name="40% - Accent3 7" xfId="1645" hidden="1" xr:uid="{6EF6EAA0-6338-4FBE-A4FB-3C07A7B3D74F}"/>
    <cellStyle name="40% - Accent3 7" xfId="649" hidden="1" xr:uid="{F4F97A16-432D-4AAC-BFA6-60C0562A6B98}"/>
    <cellStyle name="40% - Accent3 7" xfId="775" hidden="1" xr:uid="{848C3F64-E2D1-4E97-ACDD-2AB7E075B649}"/>
    <cellStyle name="40% - Accent3 7" xfId="806" hidden="1" xr:uid="{97897DF3-FCC9-4CDC-894C-32479079A853}"/>
    <cellStyle name="40% - Accent3 7" xfId="1911" hidden="1" xr:uid="{11BD9B45-59A1-4DCE-BA16-2D652582248B}"/>
    <cellStyle name="40% - Accent3 7" xfId="2099" hidden="1" xr:uid="{40F2B153-1D4A-4784-8D78-21CCE480522A}"/>
    <cellStyle name="40% - Accent3 7" xfId="2177" hidden="1" xr:uid="{BE121B66-54D7-4F60-B42E-148AC648FE4A}"/>
    <cellStyle name="40% - Accent3 7" xfId="2253" hidden="1" xr:uid="{6BDA430A-1E17-46E0-B4B2-A3717B3A5312}"/>
    <cellStyle name="40% - Accent3 7" xfId="2436" hidden="1" xr:uid="{6154E776-B986-4D11-A02A-4EB17144208B}"/>
    <cellStyle name="40% - Accent3 7" xfId="2514" hidden="1" xr:uid="{4E3B5D97-8AE8-4665-9864-89D170EE8510}"/>
    <cellStyle name="40% - Accent3 7" xfId="2590" hidden="1" xr:uid="{CA8DA793-E3D1-40E9-9AC3-A09FE0FBA6B7}"/>
    <cellStyle name="40% - Accent3 7" xfId="2773" hidden="1" xr:uid="{AC7BFEE6-28C1-4430-86F5-51B09E445909}"/>
    <cellStyle name="40% - Accent3 7" xfId="2881" hidden="1" xr:uid="{B1C4412B-9019-40F0-B747-47EF28A0328C}"/>
    <cellStyle name="40% - Accent3 7" xfId="2958" hidden="1" xr:uid="{CA9F0546-3ACC-4262-9778-F32CAC789263}"/>
    <cellStyle name="40% - Accent3 7" xfId="3036" hidden="1" xr:uid="{69CF41FA-971D-4CE4-AA52-2A13A54FDD25}"/>
    <cellStyle name="40% - Accent3 7" xfId="3114" hidden="1" xr:uid="{540701F3-70C8-424B-B793-F534BC055804}"/>
    <cellStyle name="40% - Accent3 7" xfId="3696" hidden="1" xr:uid="{1BF1364A-5C92-4BC2-9EA4-E2435BA89067}"/>
    <cellStyle name="40% - Accent3 7" xfId="3775" hidden="1" xr:uid="{EB8F296C-E31A-4548-AB57-2FA3A02DD639}"/>
    <cellStyle name="40% - Accent3 7" xfId="3853" hidden="1" xr:uid="{F5EB2A19-C844-4CBD-B0BF-9EC5AC0231F3}"/>
    <cellStyle name="40% - Accent3 7" xfId="3579" hidden="1" xr:uid="{CB7A0E73-0E09-4061-8A9B-6950EF6C2E2F}"/>
    <cellStyle name="40% - Accent3 7" xfId="3531" hidden="1" xr:uid="{362DBF27-1336-4CD2-B6C6-0211C393B95A}"/>
    <cellStyle name="40% - Accent3 7" xfId="3505" hidden="1" xr:uid="{86488370-2876-49BD-B05A-40266195D299}"/>
    <cellStyle name="40% - Accent3 7" xfId="4165" hidden="1" xr:uid="{48F328E2-5174-416B-A659-F77231E7D700}"/>
    <cellStyle name="40% - Accent3 7" xfId="4370" hidden="1" xr:uid="{B547F7DE-3D7D-4668-9431-DB5260573B89}"/>
    <cellStyle name="40% - Accent3 7" xfId="4448" hidden="1" xr:uid="{EFFCB171-BBFA-4F45-BDC0-67AA0B360D80}"/>
    <cellStyle name="40% - Accent3 7" xfId="3452" hidden="1" xr:uid="{28F5DF94-DCEF-4C4F-BED0-915E44C96981}"/>
    <cellStyle name="40% - Accent3 7" xfId="3578" hidden="1" xr:uid="{4AAC758B-6CBA-4C1A-85C2-042E2150641F}"/>
    <cellStyle name="40% - Accent3 7" xfId="3609" hidden="1" xr:uid="{E42E5F22-6FF0-4F3D-9D10-E3E5207C87B0}"/>
    <cellStyle name="40% - Accent3 7" xfId="4714" hidden="1" xr:uid="{6F3DC7B5-A77D-4B85-A524-5083677FEF29}"/>
    <cellStyle name="40% - Accent3 7" xfId="4902" hidden="1" xr:uid="{C625EDBC-0002-472C-B74E-DA9129D87200}"/>
    <cellStyle name="40% - Accent3 7" xfId="4980" hidden="1" xr:uid="{5B006F71-8AC8-436A-9F5F-C4E4094B6710}"/>
    <cellStyle name="40% - Accent3 7" xfId="5056" hidden="1" xr:uid="{12857896-44B2-4A87-BB1E-1CEE756E2840}"/>
    <cellStyle name="40% - Accent3 7" xfId="5239" hidden="1" xr:uid="{CB38083B-C0DC-4C26-B55D-5594A405BC2A}"/>
    <cellStyle name="40% - Accent3 7" xfId="5317" hidden="1" xr:uid="{CB447632-4247-4EA1-872A-E30B1E89D5C0}"/>
    <cellStyle name="40% - Accent3 7" xfId="5393" hidden="1" xr:uid="{856153EF-5525-451C-B543-372B5164E0C1}"/>
    <cellStyle name="40% - Accent3 7" xfId="5576" hidden="1" xr:uid="{B25E2EB8-E59A-41C3-B1A5-DCBDF742FB55}"/>
    <cellStyle name="40% - Accent3 7" xfId="5673" hidden="1" xr:uid="{6DDA384A-EBEC-4DC9-B3A8-70AB29E97BBD}"/>
    <cellStyle name="40% - Accent3 7" xfId="5750" hidden="1" xr:uid="{35DD1527-32C9-4D61-9239-47EA36EB967E}"/>
    <cellStyle name="40% - Accent3 7" xfId="5828" hidden="1" xr:uid="{4DE8B996-2961-4588-964A-40357D6085DA}"/>
    <cellStyle name="40% - Accent3 7" xfId="5906" hidden="1" xr:uid="{32CE6BDD-F81F-4B90-8FC8-24B4643315C1}"/>
    <cellStyle name="40% - Accent3 7" xfId="6488" hidden="1" xr:uid="{E89CD8AA-F556-4C16-9421-8ABDC18F6398}"/>
    <cellStyle name="40% - Accent3 7" xfId="6567" hidden="1" xr:uid="{768DB5D3-0708-45A5-8D04-8A9D845068C9}"/>
    <cellStyle name="40% - Accent3 7" xfId="6645" hidden="1" xr:uid="{95015D6F-AE2E-423C-A8A0-080748436969}"/>
    <cellStyle name="40% - Accent3 7" xfId="6371" hidden="1" xr:uid="{6C581EC8-6345-41C7-897A-221BBA474B94}"/>
    <cellStyle name="40% - Accent3 7" xfId="6323" hidden="1" xr:uid="{3054A8AB-EF30-45BD-8CFA-5FA7D6E43B68}"/>
    <cellStyle name="40% - Accent3 7" xfId="6297" hidden="1" xr:uid="{68DC1A9A-4D6C-4609-A9BB-4F08D5023361}"/>
    <cellStyle name="40% - Accent3 7" xfId="6957" hidden="1" xr:uid="{F0B9029A-FE9C-4D29-907C-4736B3ACF65A}"/>
    <cellStyle name="40% - Accent3 7" xfId="7162" hidden="1" xr:uid="{B8DA9256-70EB-48B9-8A34-32129F9F3D15}"/>
    <cellStyle name="40% - Accent3 7" xfId="7240" hidden="1" xr:uid="{D8DD7342-C9F0-4899-B79B-C86B0587941F}"/>
    <cellStyle name="40% - Accent3 7" xfId="6244" hidden="1" xr:uid="{C018BD8B-048D-4AB4-9093-DEF0E7C23CAB}"/>
    <cellStyle name="40% - Accent3 7" xfId="6370" hidden="1" xr:uid="{1B4E9416-4AA5-4F03-9D68-B78981BC2B60}"/>
    <cellStyle name="40% - Accent3 7" xfId="6401" hidden="1" xr:uid="{C90326FD-05E8-4EF8-AB12-B7F0E2A1DC5A}"/>
    <cellStyle name="40% - Accent3 7" xfId="7506" hidden="1" xr:uid="{9D1A1BE7-3438-4645-88A7-5CA175D82A12}"/>
    <cellStyle name="40% - Accent3 7" xfId="7694" hidden="1" xr:uid="{126DE271-80FF-485C-836C-DDF370C4EBFE}"/>
    <cellStyle name="40% - Accent3 7" xfId="7772" hidden="1" xr:uid="{940FAD23-38A3-44CD-8BBA-7FBD728BF447}"/>
    <cellStyle name="40% - Accent3 7" xfId="7848" hidden="1" xr:uid="{356C8A55-B663-4E53-9184-DF17D59F4471}"/>
    <cellStyle name="40% - Accent3 7" xfId="8031" hidden="1" xr:uid="{F9912D75-6C9E-4532-B47B-D2E3D41ECA9A}"/>
    <cellStyle name="40% - Accent3 7" xfId="8109" hidden="1" xr:uid="{02DE2E43-80D6-4B24-AC10-22F3EFB4A827}"/>
    <cellStyle name="40% - Accent3 7" xfId="8185" hidden="1" xr:uid="{8621A981-8AF9-4D24-B5A2-98B923449444}"/>
    <cellStyle name="40% - Accent3 7" xfId="8368" hidden="1" xr:uid="{E01C0DE2-8DEC-43B6-881F-E644A9FA7AE0}"/>
    <cellStyle name="40% - Accent3 8" xfId="94" hidden="1" xr:uid="{D24B3E7A-6BAB-4886-8963-F67B90398A74}"/>
    <cellStyle name="40% - Accent3 8" xfId="83" hidden="1" xr:uid="{C4DC485C-21D7-4F56-A052-9B0BE77CE07E}"/>
    <cellStyle name="40% - Accent3 8" xfId="230" hidden="1" xr:uid="{5655E8FB-6A4D-4B3C-A5C5-1CE1DDD4CEAB}"/>
    <cellStyle name="40% - Accent3 8" xfId="308" hidden="1" xr:uid="{A71F21FD-0628-4F43-8C6A-9F2335D3D947}"/>
    <cellStyle name="40% - Accent3 8" xfId="888" hidden="1" xr:uid="{FC74A425-B49B-4A4A-8901-7C3D030FA58A}"/>
    <cellStyle name="40% - Accent3 8" xfId="969" hidden="1" xr:uid="{A6362509-8520-4DDD-9AF6-C38D144B8107}"/>
    <cellStyle name="40% - Accent3 8" xfId="1047" hidden="1" xr:uid="{31D14BA2-B252-469A-8017-424A0FF4AC71}"/>
    <cellStyle name="40% - Accent3 8" xfId="796" hidden="1" xr:uid="{0EB8E4C6-8460-458D-ACCC-0D7FABBAE99B}"/>
    <cellStyle name="40% - Accent3 8" xfId="1344" hidden="1" xr:uid="{9993F507-7410-41C9-B048-CD98BE94A458}"/>
    <cellStyle name="40% - Accent3 8" xfId="872" hidden="1" xr:uid="{86C4571F-EAA1-45AB-99AF-54A04340C25E}"/>
    <cellStyle name="40% - Accent3 8" xfId="1320" hidden="1" xr:uid="{5E48E844-D480-4814-A9E0-54EC68C439E9}"/>
    <cellStyle name="40% - Accent3 8" xfId="1564" hidden="1" xr:uid="{9824031B-7BA7-4476-955A-821377B9E574}"/>
    <cellStyle name="40% - Accent3 8" xfId="1642" hidden="1" xr:uid="{37265BE7-3A72-4693-A5F8-3E7EC8CCD22A}"/>
    <cellStyle name="40% - Accent3 8" xfId="598" hidden="1" xr:uid="{BAEAC1DB-706E-48CE-9519-41020C3A120F}"/>
    <cellStyle name="40% - Accent3 8" xfId="1902" hidden="1" xr:uid="{7D951FA8-899E-4768-8049-1B9082B31C50}"/>
    <cellStyle name="40% - Accent3 8" xfId="1494" hidden="1" xr:uid="{066860D4-8159-4B5A-8552-F7B60EF0577D}"/>
    <cellStyle name="40% - Accent3 8" xfId="1885" hidden="1" xr:uid="{143667AE-20D2-4BF5-B492-C9BD547B19E9}"/>
    <cellStyle name="40% - Accent3 8" xfId="2096" hidden="1" xr:uid="{8CE5B050-30D5-485D-8299-58450A9B4A14}"/>
    <cellStyle name="40% - Accent3 8" xfId="2174" hidden="1" xr:uid="{403A9780-F997-4474-8B92-78EC1F51962E}"/>
    <cellStyle name="40% - Accent3 8" xfId="2248" hidden="1" xr:uid="{66AAE222-C902-4F89-83C5-A5B0F89004E5}"/>
    <cellStyle name="40% - Accent3 8" xfId="2433" hidden="1" xr:uid="{58F65DF9-FFBE-4DB8-AB97-FD2814290756}"/>
    <cellStyle name="40% - Accent3 8" xfId="2511" hidden="1" xr:uid="{2869BB87-4719-4B5B-ABC0-9B4EA9724994}"/>
    <cellStyle name="40% - Accent3 8" xfId="2585" hidden="1" xr:uid="{580EE0BC-BC65-43BB-81FB-366587F16C37}"/>
    <cellStyle name="40% - Accent3 8" xfId="2770" hidden="1" xr:uid="{C942B9A2-F833-4B3C-8D4D-8E3748917947}"/>
    <cellStyle name="40% - Accent3 8" xfId="2897" hidden="1" xr:uid="{A9D8900B-C0FB-4F85-BE0A-9ACDBC261220}"/>
    <cellStyle name="40% - Accent3 8" xfId="2886" hidden="1" xr:uid="{7BDF691B-7B42-4256-B344-26A2D5BBEF82}"/>
    <cellStyle name="40% - Accent3 8" xfId="3033" hidden="1" xr:uid="{9850AAA3-45B5-4751-9130-04AB5F235CFA}"/>
    <cellStyle name="40% - Accent3 8" xfId="3111" hidden="1" xr:uid="{59BC0DC9-C4F7-471A-9CB1-34AD1E855FDE}"/>
    <cellStyle name="40% - Accent3 8" xfId="3691" hidden="1" xr:uid="{A51C1763-B51C-4F1D-A587-C634E8308508}"/>
    <cellStyle name="40% - Accent3 8" xfId="3772" hidden="1" xr:uid="{E25BB36D-03A1-46DA-AF70-D487B62A9B1C}"/>
    <cellStyle name="40% - Accent3 8" xfId="3850" hidden="1" xr:uid="{AC09262B-4E45-4D35-A20D-24FECDF3A0FE}"/>
    <cellStyle name="40% - Accent3 8" xfId="3599" hidden="1" xr:uid="{F83620D5-ADD0-465C-A06A-32BA7D7F3E7F}"/>
    <cellStyle name="40% - Accent3 8" xfId="4147" hidden="1" xr:uid="{F3F8F434-1A14-4D3D-BCA7-4A76AEB61C20}"/>
    <cellStyle name="40% - Accent3 8" xfId="3675" hidden="1" xr:uid="{349D945C-480D-4073-8F7A-52C8DFA48CFE}"/>
    <cellStyle name="40% - Accent3 8" xfId="4123" hidden="1" xr:uid="{CCFAF9A2-A3E0-41EC-84C7-5570BDB3BB71}"/>
    <cellStyle name="40% - Accent3 8" xfId="4367" hidden="1" xr:uid="{3B21801E-D65E-4BE3-9734-E5C89BEBC465}"/>
    <cellStyle name="40% - Accent3 8" xfId="4445" hidden="1" xr:uid="{EC0C0B1C-A5F0-4BD6-A38F-B61FF200953E}"/>
    <cellStyle name="40% - Accent3 8" xfId="3401" hidden="1" xr:uid="{C35B9903-EDA3-4DDE-B5BE-DEF3ECA0FE61}"/>
    <cellStyle name="40% - Accent3 8" xfId="4705" hidden="1" xr:uid="{AAF3515A-0B27-4629-AE35-1029A364EF7C}"/>
    <cellStyle name="40% - Accent3 8" xfId="4297" hidden="1" xr:uid="{CBB8E7A0-2736-46A8-A5FA-67DD6F595E20}"/>
    <cellStyle name="40% - Accent3 8" xfId="4688" hidden="1" xr:uid="{7F682FFA-EC1B-455E-9B32-EFB054684A10}"/>
    <cellStyle name="40% - Accent3 8" xfId="4899" hidden="1" xr:uid="{E9A10B80-51A9-43BE-9F5A-7B9D7D74C995}"/>
    <cellStyle name="40% - Accent3 8" xfId="4977" hidden="1" xr:uid="{E76C5673-8D3B-4825-9E05-3F96EAC3FC62}"/>
    <cellStyle name="40% - Accent3 8" xfId="5051" hidden="1" xr:uid="{97FC42B5-3F4C-4ABC-8A92-FB1FA7404BED}"/>
    <cellStyle name="40% - Accent3 8" xfId="5236" hidden="1" xr:uid="{BEB95252-C3BC-4E4C-AFD0-76669C77762D}"/>
    <cellStyle name="40% - Accent3 8" xfId="5314" hidden="1" xr:uid="{3F04D811-0463-4323-A064-8E2530EA89C6}"/>
    <cellStyle name="40% - Accent3 8" xfId="5388" hidden="1" xr:uid="{B4DABBFA-4B87-45B2-B86A-0B034F1DD838}"/>
    <cellStyle name="40% - Accent3 8" xfId="5573" hidden="1" xr:uid="{3F8A729D-FA9D-43B4-A97D-708889CECD7F}"/>
    <cellStyle name="40% - Accent3 8" xfId="5689" hidden="1" xr:uid="{D8CCB569-95D1-4EE1-A669-A9E16712CCDA}"/>
    <cellStyle name="40% - Accent3 8" xfId="5678" hidden="1" xr:uid="{763908D2-9532-4630-91F9-5A86EA1A246F}"/>
    <cellStyle name="40% - Accent3 8" xfId="5825" hidden="1" xr:uid="{110D3873-0B16-4CA4-9BE0-7C7DB94C81D9}"/>
    <cellStyle name="40% - Accent3 8" xfId="5903" hidden="1" xr:uid="{8821C689-06E3-4243-B675-852F394AF23B}"/>
    <cellStyle name="40% - Accent3 8" xfId="6483" hidden="1" xr:uid="{B80AECE7-63AB-4804-96AC-DD8716C4AB0E}"/>
    <cellStyle name="40% - Accent3 8" xfId="6564" hidden="1" xr:uid="{40B8D9C8-D6C8-450B-A648-BF0EAA13F5D4}"/>
    <cellStyle name="40% - Accent3 8" xfId="6642" hidden="1" xr:uid="{7AE15099-BE61-4BA1-80EA-852073212FA0}"/>
    <cellStyle name="40% - Accent3 8" xfId="6391" hidden="1" xr:uid="{D4B5389F-E719-47B0-ADD4-45A7CE1E9597}"/>
    <cellStyle name="40% - Accent3 8" xfId="6939" hidden="1" xr:uid="{C815AABD-269C-4D56-A4C0-854296FE86C7}"/>
    <cellStyle name="40% - Accent3 8" xfId="6467" hidden="1" xr:uid="{45C048AC-DC2D-45E4-BE44-3E4D9DF4DEEA}"/>
    <cellStyle name="40% - Accent3 8" xfId="6915" hidden="1" xr:uid="{4DB194B6-0BD4-4171-A0B7-419A61BCB477}"/>
    <cellStyle name="40% - Accent3 8" xfId="7159" hidden="1" xr:uid="{0E56820F-DD50-4F6F-842D-32FDD69D9817}"/>
    <cellStyle name="40% - Accent3 8" xfId="7237" hidden="1" xr:uid="{C23D3D0A-926D-42FA-8BB5-FAD47477BBB2}"/>
    <cellStyle name="40% - Accent3 8" xfId="6193" hidden="1" xr:uid="{8C05F987-6F49-4A55-A9B5-6E5F02933759}"/>
    <cellStyle name="40% - Accent3 8" xfId="7497" hidden="1" xr:uid="{1C9B0136-CAA5-4405-9C0C-08BB56FBF8CE}"/>
    <cellStyle name="40% - Accent3 8" xfId="7089" hidden="1" xr:uid="{8CB00E90-BC3E-460C-A92F-9FC7291D102E}"/>
    <cellStyle name="40% - Accent3 8" xfId="7480" hidden="1" xr:uid="{714EEC6B-F7C8-4CA3-A666-32CD81D71974}"/>
    <cellStyle name="40% - Accent3 8" xfId="7691" hidden="1" xr:uid="{5BCA1598-CA64-43E6-A41D-9ACE7F75B79B}"/>
    <cellStyle name="40% - Accent3 8" xfId="7769" hidden="1" xr:uid="{66D43BB4-4D59-483F-85E7-D48A09BC9D7B}"/>
    <cellStyle name="40% - Accent3 8" xfId="7843" hidden="1" xr:uid="{0FC6DAC2-622E-4349-A29A-4D0F7E9027B2}"/>
    <cellStyle name="40% - Accent3 8" xfId="8028" hidden="1" xr:uid="{0F1FB2F8-DD4C-45F7-9C80-6AFE482B402B}"/>
    <cellStyle name="40% - Accent3 8" xfId="8106" hidden="1" xr:uid="{7D3ECBF7-C791-4CB9-86DA-1551DF3083CD}"/>
    <cellStyle name="40% - Accent3 8" xfId="8180" hidden="1" xr:uid="{38DBCC04-581B-4924-AC1B-8C142E31AD81}"/>
    <cellStyle name="40% - Accent3 8" xfId="8365" hidden="1" xr:uid="{AB34D6FB-C520-42BD-A24E-386B6B65FEA5}"/>
    <cellStyle name="40% - Accent3 9" xfId="107" hidden="1" xr:uid="{CC2A835E-27AA-4255-9AF4-0E37B0883102}"/>
    <cellStyle name="40% - Accent3 9" xfId="181" hidden="1" xr:uid="{20DA9800-BEF7-4ACA-B8E8-02BC6659AC4C}"/>
    <cellStyle name="40% - Accent3 9" xfId="257" hidden="1" xr:uid="{6B27F430-F67E-416A-9E34-35864AFD59DD}"/>
    <cellStyle name="40% - Accent3 9" xfId="335" hidden="1" xr:uid="{E13BC76E-131E-4FF5-BA6F-F225C0962897}"/>
    <cellStyle name="40% - Accent3 9" xfId="920" hidden="1" xr:uid="{33B075F9-7CF2-40F3-88FB-56D74EE8098B}"/>
    <cellStyle name="40% - Accent3 9" xfId="996" hidden="1" xr:uid="{D2A1ED07-383C-4B09-BDBC-300608FAD2F3}"/>
    <cellStyle name="40% - Accent3 9" xfId="1075" hidden="1" xr:uid="{EB780D6B-BE42-47AF-8AC2-6CBCB12E9F99}"/>
    <cellStyle name="40% - Accent3 9" xfId="1132" hidden="1" xr:uid="{F065620A-E279-4DF4-8DE3-EC9B08F0F523}"/>
    <cellStyle name="40% - Accent3 9" xfId="771" hidden="1" xr:uid="{13EC0D33-753E-4671-BF93-6202A75C6367}"/>
    <cellStyle name="40% - Accent3 9" xfId="685" hidden="1" xr:uid="{92978569-8083-414C-95BE-BE64205A0D1A}"/>
    <cellStyle name="40% - Accent3 9" xfId="1515" hidden="1" xr:uid="{123A265C-18AA-483E-9424-6B9BD53A4794}"/>
    <cellStyle name="40% - Accent3 9" xfId="1591" hidden="1" xr:uid="{C67B2AF9-9D7D-4E96-AA30-A3713DD7A2BC}"/>
    <cellStyle name="40% - Accent3 9" xfId="1669" hidden="1" xr:uid="{A4085622-36FB-450B-8132-08062DFED657}"/>
    <cellStyle name="40% - Accent3 9" xfId="1722" hidden="1" xr:uid="{DBE58300-DBA0-483B-9D2B-6FAB5E7D18E3}"/>
    <cellStyle name="40% - Accent3 9" xfId="1359" hidden="1" xr:uid="{57654597-E4E8-4E75-96E3-1D860642FB9E}"/>
    <cellStyle name="40% - Accent3 9" xfId="802" hidden="1" xr:uid="{09668B64-A355-4B2B-8C1F-E5E4D825BE12}"/>
    <cellStyle name="40% - Accent3 9" xfId="2047" hidden="1" xr:uid="{F81E86ED-7674-4CA0-94C6-9522DF56DB29}"/>
    <cellStyle name="40% - Accent3 9" xfId="2123" hidden="1" xr:uid="{19273B09-AC02-4931-A2D5-982362858823}"/>
    <cellStyle name="40% - Accent3 9" xfId="2201" hidden="1" xr:uid="{04386168-2624-46A5-92B0-65F1B5792B0D}"/>
    <cellStyle name="40% - Accent3 9" xfId="2384" hidden="1" xr:uid="{FB0A6023-02F3-4552-BFA6-67B1F56FB137}"/>
    <cellStyle name="40% - Accent3 9" xfId="2460" hidden="1" xr:uid="{D6903502-C0A2-4955-B59E-61000D6E0239}"/>
    <cellStyle name="40% - Accent3 9" xfId="2538" hidden="1" xr:uid="{9941B281-3BA4-4BE4-B30D-8328D21A4179}"/>
    <cellStyle name="40% - Accent3 9" xfId="2721" hidden="1" xr:uid="{E5645911-33AB-4730-BC09-A15509013761}"/>
    <cellStyle name="40% - Accent3 9" xfId="2797" hidden="1" xr:uid="{F298D539-9DD6-4BEC-8C56-322A47BE90E8}"/>
    <cellStyle name="40% - Accent3 9" xfId="2910" hidden="1" xr:uid="{4C55AB5A-D162-4F81-B5B5-07F369847593}"/>
    <cellStyle name="40% - Accent3 9" xfId="2984" hidden="1" xr:uid="{569177D8-A904-49CC-8827-441125614A37}"/>
    <cellStyle name="40% - Accent3 9" xfId="3060" hidden="1" xr:uid="{2097BDB7-8104-4069-A948-E150FC2DC110}"/>
    <cellStyle name="40% - Accent3 9" xfId="3138" hidden="1" xr:uid="{3E1AE3BE-998E-45A0-BAA0-6CB4991302C2}"/>
    <cellStyle name="40% - Accent3 9" xfId="3723" hidden="1" xr:uid="{FB6B1136-094B-49A6-AC96-6E53A809A67B}"/>
    <cellStyle name="40% - Accent3 9" xfId="3799" hidden="1" xr:uid="{A6BDFA29-BAD7-4162-8D01-59E6C8D56590}"/>
    <cellStyle name="40% - Accent3 9" xfId="3878" hidden="1" xr:uid="{AB80BC2A-2030-4BD7-870D-E7D11B1744A7}"/>
    <cellStyle name="40% - Accent3 9" xfId="3935" hidden="1" xr:uid="{C5B73DFF-20F7-4D56-A2F7-AD077198C1CC}"/>
    <cellStyle name="40% - Accent3 9" xfId="3574" hidden="1" xr:uid="{CDD98AFB-BF03-46D2-ACB2-73D02F7BDBAB}"/>
    <cellStyle name="40% - Accent3 9" xfId="3488" hidden="1" xr:uid="{2EF9C170-4BF9-42F2-8AE7-8BAA38663CC5}"/>
    <cellStyle name="40% - Accent3 9" xfId="4318" hidden="1" xr:uid="{18F66AB0-DA85-4569-B21F-C8019AE81C1E}"/>
    <cellStyle name="40% - Accent3 9" xfId="4394" hidden="1" xr:uid="{2E270AA2-261E-4E2C-B1D6-F8E417CD6208}"/>
    <cellStyle name="40% - Accent3 9" xfId="4472" hidden="1" xr:uid="{E50E8354-5D91-43C3-A96F-B97B6192C7BD}"/>
    <cellStyle name="40% - Accent3 9" xfId="4525" hidden="1" xr:uid="{BDC32C23-CC90-4C14-BC5C-70FF5DB9D744}"/>
    <cellStyle name="40% - Accent3 9" xfId="4162" hidden="1" xr:uid="{B1234438-56FA-459B-8F10-B31F0027DDB7}"/>
    <cellStyle name="40% - Accent3 9" xfId="3605" hidden="1" xr:uid="{D6B58878-F6F7-44F8-BCF0-40AEE33700AD}"/>
    <cellStyle name="40% - Accent3 9" xfId="4850" hidden="1" xr:uid="{A77F4AB0-9BF0-4F18-BDF2-084995C8AC98}"/>
    <cellStyle name="40% - Accent3 9" xfId="4926" hidden="1" xr:uid="{3D4E6546-6534-4C9C-8CD7-1CB2B58AA2FC}"/>
    <cellStyle name="40% - Accent3 9" xfId="5004" hidden="1" xr:uid="{0948DC93-3598-41C7-B0B2-C9831CD3EA36}"/>
    <cellStyle name="40% - Accent3 9" xfId="5187" hidden="1" xr:uid="{69452420-E964-4AE1-B02C-F82BFC1AEE15}"/>
    <cellStyle name="40% - Accent3 9" xfId="5263" hidden="1" xr:uid="{26B5CC5C-B9CE-49EB-A278-C520FB4C595F}"/>
    <cellStyle name="40% - Accent3 9" xfId="5341" hidden="1" xr:uid="{171D9F56-B25C-4518-8620-20F9DB54F8BF}"/>
    <cellStyle name="40% - Accent3 9" xfId="5524" hidden="1" xr:uid="{E73B013F-34A9-4206-9230-487BCED1252E}"/>
    <cellStyle name="40% - Accent3 9" xfId="5600" hidden="1" xr:uid="{28B2E550-BFFD-45AF-A507-716214CF39CF}"/>
    <cellStyle name="40% - Accent3 9" xfId="5702" hidden="1" xr:uid="{6A568920-EE6C-4F17-8492-1725CE3B5055}"/>
    <cellStyle name="40% - Accent3 9" xfId="5776" hidden="1" xr:uid="{2DE1E5A5-B68F-4945-BBAE-2E234039439E}"/>
    <cellStyle name="40% - Accent3 9" xfId="5852" hidden="1" xr:uid="{85332717-7C29-4C1E-B2B8-127560B464DA}"/>
    <cellStyle name="40% - Accent3 9" xfId="5930" hidden="1" xr:uid="{10CBE7BA-9759-431E-8B17-CA37215E9715}"/>
    <cellStyle name="40% - Accent3 9" xfId="6515" hidden="1" xr:uid="{520BF542-DE95-48FD-8E53-C101FCBAFA38}"/>
    <cellStyle name="40% - Accent3 9" xfId="6591" hidden="1" xr:uid="{39A4E189-B2DC-483E-B2C4-36D31820AD9C}"/>
    <cellStyle name="40% - Accent3 9" xfId="6670" hidden="1" xr:uid="{361E3500-0C7F-41BB-8C78-9AF026697DB8}"/>
    <cellStyle name="40% - Accent3 9" xfId="6727" hidden="1" xr:uid="{EEFB5BEF-39D9-465C-A706-BF03113FB8AC}"/>
    <cellStyle name="40% - Accent3 9" xfId="6366" hidden="1" xr:uid="{94B51E55-E8AF-4287-9DF0-C76AA58AF0B0}"/>
    <cellStyle name="40% - Accent3 9" xfId="6280" hidden="1" xr:uid="{7FF06927-26A6-4567-8A2F-B475C88D8D24}"/>
    <cellStyle name="40% - Accent3 9" xfId="7110" hidden="1" xr:uid="{612863F0-99AB-4C1C-B90A-6DE686E50545}"/>
    <cellStyle name="40% - Accent3 9" xfId="7186" hidden="1" xr:uid="{BA8EF7D3-55A9-4F20-A13F-8D3B5EF0B9BF}"/>
    <cellStyle name="40% - Accent3 9" xfId="7264" hidden="1" xr:uid="{7C1FB094-A2BD-437C-89AA-4A8366B8314B}"/>
    <cellStyle name="40% - Accent3 9" xfId="7317" hidden="1" xr:uid="{5A1F5938-F4E2-41B1-B3E1-870611BB4A5D}"/>
    <cellStyle name="40% - Accent3 9" xfId="6954" hidden="1" xr:uid="{B751AAD8-E871-48DC-A23D-1EDB782A439F}"/>
    <cellStyle name="40% - Accent3 9" xfId="6397" hidden="1" xr:uid="{8FA8D4D9-E26D-4297-A96F-D39CF481C6A9}"/>
    <cellStyle name="40% - Accent3 9" xfId="7642" hidden="1" xr:uid="{DDC00A6B-E0D2-4702-9E43-212BB91FC573}"/>
    <cellStyle name="40% - Accent3 9" xfId="7718" hidden="1" xr:uid="{38902D9D-17C8-459B-A1EC-83FB8E4A6CC1}"/>
    <cellStyle name="40% - Accent3 9" xfId="7796" hidden="1" xr:uid="{D7F324A9-7508-46F1-97B5-CEC74E4F8F89}"/>
    <cellStyle name="40% - Accent3 9" xfId="7979" hidden="1" xr:uid="{BF59C47B-8D9B-4273-B7FB-449E2E205CC7}"/>
    <cellStyle name="40% - Accent3 9" xfId="8055" hidden="1" xr:uid="{927E49D2-BCA1-45FB-9630-E82F4DFB8D68}"/>
    <cellStyle name="40% - Accent3 9" xfId="8133" hidden="1" xr:uid="{841D0EA5-1B28-4803-B7DD-916F233A3B7B}"/>
    <cellStyle name="40% - Accent3 9" xfId="8316" hidden="1" xr:uid="{3BE0ACE4-0BDE-4235-B41E-02340DA2305C}"/>
    <cellStyle name="40% - Accent3 9" xfId="8392" hidden="1" xr:uid="{85CD2463-7D32-4367-B678-931A6CA0D983}"/>
    <cellStyle name="40% - Accent4" xfId="37" builtinId="43" hidden="1"/>
    <cellStyle name="40% - Accent4 10" xfId="122" hidden="1" xr:uid="{347497C2-CFDF-4CB9-AE14-8BFA30E331E2}"/>
    <cellStyle name="40% - Accent4 10" xfId="196" hidden="1" xr:uid="{36DA42FB-C544-41E7-89BA-8304AB950ACA}"/>
    <cellStyle name="40% - Accent4 10" xfId="272" hidden="1" xr:uid="{BECEDCEA-D017-4192-BDF4-5847CD6C1EC6}"/>
    <cellStyle name="40% - Accent4 10" xfId="350" hidden="1" xr:uid="{E7519B6E-41C7-48D2-B9FE-4360C69CB846}"/>
    <cellStyle name="40% - Accent4 10" xfId="935" hidden="1" xr:uid="{10F0C6D4-3153-4173-BA75-719A73AD23F7}"/>
    <cellStyle name="40% - Accent4 10" xfId="1011" hidden="1" xr:uid="{C6729682-240C-403B-AD5B-DDF1392C6CF8}"/>
    <cellStyle name="40% - Accent4 10" xfId="1090" hidden="1" xr:uid="{990B5107-00C2-4401-85FF-67D46CF65F17}"/>
    <cellStyle name="40% - Accent4 10" xfId="1181" hidden="1" xr:uid="{2FA9B68A-E7C3-4D23-A2C9-BD315D2F5665}"/>
    <cellStyle name="40% - Accent4 10" xfId="642" hidden="1" xr:uid="{E6D3F972-2EF9-4E9A-9277-6BCC746BC885}"/>
    <cellStyle name="40% - Accent4 10" xfId="607" hidden="1" xr:uid="{FA9B1D54-2669-4289-8751-C174822A633A}"/>
    <cellStyle name="40% - Accent4 10" xfId="1530" hidden="1" xr:uid="{F8937341-D402-4D5D-8CBF-5F9E41140A30}"/>
    <cellStyle name="40% - Accent4 10" xfId="1606" hidden="1" xr:uid="{E7859D48-56D5-410A-95E1-1CF5EB5A411C}"/>
    <cellStyle name="40% - Accent4 10" xfId="1684" hidden="1" xr:uid="{EFEA61EF-0F0B-459C-BB41-8CEF403B6717}"/>
    <cellStyle name="40% - Accent4 10" xfId="1759" hidden="1" xr:uid="{56E8CF7B-9EF3-4CF2-A388-0CC56BEBB2C1}"/>
    <cellStyle name="40% - Accent4 10" xfId="709" hidden="1" xr:uid="{3F0D5A59-1BBD-46CD-83B5-180FE06A32AD}"/>
    <cellStyle name="40% - Accent4 10" xfId="708" hidden="1" xr:uid="{121C4AE7-E74D-4E0D-B722-C47BE1C542DB}"/>
    <cellStyle name="40% - Accent4 10" xfId="2062" hidden="1" xr:uid="{BFA7C571-3A69-476A-9894-431F85C54091}"/>
    <cellStyle name="40% - Accent4 10" xfId="2138" hidden="1" xr:uid="{CE21F79B-A662-423C-BC62-DCB0E63E7052}"/>
    <cellStyle name="40% - Accent4 10" xfId="2216" hidden="1" xr:uid="{B8E9FEA7-F69B-4223-8414-D93313A17378}"/>
    <cellStyle name="40% - Accent4 10" xfId="2399" hidden="1" xr:uid="{00490592-7FA4-4922-A15B-918B94E44A93}"/>
    <cellStyle name="40% - Accent4 10" xfId="2475" hidden="1" xr:uid="{33574ACE-E078-4436-930E-4C18F564FFE8}"/>
    <cellStyle name="40% - Accent4 10" xfId="2553" hidden="1" xr:uid="{68CFFD65-4667-43A0-93F0-1A3B0719C824}"/>
    <cellStyle name="40% - Accent4 10" xfId="2736" hidden="1" xr:uid="{3521FE8C-616D-41F6-A967-1333B42F0A35}"/>
    <cellStyle name="40% - Accent4 10" xfId="2812" hidden="1" xr:uid="{037F1E3D-D1DA-4B1E-899A-2C683C958769}"/>
    <cellStyle name="40% - Accent4 10" xfId="2925" hidden="1" xr:uid="{F2BAD84B-8346-45D6-B792-2E25CCEC2813}"/>
    <cellStyle name="40% - Accent4 10" xfId="2999" hidden="1" xr:uid="{EEB56E15-9125-447E-8701-C9DFB089741F}"/>
    <cellStyle name="40% - Accent4 10" xfId="3075" hidden="1" xr:uid="{AE0E8C66-6688-49D6-9933-55309E548118}"/>
    <cellStyle name="40% - Accent4 10" xfId="3153" hidden="1" xr:uid="{B51C94A3-9D8D-45A9-B78D-E1CA897E96BD}"/>
    <cellStyle name="40% - Accent4 10" xfId="3738" hidden="1" xr:uid="{0B3D5A3B-9D70-49AE-92E1-CE1166BE6E81}"/>
    <cellStyle name="40% - Accent4 10" xfId="3814" hidden="1" xr:uid="{9E074ED1-768E-4350-AEFC-B6539C775387}"/>
    <cellStyle name="40% - Accent4 10" xfId="3893" hidden="1" xr:uid="{551FC03C-586A-460C-9DDA-68ED7248707B}"/>
    <cellStyle name="40% - Accent4 10" xfId="3984" hidden="1" xr:uid="{CBE51987-A17A-42BD-9AEB-4700B04FF8A6}"/>
    <cellStyle name="40% - Accent4 10" xfId="3445" hidden="1" xr:uid="{7B62C5EE-2F9D-4571-AA51-C237F92587DB}"/>
    <cellStyle name="40% - Accent4 10" xfId="3410" hidden="1" xr:uid="{C1838BA1-B0FF-4714-851B-94A99AF9CE53}"/>
    <cellStyle name="40% - Accent4 10" xfId="4333" hidden="1" xr:uid="{D6598ECE-E449-4FCC-89D7-A2AFE81D4FF7}"/>
    <cellStyle name="40% - Accent4 10" xfId="4409" hidden="1" xr:uid="{50DD1687-9BBD-4128-9AF2-0F80B475E58B}"/>
    <cellStyle name="40% - Accent4 10" xfId="4487" hidden="1" xr:uid="{34476ED0-DF83-4899-867F-CC808E0A8C61}"/>
    <cellStyle name="40% - Accent4 10" xfId="4562" hidden="1" xr:uid="{B09F0A42-C68C-4498-B808-DED0CAAC7AB9}"/>
    <cellStyle name="40% - Accent4 10" xfId="3512" hidden="1" xr:uid="{2199091D-0592-4064-9BBA-681DE7DE43CB}"/>
    <cellStyle name="40% - Accent4 10" xfId="3511" hidden="1" xr:uid="{7FEABA93-AE76-44BA-85FD-1B2B716E12E9}"/>
    <cellStyle name="40% - Accent4 10" xfId="4865" hidden="1" xr:uid="{6DA983D8-BD44-443F-8216-82A93F78339D}"/>
    <cellStyle name="40% - Accent4 10" xfId="4941" hidden="1" xr:uid="{C18F7D8B-F14C-4661-881E-5F676B6906A8}"/>
    <cellStyle name="40% - Accent4 10" xfId="5019" hidden="1" xr:uid="{BCE2E66D-95DA-4109-B8EC-78305893832C}"/>
    <cellStyle name="40% - Accent4 10" xfId="5202" hidden="1" xr:uid="{2D2F9A93-BB54-41DE-B87B-D7DF46ED0349}"/>
    <cellStyle name="40% - Accent4 10" xfId="5278" hidden="1" xr:uid="{09961773-8ACD-4573-A926-C056625D7A80}"/>
    <cellStyle name="40% - Accent4 10" xfId="5356" hidden="1" xr:uid="{1EBB6F4F-463D-4807-9B74-38B6F6033E20}"/>
    <cellStyle name="40% - Accent4 10" xfId="5539" hidden="1" xr:uid="{FEDA9DDE-D805-4B03-8789-6DC6A5D146F3}"/>
    <cellStyle name="40% - Accent4 10" xfId="5615" hidden="1" xr:uid="{4687C37A-04C2-491C-827D-02D8078F1EDE}"/>
    <cellStyle name="40% - Accent4 10" xfId="5717" hidden="1" xr:uid="{FA4813E5-966F-47ED-A76B-08CB3C287852}"/>
    <cellStyle name="40% - Accent4 10" xfId="5791" hidden="1" xr:uid="{33EA39E3-814A-420F-8737-091C6E9B9212}"/>
    <cellStyle name="40% - Accent4 10" xfId="5867" hidden="1" xr:uid="{0BC4F508-4D67-4DCE-B6EA-1BEDD6021819}"/>
    <cellStyle name="40% - Accent4 10" xfId="5945" hidden="1" xr:uid="{ABB458FA-2B45-4C00-A12D-DFC329D0BA72}"/>
    <cellStyle name="40% - Accent4 10" xfId="6530" hidden="1" xr:uid="{CA12645B-3E36-4DDE-BBB5-79665906BD07}"/>
    <cellStyle name="40% - Accent4 10" xfId="6606" hidden="1" xr:uid="{102ECD15-B329-41C9-B86C-F6BC508DDAB9}"/>
    <cellStyle name="40% - Accent4 10" xfId="6685" hidden="1" xr:uid="{4571F75B-338F-47EF-B91E-9373869F0406}"/>
    <cellStyle name="40% - Accent4 10" xfId="6776" hidden="1" xr:uid="{E9BFA15F-C6CD-44EE-81F7-90FC3BE298DC}"/>
    <cellStyle name="40% - Accent4 10" xfId="6237" hidden="1" xr:uid="{6CE776C2-042C-46C6-8D20-8B96A8A29DB0}"/>
    <cellStyle name="40% - Accent4 10" xfId="6202" hidden="1" xr:uid="{1B74BCDD-630A-4812-8996-98F9BF16C895}"/>
    <cellStyle name="40% - Accent4 10" xfId="7125" hidden="1" xr:uid="{BDB7F36C-BA6D-4862-86BB-AA83B7BE3DFC}"/>
    <cellStyle name="40% - Accent4 10" xfId="7201" hidden="1" xr:uid="{F1901C49-77A2-4087-A15C-A42E66291429}"/>
    <cellStyle name="40% - Accent4 10" xfId="7279" hidden="1" xr:uid="{929F032F-2E9C-4726-A527-C392EA50FE20}"/>
    <cellStyle name="40% - Accent4 10" xfId="7354" hidden="1" xr:uid="{18F3EAB9-48C5-4532-8FC9-DF5B5878992C}"/>
    <cellStyle name="40% - Accent4 10" xfId="6304" hidden="1" xr:uid="{FB6D0E1C-69AB-4DDD-B0CC-15020D49003F}"/>
    <cellStyle name="40% - Accent4 10" xfId="6303" hidden="1" xr:uid="{C3590970-356E-4A91-806D-536AE8662976}"/>
    <cellStyle name="40% - Accent4 10" xfId="7657" hidden="1" xr:uid="{5F6CB19F-6017-4D4F-B669-3BFA8FE4ECF3}"/>
    <cellStyle name="40% - Accent4 10" xfId="7733" hidden="1" xr:uid="{7068DE04-9D55-421D-8EE2-F553BF404BF4}"/>
    <cellStyle name="40% - Accent4 10" xfId="7811" hidden="1" xr:uid="{5AD50B19-CD65-4F67-B2BB-FC21B734E5CA}"/>
    <cellStyle name="40% - Accent4 10" xfId="7994" hidden="1" xr:uid="{9976F225-49F6-450E-B2AB-6EEC5C18DB5E}"/>
    <cellStyle name="40% - Accent4 10" xfId="8070" hidden="1" xr:uid="{91311471-2BA5-4FC5-922B-6C8FD3DFDF1B}"/>
    <cellStyle name="40% - Accent4 10" xfId="8148" hidden="1" xr:uid="{F12FF285-003E-4A3A-AB4F-229EC7349E00}"/>
    <cellStyle name="40% - Accent4 10" xfId="8331" hidden="1" xr:uid="{B12D5A98-9B8F-4C0E-BE5D-B73D0C427694}"/>
    <cellStyle name="40% - Accent4 10" xfId="8407" hidden="1" xr:uid="{5585414C-C317-42DF-9CC2-7916710B8DFE}"/>
    <cellStyle name="40% - Accent4 11" xfId="135" hidden="1" xr:uid="{A43C548E-56DC-47DB-8EE8-AD555639F385}"/>
    <cellStyle name="40% - Accent4 11" xfId="209" hidden="1" xr:uid="{48754BD2-B6BC-45EF-A807-1F0913997799}"/>
    <cellStyle name="40% - Accent4 11" xfId="285" hidden="1" xr:uid="{20026F7F-272B-4229-B949-DF5DCBBC9C81}"/>
    <cellStyle name="40% - Accent4 11" xfId="363" hidden="1" xr:uid="{E5102FE4-18BA-470E-9693-467F711CFE69}"/>
    <cellStyle name="40% - Accent4 11" xfId="948" hidden="1" xr:uid="{CB020D63-2DA0-4205-BF73-231DE70DCFF7}"/>
    <cellStyle name="40% - Accent4 11" xfId="1024" hidden="1" xr:uid="{A2708758-9C94-42C5-AD6F-360E6B16100A}"/>
    <cellStyle name="40% - Accent4 11" xfId="1103" hidden="1" xr:uid="{1BC9262D-892B-42D8-A262-14522BADCB33}"/>
    <cellStyle name="40% - Accent4 11" xfId="1127" hidden="1" xr:uid="{65E9F8FB-0310-4389-B942-AD3CA3AE0DE7}"/>
    <cellStyle name="40% - Accent4 11" xfId="818" hidden="1" xr:uid="{82861F92-1AFB-4126-ACD7-94B897561668}"/>
    <cellStyle name="40% - Accent4 11" xfId="779" hidden="1" xr:uid="{B644AEEF-CAC3-41BD-82B4-EE187CB87E0E}"/>
    <cellStyle name="40% - Accent4 11" xfId="1543" hidden="1" xr:uid="{CFBB4C7A-D31A-4011-8772-B413E4965B08}"/>
    <cellStyle name="40% - Accent4 11" xfId="1619" hidden="1" xr:uid="{7525E743-5FF1-4E7F-A470-505A4DB4BE97}"/>
    <cellStyle name="40% - Accent4 11" xfId="1697" hidden="1" xr:uid="{2C1C3FB4-4BE8-4B08-A65C-1C901EC71821}"/>
    <cellStyle name="40% - Accent4 11" xfId="1718" hidden="1" xr:uid="{BA6AFA59-9352-4642-A850-13A40DD11FCC}"/>
    <cellStyle name="40% - Accent4 11" xfId="1151" hidden="1" xr:uid="{1319BF75-D431-45F7-A938-FFD2A02DA409}"/>
    <cellStyle name="40% - Accent4 11" xfId="604" hidden="1" xr:uid="{89DA653A-EE40-4A4C-BE39-35E621C8A0AD}"/>
    <cellStyle name="40% - Accent4 11" xfId="2075" hidden="1" xr:uid="{58D0E1B0-F9AB-4DB2-9A22-1C17C0F7D849}"/>
    <cellStyle name="40% - Accent4 11" xfId="2151" hidden="1" xr:uid="{F9639BD6-406A-411C-B876-F2B031F2B347}"/>
    <cellStyle name="40% - Accent4 11" xfId="2229" hidden="1" xr:uid="{F2ECC8C9-4882-4116-821D-7D0297DA3B77}"/>
    <cellStyle name="40% - Accent4 11" xfId="2412" hidden="1" xr:uid="{723C264A-602C-47E4-A6FC-9B7B56B7E28A}"/>
    <cellStyle name="40% - Accent4 11" xfId="2488" hidden="1" xr:uid="{12604D06-994D-49E4-98BF-78DC79596B3A}"/>
    <cellStyle name="40% - Accent4 11" xfId="2566" hidden="1" xr:uid="{E16AAB2B-1938-4FB0-897D-BF7E2770A8D0}"/>
    <cellStyle name="40% - Accent4 11" xfId="2749" hidden="1" xr:uid="{C0CD8186-6B82-4419-A1CB-EFC423EFB009}"/>
    <cellStyle name="40% - Accent4 11" xfId="2825" hidden="1" xr:uid="{C5A67EA0-A774-4F1A-85E1-26BE4EF413F5}"/>
    <cellStyle name="40% - Accent4 11" xfId="2938" hidden="1" xr:uid="{F0950D36-EE80-4F5D-B92B-EFCA504C5743}"/>
    <cellStyle name="40% - Accent4 11" xfId="3012" hidden="1" xr:uid="{0CD5A0CA-553D-4AEE-B084-2FD8CE945D2D}"/>
    <cellStyle name="40% - Accent4 11" xfId="3088" hidden="1" xr:uid="{BE70EF73-9D5B-4FD9-A28A-02ADD8AC1F29}"/>
    <cellStyle name="40% - Accent4 11" xfId="3166" hidden="1" xr:uid="{E07E91C0-9FF6-4910-AE46-ABB67171D5F8}"/>
    <cellStyle name="40% - Accent4 11" xfId="3751" hidden="1" xr:uid="{2BB0C8E1-A6AA-4C64-A48D-88A37B8E48C1}"/>
    <cellStyle name="40% - Accent4 11" xfId="3827" hidden="1" xr:uid="{74B5C1F0-13CE-420A-82C4-5EC6419BB22D}"/>
    <cellStyle name="40% - Accent4 11" xfId="3906" hidden="1" xr:uid="{7BA52D08-F816-4610-932D-4E18F80E82BB}"/>
    <cellStyle name="40% - Accent4 11" xfId="3930" hidden="1" xr:uid="{0141B6A4-94AD-40D5-A03B-47E2D1E555C9}"/>
    <cellStyle name="40% - Accent4 11" xfId="3621" hidden="1" xr:uid="{B549825F-64B8-4047-840E-2993F5B63405}"/>
    <cellStyle name="40% - Accent4 11" xfId="3582" hidden="1" xr:uid="{AB01FD74-0EB6-4807-A501-936A8893C2B0}"/>
    <cellStyle name="40% - Accent4 11" xfId="4346" hidden="1" xr:uid="{D0D08979-5D9C-4D35-92B9-1499DA4C2987}"/>
    <cellStyle name="40% - Accent4 11" xfId="4422" hidden="1" xr:uid="{9C333960-B827-40E2-9EEA-07CDC48A864B}"/>
    <cellStyle name="40% - Accent4 11" xfId="4500" hidden="1" xr:uid="{4DE584D7-9B22-4413-A619-FECC746ABBA6}"/>
    <cellStyle name="40% - Accent4 11" xfId="4521" hidden="1" xr:uid="{5A81BFCB-42F5-413A-9798-D75E077E8275}"/>
    <cellStyle name="40% - Accent4 11" xfId="3954" hidden="1" xr:uid="{162581B8-BE79-47F9-B0A0-83CFD58BD85D}"/>
    <cellStyle name="40% - Accent4 11" xfId="3407" hidden="1" xr:uid="{0D5FAFE4-967E-4A23-B3B1-6CDA8D41F65D}"/>
    <cellStyle name="40% - Accent4 11" xfId="4878" hidden="1" xr:uid="{20459842-03BB-4033-96A3-4619C8F4564A}"/>
    <cellStyle name="40% - Accent4 11" xfId="4954" hidden="1" xr:uid="{4F3D2688-1E3F-49F4-834C-B6ED61229A5D}"/>
    <cellStyle name="40% - Accent4 11" xfId="5032" hidden="1" xr:uid="{63ECD9E1-0677-432A-AD87-F55656BD26E7}"/>
    <cellStyle name="40% - Accent4 11" xfId="5215" hidden="1" xr:uid="{8FAF22CC-6357-4112-870C-A2BA73BB6B53}"/>
    <cellStyle name="40% - Accent4 11" xfId="5291" hidden="1" xr:uid="{EDA8809C-4462-4070-A5FF-5DD874477FFE}"/>
    <cellStyle name="40% - Accent4 11" xfId="5369" hidden="1" xr:uid="{4A335FD2-E909-4D1A-9CBD-43ECFB2C5C3F}"/>
    <cellStyle name="40% - Accent4 11" xfId="5552" hidden="1" xr:uid="{F55FB739-0E31-46C5-9EF5-C2BEF9CF123B}"/>
    <cellStyle name="40% - Accent4 11" xfId="5628" hidden="1" xr:uid="{D948EFF3-656B-4DEB-8820-31E179F32063}"/>
    <cellStyle name="40% - Accent4 11" xfId="5730" hidden="1" xr:uid="{0CEE3DC3-CE2E-4F63-BBA6-120734C6F52C}"/>
    <cellStyle name="40% - Accent4 11" xfId="5804" hidden="1" xr:uid="{FFA465AB-7FB8-4875-9C28-B4562FD3E0AD}"/>
    <cellStyle name="40% - Accent4 11" xfId="5880" hidden="1" xr:uid="{A777B662-AF61-4BF3-BC4A-11A4FADC0110}"/>
    <cellStyle name="40% - Accent4 11" xfId="5958" hidden="1" xr:uid="{B075CC46-C48E-430F-A9D1-E1E1350C74EE}"/>
    <cellStyle name="40% - Accent4 11" xfId="6543" hidden="1" xr:uid="{53F08377-C663-4C62-8521-5EE4D195678F}"/>
    <cellStyle name="40% - Accent4 11" xfId="6619" hidden="1" xr:uid="{1A4E9CE6-C158-4B0F-8BD6-4C0B508AE258}"/>
    <cellStyle name="40% - Accent4 11" xfId="6698" hidden="1" xr:uid="{CE45AA9F-5D27-45C5-9C02-0AE357C3A363}"/>
    <cellStyle name="40% - Accent4 11" xfId="6722" hidden="1" xr:uid="{DFAFD51F-06F8-48C6-A787-442D00F22E9E}"/>
    <cellStyle name="40% - Accent4 11" xfId="6413" hidden="1" xr:uid="{A103404D-E83E-4A51-8649-C8A1EE9B71B8}"/>
    <cellStyle name="40% - Accent4 11" xfId="6374" hidden="1" xr:uid="{F5292662-6AB7-44B7-959C-5736A4D74B56}"/>
    <cellStyle name="40% - Accent4 11" xfId="7138" hidden="1" xr:uid="{BD0D8984-4E59-48E9-B247-3A8509EA6800}"/>
    <cellStyle name="40% - Accent4 11" xfId="7214" hidden="1" xr:uid="{BF3E5D40-65C3-4066-B9FD-2AD8DB3827B7}"/>
    <cellStyle name="40% - Accent4 11" xfId="7292" hidden="1" xr:uid="{F8B7C7AA-530E-4610-8B8B-F17B4CEF9FC3}"/>
    <cellStyle name="40% - Accent4 11" xfId="7313" hidden="1" xr:uid="{07825D64-33BE-495A-B7E5-533E3976158C}"/>
    <cellStyle name="40% - Accent4 11" xfId="6746" hidden="1" xr:uid="{EAE8B64F-7DE8-40AE-B839-B003A4132FF7}"/>
    <cellStyle name="40% - Accent4 11" xfId="6199" hidden="1" xr:uid="{98DD8D8D-6F68-4391-8F6A-B62F6B8BDAB4}"/>
    <cellStyle name="40% - Accent4 11" xfId="7670" hidden="1" xr:uid="{F07FD708-B56F-4CBB-B6F5-8A519461F42D}"/>
    <cellStyle name="40% - Accent4 11" xfId="7746" hidden="1" xr:uid="{D4F96F96-ABC2-4C39-873C-11E1DBEEFF45}"/>
    <cellStyle name="40% - Accent4 11" xfId="7824" hidden="1" xr:uid="{353B01AA-CA15-4213-9664-3685A5851585}"/>
    <cellStyle name="40% - Accent4 11" xfId="8007" hidden="1" xr:uid="{AE73A4A2-35E7-4026-9D6B-624938015E7E}"/>
    <cellStyle name="40% - Accent4 11" xfId="8083" hidden="1" xr:uid="{77DEE6DB-734B-4C4B-80C9-8E321052E48D}"/>
    <cellStyle name="40% - Accent4 11" xfId="8161" hidden="1" xr:uid="{B189AB41-D229-40B0-94DA-EF741DCC7EBF}"/>
    <cellStyle name="40% - Accent4 11" xfId="8344" hidden="1" xr:uid="{7C24660B-7B9E-46B4-A701-92FF0C855584}"/>
    <cellStyle name="40% - Accent4 11" xfId="8420" hidden="1" xr:uid="{3E39BD52-FC28-4B9B-9052-81268109D336}"/>
    <cellStyle name="40% - Accent4 12" xfId="148" hidden="1" xr:uid="{21A298F4-E583-410E-A9B0-BC1756E59776}"/>
    <cellStyle name="40% - Accent4 12" xfId="223" hidden="1" xr:uid="{063135F1-A99E-47DA-AF32-CD9FA3999EEC}"/>
    <cellStyle name="40% - Accent4 12" xfId="298" hidden="1" xr:uid="{8A431A5A-5E7D-4EAA-B9F4-A98A875A3224}"/>
    <cellStyle name="40% - Accent4 12" xfId="376" hidden="1" xr:uid="{BB561E13-174C-4E9F-9180-CF32D92CFA23}"/>
    <cellStyle name="40% - Accent4 12" xfId="962" hidden="1" xr:uid="{1AF31114-85DC-4B51-82D2-183AC2FD64D2}"/>
    <cellStyle name="40% - Accent4 12" xfId="1037" hidden="1" xr:uid="{E3985295-5641-4EE2-8B8B-B1CF85D1C297}"/>
    <cellStyle name="40% - Accent4 12" xfId="1116" hidden="1" xr:uid="{7BE4B4DA-CE1B-4C86-A526-AD13A2606B11}"/>
    <cellStyle name="40% - Accent4 12" xfId="1191" hidden="1" xr:uid="{D3D7C9FB-98A7-47E0-A678-11C6784592D3}"/>
    <cellStyle name="40% - Accent4 12" xfId="831" hidden="1" xr:uid="{72639231-96CE-494E-8171-F486414A3EFB}"/>
    <cellStyle name="40% - Accent4 12" xfId="853" hidden="1" xr:uid="{AB904D31-4006-4A3E-9CB0-28632A54EE94}"/>
    <cellStyle name="40% - Accent4 12" xfId="1557" hidden="1" xr:uid="{44D3ACB1-D027-4E59-B97D-6BA3DBC07919}"/>
    <cellStyle name="40% - Accent4 12" xfId="1632" hidden="1" xr:uid="{E513B7DE-0D88-4750-B2FF-FE936F7CF4C5}"/>
    <cellStyle name="40% - Accent4 12" xfId="1710" hidden="1" xr:uid="{58A924F5-BD2D-4F93-82B9-DEC0070A51FF}"/>
    <cellStyle name="40% - Accent4 12" xfId="1764" hidden="1" xr:uid="{EC4684C9-678F-4AD6-B95C-F267FD3C128E}"/>
    <cellStyle name="40% - Accent4 12" xfId="1492" hidden="1" xr:uid="{C015C8B1-D100-4722-B134-88670EEAD396}"/>
    <cellStyle name="40% - Accent4 12" xfId="881" hidden="1" xr:uid="{3456125F-8CCF-4DA2-AE61-9808B8598F57}"/>
    <cellStyle name="40% - Accent4 12" xfId="2089" hidden="1" xr:uid="{BC55630E-F308-4061-9108-C0A65F5830FA}"/>
    <cellStyle name="40% - Accent4 12" xfId="2164" hidden="1" xr:uid="{9726BA56-C5CF-4729-9DD8-721A07124177}"/>
    <cellStyle name="40% - Accent4 12" xfId="2242" hidden="1" xr:uid="{C7310D2C-0AD2-4363-9A34-A74FA7F43269}"/>
    <cellStyle name="40% - Accent4 12" xfId="2426" hidden="1" xr:uid="{3A70AB01-BB65-4A78-86AF-FB4A41B24C8B}"/>
    <cellStyle name="40% - Accent4 12" xfId="2501" hidden="1" xr:uid="{74DE1D66-0BCF-4023-A143-83DDF4C169DB}"/>
    <cellStyle name="40% - Accent4 12" xfId="2579" hidden="1" xr:uid="{712296D7-A407-44F4-8BC7-3E6EA4D9E480}"/>
    <cellStyle name="40% - Accent4 12" xfId="2763" hidden="1" xr:uid="{FCEA80EB-EC7A-4F1F-B257-41B4D3B2E853}"/>
    <cellStyle name="40% - Accent4 12" xfId="2838" hidden="1" xr:uid="{91EDAA8A-C8C3-4674-B749-6001C3546A6B}"/>
    <cellStyle name="40% - Accent4 12" xfId="2951" hidden="1" xr:uid="{67EA22C5-1520-4011-B33F-4786FE8BF7C9}"/>
    <cellStyle name="40% - Accent4 12" xfId="3026" hidden="1" xr:uid="{95517DEB-E6C8-4984-B5F4-FF876D03F9E7}"/>
    <cellStyle name="40% - Accent4 12" xfId="3101" hidden="1" xr:uid="{D916C6C2-5981-4891-A0BD-F86393ECB4BE}"/>
    <cellStyle name="40% - Accent4 12" xfId="3179" hidden="1" xr:uid="{C6E55A86-F90E-4A09-A5B3-E62419670C2A}"/>
    <cellStyle name="40% - Accent4 12" xfId="3765" hidden="1" xr:uid="{99C0EF76-164F-4FDF-90C4-0B360305C026}"/>
    <cellStyle name="40% - Accent4 12" xfId="3840" hidden="1" xr:uid="{58CCD617-11B9-4E27-B3C8-C31BD91A2B1E}"/>
    <cellStyle name="40% - Accent4 12" xfId="3919" hidden="1" xr:uid="{E535EF4C-AB0C-4C84-82A4-1ECF451421ED}"/>
    <cellStyle name="40% - Accent4 12" xfId="3994" hidden="1" xr:uid="{C681DFDE-B168-4330-992F-C9630C0F6453}"/>
    <cellStyle name="40% - Accent4 12" xfId="3634" hidden="1" xr:uid="{0C352074-36B1-416A-9C21-7D3D72D93BA9}"/>
    <cellStyle name="40% - Accent4 12" xfId="3656" hidden="1" xr:uid="{9996D600-EBFB-4432-B575-88FC294645DE}"/>
    <cellStyle name="40% - Accent4 12" xfId="4360" hidden="1" xr:uid="{9900DC98-D6A1-4AC6-A13A-CE504D138B2E}"/>
    <cellStyle name="40% - Accent4 12" xfId="4435" hidden="1" xr:uid="{72445237-8446-4D70-A292-E0A66AF4B2B2}"/>
    <cellStyle name="40% - Accent4 12" xfId="4513" hidden="1" xr:uid="{2A91D162-76DA-43F8-AD98-CEB3F83B4C01}"/>
    <cellStyle name="40% - Accent4 12" xfId="4567" hidden="1" xr:uid="{E1FEFAE1-1E56-43E2-B44A-25F9FEC2C10C}"/>
    <cellStyle name="40% - Accent4 12" xfId="4295" hidden="1" xr:uid="{76DD5CD5-0280-46CB-AECD-5E4B48E98344}"/>
    <cellStyle name="40% - Accent4 12" xfId="3684" hidden="1" xr:uid="{8B407214-2B51-4B36-8C9B-DA1502CE0148}"/>
    <cellStyle name="40% - Accent4 12" xfId="4892" hidden="1" xr:uid="{2075F57D-0741-432F-8AFF-DB8101B99A6C}"/>
    <cellStyle name="40% - Accent4 12" xfId="4967" hidden="1" xr:uid="{0CCC39F1-3D01-4E81-B4D6-CA4CFBC28D80}"/>
    <cellStyle name="40% - Accent4 12" xfId="5045" hidden="1" xr:uid="{42D91BFB-63AA-485B-8B45-BA9C7E3F1DBF}"/>
    <cellStyle name="40% - Accent4 12" xfId="5229" hidden="1" xr:uid="{8524EC40-1A67-40D5-A619-33DA0B157930}"/>
    <cellStyle name="40% - Accent4 12" xfId="5304" hidden="1" xr:uid="{5EE3629A-72C6-4FB6-929D-6791216D8619}"/>
    <cellStyle name="40% - Accent4 12" xfId="5382" hidden="1" xr:uid="{62DA4FCB-DFA5-4AD4-B0F6-C1DD0AC9BAE9}"/>
    <cellStyle name="40% - Accent4 12" xfId="5566" hidden="1" xr:uid="{81F7B551-E72B-4224-B3D0-90E35B1DEB3B}"/>
    <cellStyle name="40% - Accent4 12" xfId="5641" hidden="1" xr:uid="{F5340581-C871-4EA9-9799-29B784D3D575}"/>
    <cellStyle name="40% - Accent4 12" xfId="5743" hidden="1" xr:uid="{9FE809B3-3468-4554-9D6A-CB26D84CA8D9}"/>
    <cellStyle name="40% - Accent4 12" xfId="5818" hidden="1" xr:uid="{F72D5BFA-A13A-4653-A4E4-F206D93828E2}"/>
    <cellStyle name="40% - Accent4 12" xfId="5893" hidden="1" xr:uid="{FEF2126B-4512-4697-B3DA-F67B0124533A}"/>
    <cellStyle name="40% - Accent4 12" xfId="5971" hidden="1" xr:uid="{074A6DC9-2BC2-4311-9A00-28A705CE2F95}"/>
    <cellStyle name="40% - Accent4 12" xfId="6557" hidden="1" xr:uid="{17A5EB42-D8E2-465A-9EC9-C91171B37640}"/>
    <cellStyle name="40% - Accent4 12" xfId="6632" hidden="1" xr:uid="{9E19D7AB-2374-4D59-8066-1EB8B9784DE4}"/>
    <cellStyle name="40% - Accent4 12" xfId="6711" hidden="1" xr:uid="{481B951D-33CF-48CA-B38A-C1D559DA857C}"/>
    <cellStyle name="40% - Accent4 12" xfId="6786" hidden="1" xr:uid="{DA459DDE-8D77-4634-95C7-8CC77AB60F78}"/>
    <cellStyle name="40% - Accent4 12" xfId="6426" hidden="1" xr:uid="{E13A7C6C-5859-4105-9E1B-3CB840CC0DCF}"/>
    <cellStyle name="40% - Accent4 12" xfId="6448" hidden="1" xr:uid="{95047BA7-7FE8-4D75-AF48-C8960B46CBA4}"/>
    <cellStyle name="40% - Accent4 12" xfId="7152" hidden="1" xr:uid="{D4874321-85E1-4544-8165-B98E65E9025D}"/>
    <cellStyle name="40% - Accent4 12" xfId="7227" hidden="1" xr:uid="{B48BF96D-6EAC-4572-9DF0-0486AF102CA8}"/>
    <cellStyle name="40% - Accent4 12" xfId="7305" hidden="1" xr:uid="{B2BFF0DD-6F1E-4BF6-8FA3-792F6654CA48}"/>
    <cellStyle name="40% - Accent4 12" xfId="7359" hidden="1" xr:uid="{1F6BF128-9D63-4FF4-A34A-FC36A9E5907A}"/>
    <cellStyle name="40% - Accent4 12" xfId="7087" hidden="1" xr:uid="{CCE0CD54-BB78-40A7-9B29-01C64DA578B7}"/>
    <cellStyle name="40% - Accent4 12" xfId="6476" hidden="1" xr:uid="{D2DB17D9-C806-4830-BD72-9A8CCD810AFA}"/>
    <cellStyle name="40% - Accent4 12" xfId="7684" hidden="1" xr:uid="{A88806EF-D9B6-4222-85E6-82F757B42789}"/>
    <cellStyle name="40% - Accent4 12" xfId="7759" hidden="1" xr:uid="{68B735D5-0A3C-410A-91E0-F9DBE184B4AB}"/>
    <cellStyle name="40% - Accent4 12" xfId="7837" hidden="1" xr:uid="{3D463F11-AEA1-40FD-A49E-618EAD4CB8A8}"/>
    <cellStyle name="40% - Accent4 12" xfId="8021" hidden="1" xr:uid="{5A0FDFD0-D6F6-4A53-989C-855B6200CC60}"/>
    <cellStyle name="40% - Accent4 12" xfId="8096" hidden="1" xr:uid="{6241966B-EE42-4C69-AFCF-469816D616AF}"/>
    <cellStyle name="40% - Accent4 12" xfId="8174" hidden="1" xr:uid="{BFCE7448-4922-4A4F-AA9E-C5B6B5BB2E29}"/>
    <cellStyle name="40% - Accent4 12" xfId="8358" hidden="1" xr:uid="{31BFC84A-79D8-4F2C-8E50-8354100821E0}"/>
    <cellStyle name="40% - Accent4 12" xfId="8433" hidden="1" xr:uid="{0369344B-323D-4737-8A48-9D0754507386}"/>
    <cellStyle name="40% - Accent4 13" xfId="389" hidden="1" xr:uid="{FBD74131-8399-4C8E-AEC6-B4B4117AE0AA}"/>
    <cellStyle name="40% - Accent4 13" xfId="504" hidden="1" xr:uid="{ED93FB4D-CC13-4AC2-94A1-310B9F7C0DF9}"/>
    <cellStyle name="40% - Accent4 13" xfId="1227" hidden="1" xr:uid="{EC2C1403-E8A6-4A2D-968D-E9733BE3791A}"/>
    <cellStyle name="40% - Accent4 13" xfId="1400" hidden="1" xr:uid="{1F32B66E-7C1C-4C14-89E2-2B1420EED9A3}"/>
    <cellStyle name="40% - Accent4 13" xfId="1793" hidden="1" xr:uid="{B84739E6-3FFD-4F6C-A63A-A2FB5CECDD7F}"/>
    <cellStyle name="40% - Accent4 13" xfId="1941" hidden="1" xr:uid="{8DBCCAA0-A4D4-4FEA-A7DE-E0ED86312856}"/>
    <cellStyle name="40% - Accent4 13" xfId="2279" hidden="1" xr:uid="{498B7776-EE7C-45D0-8438-E7E6272C4BB4}"/>
    <cellStyle name="40% - Accent4 13" xfId="2616" hidden="1" xr:uid="{D71CE876-03A2-421F-87FE-26BF7B7A9003}"/>
    <cellStyle name="40% - Accent4 13" xfId="3192" hidden="1" xr:uid="{1BE66396-DD70-476A-A6AE-667436242A67}"/>
    <cellStyle name="40% - Accent4 13" xfId="3307" hidden="1" xr:uid="{8CB26874-4A2B-49B1-BC06-C4202CC24194}"/>
    <cellStyle name="40% - Accent4 13" xfId="4030" hidden="1" xr:uid="{FB6C6077-63E0-44D4-A81E-E4CB04D2F03D}"/>
    <cellStyle name="40% - Accent4 13" xfId="4203" hidden="1" xr:uid="{57748ACC-ED4B-4A12-BC40-0A7AB4EFE21E}"/>
    <cellStyle name="40% - Accent4 13" xfId="4596" hidden="1" xr:uid="{1DF11049-5027-4FF2-8EA2-EE4940A424E2}"/>
    <cellStyle name="40% - Accent4 13" xfId="4744" hidden="1" xr:uid="{45157E47-3530-4F0A-AC97-17AE3FDDE984}"/>
    <cellStyle name="40% - Accent4 13" xfId="5082" hidden="1" xr:uid="{1248EEC0-FE90-4F38-B6A2-AC4BD36E6325}"/>
    <cellStyle name="40% - Accent4 13" xfId="5419" hidden="1" xr:uid="{DC5D6E0B-5088-4D2D-998E-5F0289AF0AF0}"/>
    <cellStyle name="40% - Accent4 13" xfId="5984" hidden="1" xr:uid="{EBDED657-B86E-4511-9F42-A14E8D9FFAE8}"/>
    <cellStyle name="40% - Accent4 13" xfId="6099" hidden="1" xr:uid="{637024EC-B699-4580-AF0A-57DA5D682584}"/>
    <cellStyle name="40% - Accent4 13" xfId="6822" hidden="1" xr:uid="{B4D2BEE7-0299-4ADD-ACFD-0EC1B00403A9}"/>
    <cellStyle name="40% - Accent4 13" xfId="6995" hidden="1" xr:uid="{8DD73037-7E3B-4CCC-8C38-5C915B0A5AD9}"/>
    <cellStyle name="40% - Accent4 13" xfId="7388" hidden="1" xr:uid="{4C2E2402-A560-4EE6-89E0-DAB1453CE04D}"/>
    <cellStyle name="40% - Accent4 13" xfId="7536" hidden="1" xr:uid="{5B50ED89-6BBE-4FD2-BE8B-5B465D8D3C24}"/>
    <cellStyle name="40% - Accent4 13" xfId="7874" hidden="1" xr:uid="{32FE4FF4-007B-4D63-AA7E-2D1DA52B6E19}"/>
    <cellStyle name="40% - Accent4 13" xfId="8211" hidden="1" xr:uid="{2D339E06-DBB2-4EA5-9692-2EBB7944C5FF}"/>
    <cellStyle name="40% - Accent4 3 2 3 2" xfId="474" hidden="1" xr:uid="{FC202568-D85B-44C4-BF81-0D1D5DAD29A7}"/>
    <cellStyle name="40% - Accent4 3 2 3 2" xfId="589" hidden="1" xr:uid="{1ED4CEA9-F979-4FB3-A503-1E8563F825FD}"/>
    <cellStyle name="40% - Accent4 3 2 3 2" xfId="1312" hidden="1" xr:uid="{7B4BB432-88F3-4CED-A76F-187889CEAEBF}"/>
    <cellStyle name="40% - Accent4 3 2 3 2" xfId="1485" hidden="1" xr:uid="{D0CD9808-2DEB-45D0-8FD3-9F033C7C41C8}"/>
    <cellStyle name="40% - Accent4 3 2 3 2" xfId="1878" hidden="1" xr:uid="{631078FE-B573-47CA-84DD-DD0E1DC38F39}"/>
    <cellStyle name="40% - Accent4 3 2 3 2" xfId="2026" hidden="1" xr:uid="{E8E60213-9E4C-412E-BC2B-D5F337A43088}"/>
    <cellStyle name="40% - Accent4 3 2 3 2" xfId="2364" hidden="1" xr:uid="{C945A16A-D182-4126-920B-6179A712EEC3}"/>
    <cellStyle name="40% - Accent4 3 2 3 2" xfId="2701" hidden="1" xr:uid="{DE6F4CAD-6E41-46AE-A6EB-31BB82BD1030}"/>
    <cellStyle name="40% - Accent4 3 2 3 2" xfId="3277" hidden="1" xr:uid="{72B6F6E9-6607-4B5D-A0B7-70B15767C18B}"/>
    <cellStyle name="40% - Accent4 3 2 3 2" xfId="3392" hidden="1" xr:uid="{D49D9BA4-C3A6-4919-A489-1F7139160F86}"/>
    <cellStyle name="40% - Accent4 3 2 3 2" xfId="4115" hidden="1" xr:uid="{1855C438-C6A6-4DC0-90EE-97A9EC57ED63}"/>
    <cellStyle name="40% - Accent4 3 2 3 2" xfId="4288" hidden="1" xr:uid="{3ABCE5AF-4DD8-4943-AF7F-CECD580968C7}"/>
    <cellStyle name="40% - Accent4 3 2 3 2" xfId="4681" hidden="1" xr:uid="{D8CDEA4D-103C-4AE8-80B7-78C5EF0BEEDE}"/>
    <cellStyle name="40% - Accent4 3 2 3 2" xfId="4829" hidden="1" xr:uid="{EA7A5A77-420E-43C3-8710-F9B1CA570A67}"/>
    <cellStyle name="40% - Accent4 3 2 3 2" xfId="5167" hidden="1" xr:uid="{4D290BBC-BE30-47E5-9C3B-CF74C677230C}"/>
    <cellStyle name="40% - Accent4 3 2 3 2" xfId="5504" hidden="1" xr:uid="{50C6A987-4401-4AB1-9271-E8E01242B17E}"/>
    <cellStyle name="40% - Accent4 3 2 3 2" xfId="6069" hidden="1" xr:uid="{61275D56-DC3F-4161-8975-A9C7C95C4D10}"/>
    <cellStyle name="40% - Accent4 3 2 3 2" xfId="6184" hidden="1" xr:uid="{F08A800E-ECA3-4BBF-9048-70DFED95EC4F}"/>
    <cellStyle name="40% - Accent4 3 2 3 2" xfId="6907" hidden="1" xr:uid="{8622C795-9657-488F-85AD-903C430075A4}"/>
    <cellStyle name="40% - Accent4 3 2 3 2" xfId="7080" hidden="1" xr:uid="{0B9BC301-A556-4DE6-8E02-B8EFC4AC9B1D}"/>
    <cellStyle name="40% - Accent4 3 2 3 2" xfId="7473" hidden="1" xr:uid="{A3E37737-3398-47C7-B409-4205EF172E7A}"/>
    <cellStyle name="40% - Accent4 3 2 3 2" xfId="7621" hidden="1" xr:uid="{D96BD542-432B-4330-8F9E-D474CDE0F4E1}"/>
    <cellStyle name="40% - Accent4 3 2 3 2" xfId="7959" hidden="1" xr:uid="{BBDE23A0-98E8-447E-BD7B-E8195AF78C64}"/>
    <cellStyle name="40% - Accent4 3 2 3 2" xfId="8296" hidden="1" xr:uid="{92C9D5EB-A880-4605-B8CD-00456F30DD85}"/>
    <cellStyle name="40% - Accent4 3 2 4 2" xfId="443" hidden="1" xr:uid="{D0CA1638-4FFA-4E73-BFDF-38B7CEEAB86C}"/>
    <cellStyle name="40% - Accent4 3 2 4 2" xfId="558" hidden="1" xr:uid="{01C709FD-481B-4F19-99F2-05339240C850}"/>
    <cellStyle name="40% - Accent4 3 2 4 2" xfId="1281" hidden="1" xr:uid="{0E0A00BA-77E2-4A9A-85A4-6C3C5AFFF958}"/>
    <cellStyle name="40% - Accent4 3 2 4 2" xfId="1454" hidden="1" xr:uid="{EC140A71-4904-4725-ABD3-B747E3B95F9A}"/>
    <cellStyle name="40% - Accent4 3 2 4 2" xfId="1847" hidden="1" xr:uid="{8EECC6E8-550E-4CF8-90F3-5CAC4EE8BC07}"/>
    <cellStyle name="40% - Accent4 3 2 4 2" xfId="1995" hidden="1" xr:uid="{96BC7B86-1352-4A18-B8A0-CB6B4042663D}"/>
    <cellStyle name="40% - Accent4 3 2 4 2" xfId="2333" hidden="1" xr:uid="{ED064765-5E87-4808-B17D-194FC047DF35}"/>
    <cellStyle name="40% - Accent4 3 2 4 2" xfId="2670" hidden="1" xr:uid="{6A01AF9F-ECA7-41A5-9209-5C0111EBE4C5}"/>
    <cellStyle name="40% - Accent4 3 2 4 2" xfId="3246" hidden="1" xr:uid="{7E012C80-6136-4854-8F35-4938EAA058AA}"/>
    <cellStyle name="40% - Accent4 3 2 4 2" xfId="3361" hidden="1" xr:uid="{D9B44017-284C-4B0D-A67F-C69196354BB2}"/>
    <cellStyle name="40% - Accent4 3 2 4 2" xfId="4084" hidden="1" xr:uid="{EE0C49C6-FCC7-4C86-8599-ACC6E8604C51}"/>
    <cellStyle name="40% - Accent4 3 2 4 2" xfId="4257" hidden="1" xr:uid="{CE1FB316-8750-44B6-AC75-FE114B0F7DAC}"/>
    <cellStyle name="40% - Accent4 3 2 4 2" xfId="4650" hidden="1" xr:uid="{C14B5F4D-1039-4922-A5FE-95E07838E6A7}"/>
    <cellStyle name="40% - Accent4 3 2 4 2" xfId="4798" hidden="1" xr:uid="{32BE4561-17A8-4275-9FCD-7836B018EC27}"/>
    <cellStyle name="40% - Accent4 3 2 4 2" xfId="5136" hidden="1" xr:uid="{2212C8E6-7DA6-4A5A-95DA-7869F9124F25}"/>
    <cellStyle name="40% - Accent4 3 2 4 2" xfId="5473" hidden="1" xr:uid="{1305BE67-FA61-4A53-8890-5C16773F056A}"/>
    <cellStyle name="40% - Accent4 3 2 4 2" xfId="6038" hidden="1" xr:uid="{2C0DD4C6-BA1B-4140-AC40-44EB1FA0C200}"/>
    <cellStyle name="40% - Accent4 3 2 4 2" xfId="6153" hidden="1" xr:uid="{17E7FC7B-20D6-4829-8A0B-8528793F296B}"/>
    <cellStyle name="40% - Accent4 3 2 4 2" xfId="6876" hidden="1" xr:uid="{AD5D6D8A-DCD0-4257-A68B-A24738F1C657}"/>
    <cellStyle name="40% - Accent4 3 2 4 2" xfId="7049" hidden="1" xr:uid="{E55E4AF6-5286-4932-AF24-CA63EFD8A688}"/>
    <cellStyle name="40% - Accent4 3 2 4 2" xfId="7442" hidden="1" xr:uid="{A37525F5-FC4E-4299-8278-C1616C4ABE32}"/>
    <cellStyle name="40% - Accent4 3 2 4 2" xfId="7590" hidden="1" xr:uid="{C3701DF9-D675-4D11-B218-AF5DA31B3674}"/>
    <cellStyle name="40% - Accent4 3 2 4 2" xfId="7928" hidden="1" xr:uid="{CDFD11CD-2AFF-4C22-A108-01AEACEBACC0}"/>
    <cellStyle name="40% - Accent4 3 2 4 2" xfId="8265" hidden="1" xr:uid="{4C53B6B4-BA06-4877-81A1-E9244B6AA76D}"/>
    <cellStyle name="40% - Accent4 3 3 3 2" xfId="442" hidden="1" xr:uid="{DD1BD794-9B5B-4406-B251-6889F2E89B2C}"/>
    <cellStyle name="40% - Accent4 3 3 3 2" xfId="557" hidden="1" xr:uid="{021D55D6-A612-48F0-9AF8-AC7CD8560EB3}"/>
    <cellStyle name="40% - Accent4 3 3 3 2" xfId="1280" hidden="1" xr:uid="{FB95FDD1-11D0-4394-B341-285A2E96A38F}"/>
    <cellStyle name="40% - Accent4 3 3 3 2" xfId="1453" hidden="1" xr:uid="{9751A9D2-B5BB-4FA4-A561-85BA0C58D7DA}"/>
    <cellStyle name="40% - Accent4 3 3 3 2" xfId="1846" hidden="1" xr:uid="{8CDE4C42-A709-4075-AEF0-72EF8E70CD9C}"/>
    <cellStyle name="40% - Accent4 3 3 3 2" xfId="1994" hidden="1" xr:uid="{6D6E2CC1-FF8C-4B60-9E96-3E1122D88027}"/>
    <cellStyle name="40% - Accent4 3 3 3 2" xfId="2332" hidden="1" xr:uid="{4CF67517-302F-4E72-8396-4CE10AEE7FC7}"/>
    <cellStyle name="40% - Accent4 3 3 3 2" xfId="2669" hidden="1" xr:uid="{78139798-9D43-4F3E-AC90-968C8DAA3A30}"/>
    <cellStyle name="40% - Accent4 3 3 3 2" xfId="3245" hidden="1" xr:uid="{14D452CF-0485-47FB-A32C-2C904F830642}"/>
    <cellStyle name="40% - Accent4 3 3 3 2" xfId="3360" hidden="1" xr:uid="{E70D6D55-ED27-4221-A326-E7A918D2413F}"/>
    <cellStyle name="40% - Accent4 3 3 3 2" xfId="4083" hidden="1" xr:uid="{FACFF22D-6778-4072-8FF2-F45C3AB33642}"/>
    <cellStyle name="40% - Accent4 3 3 3 2" xfId="4256" hidden="1" xr:uid="{D9CB8C09-91FD-4AF1-A35A-4AEFE5225415}"/>
    <cellStyle name="40% - Accent4 3 3 3 2" xfId="4649" hidden="1" xr:uid="{A061C183-5321-46B6-9B88-4282197A3FD0}"/>
    <cellStyle name="40% - Accent4 3 3 3 2" xfId="4797" hidden="1" xr:uid="{713E4DCE-6BDA-4E1C-8D0F-F608870D97FE}"/>
    <cellStyle name="40% - Accent4 3 3 3 2" xfId="5135" hidden="1" xr:uid="{FE2F2139-E7BB-40AD-8446-C7D3182F3DE4}"/>
    <cellStyle name="40% - Accent4 3 3 3 2" xfId="5472" hidden="1" xr:uid="{CD435F25-B077-40D5-A079-FD04446DE222}"/>
    <cellStyle name="40% - Accent4 3 3 3 2" xfId="6037" hidden="1" xr:uid="{31389E2D-1891-4296-BB54-1856E730CB7E}"/>
    <cellStyle name="40% - Accent4 3 3 3 2" xfId="6152" hidden="1" xr:uid="{BD39E925-F8D6-456C-ADE3-0AA1C09BA9E3}"/>
    <cellStyle name="40% - Accent4 3 3 3 2" xfId="6875" hidden="1" xr:uid="{519B1B8C-D126-4039-9DAC-E772BD0DB829}"/>
    <cellStyle name="40% - Accent4 3 3 3 2" xfId="7048" hidden="1" xr:uid="{36A02EA8-0FDB-44FD-AB14-0A91216CBA68}"/>
    <cellStyle name="40% - Accent4 3 3 3 2" xfId="7441" hidden="1" xr:uid="{910A23DA-F919-44FB-822D-58D53EF6F726}"/>
    <cellStyle name="40% - Accent4 3 3 3 2" xfId="7589" hidden="1" xr:uid="{E63CF5E0-2785-4AAD-B03A-B8C9775DB4AC}"/>
    <cellStyle name="40% - Accent4 3 3 3 2" xfId="7927" hidden="1" xr:uid="{364A3524-5F40-4C32-91D0-0AF479462F31}"/>
    <cellStyle name="40% - Accent4 3 3 3 2" xfId="8264" hidden="1" xr:uid="{9DA4FD81-C856-4479-A412-F664BF8BB89F}"/>
    <cellStyle name="40% - Accent4 4 2 3 2" xfId="475" hidden="1" xr:uid="{CBC4A55D-1D4E-4EF3-8DEF-8EBE68825397}"/>
    <cellStyle name="40% - Accent4 4 2 3 2" xfId="590" hidden="1" xr:uid="{3B232783-E351-4FED-A60F-299404F779B8}"/>
    <cellStyle name="40% - Accent4 4 2 3 2" xfId="1313" hidden="1" xr:uid="{06816813-5236-492D-95A1-FEC9FD1EA679}"/>
    <cellStyle name="40% - Accent4 4 2 3 2" xfId="1486" hidden="1" xr:uid="{DD5F829D-0281-448B-9CA2-E279379DFA28}"/>
    <cellStyle name="40% - Accent4 4 2 3 2" xfId="1879" hidden="1" xr:uid="{788DAB29-D60E-4A29-BD84-23C3B7BB5601}"/>
    <cellStyle name="40% - Accent4 4 2 3 2" xfId="2027" hidden="1" xr:uid="{12E79B23-9BF3-4F1E-9A58-4B458B3FECB8}"/>
    <cellStyle name="40% - Accent4 4 2 3 2" xfId="2365" hidden="1" xr:uid="{BAA22326-583A-4BE9-91AF-95A78994AB19}"/>
    <cellStyle name="40% - Accent4 4 2 3 2" xfId="2702" hidden="1" xr:uid="{9766B756-29F6-4F04-9A93-B00074A9755D}"/>
    <cellStyle name="40% - Accent4 4 2 3 2" xfId="3278" hidden="1" xr:uid="{9BF4649E-CE9C-4BF4-852A-DF4FF3D00C70}"/>
    <cellStyle name="40% - Accent4 4 2 3 2" xfId="3393" hidden="1" xr:uid="{7BF0B9D1-81BF-4749-8B28-F0D7A9F5C7A3}"/>
    <cellStyle name="40% - Accent4 4 2 3 2" xfId="4116" hidden="1" xr:uid="{D7958779-BCCD-4DB6-B82F-34505502486D}"/>
    <cellStyle name="40% - Accent4 4 2 3 2" xfId="4289" hidden="1" xr:uid="{EEA5507F-86F0-4714-A0AB-FC4C9E895C07}"/>
    <cellStyle name="40% - Accent4 4 2 3 2" xfId="4682" hidden="1" xr:uid="{E80D6E4B-C9E5-4EA8-AD28-D7F4B4484DBD}"/>
    <cellStyle name="40% - Accent4 4 2 3 2" xfId="4830" hidden="1" xr:uid="{7FFE6068-7F60-461E-97FD-E69A7EF3CBB5}"/>
    <cellStyle name="40% - Accent4 4 2 3 2" xfId="5168" hidden="1" xr:uid="{7CEE9659-988E-46CF-9588-AF226A1B1599}"/>
    <cellStyle name="40% - Accent4 4 2 3 2" xfId="5505" hidden="1" xr:uid="{4CE86412-4409-4693-BBCA-A4501E4E3AA5}"/>
    <cellStyle name="40% - Accent4 4 2 3 2" xfId="6070" hidden="1" xr:uid="{CA747D17-8793-4A2C-A050-BA0C5C085501}"/>
    <cellStyle name="40% - Accent4 4 2 3 2" xfId="6185" hidden="1" xr:uid="{4367BC8B-7669-40F8-A13E-5B1467294684}"/>
    <cellStyle name="40% - Accent4 4 2 3 2" xfId="6908" hidden="1" xr:uid="{AA0A11EA-B420-43AF-8ABA-D04AEA228001}"/>
    <cellStyle name="40% - Accent4 4 2 3 2" xfId="7081" hidden="1" xr:uid="{2754BEB0-BA07-46F3-B0DB-54D8F0A910FD}"/>
    <cellStyle name="40% - Accent4 4 2 3 2" xfId="7474" hidden="1" xr:uid="{CF14A90E-ABA7-4F55-9D42-CF36E4E1841F}"/>
    <cellStyle name="40% - Accent4 4 2 3 2" xfId="7622" hidden="1" xr:uid="{E744ACC2-FFE8-432E-8607-95043BC692DD}"/>
    <cellStyle name="40% - Accent4 4 2 3 2" xfId="7960" hidden="1" xr:uid="{5FEFF3A8-D996-4519-8A09-BA7F78A0EC35}"/>
    <cellStyle name="40% - Accent4 4 2 3 2" xfId="8297" hidden="1" xr:uid="{D17152A8-DAA2-4729-8979-AC00173D43CD}"/>
    <cellStyle name="40% - Accent4 4 2 4 2" xfId="445" hidden="1" xr:uid="{CC4927F5-C213-4F24-B542-1CFAE1C711CA}"/>
    <cellStyle name="40% - Accent4 4 2 4 2" xfId="560" hidden="1" xr:uid="{12FB5AFE-ACA7-4B01-84AB-C66C792A53F9}"/>
    <cellStyle name="40% - Accent4 4 2 4 2" xfId="1283" hidden="1" xr:uid="{25D5C64D-51CF-489C-8E32-E6D406106999}"/>
    <cellStyle name="40% - Accent4 4 2 4 2" xfId="1456" hidden="1" xr:uid="{2FD491F9-7129-4776-9B2E-A938C7DF73AC}"/>
    <cellStyle name="40% - Accent4 4 2 4 2" xfId="1849" hidden="1" xr:uid="{14393E2B-1A7F-4B86-9B37-96256AAC3FF8}"/>
    <cellStyle name="40% - Accent4 4 2 4 2" xfId="1997" hidden="1" xr:uid="{F98F60BD-64C6-4580-9EFF-365DA2C0027E}"/>
    <cellStyle name="40% - Accent4 4 2 4 2" xfId="2335" hidden="1" xr:uid="{68A80C9C-8BED-4B51-9305-9A8DB4F17011}"/>
    <cellStyle name="40% - Accent4 4 2 4 2" xfId="2672" hidden="1" xr:uid="{E410EFD5-E890-43CB-9810-71FEA9D0F7F9}"/>
    <cellStyle name="40% - Accent4 4 2 4 2" xfId="3248" hidden="1" xr:uid="{F015AB37-048D-47A2-A229-59D1A571B09C}"/>
    <cellStyle name="40% - Accent4 4 2 4 2" xfId="3363" hidden="1" xr:uid="{717E36C6-935A-4574-AB1D-5ADC895D5539}"/>
    <cellStyle name="40% - Accent4 4 2 4 2" xfId="4086" hidden="1" xr:uid="{E6781BA3-52CD-4EF3-A228-872811326252}"/>
    <cellStyle name="40% - Accent4 4 2 4 2" xfId="4259" hidden="1" xr:uid="{804CD9C2-5ACC-4F50-8C2F-46BA51A57767}"/>
    <cellStyle name="40% - Accent4 4 2 4 2" xfId="4652" hidden="1" xr:uid="{6CDF5CB3-88E9-4FE1-A4CF-AC833CF954CE}"/>
    <cellStyle name="40% - Accent4 4 2 4 2" xfId="4800" hidden="1" xr:uid="{EFABC9F8-F3EA-445D-AF8F-6D78AC4E2CC1}"/>
    <cellStyle name="40% - Accent4 4 2 4 2" xfId="5138" hidden="1" xr:uid="{AA4CE783-C370-4953-BC65-8454862C4D9D}"/>
    <cellStyle name="40% - Accent4 4 2 4 2" xfId="5475" hidden="1" xr:uid="{38D671DD-D172-440E-BE4C-FF6B9756E50F}"/>
    <cellStyle name="40% - Accent4 4 2 4 2" xfId="6040" hidden="1" xr:uid="{2DC3F68E-575A-4AE1-87E0-475A5B5B461C}"/>
    <cellStyle name="40% - Accent4 4 2 4 2" xfId="6155" hidden="1" xr:uid="{19741784-BDCD-4927-8E97-014CD3C38B03}"/>
    <cellStyle name="40% - Accent4 4 2 4 2" xfId="6878" hidden="1" xr:uid="{52ED46FB-27D3-4325-A6C9-AEA254511B12}"/>
    <cellStyle name="40% - Accent4 4 2 4 2" xfId="7051" hidden="1" xr:uid="{B0F69452-8120-4767-A5AC-04AE28D2E00B}"/>
    <cellStyle name="40% - Accent4 4 2 4 2" xfId="7444" hidden="1" xr:uid="{958B1767-B4BE-424C-809A-E92DBDE59DAE}"/>
    <cellStyle name="40% - Accent4 4 2 4 2" xfId="7592" hidden="1" xr:uid="{1B569D28-04BB-4D85-BEC4-8B88B679D097}"/>
    <cellStyle name="40% - Accent4 4 2 4 2" xfId="7930" hidden="1" xr:uid="{9A78C5F7-D150-4D13-8307-EB3E22D430B1}"/>
    <cellStyle name="40% - Accent4 4 2 4 2" xfId="8267" hidden="1" xr:uid="{FFB5558F-0191-49E9-841E-A3437CE33321}"/>
    <cellStyle name="40% - Accent4 4 3 3 2" xfId="444" hidden="1" xr:uid="{BED81D71-BC8C-4CCA-8F52-4271C0A18645}"/>
    <cellStyle name="40% - Accent4 4 3 3 2" xfId="559" hidden="1" xr:uid="{923469A8-873D-413B-95F3-B2BD7DAE699C}"/>
    <cellStyle name="40% - Accent4 4 3 3 2" xfId="1282" hidden="1" xr:uid="{BF570DB8-2B99-4196-B690-248EB123E2E9}"/>
    <cellStyle name="40% - Accent4 4 3 3 2" xfId="1455" hidden="1" xr:uid="{1F2C3226-499C-451F-8068-AEEB15E624DD}"/>
    <cellStyle name="40% - Accent4 4 3 3 2" xfId="1848" hidden="1" xr:uid="{DF1F2907-97DD-4459-872A-FEA218FDB73A}"/>
    <cellStyle name="40% - Accent4 4 3 3 2" xfId="1996" hidden="1" xr:uid="{7121ACD4-A1B6-49AF-BD19-FCE5B66BD0FF}"/>
    <cellStyle name="40% - Accent4 4 3 3 2" xfId="2334" hidden="1" xr:uid="{D4255F24-8534-4D29-8D88-99D98E0F703F}"/>
    <cellStyle name="40% - Accent4 4 3 3 2" xfId="2671" hidden="1" xr:uid="{5FE9244D-7D98-4BC8-A46F-676FA817DB0F}"/>
    <cellStyle name="40% - Accent4 4 3 3 2" xfId="3247" hidden="1" xr:uid="{5D93F000-5853-437F-9CC2-782CBEA8763E}"/>
    <cellStyle name="40% - Accent4 4 3 3 2" xfId="3362" hidden="1" xr:uid="{D72577E1-9AAB-44AA-AA4C-DB9DD9E46927}"/>
    <cellStyle name="40% - Accent4 4 3 3 2" xfId="4085" hidden="1" xr:uid="{2E715C0F-C7EE-474F-AD19-5D563CC3B3E0}"/>
    <cellStyle name="40% - Accent4 4 3 3 2" xfId="4258" hidden="1" xr:uid="{840E9EA1-B747-459A-86E5-DB20ADD8AE34}"/>
    <cellStyle name="40% - Accent4 4 3 3 2" xfId="4651" hidden="1" xr:uid="{0E703A0E-61D9-4777-BAED-EE97128F6F05}"/>
    <cellStyle name="40% - Accent4 4 3 3 2" xfId="4799" hidden="1" xr:uid="{20B651E5-37C5-44F7-BADE-EB290F179290}"/>
    <cellStyle name="40% - Accent4 4 3 3 2" xfId="5137" hidden="1" xr:uid="{9A433F72-82C7-40EF-AFA1-9421A30D9088}"/>
    <cellStyle name="40% - Accent4 4 3 3 2" xfId="5474" hidden="1" xr:uid="{128B680E-53BE-4E56-BA79-ACB3FC993AB0}"/>
    <cellStyle name="40% - Accent4 4 3 3 2" xfId="6039" hidden="1" xr:uid="{E8764E2F-C11F-4A8C-8332-8D969E87F947}"/>
    <cellStyle name="40% - Accent4 4 3 3 2" xfId="6154" hidden="1" xr:uid="{3DBD418B-63EF-4017-A745-03197D433AF8}"/>
    <cellStyle name="40% - Accent4 4 3 3 2" xfId="6877" hidden="1" xr:uid="{4C863B12-A439-4A6E-8C53-58D22BAD9AEA}"/>
    <cellStyle name="40% - Accent4 4 3 3 2" xfId="7050" hidden="1" xr:uid="{5D71D8CD-63CD-4A88-B8A1-7C4CA0490852}"/>
    <cellStyle name="40% - Accent4 4 3 3 2" xfId="7443" hidden="1" xr:uid="{50463489-51CA-400F-B261-0326A0956969}"/>
    <cellStyle name="40% - Accent4 4 3 3 2" xfId="7591" hidden="1" xr:uid="{71DA30D0-2DEC-4635-A144-8FB5702B115F}"/>
    <cellStyle name="40% - Accent4 4 3 3 2" xfId="7929" hidden="1" xr:uid="{99CF79DE-95F6-46F3-819F-A56752C63266}"/>
    <cellStyle name="40% - Accent4 4 3 3 2" xfId="8266" hidden="1" xr:uid="{A587F2C6-2A1A-493B-8A0B-AB00AA79A267}"/>
    <cellStyle name="40% - Accent4 5 2" xfId="403" hidden="1" xr:uid="{8BE455BA-4D93-4041-ABA4-035E4C6E5D5F}"/>
    <cellStyle name="40% - Accent4 5 2" xfId="518" hidden="1" xr:uid="{240725EA-18B6-4C37-A176-4B4F61CC67DF}"/>
    <cellStyle name="40% - Accent4 5 2" xfId="1241" hidden="1" xr:uid="{0BB32EA1-4B3A-4C1F-8962-6E0BCEB773A0}"/>
    <cellStyle name="40% - Accent4 5 2" xfId="1414" hidden="1" xr:uid="{04829D0B-FCBA-4BDA-8BC9-4206C204D9A0}"/>
    <cellStyle name="40% - Accent4 5 2" xfId="1807" hidden="1" xr:uid="{D44DFCB2-ED86-4CCB-B012-C95671E1B8C8}"/>
    <cellStyle name="40% - Accent4 5 2" xfId="1955" hidden="1" xr:uid="{58BC086F-828B-4C70-9190-3E6497D5B8B0}"/>
    <cellStyle name="40% - Accent4 5 2" xfId="2293" hidden="1" xr:uid="{DED37AAC-1876-4B4C-A739-621206C69221}"/>
    <cellStyle name="40% - Accent4 5 2" xfId="2630" hidden="1" xr:uid="{F1098B08-B623-4A1C-8D52-C3A259ACEDDC}"/>
    <cellStyle name="40% - Accent4 5 2" xfId="3206" hidden="1" xr:uid="{984811D8-1FEC-42E6-B3EB-80B9AF4C1A7F}"/>
    <cellStyle name="40% - Accent4 5 2" xfId="3321" hidden="1" xr:uid="{5885E21D-4AA9-4C04-A6ED-447714023720}"/>
    <cellStyle name="40% - Accent4 5 2" xfId="4044" hidden="1" xr:uid="{3B1D16AF-CBD0-423B-BC07-ADEC57AED044}"/>
    <cellStyle name="40% - Accent4 5 2" xfId="4217" hidden="1" xr:uid="{B3763920-DF91-4308-8049-0B97D53FB685}"/>
    <cellStyle name="40% - Accent4 5 2" xfId="4610" hidden="1" xr:uid="{2CAEBDE5-481A-4114-992E-9D762E506005}"/>
    <cellStyle name="40% - Accent4 5 2" xfId="4758" hidden="1" xr:uid="{DAAE3565-D4C8-4719-B3B0-0D812F3433B0}"/>
    <cellStyle name="40% - Accent4 5 2" xfId="5096" hidden="1" xr:uid="{687E8D05-664D-420D-9BBF-9AF8681DD137}"/>
    <cellStyle name="40% - Accent4 5 2" xfId="5433" hidden="1" xr:uid="{F9F17284-D66B-4AA6-9EA2-26F59BEEA381}"/>
    <cellStyle name="40% - Accent4 5 2" xfId="5998" hidden="1" xr:uid="{5109653B-8953-4806-AAFA-5A0A1A005936}"/>
    <cellStyle name="40% - Accent4 5 2" xfId="6113" hidden="1" xr:uid="{0E9CBAE4-9E02-41B5-9845-40CF929A7B79}"/>
    <cellStyle name="40% - Accent4 5 2" xfId="6836" hidden="1" xr:uid="{74ED8B59-6941-4DDE-8DE0-B525D6F6B117}"/>
    <cellStyle name="40% - Accent4 5 2" xfId="7009" hidden="1" xr:uid="{004F9276-BEE7-450D-8851-3AF66FA18806}"/>
    <cellStyle name="40% - Accent4 5 2" xfId="7402" hidden="1" xr:uid="{04E099B8-3A69-46D6-9467-AABCFABB298F}"/>
    <cellStyle name="40% - Accent4 5 2" xfId="7550" hidden="1" xr:uid="{8B9EE0B8-654C-420F-8EBD-1ADE3AE6372E}"/>
    <cellStyle name="40% - Accent4 5 2" xfId="7888" hidden="1" xr:uid="{8D8783C0-A754-4B13-B7CF-6F12578D98A2}"/>
    <cellStyle name="40% - Accent4 5 2" xfId="8225" hidden="1" xr:uid="{EE01E6E6-97ED-4C21-9B0A-3BC1E0C0769C}"/>
    <cellStyle name="40% - Accent4 7" xfId="80" hidden="1" xr:uid="{6C1E9373-2A48-4CED-BDEE-92DE670D536A}"/>
    <cellStyle name="40% - Accent4 7" xfId="171" hidden="1" xr:uid="{9C5434E4-4C6F-4FE2-BEE0-455F392BFEB6}"/>
    <cellStyle name="40% - Accent4 7" xfId="248" hidden="1" xr:uid="{807AD458-31A6-4152-9C5A-7E0435303704}"/>
    <cellStyle name="40% - Accent4 7" xfId="326" hidden="1" xr:uid="{E1C9E8B9-E41E-4549-ADF2-09D28EEACB33}"/>
    <cellStyle name="40% - Accent4 7" xfId="910" hidden="1" xr:uid="{54B387F7-15F9-4D84-AB05-1AF1385DA516}"/>
    <cellStyle name="40% - Accent4 7" xfId="987" hidden="1" xr:uid="{F945DDA9-634C-49C3-8BA2-090F2C1FC62D}"/>
    <cellStyle name="40% - Accent4 7" xfId="1066" hidden="1" xr:uid="{34BDC094-1813-4527-907F-D8D7F8D43C36}"/>
    <cellStyle name="40% - Accent4 7" xfId="758" hidden="1" xr:uid="{9C39E01A-C148-4958-86C5-6CE4C402C7E2}"/>
    <cellStyle name="40% - Accent4 7" xfId="1175" hidden="1" xr:uid="{6A6ABB66-A02C-485C-B133-C4A20A5AE836}"/>
    <cellStyle name="40% - Accent4 7" xfId="768" hidden="1" xr:uid="{729857B3-F1F8-4A5B-8D60-98FB098C7922}"/>
    <cellStyle name="40% - Accent4 7" xfId="639" hidden="1" xr:uid="{6EFFBD49-4B00-46A9-9EC1-91254224039C}"/>
    <cellStyle name="40% - Accent4 7" xfId="1582" hidden="1" xr:uid="{331ACA75-5829-4EAB-97A9-45177CFB79EB}"/>
    <cellStyle name="40% - Accent4 7" xfId="1660" hidden="1" xr:uid="{E8008D00-4DCB-44C1-BA13-C2FD4065DE24}"/>
    <cellStyle name="40% - Accent4 7" xfId="804" hidden="1" xr:uid="{B57C4992-585B-415B-981E-6FD46ADED7F9}"/>
    <cellStyle name="40% - Accent4 7" xfId="1755" hidden="1" xr:uid="{22F2CA84-6E8F-4B48-AFA9-26741079EC6B}"/>
    <cellStyle name="40% - Accent4 7" xfId="1340" hidden="1" xr:uid="{9A5A77C7-E7F4-4947-82C8-600D10483EA3}"/>
    <cellStyle name="40% - Accent4 7" xfId="689" hidden="1" xr:uid="{14D4C563-80A9-4FD9-AA6E-AB2C79B0AF2D}"/>
    <cellStyle name="40% - Accent4 7" xfId="2114" hidden="1" xr:uid="{CACC32DD-19CD-4EFE-896F-2ACB5F8538C8}"/>
    <cellStyle name="40% - Accent4 7" xfId="2192" hidden="1" xr:uid="{900CFABB-8FB4-4AF4-9B1C-97E3E6072ECD}"/>
    <cellStyle name="40% - Accent4 7" xfId="1743" hidden="1" xr:uid="{CFC951E8-86AD-43AF-85E8-78E8EDA07895}"/>
    <cellStyle name="40% - Accent4 7" xfId="2451" hidden="1" xr:uid="{DC3462B9-CC45-48DC-9F54-DFA90C0E0F76}"/>
    <cellStyle name="40% - Accent4 7" xfId="2529" hidden="1" xr:uid="{9813D66A-535F-468F-9408-01A5F23216D8}"/>
    <cellStyle name="40% - Accent4 7" xfId="1361" hidden="1" xr:uid="{3F28A5FB-0515-48BE-8268-02461811CB7D}"/>
    <cellStyle name="40% - Accent4 7" xfId="2788" hidden="1" xr:uid="{EE24FC54-D6E3-49FF-B54F-F23211F498D7}"/>
    <cellStyle name="40% - Accent4 7" xfId="2883" hidden="1" xr:uid="{E96B6DCD-EF17-4774-B145-E4C1F2BE0E5D}"/>
    <cellStyle name="40% - Accent4 7" xfId="2974" hidden="1" xr:uid="{DE8B3FEA-3F17-4978-9563-74D94999EA6A}"/>
    <cellStyle name="40% - Accent4 7" xfId="3051" hidden="1" xr:uid="{E82F5374-579B-4873-BF8A-C691B3DC0CB4}"/>
    <cellStyle name="40% - Accent4 7" xfId="3129" hidden="1" xr:uid="{E4105032-11F3-4ABE-978B-607BB0C4747E}"/>
    <cellStyle name="40% - Accent4 7" xfId="3713" hidden="1" xr:uid="{1A104B88-D9BA-4FB5-841C-29459C99B65B}"/>
    <cellStyle name="40% - Accent4 7" xfId="3790" hidden="1" xr:uid="{9EE7F203-D5BB-4081-9BFC-476C96AF56D7}"/>
    <cellStyle name="40% - Accent4 7" xfId="3869" hidden="1" xr:uid="{DE5C0B5E-1934-4FD8-BC02-011386C1E6A3}"/>
    <cellStyle name="40% - Accent4 7" xfId="3561" hidden="1" xr:uid="{12539750-1F05-486F-9045-5819CC8E6B93}"/>
    <cellStyle name="40% - Accent4 7" xfId="3978" hidden="1" xr:uid="{5ECD07B2-3CA9-458B-8CD5-84327618894F}"/>
    <cellStyle name="40% - Accent4 7" xfId="3571" hidden="1" xr:uid="{1134C983-8ADC-4136-8D88-85AFD91676A9}"/>
    <cellStyle name="40% - Accent4 7" xfId="3442" hidden="1" xr:uid="{821DB488-6041-4B4D-B0BC-45B38B34490E}"/>
    <cellStyle name="40% - Accent4 7" xfId="4385" hidden="1" xr:uid="{09D18D8D-081C-49E1-AD26-D6022AB1468F}"/>
    <cellStyle name="40% - Accent4 7" xfId="4463" hidden="1" xr:uid="{7F961E6B-DCF0-4F00-A8BD-5AC00DC67FE3}"/>
    <cellStyle name="40% - Accent4 7" xfId="3607" hidden="1" xr:uid="{72B9E19F-1C3B-405B-9E87-FEA232022D57}"/>
    <cellStyle name="40% - Accent4 7" xfId="4558" hidden="1" xr:uid="{1B5553FD-3E62-4F31-BD53-D03154355CF8}"/>
    <cellStyle name="40% - Accent4 7" xfId="4143" hidden="1" xr:uid="{FF5FA700-74C1-4E17-AE86-F70F71335BBD}"/>
    <cellStyle name="40% - Accent4 7" xfId="3492" hidden="1" xr:uid="{2675F502-3138-470D-9F28-545477FB5F04}"/>
    <cellStyle name="40% - Accent4 7" xfId="4917" hidden="1" xr:uid="{8B0A6A1C-0A09-44E6-83A1-F7794B3F2994}"/>
    <cellStyle name="40% - Accent4 7" xfId="4995" hidden="1" xr:uid="{180766CB-3D5F-452C-AFAA-E313CB5D724E}"/>
    <cellStyle name="40% - Accent4 7" xfId="4546" hidden="1" xr:uid="{BC502D9B-04F7-4B1F-AA64-33E0BCDF0AE1}"/>
    <cellStyle name="40% - Accent4 7" xfId="5254" hidden="1" xr:uid="{0522E929-9E93-4AED-B86E-FFAB9D418BE2}"/>
    <cellStyle name="40% - Accent4 7" xfId="5332" hidden="1" xr:uid="{0C57F831-6C92-4B4B-988E-5A5EBA2F30B7}"/>
    <cellStyle name="40% - Accent4 7" xfId="4164" hidden="1" xr:uid="{FD3DE82C-FCC5-4A0D-A352-223A9C789859}"/>
    <cellStyle name="40% - Accent4 7" xfId="5591" hidden="1" xr:uid="{A3049104-2A46-4B70-A6D0-DA1F2F89ADE4}"/>
    <cellStyle name="40% - Accent4 7" xfId="5675" hidden="1" xr:uid="{BEFAC3F3-82E8-4195-A4D1-C1AED6D7C93F}"/>
    <cellStyle name="40% - Accent4 7" xfId="5766" hidden="1" xr:uid="{C052F2ED-C638-40A9-8E28-62921DC0AB2F}"/>
    <cellStyle name="40% - Accent4 7" xfId="5843" hidden="1" xr:uid="{76F6F8C2-39E3-4F52-9320-1ED1CCA1A4E5}"/>
    <cellStyle name="40% - Accent4 7" xfId="5921" hidden="1" xr:uid="{DD7AA190-C116-4F85-B2C7-46D287247212}"/>
    <cellStyle name="40% - Accent4 7" xfId="6505" hidden="1" xr:uid="{0C9E6C7E-1A17-44A3-B584-07F75861F33B}"/>
    <cellStyle name="40% - Accent4 7" xfId="6582" hidden="1" xr:uid="{02DC34AD-4DB3-45C8-8C2F-ED48F8EBF58F}"/>
    <cellStyle name="40% - Accent4 7" xfId="6661" hidden="1" xr:uid="{074186C5-5B2A-47A3-8BD2-AE04DDDFB41A}"/>
    <cellStyle name="40% - Accent4 7" xfId="6353" hidden="1" xr:uid="{A1D42620-B9ED-40FF-9501-3980374FBCE4}"/>
    <cellStyle name="40% - Accent4 7" xfId="6770" hidden="1" xr:uid="{DFDF565F-6C76-472C-BD02-0B74DB58BEA3}"/>
    <cellStyle name="40% - Accent4 7" xfId="6363" hidden="1" xr:uid="{04130EFF-A3F0-4C76-B4EC-3545A7CB7C92}"/>
    <cellStyle name="40% - Accent4 7" xfId="6234" hidden="1" xr:uid="{EFA94A2F-FE69-4499-ACD7-84356635246F}"/>
    <cellStyle name="40% - Accent4 7" xfId="7177" hidden="1" xr:uid="{D101F6E7-83C1-43EB-B504-FACD92FD3EB0}"/>
    <cellStyle name="40% - Accent4 7" xfId="7255" hidden="1" xr:uid="{A56F0A50-58F0-4A69-8DFD-DFEBD06B73D7}"/>
    <cellStyle name="40% - Accent4 7" xfId="6399" hidden="1" xr:uid="{47F5A56F-1612-4F32-BFDC-6359B815C465}"/>
    <cellStyle name="40% - Accent4 7" xfId="7350" hidden="1" xr:uid="{B800D266-5697-4F4C-BA4D-9C4702F3F955}"/>
    <cellStyle name="40% - Accent4 7" xfId="6935" hidden="1" xr:uid="{2FE8E612-5481-4A22-8E8D-8D08DB9A6A10}"/>
    <cellStyle name="40% - Accent4 7" xfId="6284" hidden="1" xr:uid="{AC45C659-BF4C-49A1-9DD1-EAB0F97981A7}"/>
    <cellStyle name="40% - Accent4 7" xfId="7709" hidden="1" xr:uid="{F8579ABE-E803-418E-BC79-5EDAB3EB13E5}"/>
    <cellStyle name="40% - Accent4 7" xfId="7787" hidden="1" xr:uid="{F37CD1A8-CB15-47E4-93AB-45F32D985B6C}"/>
    <cellStyle name="40% - Accent4 7" xfId="7338" hidden="1" xr:uid="{A5A72E0B-0072-423C-A8E6-AAA3A7F8FA8F}"/>
    <cellStyle name="40% - Accent4 7" xfId="8046" hidden="1" xr:uid="{BCB04862-27FC-4409-9396-9B5FC7DC5F0C}"/>
    <cellStyle name="40% - Accent4 7" xfId="8124" hidden="1" xr:uid="{4CDEE362-E353-4AB8-8A48-9F5EAB13CA41}"/>
    <cellStyle name="40% - Accent4 7" xfId="6956" hidden="1" xr:uid="{8FE05B6C-397B-4341-B57B-01C2A2463CEA}"/>
    <cellStyle name="40% - Accent4 7" xfId="8383" hidden="1" xr:uid="{8A634F5F-4B3E-4D1B-9799-FE68608EEE22}"/>
    <cellStyle name="40% - Accent4 8" xfId="96" hidden="1" xr:uid="{EC84C34C-1FDE-49F6-A85B-10A98AF20058}"/>
    <cellStyle name="40% - Accent4 8" xfId="162" hidden="1" xr:uid="{A51FCEF4-671D-48F1-B477-1688CDDF1CA0}"/>
    <cellStyle name="40% - Accent4 8" xfId="240" hidden="1" xr:uid="{25114F98-E963-4DBC-87A0-DBFAEBE8FE0A}"/>
    <cellStyle name="40% - Accent4 8" xfId="318" hidden="1" xr:uid="{255BEFD0-9729-4B71-A732-A1EA3DAD649C}"/>
    <cellStyle name="40% - Accent4 8" xfId="900" hidden="1" xr:uid="{4CF85D69-5B8C-466E-AA5D-E5541188D132}"/>
    <cellStyle name="40% - Accent4 8" xfId="979" hidden="1" xr:uid="{A3B3D0C4-0CC4-4E74-A152-3F98C8DEED58}"/>
    <cellStyle name="40% - Accent4 8" xfId="1058" hidden="1" xr:uid="{5C458881-4917-4978-9F1C-F8EC7C9FDF28}"/>
    <cellStyle name="40% - Accent4 8" xfId="632" hidden="1" xr:uid="{94B58269-F3A0-4E42-AC3F-D6EA97071DF2}"/>
    <cellStyle name="40% - Accent4 8" xfId="1134" hidden="1" xr:uid="{CD8100BA-B739-477C-A73F-FA086D2A4D30}"/>
    <cellStyle name="40% - Accent4 8" xfId="840" hidden="1" xr:uid="{1B5F6CF0-2AF7-46CF-8A98-D8CCDC4FF039}"/>
    <cellStyle name="40% - Accent4 8" xfId="730" hidden="1" xr:uid="{11E13B03-5608-45EB-B16C-908E4DD984BA}"/>
    <cellStyle name="40% - Accent4 8" xfId="1574" hidden="1" xr:uid="{FCCB5E2B-C348-4520-86FC-BB33DD370BD8}"/>
    <cellStyle name="40% - Accent4 8" xfId="1652" hidden="1" xr:uid="{2066B865-03A2-4DFD-9722-67C7F885C23E}"/>
    <cellStyle name="40% - Accent4 8" xfId="695" hidden="1" xr:uid="{8A5EB6B0-0774-4380-A11D-8FE4269661AF}"/>
    <cellStyle name="40% - Accent4 8" xfId="1723" hidden="1" xr:uid="{B56446B2-F24E-46CF-8E7B-76D5C114D97D}"/>
    <cellStyle name="40% - Accent4 8" xfId="1501" hidden="1" xr:uid="{6D73406F-1E2D-4AD2-A0A4-23DAFD7B653F}"/>
    <cellStyle name="40% - Accent4 8" xfId="1493" hidden="1" xr:uid="{816A5E92-D5A1-413D-A274-D0C8B9A8CD09}"/>
    <cellStyle name="40% - Accent4 8" xfId="2106" hidden="1" xr:uid="{E26D7523-9F63-432F-BA21-9F1D27D47FC0}"/>
    <cellStyle name="40% - Accent4 8" xfId="2184" hidden="1" xr:uid="{40B1E0CA-8F48-4166-9DE9-C67A7E2F952A}"/>
    <cellStyle name="40% - Accent4 8" xfId="2249" hidden="1" xr:uid="{5FD04F8E-C7A9-47DF-A3C0-3D848D0DE39F}"/>
    <cellStyle name="40% - Accent4 8" xfId="2443" hidden="1" xr:uid="{174FDBA3-D571-4C89-80A8-C15B016E4B71}"/>
    <cellStyle name="40% - Accent4 8" xfId="2521" hidden="1" xr:uid="{719E143C-8787-45C3-8429-DB7D048A8FFD}"/>
    <cellStyle name="40% - Accent4 8" xfId="2586" hidden="1" xr:uid="{401DD252-CB04-40E3-9223-99C0A68B66CA}"/>
    <cellStyle name="40% - Accent4 8" xfId="2780" hidden="1" xr:uid="{BC723A42-92A7-41C4-BB25-73230EBAA542}"/>
    <cellStyle name="40% - Accent4 8" xfId="2899" hidden="1" xr:uid="{6233E917-28CD-445F-A16E-D985CD9B6EE8}"/>
    <cellStyle name="40% - Accent4 8" xfId="2965" hidden="1" xr:uid="{1A2FFF50-B2EF-4E11-970A-72A3A09BA320}"/>
    <cellStyle name="40% - Accent4 8" xfId="3043" hidden="1" xr:uid="{3E4EAEBE-9F86-48F3-9E37-0F84906FB700}"/>
    <cellStyle name="40% - Accent4 8" xfId="3121" hidden="1" xr:uid="{50E08FB7-1885-49CC-9404-2469B3F9D922}"/>
    <cellStyle name="40% - Accent4 8" xfId="3703" hidden="1" xr:uid="{F9D1EF90-2E22-4903-86CD-F171116F6EF5}"/>
    <cellStyle name="40% - Accent4 8" xfId="3782" hidden="1" xr:uid="{573FB31A-8BA1-4242-8A29-24F8D7638C21}"/>
    <cellStyle name="40% - Accent4 8" xfId="3861" hidden="1" xr:uid="{8A0FA846-6473-46B0-A72E-3E81B3796F52}"/>
    <cellStyle name="40% - Accent4 8" xfId="3435" hidden="1" xr:uid="{DCCC1128-5170-4F15-9876-A505A8D1FD9C}"/>
    <cellStyle name="40% - Accent4 8" xfId="3937" hidden="1" xr:uid="{B791767A-50DD-4761-9359-D178E4F855B9}"/>
    <cellStyle name="40% - Accent4 8" xfId="3643" hidden="1" xr:uid="{E348ADC0-71EB-4CC2-910E-C7439B595CE4}"/>
    <cellStyle name="40% - Accent4 8" xfId="3533" hidden="1" xr:uid="{B99E8535-5A04-43E7-8CE6-4EE96A49100C}"/>
    <cellStyle name="40% - Accent4 8" xfId="4377" hidden="1" xr:uid="{9BC6CB59-2BF2-42E4-A7C1-D91A9A93CA3A}"/>
    <cellStyle name="40% - Accent4 8" xfId="4455" hidden="1" xr:uid="{3DC93434-B09E-4C25-AD6B-67CF126E3AEC}"/>
    <cellStyle name="40% - Accent4 8" xfId="3498" hidden="1" xr:uid="{6079175F-3F81-4FF8-9567-824A912D5F2C}"/>
    <cellStyle name="40% - Accent4 8" xfId="4526" hidden="1" xr:uid="{41D6824A-AF2A-44DB-94FD-7F62CEA404AB}"/>
    <cellStyle name="40% - Accent4 8" xfId="4304" hidden="1" xr:uid="{38DB7BC6-AEC7-465E-8B27-C4ED0DA78264}"/>
    <cellStyle name="40% - Accent4 8" xfId="4296" hidden="1" xr:uid="{63B8EA15-BDCB-4FE3-8FC0-9275B0F8E5EF}"/>
    <cellStyle name="40% - Accent4 8" xfId="4909" hidden="1" xr:uid="{43C99BAE-1B84-4426-81F9-DFDB38952877}"/>
    <cellStyle name="40% - Accent4 8" xfId="4987" hidden="1" xr:uid="{AD11840D-CB42-4C97-9261-4E1E2E1EF6C9}"/>
    <cellStyle name="40% - Accent4 8" xfId="5052" hidden="1" xr:uid="{A91CF86A-8FA4-406D-93A2-9BCD532808A9}"/>
    <cellStyle name="40% - Accent4 8" xfId="5246" hidden="1" xr:uid="{70C3EDB8-9C6F-4A50-9F88-C5C95A6641AF}"/>
    <cellStyle name="40% - Accent4 8" xfId="5324" hidden="1" xr:uid="{5B6335A6-5B3A-4D38-9065-74C0296DF38C}"/>
    <cellStyle name="40% - Accent4 8" xfId="5389" hidden="1" xr:uid="{090D86B5-77B0-4061-8915-ACFC6C98897C}"/>
    <cellStyle name="40% - Accent4 8" xfId="5583" hidden="1" xr:uid="{F6DC22A1-4F9D-4239-B2D5-DAC15312174C}"/>
    <cellStyle name="40% - Accent4 8" xfId="5691" hidden="1" xr:uid="{D8FF1BCF-71FE-4246-AAF2-952DD30520C7}"/>
    <cellStyle name="40% - Accent4 8" xfId="5757" hidden="1" xr:uid="{AF9E631F-1A83-468E-8B9D-197E32299D6B}"/>
    <cellStyle name="40% - Accent4 8" xfId="5835" hidden="1" xr:uid="{8BC6A3B7-8B88-4E36-A00E-0399C844BE87}"/>
    <cellStyle name="40% - Accent4 8" xfId="5913" hidden="1" xr:uid="{3ADDCAF8-DD92-4356-B145-3369FF9EA6F2}"/>
    <cellStyle name="40% - Accent4 8" xfId="6495" hidden="1" xr:uid="{628C6019-2B33-44C6-81D5-CF5DE76EF0A1}"/>
    <cellStyle name="40% - Accent4 8" xfId="6574" hidden="1" xr:uid="{465962E3-E79D-4717-9232-D20C0E2E7702}"/>
    <cellStyle name="40% - Accent4 8" xfId="6653" hidden="1" xr:uid="{31D7A7FE-ECB7-4DC4-9132-B68E581A9410}"/>
    <cellStyle name="40% - Accent4 8" xfId="6227" hidden="1" xr:uid="{3DCF8F49-769C-4E9A-BE60-0785EA41B238}"/>
    <cellStyle name="40% - Accent4 8" xfId="6729" hidden="1" xr:uid="{AC2FFC34-D88B-4E14-B8C7-A40716EBB493}"/>
    <cellStyle name="40% - Accent4 8" xfId="6435" hidden="1" xr:uid="{B7C30622-153B-48DC-9382-77E634A586F6}"/>
    <cellStyle name="40% - Accent4 8" xfId="6325" hidden="1" xr:uid="{5687D923-165E-4E08-B480-949D976D4909}"/>
    <cellStyle name="40% - Accent4 8" xfId="7169" hidden="1" xr:uid="{9B155CD1-4ACB-4AF9-8F60-32E35AC9038F}"/>
    <cellStyle name="40% - Accent4 8" xfId="7247" hidden="1" xr:uid="{7CD8D5E4-1A7F-4121-8B04-DBA741C7A815}"/>
    <cellStyle name="40% - Accent4 8" xfId="6290" hidden="1" xr:uid="{2ECE7799-BD23-4319-9732-FF2B9C896936}"/>
    <cellStyle name="40% - Accent4 8" xfId="7318" hidden="1" xr:uid="{2478AFE8-7594-4C88-A426-8849BCABDFFD}"/>
    <cellStyle name="40% - Accent4 8" xfId="7096" hidden="1" xr:uid="{760640DE-0137-421F-959C-B9C7F96915DA}"/>
    <cellStyle name="40% - Accent4 8" xfId="7088" hidden="1" xr:uid="{782F00D3-8878-4803-8BDC-91494865B10F}"/>
    <cellStyle name="40% - Accent4 8" xfId="7701" hidden="1" xr:uid="{90A68B05-3050-4E95-B82A-10C694582072}"/>
    <cellStyle name="40% - Accent4 8" xfId="7779" hidden="1" xr:uid="{65C5D498-7A1D-4CE9-8FD8-F507BDB60021}"/>
    <cellStyle name="40% - Accent4 8" xfId="7844" hidden="1" xr:uid="{A523AD75-FFF7-4EA5-B5CE-2934F33EA62D}"/>
    <cellStyle name="40% - Accent4 8" xfId="8038" hidden="1" xr:uid="{CF7F2A4A-4609-4C14-A348-7565AB22FED4}"/>
    <cellStyle name="40% - Accent4 8" xfId="8116" hidden="1" xr:uid="{776A96C5-C189-46D3-8E4B-FAFBA3BE5837}"/>
    <cellStyle name="40% - Accent4 8" xfId="8181" hidden="1" xr:uid="{A48DDF5F-75C9-4250-9EFF-7A5270AA556E}"/>
    <cellStyle name="40% - Accent4 8" xfId="8375" hidden="1" xr:uid="{5FD58DD7-833C-4863-BD2E-5525D5D74B81}"/>
    <cellStyle name="40% - Accent4 9" xfId="109" hidden="1" xr:uid="{FCF0B25A-DDE9-4E6F-9057-A6748794509A}"/>
    <cellStyle name="40% - Accent4 9" xfId="183" hidden="1" xr:uid="{0414D595-9444-47AE-829E-AD4656C38CFC}"/>
    <cellStyle name="40% - Accent4 9" xfId="259" hidden="1" xr:uid="{6D853C2D-3BD9-445B-9668-C992B27B715F}"/>
    <cellStyle name="40% - Accent4 9" xfId="337" hidden="1" xr:uid="{E104F334-BCCD-47FD-A454-7F1F305E47E9}"/>
    <cellStyle name="40% - Accent4 9" xfId="922" hidden="1" xr:uid="{9164B8EF-469A-4429-897A-EC65CB79DB6B}"/>
    <cellStyle name="40% - Accent4 9" xfId="998" hidden="1" xr:uid="{72BF7887-FE63-41D4-B5B5-F1EA8A1C4DF6}"/>
    <cellStyle name="40% - Accent4 9" xfId="1077" hidden="1" xr:uid="{DF3D3B2B-D5CC-4299-B4E1-BB48D3E036B9}"/>
    <cellStyle name="40% - Accent4 9" xfId="1145" hidden="1" xr:uid="{5B83EB0A-0BBF-4564-A3E4-2A14300DAF85}"/>
    <cellStyle name="40% - Accent4 9" xfId="862" hidden="1" xr:uid="{1EB64B6B-6F99-46EB-9976-F72EB33DD133}"/>
    <cellStyle name="40% - Accent4 9" xfId="733" hidden="1" xr:uid="{300BAB1C-5EC1-475B-A8A6-0879B86AC0B5}"/>
    <cellStyle name="40% - Accent4 9" xfId="1517" hidden="1" xr:uid="{FEA7B122-F3E3-4335-9F76-398E223100BB}"/>
    <cellStyle name="40% - Accent4 9" xfId="1593" hidden="1" xr:uid="{6F0EE387-6219-4D14-97C0-2B96DFBFD376}"/>
    <cellStyle name="40% - Accent4 9" xfId="1671" hidden="1" xr:uid="{5A52E320-E306-4218-ACA0-8D92AD16387D}"/>
    <cellStyle name="40% - Accent4 9" xfId="1733" hidden="1" xr:uid="{90F862D4-0A0C-4B1B-94B2-4ADD57725F1E}"/>
    <cellStyle name="40% - Accent4 9" xfId="875" hidden="1" xr:uid="{FD18E2E7-8FB7-4478-A3BB-970EEE7CF143}"/>
    <cellStyle name="40% - Accent4 9" xfId="815" hidden="1" xr:uid="{1D9DC2BB-3DFD-4130-A02A-44F657C06A43}"/>
    <cellStyle name="40% - Accent4 9" xfId="2049" hidden="1" xr:uid="{6DCEC08C-C303-4C74-975F-F4D5549FEFF6}"/>
    <cellStyle name="40% - Accent4 9" xfId="2125" hidden="1" xr:uid="{6783D8F4-2E5B-4DCC-97B0-58ACD7731A54}"/>
    <cellStyle name="40% - Accent4 9" xfId="2203" hidden="1" xr:uid="{98903422-CB1C-4898-B862-9DB720CBF5E4}"/>
    <cellStyle name="40% - Accent4 9" xfId="2386" hidden="1" xr:uid="{970C798D-5A5D-4D90-AF61-8130FADAEDC6}"/>
    <cellStyle name="40% - Accent4 9" xfId="2462" hidden="1" xr:uid="{B13E4978-D157-47D4-A810-F46E6C748CC4}"/>
    <cellStyle name="40% - Accent4 9" xfId="2540" hidden="1" xr:uid="{BF3BA615-2592-4022-A236-C7FC5589AC6D}"/>
    <cellStyle name="40% - Accent4 9" xfId="2723" hidden="1" xr:uid="{E17A4316-E736-44CC-8373-CCF79BD45A0F}"/>
    <cellStyle name="40% - Accent4 9" xfId="2799" hidden="1" xr:uid="{EC059CC3-BED5-4ECC-A5D5-026704831C28}"/>
    <cellStyle name="40% - Accent4 9" xfId="2912" hidden="1" xr:uid="{70811A49-5C08-43E9-B81A-3FBE1B380FE5}"/>
    <cellStyle name="40% - Accent4 9" xfId="2986" hidden="1" xr:uid="{0C7D162C-239F-4848-9CD4-E46FC819B22F}"/>
    <cellStyle name="40% - Accent4 9" xfId="3062" hidden="1" xr:uid="{B3C47450-F51C-4B38-A9A5-FF0C436D9C39}"/>
    <cellStyle name="40% - Accent4 9" xfId="3140" hidden="1" xr:uid="{B09AE989-A02D-4F05-B355-0891B7764BC8}"/>
    <cellStyle name="40% - Accent4 9" xfId="3725" hidden="1" xr:uid="{40BCD64C-D423-41CC-ABC4-6582EDB2B40B}"/>
    <cellStyle name="40% - Accent4 9" xfId="3801" hidden="1" xr:uid="{A93CBB4A-2F16-4CC5-B80C-7ADA6745C86A}"/>
    <cellStyle name="40% - Accent4 9" xfId="3880" hidden="1" xr:uid="{142D1D88-851D-4583-B286-568204C8DAC0}"/>
    <cellStyle name="40% - Accent4 9" xfId="3948" hidden="1" xr:uid="{01306037-E7D8-4E52-8E04-26091DDA4B43}"/>
    <cellStyle name="40% - Accent4 9" xfId="3665" hidden="1" xr:uid="{A7583F80-77AB-4BDF-BC5A-677569825EC9}"/>
    <cellStyle name="40% - Accent4 9" xfId="3536" hidden="1" xr:uid="{6990F497-2EE6-47B0-A886-045FE2EC04EE}"/>
    <cellStyle name="40% - Accent4 9" xfId="4320" hidden="1" xr:uid="{62D457B7-9FF3-4295-9B33-3FDCA76F5A79}"/>
    <cellStyle name="40% - Accent4 9" xfId="4396" hidden="1" xr:uid="{8007836F-77A1-4CF6-AC2F-B3852F41E483}"/>
    <cellStyle name="40% - Accent4 9" xfId="4474" hidden="1" xr:uid="{DFB4AB1B-A152-461E-BCE6-C3D70C7C598E}"/>
    <cellStyle name="40% - Accent4 9" xfId="4536" hidden="1" xr:uid="{0C1C2220-0B11-49A1-9A18-A6EAD86F4AE5}"/>
    <cellStyle name="40% - Accent4 9" xfId="3678" hidden="1" xr:uid="{32018DE4-038E-4AB8-8609-B3285441C324}"/>
    <cellStyle name="40% - Accent4 9" xfId="3618" hidden="1" xr:uid="{86B50E44-F1EA-4A6E-BEC4-2AD388A37C9D}"/>
    <cellStyle name="40% - Accent4 9" xfId="4852" hidden="1" xr:uid="{EFCE939A-1164-4567-8F0B-980D226BAFFE}"/>
    <cellStyle name="40% - Accent4 9" xfId="4928" hidden="1" xr:uid="{BB50932A-0032-40D6-AAFD-BD79CA15850E}"/>
    <cellStyle name="40% - Accent4 9" xfId="5006" hidden="1" xr:uid="{9A2253D6-DBEF-4E30-B687-A841BF803509}"/>
    <cellStyle name="40% - Accent4 9" xfId="5189" hidden="1" xr:uid="{32C1001A-91A2-4BCA-A530-DEC19F58D011}"/>
    <cellStyle name="40% - Accent4 9" xfId="5265" hidden="1" xr:uid="{DF8231E5-85B1-4A98-BAF5-A06A405D1157}"/>
    <cellStyle name="40% - Accent4 9" xfId="5343" hidden="1" xr:uid="{416D478E-9FEE-4AD5-9878-4D21944C5AC1}"/>
    <cellStyle name="40% - Accent4 9" xfId="5526" hidden="1" xr:uid="{318202D6-646B-4D62-94A3-6D537E3CD81D}"/>
    <cellStyle name="40% - Accent4 9" xfId="5602" hidden="1" xr:uid="{CCC5D633-D5E5-407A-89A0-2887EE2AE745}"/>
    <cellStyle name="40% - Accent4 9" xfId="5704" hidden="1" xr:uid="{4DE7C390-92F3-4B02-9EA7-2FB45D329BF6}"/>
    <cellStyle name="40% - Accent4 9" xfId="5778" hidden="1" xr:uid="{DCF19E95-A5EB-4D08-A303-734DCF5F4B78}"/>
    <cellStyle name="40% - Accent4 9" xfId="5854" hidden="1" xr:uid="{D4D5722E-ED19-4043-9C91-51C141A51AA5}"/>
    <cellStyle name="40% - Accent4 9" xfId="5932" hidden="1" xr:uid="{4D5D3F15-EB16-4A42-80C2-5F2E0BD8BD61}"/>
    <cellStyle name="40% - Accent4 9" xfId="6517" hidden="1" xr:uid="{EEE10CBA-9019-4633-88CC-D0A712A2FB76}"/>
    <cellStyle name="40% - Accent4 9" xfId="6593" hidden="1" xr:uid="{1EDD9FCE-15CB-41EC-981D-EF526CBF4DC8}"/>
    <cellStyle name="40% - Accent4 9" xfId="6672" hidden="1" xr:uid="{8BA4D68E-6674-4E62-AD63-6A3F118C1BA1}"/>
    <cellStyle name="40% - Accent4 9" xfId="6740" hidden="1" xr:uid="{97A39D14-FEE1-4DAD-9E21-5057738352B9}"/>
    <cellStyle name="40% - Accent4 9" xfId="6457" hidden="1" xr:uid="{C0B90988-EA49-4DE3-92AC-02EB7E6DD857}"/>
    <cellStyle name="40% - Accent4 9" xfId="6328" hidden="1" xr:uid="{44DB00F1-6832-4479-8543-CDC6E71F9867}"/>
    <cellStyle name="40% - Accent4 9" xfId="7112" hidden="1" xr:uid="{E1C2E660-216A-4201-B299-AB43C20EB568}"/>
    <cellStyle name="40% - Accent4 9" xfId="7188" hidden="1" xr:uid="{0BD59272-4D3C-4DCE-B6DF-2488131A4DA2}"/>
    <cellStyle name="40% - Accent4 9" xfId="7266" hidden="1" xr:uid="{1D3ADC02-ED3A-4892-90AF-7169CA952671}"/>
    <cellStyle name="40% - Accent4 9" xfId="7328" hidden="1" xr:uid="{997F8EC8-6325-4074-943D-0DF189EB0211}"/>
    <cellStyle name="40% - Accent4 9" xfId="6470" hidden="1" xr:uid="{7D9C45D6-5C50-4554-A86A-F0704A9516F9}"/>
    <cellStyle name="40% - Accent4 9" xfId="6410" hidden="1" xr:uid="{50FC71A9-9DD7-4B38-8D58-B0DA2DE3F70D}"/>
    <cellStyle name="40% - Accent4 9" xfId="7644" hidden="1" xr:uid="{AE2F9E1F-3773-401B-A4DC-6A73E04C9058}"/>
    <cellStyle name="40% - Accent4 9" xfId="7720" hidden="1" xr:uid="{0D761630-19B8-4FA0-ACCA-6B36C550A464}"/>
    <cellStyle name="40% - Accent4 9" xfId="7798" hidden="1" xr:uid="{9C69B013-30C0-49E6-A165-EF1137B14D98}"/>
    <cellStyle name="40% - Accent4 9" xfId="7981" hidden="1" xr:uid="{3A0F7276-DADD-434A-B174-439BFF2CCDA4}"/>
    <cellStyle name="40% - Accent4 9" xfId="8057" hidden="1" xr:uid="{379430CA-1F4E-4051-ACF2-BA881680A4FC}"/>
    <cellStyle name="40% - Accent4 9" xfId="8135" hidden="1" xr:uid="{1D51E34F-4C88-4924-86A9-5CB8F1AF5804}"/>
    <cellStyle name="40% - Accent4 9" xfId="8318" hidden="1" xr:uid="{41525893-110E-4AC0-914B-CD219D6F5121}"/>
    <cellStyle name="40% - Accent4 9" xfId="8394" hidden="1" xr:uid="{95694B77-E519-4930-9450-A08A324DE81B}"/>
    <cellStyle name="40% - Accent5" xfId="41" builtinId="47" hidden="1"/>
    <cellStyle name="40% - Accent5 10" xfId="124" hidden="1" xr:uid="{2A6F5CA9-2893-43D8-9C3E-5D1705F0165C}"/>
    <cellStyle name="40% - Accent5 10" xfId="198" hidden="1" xr:uid="{E1A27DA2-C308-4969-9BE9-8B8E355D71F3}"/>
    <cellStyle name="40% - Accent5 10" xfId="274" hidden="1" xr:uid="{5C5C8282-D836-4D53-9988-BB38649D6E26}"/>
    <cellStyle name="40% - Accent5 10" xfId="352" hidden="1" xr:uid="{4B428590-AAF7-4CBB-AF13-D422DC0B36C5}"/>
    <cellStyle name="40% - Accent5 10" xfId="937" hidden="1" xr:uid="{7BD262E4-0BE7-4330-A544-3D909E24717E}"/>
    <cellStyle name="40% - Accent5 10" xfId="1013" hidden="1" xr:uid="{6D11E143-BAF1-4CCC-93C3-E7159693E57F}"/>
    <cellStyle name="40% - Accent5 10" xfId="1092" hidden="1" xr:uid="{1F317100-4989-4551-A310-B003279AE054}"/>
    <cellStyle name="40% - Accent5 10" xfId="1337" hidden="1" xr:uid="{5D0F831F-0769-4873-A0A8-29FEC0ABD9B2}"/>
    <cellStyle name="40% - Accent5 10" xfId="693" hidden="1" xr:uid="{99766942-D398-40D2-AC78-C11FB14F8A60}"/>
    <cellStyle name="40% - Accent5 10" xfId="838" hidden="1" xr:uid="{229B5587-6C9E-4C0B-8BA7-905BBEA935F2}"/>
    <cellStyle name="40% - Accent5 10" xfId="1532" hidden="1" xr:uid="{5B741167-4A1E-4C0E-8D2F-4308F307CAF9}"/>
    <cellStyle name="40% - Accent5 10" xfId="1608" hidden="1" xr:uid="{500E802D-2DC3-405F-8E7F-272852D023FC}"/>
    <cellStyle name="40% - Accent5 10" xfId="1686" hidden="1" xr:uid="{BF69A87E-EBEC-4667-B761-937646FD7904}"/>
    <cellStyle name="40% - Accent5 10" xfId="1896" hidden="1" xr:uid="{38745329-8874-4435-B9E4-1AEF759036F7}"/>
    <cellStyle name="40% - Accent5 10" xfId="647" hidden="1" xr:uid="{CE6B01B2-ABF0-44E4-AB1A-7A69ED8DF57D}"/>
    <cellStyle name="40% - Accent5 10" xfId="1502" hidden="1" xr:uid="{BF34B3D4-55B9-407A-831F-A86F31BC0BAB}"/>
    <cellStyle name="40% - Accent5 10" xfId="2064" hidden="1" xr:uid="{B88F1C3B-58FF-4D0E-B4EF-14BE3FF6FC17}"/>
    <cellStyle name="40% - Accent5 10" xfId="2140" hidden="1" xr:uid="{DC634FBA-DD03-4009-B496-9FBDD62C767E}"/>
    <cellStyle name="40% - Accent5 10" xfId="2218" hidden="1" xr:uid="{0798CCFE-ACCC-4F4B-97CA-559F69AF45CB}"/>
    <cellStyle name="40% - Accent5 10" xfId="2401" hidden="1" xr:uid="{756FC8CA-1D23-491F-BAC2-ED53E363B514}"/>
    <cellStyle name="40% - Accent5 10" xfId="2477" hidden="1" xr:uid="{C233A0AC-CE8B-414A-9393-4FEF636ED301}"/>
    <cellStyle name="40% - Accent5 10" xfId="2555" hidden="1" xr:uid="{C458F645-86BC-4A99-94D1-70E4EFA23063}"/>
    <cellStyle name="40% - Accent5 10" xfId="2738" hidden="1" xr:uid="{32B67009-CBD6-4948-89D1-718522E3866C}"/>
    <cellStyle name="40% - Accent5 10" xfId="2814" hidden="1" xr:uid="{B1893C48-7118-495D-BF17-13984828689B}"/>
    <cellStyle name="40% - Accent5 10" xfId="2927" hidden="1" xr:uid="{1B921A6F-A0E8-49B1-A1BB-CCFF22B5D47A}"/>
    <cellStyle name="40% - Accent5 10" xfId="3001" hidden="1" xr:uid="{DAE825C4-BA4E-4E26-878E-7D50E2225A05}"/>
    <cellStyle name="40% - Accent5 10" xfId="3077" hidden="1" xr:uid="{AC5C42A3-CAAF-4CBD-A355-7B9EFAD1A694}"/>
    <cellStyle name="40% - Accent5 10" xfId="3155" hidden="1" xr:uid="{16A959B8-EFFC-48B3-933A-B39A9368AEE4}"/>
    <cellStyle name="40% - Accent5 10" xfId="3740" hidden="1" xr:uid="{1D938841-2663-4C8B-878A-9741FA7A7CF5}"/>
    <cellStyle name="40% - Accent5 10" xfId="3816" hidden="1" xr:uid="{9C8A6742-58AE-4530-9F76-1C49698F9119}"/>
    <cellStyle name="40% - Accent5 10" xfId="3895" hidden="1" xr:uid="{B2437FEF-C912-4A3C-9522-F16B5F0EF232}"/>
    <cellStyle name="40% - Accent5 10" xfId="4140" hidden="1" xr:uid="{08BAEAFD-5630-4C81-92A2-45D613E34235}"/>
    <cellStyle name="40% - Accent5 10" xfId="3496" hidden="1" xr:uid="{89FC8B85-3D7E-4CA2-AF8C-A0F5C97D5B69}"/>
    <cellStyle name="40% - Accent5 10" xfId="3641" hidden="1" xr:uid="{9025F878-3F71-4D02-9AF7-D1E197CFB054}"/>
    <cellStyle name="40% - Accent5 10" xfId="4335" hidden="1" xr:uid="{E47B54C4-38A1-4CFD-8964-FF7379A3741F}"/>
    <cellStyle name="40% - Accent5 10" xfId="4411" hidden="1" xr:uid="{6D9FD4B5-DF99-4203-9488-24F8092A6867}"/>
    <cellStyle name="40% - Accent5 10" xfId="4489" hidden="1" xr:uid="{1A2FF97E-8F24-47F5-B9B9-BE3E76B161F3}"/>
    <cellStyle name="40% - Accent5 10" xfId="4699" hidden="1" xr:uid="{E4803C24-FCBD-4416-A381-68B66E458099}"/>
    <cellStyle name="40% - Accent5 10" xfId="3450" hidden="1" xr:uid="{C0630DB4-8A56-4BFB-A71C-8FB367E2AB7B}"/>
    <cellStyle name="40% - Accent5 10" xfId="4305" hidden="1" xr:uid="{5429AB24-8366-430E-A7D1-7D1C98201F81}"/>
    <cellStyle name="40% - Accent5 10" xfId="4867" hidden="1" xr:uid="{0A3FC1EE-9383-412C-8402-B27E3A91D58B}"/>
    <cellStyle name="40% - Accent5 10" xfId="4943" hidden="1" xr:uid="{696D4185-B4F9-4E19-AC12-34924F484CDA}"/>
    <cellStyle name="40% - Accent5 10" xfId="5021" hidden="1" xr:uid="{BFFDD6D2-499C-4879-8485-C6BC5F7C9ACA}"/>
    <cellStyle name="40% - Accent5 10" xfId="5204" hidden="1" xr:uid="{46A8C437-AD4C-4D0A-886D-F8FDFD29E13D}"/>
    <cellStyle name="40% - Accent5 10" xfId="5280" hidden="1" xr:uid="{543B8F09-2773-46B9-8371-D2B0ED7075D5}"/>
    <cellStyle name="40% - Accent5 10" xfId="5358" hidden="1" xr:uid="{29030703-4890-4AEC-955A-F774F310A9C8}"/>
    <cellStyle name="40% - Accent5 10" xfId="5541" hidden="1" xr:uid="{0891E136-9D6B-465F-844C-7D9BBA252A6A}"/>
    <cellStyle name="40% - Accent5 10" xfId="5617" hidden="1" xr:uid="{E675E478-8EA4-4C8B-866A-772F1D09A55B}"/>
    <cellStyle name="40% - Accent5 10" xfId="5719" hidden="1" xr:uid="{A7F192ED-7D1F-4736-B4A1-0D33296D9723}"/>
    <cellStyle name="40% - Accent5 10" xfId="5793" hidden="1" xr:uid="{908F794D-3DC9-40C2-B83B-9FA121480F55}"/>
    <cellStyle name="40% - Accent5 10" xfId="5869" hidden="1" xr:uid="{257958B6-15CC-49A0-8E41-6ACA7BCDB336}"/>
    <cellStyle name="40% - Accent5 10" xfId="5947" hidden="1" xr:uid="{E7D5C41D-C9EC-4462-9DF9-E0970712EC6B}"/>
    <cellStyle name="40% - Accent5 10" xfId="6532" hidden="1" xr:uid="{36F87E66-27E9-4736-9793-F18145F65B8F}"/>
    <cellStyle name="40% - Accent5 10" xfId="6608" hidden="1" xr:uid="{1D8B97A1-10B3-41E7-BF35-13B0E67B5FD1}"/>
    <cellStyle name="40% - Accent5 10" xfId="6687" hidden="1" xr:uid="{61D03E49-9540-489F-9829-AE726E5ED20A}"/>
    <cellStyle name="40% - Accent5 10" xfId="6932" hidden="1" xr:uid="{ED0A4360-3530-4B17-B9C7-7C58D0958FF0}"/>
    <cellStyle name="40% - Accent5 10" xfId="6288" hidden="1" xr:uid="{A5EB6DEB-42D6-41E6-851F-F9524CA41D8B}"/>
    <cellStyle name="40% - Accent5 10" xfId="6433" hidden="1" xr:uid="{3611452D-86E0-4A4B-AF57-59E156B5DC48}"/>
    <cellStyle name="40% - Accent5 10" xfId="7127" hidden="1" xr:uid="{EB3AEF06-06C1-4898-B083-4DFC50E1159B}"/>
    <cellStyle name="40% - Accent5 10" xfId="7203" hidden="1" xr:uid="{27C2F273-776D-4FC2-88B0-6ED3950B8015}"/>
    <cellStyle name="40% - Accent5 10" xfId="7281" hidden="1" xr:uid="{7A1773E3-D1DC-4E74-AF57-0A1DF372B3F7}"/>
    <cellStyle name="40% - Accent5 10" xfId="7491" hidden="1" xr:uid="{D852134B-C2AE-4957-84EF-84148935AD1D}"/>
    <cellStyle name="40% - Accent5 10" xfId="6242" hidden="1" xr:uid="{ABB736A0-04BE-40F7-8893-2A3363DD51EC}"/>
    <cellStyle name="40% - Accent5 10" xfId="7097" hidden="1" xr:uid="{5D4D0413-7344-4A38-9183-6B4D8A8AD5E5}"/>
    <cellStyle name="40% - Accent5 10" xfId="7659" hidden="1" xr:uid="{2918252C-F0C9-4E94-8F45-7720BEB883B4}"/>
    <cellStyle name="40% - Accent5 10" xfId="7735" hidden="1" xr:uid="{6C8FE8AA-A3B6-4DAC-8D3D-43F8A23027FD}"/>
    <cellStyle name="40% - Accent5 10" xfId="7813" hidden="1" xr:uid="{4A971D11-862F-4428-974E-AB21021320FC}"/>
    <cellStyle name="40% - Accent5 10" xfId="7996" hidden="1" xr:uid="{40DD6E2B-DDFC-49FF-B23A-487C53F3DFC9}"/>
    <cellStyle name="40% - Accent5 10" xfId="8072" hidden="1" xr:uid="{7D2DE5EB-66FC-497E-8698-51491CD8900F}"/>
    <cellStyle name="40% - Accent5 10" xfId="8150" hidden="1" xr:uid="{31464867-DFB5-4412-8604-C10C9250D924}"/>
    <cellStyle name="40% - Accent5 10" xfId="8333" hidden="1" xr:uid="{76BCADCA-2D87-434C-BCA0-B702CC67B270}"/>
    <cellStyle name="40% - Accent5 10" xfId="8409" hidden="1" xr:uid="{CF22055D-686A-406A-9327-219D29E7AF6E}"/>
    <cellStyle name="40% - Accent5 11" xfId="137" hidden="1" xr:uid="{AF1BADFF-1C48-4B9F-81D1-85D576127389}"/>
    <cellStyle name="40% - Accent5 11" xfId="211" hidden="1" xr:uid="{1CD1CE0C-4937-45D2-B588-04325ADE5350}"/>
    <cellStyle name="40% - Accent5 11" xfId="287" hidden="1" xr:uid="{8389746F-6F48-4D7F-9B8F-C0BC3A9A2642}"/>
    <cellStyle name="40% - Accent5 11" xfId="365" hidden="1" xr:uid="{5854738F-E5EA-43DD-829E-C1FE674BD261}"/>
    <cellStyle name="40% - Accent5 11" xfId="950" hidden="1" xr:uid="{45E74597-3793-442E-A22A-594BFCEECB66}"/>
    <cellStyle name="40% - Accent5 11" xfId="1026" hidden="1" xr:uid="{CB5B712D-7625-49B0-9255-05C80156BB89}"/>
    <cellStyle name="40% - Accent5 11" xfId="1105" hidden="1" xr:uid="{E330E21A-6A3E-459A-9A87-340A3C2D2C66}"/>
    <cellStyle name="40% - Accent5 11" xfId="729" hidden="1" xr:uid="{2BB8BF5E-6DE5-4478-A2C3-DB4CE43E89BA}"/>
    <cellStyle name="40% - Accent5 11" xfId="638" hidden="1" xr:uid="{3774A8EB-5F9A-4BB0-91DE-BC8FD94A6016}"/>
    <cellStyle name="40% - Accent5 11" xfId="605" hidden="1" xr:uid="{0D710476-B021-4113-A9DE-45F836F3F024}"/>
    <cellStyle name="40% - Accent5 11" xfId="1545" hidden="1" xr:uid="{C141B2E2-9675-4E18-A9EF-B5532D133E5A}"/>
    <cellStyle name="40% - Accent5 11" xfId="1621" hidden="1" xr:uid="{69CB9F9B-707C-4D1A-8DD1-925B373CC873}"/>
    <cellStyle name="40% - Accent5 11" xfId="1699" hidden="1" xr:uid="{E8FE98A3-0FEC-43F4-A1AF-A094B410F994}"/>
    <cellStyle name="40% - Accent5 11" xfId="867" hidden="1" xr:uid="{863ADF00-1317-4BEC-9CBE-730FE4B02D61}"/>
    <cellStyle name="40% - Accent5 11" xfId="640" hidden="1" xr:uid="{C2487B42-A5CF-4873-933D-9D7A38E94C73}"/>
    <cellStyle name="40% - Accent5 11" xfId="865" hidden="1" xr:uid="{7EBBF6F7-1D4A-4D60-B676-1C8280AF0810}"/>
    <cellStyle name="40% - Accent5 11" xfId="2077" hidden="1" xr:uid="{D876B19F-FF47-43BE-B6E7-156E0016E315}"/>
    <cellStyle name="40% - Accent5 11" xfId="2153" hidden="1" xr:uid="{94C7E148-93D6-45A8-852A-EFADC359CE0B}"/>
    <cellStyle name="40% - Accent5 11" xfId="2231" hidden="1" xr:uid="{D8BFB7F9-6EC0-4578-9591-96318A19D6D4}"/>
    <cellStyle name="40% - Accent5 11" xfId="2414" hidden="1" xr:uid="{A83335E1-2D78-4D63-B71D-04E453E5C909}"/>
    <cellStyle name="40% - Accent5 11" xfId="2490" hidden="1" xr:uid="{0F6EC51A-44E5-4FAE-AF89-4F1355F3D637}"/>
    <cellStyle name="40% - Accent5 11" xfId="2568" hidden="1" xr:uid="{9DD44F97-1C0F-4B86-880F-5CAA55F7900F}"/>
    <cellStyle name="40% - Accent5 11" xfId="2751" hidden="1" xr:uid="{93D87A30-290B-4144-8A73-9D22A3ADF16C}"/>
    <cellStyle name="40% - Accent5 11" xfId="2827" hidden="1" xr:uid="{E4E9193A-FECA-4625-83F0-1B6C24FA0A32}"/>
    <cellStyle name="40% - Accent5 11" xfId="2940" hidden="1" xr:uid="{D14572E1-2635-4D4D-AADD-74594AE49CA4}"/>
    <cellStyle name="40% - Accent5 11" xfId="3014" hidden="1" xr:uid="{8148A0BB-6BDC-4D97-A77A-1721DDCE86A6}"/>
    <cellStyle name="40% - Accent5 11" xfId="3090" hidden="1" xr:uid="{14F427E1-67FB-4A7D-B238-3B90B1459ADE}"/>
    <cellStyle name="40% - Accent5 11" xfId="3168" hidden="1" xr:uid="{94F1E21C-EC0F-4E9B-806A-58484F3E8AC2}"/>
    <cellStyle name="40% - Accent5 11" xfId="3753" hidden="1" xr:uid="{CAADFD6B-3F6B-4A45-BAEC-E3D4CF44046E}"/>
    <cellStyle name="40% - Accent5 11" xfId="3829" hidden="1" xr:uid="{45E5DF60-DDFD-4971-8D38-36AACEBD2575}"/>
    <cellStyle name="40% - Accent5 11" xfId="3908" hidden="1" xr:uid="{59F55C1D-14A5-4FCE-A306-00E0154D8330}"/>
    <cellStyle name="40% - Accent5 11" xfId="3532" hidden="1" xr:uid="{41D592EB-187F-4C19-8514-4889532C938F}"/>
    <cellStyle name="40% - Accent5 11" xfId="3441" hidden="1" xr:uid="{2F2AAE4E-5129-47F9-9250-A2476D2572BD}"/>
    <cellStyle name="40% - Accent5 11" xfId="3408" hidden="1" xr:uid="{BAE1E755-B911-4CEF-8195-477A3F9C363A}"/>
    <cellStyle name="40% - Accent5 11" xfId="4348" hidden="1" xr:uid="{F971682C-DCAD-45FD-ABF6-F7F0A32F9D96}"/>
    <cellStyle name="40% - Accent5 11" xfId="4424" hidden="1" xr:uid="{12C5DDE2-064E-41B3-AE69-3BFB76C6B92D}"/>
    <cellStyle name="40% - Accent5 11" xfId="4502" hidden="1" xr:uid="{BAEC4322-67F1-4EEE-954E-5DDC0DEABCC7}"/>
    <cellStyle name="40% - Accent5 11" xfId="3670" hidden="1" xr:uid="{D959962E-830D-4384-96CC-58F10FBADA37}"/>
    <cellStyle name="40% - Accent5 11" xfId="3443" hidden="1" xr:uid="{8F2F72BB-AA8B-4E2B-85DA-0B3859E1E5CB}"/>
    <cellStyle name="40% - Accent5 11" xfId="3668" hidden="1" xr:uid="{FCBDD238-C6A9-4793-9D40-B491B880309B}"/>
    <cellStyle name="40% - Accent5 11" xfId="4880" hidden="1" xr:uid="{9B81636B-D057-4EC1-A524-1ECF3A1DC015}"/>
    <cellStyle name="40% - Accent5 11" xfId="4956" hidden="1" xr:uid="{47EB664D-B6E4-40D8-BA3F-A337CFA98283}"/>
    <cellStyle name="40% - Accent5 11" xfId="5034" hidden="1" xr:uid="{169D957C-7ED2-446B-9122-B48CAB200CDC}"/>
    <cellStyle name="40% - Accent5 11" xfId="5217" hidden="1" xr:uid="{91900D07-95BE-463B-8A82-133EC4B90834}"/>
    <cellStyle name="40% - Accent5 11" xfId="5293" hidden="1" xr:uid="{CCCB8DCD-20D4-43D6-B1AA-9031D075EC1F}"/>
    <cellStyle name="40% - Accent5 11" xfId="5371" hidden="1" xr:uid="{6C869B73-0B77-4FB6-942C-0512F1131679}"/>
    <cellStyle name="40% - Accent5 11" xfId="5554" hidden="1" xr:uid="{96C52437-9822-43F2-9F2D-6388FA205176}"/>
    <cellStyle name="40% - Accent5 11" xfId="5630" hidden="1" xr:uid="{BA89BB00-E21C-4A32-9463-8B10351A4C8F}"/>
    <cellStyle name="40% - Accent5 11" xfId="5732" hidden="1" xr:uid="{59528F35-9E30-4989-8577-DB3E731DE48D}"/>
    <cellStyle name="40% - Accent5 11" xfId="5806" hidden="1" xr:uid="{55D729E5-D895-4C9B-BF12-AA0A2E68C6FC}"/>
    <cellStyle name="40% - Accent5 11" xfId="5882" hidden="1" xr:uid="{CAB0C4B3-3353-431F-9F13-00619C60E8C5}"/>
    <cellStyle name="40% - Accent5 11" xfId="5960" hidden="1" xr:uid="{AF28161B-B7AC-468B-B74D-BE887B790865}"/>
    <cellStyle name="40% - Accent5 11" xfId="6545" hidden="1" xr:uid="{F5B4DCD1-D082-4F5E-A197-761887382677}"/>
    <cellStyle name="40% - Accent5 11" xfId="6621" hidden="1" xr:uid="{5FB0F5A2-135B-4364-B751-F264E0A4A499}"/>
    <cellStyle name="40% - Accent5 11" xfId="6700" hidden="1" xr:uid="{F77D86F0-911C-45DC-A2B4-B7473E2E876A}"/>
    <cellStyle name="40% - Accent5 11" xfId="6324" hidden="1" xr:uid="{F67558DD-1B3A-4E2C-819D-36CD536B45BB}"/>
    <cellStyle name="40% - Accent5 11" xfId="6233" hidden="1" xr:uid="{DFF1E46D-575C-498E-B4B6-55F777E4752D}"/>
    <cellStyle name="40% - Accent5 11" xfId="6200" hidden="1" xr:uid="{B60B087F-F5DA-4455-9FB9-EF37B89F1D35}"/>
    <cellStyle name="40% - Accent5 11" xfId="7140" hidden="1" xr:uid="{F2F1DC93-A2C0-471C-8DCB-24D32C4D19F3}"/>
    <cellStyle name="40% - Accent5 11" xfId="7216" hidden="1" xr:uid="{975D1C18-59BA-4BA8-8D31-209E866EDBA8}"/>
    <cellStyle name="40% - Accent5 11" xfId="7294" hidden="1" xr:uid="{924DDDA5-DDB2-45D4-B546-2A4E02FBA1DB}"/>
    <cellStyle name="40% - Accent5 11" xfId="6462" hidden="1" xr:uid="{DE01B28E-A280-4B11-A261-38E3509F386C}"/>
    <cellStyle name="40% - Accent5 11" xfId="6235" hidden="1" xr:uid="{E1977223-4F0A-43D9-BFB7-BE7B6913D7F6}"/>
    <cellStyle name="40% - Accent5 11" xfId="6460" hidden="1" xr:uid="{B5E7413B-E8DA-4B22-8060-4A3CE3380BBC}"/>
    <cellStyle name="40% - Accent5 11" xfId="7672" hidden="1" xr:uid="{8928FA3C-6343-4D48-B16A-4FE65220BD8E}"/>
    <cellStyle name="40% - Accent5 11" xfId="7748" hidden="1" xr:uid="{3E4DFCF7-E526-46F5-87F8-A24DB33101FB}"/>
    <cellStyle name="40% - Accent5 11" xfId="7826" hidden="1" xr:uid="{7756AF1D-414B-448B-BD29-46CF74BEC04B}"/>
    <cellStyle name="40% - Accent5 11" xfId="8009" hidden="1" xr:uid="{70E0F956-0638-4DB2-9E83-500BE661E197}"/>
    <cellStyle name="40% - Accent5 11" xfId="8085" hidden="1" xr:uid="{3E9CA2B4-E3F8-4926-BEDF-17BA30FDF645}"/>
    <cellStyle name="40% - Accent5 11" xfId="8163" hidden="1" xr:uid="{9801640E-6282-4492-A30B-55C9BEFA4DC8}"/>
    <cellStyle name="40% - Accent5 11" xfId="8346" hidden="1" xr:uid="{629F872B-4BD1-43C6-AF90-441D813353FF}"/>
    <cellStyle name="40% - Accent5 11" xfId="8422" hidden="1" xr:uid="{1BD979AA-30D1-4A26-BE01-116DDAE3E281}"/>
    <cellStyle name="40% - Accent5 12" xfId="150" hidden="1" xr:uid="{63FD39C2-F8E7-4A77-A0E5-BC2C89A35ACA}"/>
    <cellStyle name="40% - Accent5 12" xfId="225" hidden="1" xr:uid="{FE8ED749-5EE4-4DA1-9E6B-D19DAAEEE62D}"/>
    <cellStyle name="40% - Accent5 12" xfId="300" hidden="1" xr:uid="{52032B47-C670-48BF-AFC4-01D21EB182A8}"/>
    <cellStyle name="40% - Accent5 12" xfId="378" hidden="1" xr:uid="{60FBFF61-68D8-4ED0-A991-BF9823D4F285}"/>
    <cellStyle name="40% - Accent5 12" xfId="964" hidden="1" xr:uid="{440F1F7C-4CEE-439F-BA22-D4B21A3F5EE0}"/>
    <cellStyle name="40% - Accent5 12" xfId="1039" hidden="1" xr:uid="{D64E3833-93B2-4F26-9689-A8BDAFB8C024}"/>
    <cellStyle name="40% - Accent5 12" xfId="1118" hidden="1" xr:uid="{069444A8-C265-4146-B52E-438AC98A2B9C}"/>
    <cellStyle name="40% - Accent5 12" xfId="1336" hidden="1" xr:uid="{59B0EF6C-83E0-4614-AA59-D6592C00EFBB}"/>
    <cellStyle name="40% - Accent5 12" xfId="761" hidden="1" xr:uid="{3F3E13F5-D878-444C-84A8-5B80BB8964CF}"/>
    <cellStyle name="40% - Accent5 12" xfId="750" hidden="1" xr:uid="{5D5C6E05-4AB5-49FE-AECA-87330DBA367A}"/>
    <cellStyle name="40% - Accent5 12" xfId="1559" hidden="1" xr:uid="{EBDDA4D4-FD81-46D4-9D9D-75B9BEA6D954}"/>
    <cellStyle name="40% - Accent5 12" xfId="1634" hidden="1" xr:uid="{00CD0F85-F0E6-45B5-9996-C0BE0ABEF1F7}"/>
    <cellStyle name="40% - Accent5 12" xfId="1712" hidden="1" xr:uid="{7CBD6088-5912-4A4F-9738-4EFE6173C2BB}"/>
    <cellStyle name="40% - Accent5 12" xfId="1895" hidden="1" xr:uid="{773C2B05-3528-4A78-AF56-8AFA2C629A7F}"/>
    <cellStyle name="40% - Accent5 12" xfId="797" hidden="1" xr:uid="{AF4F5679-4D7B-4FBE-ADAD-6D180F73CF32}"/>
    <cellStyle name="40% - Accent5 12" xfId="1158" hidden="1" xr:uid="{E8676B87-20CE-44EF-B3DE-CDDD4539257B}"/>
    <cellStyle name="40% - Accent5 12" xfId="2091" hidden="1" xr:uid="{A5FEA2AC-9B78-401E-97F5-DAB0EC0AAD02}"/>
    <cellStyle name="40% - Accent5 12" xfId="2166" hidden="1" xr:uid="{79D135C9-827C-4CB5-85D9-36F46CAC973E}"/>
    <cellStyle name="40% - Accent5 12" xfId="2244" hidden="1" xr:uid="{9053185F-8F5F-4C39-9235-DFE488E6A733}"/>
    <cellStyle name="40% - Accent5 12" xfId="2428" hidden="1" xr:uid="{19B22657-CB4E-46DB-B843-A006DBFB460D}"/>
    <cellStyle name="40% - Accent5 12" xfId="2503" hidden="1" xr:uid="{B06D9043-BDB8-4177-9D4B-0569655A76B8}"/>
    <cellStyle name="40% - Accent5 12" xfId="2581" hidden="1" xr:uid="{0F732B21-D99F-46F5-AB0F-8AA54BF27FD4}"/>
    <cellStyle name="40% - Accent5 12" xfId="2765" hidden="1" xr:uid="{8E10D97E-8623-4BCA-9AC2-73896EE5B086}"/>
    <cellStyle name="40% - Accent5 12" xfId="2840" hidden="1" xr:uid="{196E52B4-184F-4E44-B7AE-C1F755C7D8B4}"/>
    <cellStyle name="40% - Accent5 12" xfId="2953" hidden="1" xr:uid="{50847AD7-D2B5-4F06-9527-7BD5BB59C5B8}"/>
    <cellStyle name="40% - Accent5 12" xfId="3028" hidden="1" xr:uid="{D49FDDFD-457C-4FA6-BDF5-2D39E4260BE6}"/>
    <cellStyle name="40% - Accent5 12" xfId="3103" hidden="1" xr:uid="{6582AA62-9E61-4F5F-ADED-AE35BAA6C4D1}"/>
    <cellStyle name="40% - Accent5 12" xfId="3181" hidden="1" xr:uid="{55052F52-60B4-43AB-935A-DA5C2CFFB357}"/>
    <cellStyle name="40% - Accent5 12" xfId="3767" hidden="1" xr:uid="{743956D6-1D35-452C-9B9A-11505174EC96}"/>
    <cellStyle name="40% - Accent5 12" xfId="3842" hidden="1" xr:uid="{7FE8A72E-A823-4BE0-B683-E218256693D5}"/>
    <cellStyle name="40% - Accent5 12" xfId="3921" hidden="1" xr:uid="{7CCB66EB-4BAD-486F-9C15-0EEC8F4FDAEE}"/>
    <cellStyle name="40% - Accent5 12" xfId="4139" hidden="1" xr:uid="{86B12515-1FBF-49D8-B554-47D5A5808B11}"/>
    <cellStyle name="40% - Accent5 12" xfId="3564" hidden="1" xr:uid="{70546D8E-8899-4676-A7FC-0CA3CC27F3E8}"/>
    <cellStyle name="40% - Accent5 12" xfId="3553" hidden="1" xr:uid="{03C07590-7971-40E2-8832-60A5DF2A6E02}"/>
    <cellStyle name="40% - Accent5 12" xfId="4362" hidden="1" xr:uid="{2B30D50E-8DDA-4243-B230-8CDDA525048D}"/>
    <cellStyle name="40% - Accent5 12" xfId="4437" hidden="1" xr:uid="{E9144926-063C-4B69-894E-F3696ABDBC90}"/>
    <cellStyle name="40% - Accent5 12" xfId="4515" hidden="1" xr:uid="{D77E97E6-FF1E-467A-B0F1-C059EACE4689}"/>
    <cellStyle name="40% - Accent5 12" xfId="4698" hidden="1" xr:uid="{301680CD-2E80-4098-A41D-7BF862093CDE}"/>
    <cellStyle name="40% - Accent5 12" xfId="3600" hidden="1" xr:uid="{1F89F5A0-F0B5-4C4C-8901-8E59C47C46E1}"/>
    <cellStyle name="40% - Accent5 12" xfId="3961" hidden="1" xr:uid="{5B3CFF74-C599-40F0-A327-7D49474987B3}"/>
    <cellStyle name="40% - Accent5 12" xfId="4894" hidden="1" xr:uid="{68A3CAA1-7DAA-408D-9191-DB415CAEE216}"/>
    <cellStyle name="40% - Accent5 12" xfId="4969" hidden="1" xr:uid="{A51A5E4A-1A20-4FD4-93E3-3A5B967101CB}"/>
    <cellStyle name="40% - Accent5 12" xfId="5047" hidden="1" xr:uid="{AD018B3C-06B3-4818-AA3B-2642325B02FD}"/>
    <cellStyle name="40% - Accent5 12" xfId="5231" hidden="1" xr:uid="{3DF1BF98-CAAE-42A9-ACB7-1B4B2749F651}"/>
    <cellStyle name="40% - Accent5 12" xfId="5306" hidden="1" xr:uid="{A50DCA78-11F3-47AD-8595-679F14CD2AE9}"/>
    <cellStyle name="40% - Accent5 12" xfId="5384" hidden="1" xr:uid="{454ED530-E4EC-4ECF-BBC4-D0F6B69A44D1}"/>
    <cellStyle name="40% - Accent5 12" xfId="5568" hidden="1" xr:uid="{85621356-AA73-4DD4-8CE6-138082A35B05}"/>
    <cellStyle name="40% - Accent5 12" xfId="5643" hidden="1" xr:uid="{28D2B291-5B15-4BEE-A376-C468EC5AAB99}"/>
    <cellStyle name="40% - Accent5 12" xfId="5745" hidden="1" xr:uid="{7F2D7F3F-673F-4152-AAFB-DA047401C532}"/>
    <cellStyle name="40% - Accent5 12" xfId="5820" hidden="1" xr:uid="{81634BB1-8D9C-4F68-99B4-024EC5B6919F}"/>
    <cellStyle name="40% - Accent5 12" xfId="5895" hidden="1" xr:uid="{E6137AC1-98B5-4160-92A0-B93E32AA3D6D}"/>
    <cellStyle name="40% - Accent5 12" xfId="5973" hidden="1" xr:uid="{1B96EB98-A398-450F-B64A-56FFA23C7E8B}"/>
    <cellStyle name="40% - Accent5 12" xfId="6559" hidden="1" xr:uid="{D8205A87-CEEB-479F-BC78-0CCAD5B9E312}"/>
    <cellStyle name="40% - Accent5 12" xfId="6634" hidden="1" xr:uid="{12739C91-7F3D-4512-9D3B-FD3E923BCD09}"/>
    <cellStyle name="40% - Accent5 12" xfId="6713" hidden="1" xr:uid="{815ADB26-4D30-4232-A5D5-CC4D0B0E6423}"/>
    <cellStyle name="40% - Accent5 12" xfId="6931" hidden="1" xr:uid="{259CD9C9-3E5A-4098-AE2E-01769E715068}"/>
    <cellStyle name="40% - Accent5 12" xfId="6356" hidden="1" xr:uid="{A55A575C-3DF2-4839-9ABB-068D05D64A7F}"/>
    <cellStyle name="40% - Accent5 12" xfId="6345" hidden="1" xr:uid="{5AA01A53-DB03-4CE2-8C95-B89F7F66041F}"/>
    <cellStyle name="40% - Accent5 12" xfId="7154" hidden="1" xr:uid="{AD4216C6-6AE7-4997-AC5E-9586FC306254}"/>
    <cellStyle name="40% - Accent5 12" xfId="7229" hidden="1" xr:uid="{607D0788-78C6-412D-91CD-4BB031C102A9}"/>
    <cellStyle name="40% - Accent5 12" xfId="7307" hidden="1" xr:uid="{40D8D640-72F5-4FDC-98D7-C3A1A106D745}"/>
    <cellStyle name="40% - Accent5 12" xfId="7490" hidden="1" xr:uid="{25DB745F-17F5-430A-97B6-7C0C6EE27F57}"/>
    <cellStyle name="40% - Accent5 12" xfId="6392" hidden="1" xr:uid="{FCA67453-EFF1-444F-9AD7-F6F3A4D26305}"/>
    <cellStyle name="40% - Accent5 12" xfId="6753" hidden="1" xr:uid="{1F7D5F69-5332-4F6B-B87F-26A3F40BC41F}"/>
    <cellStyle name="40% - Accent5 12" xfId="7686" hidden="1" xr:uid="{7FCBE8DD-C448-4968-9F06-9D69C7BF17E1}"/>
    <cellStyle name="40% - Accent5 12" xfId="7761" hidden="1" xr:uid="{149DD059-56DF-4981-B471-A93FDD17FBF6}"/>
    <cellStyle name="40% - Accent5 12" xfId="7839" hidden="1" xr:uid="{461F7C10-7B87-4C82-AE4E-036E5EF586F6}"/>
    <cellStyle name="40% - Accent5 12" xfId="8023" hidden="1" xr:uid="{0DF163B2-6BAE-4917-A2BA-4A81AB20F3E9}"/>
    <cellStyle name="40% - Accent5 12" xfId="8098" hidden="1" xr:uid="{8F9AC086-7B90-40AF-A76C-DC103FFCB425}"/>
    <cellStyle name="40% - Accent5 12" xfId="8176" hidden="1" xr:uid="{AB526D8C-ADE9-4B0D-A8E8-8F88673D2060}"/>
    <cellStyle name="40% - Accent5 12" xfId="8360" hidden="1" xr:uid="{82E71ECE-0BEE-47E0-BF6B-BE6D44D81501}"/>
    <cellStyle name="40% - Accent5 12" xfId="8435" hidden="1" xr:uid="{7AA09C36-2680-41F7-B611-CC23538D2C3B}"/>
    <cellStyle name="40% - Accent5 13" xfId="391" hidden="1" xr:uid="{88BE85B4-3B4C-4748-AFB6-DEB4357AF58C}"/>
    <cellStyle name="40% - Accent5 13" xfId="506" hidden="1" xr:uid="{B2827DD3-3F60-4BCA-BC8C-191A810DE9BA}"/>
    <cellStyle name="40% - Accent5 13" xfId="1229" hidden="1" xr:uid="{AE51BE07-7EAC-47AF-BA9F-9C9276E26FEE}"/>
    <cellStyle name="40% - Accent5 13" xfId="1402" hidden="1" xr:uid="{AAA7ADBA-369B-45FD-B467-43D95081CC6B}"/>
    <cellStyle name="40% - Accent5 13" xfId="1795" hidden="1" xr:uid="{30AED272-7611-401C-A4F5-8F5F6C3C1859}"/>
    <cellStyle name="40% - Accent5 13" xfId="1943" hidden="1" xr:uid="{145C9CF4-313E-4CEE-8222-510DF8236265}"/>
    <cellStyle name="40% - Accent5 13" xfId="2281" hidden="1" xr:uid="{725D113B-0C34-4A3F-AD98-9CC835D06A85}"/>
    <cellStyle name="40% - Accent5 13" xfId="2618" hidden="1" xr:uid="{554C0A56-A1B8-44C6-B2A7-DD0D4AC12006}"/>
    <cellStyle name="40% - Accent5 13" xfId="3194" hidden="1" xr:uid="{00FC2F6D-EEE6-49D5-AA63-805E86314357}"/>
    <cellStyle name="40% - Accent5 13" xfId="3309" hidden="1" xr:uid="{3868C81E-000E-407A-A6B2-AFBDBA247327}"/>
    <cellStyle name="40% - Accent5 13" xfId="4032" hidden="1" xr:uid="{761FD048-2063-445A-BBDE-F273C974D15F}"/>
    <cellStyle name="40% - Accent5 13" xfId="4205" hidden="1" xr:uid="{133E9131-2ECE-4757-9B86-9C9C9C4BC9EF}"/>
    <cellStyle name="40% - Accent5 13" xfId="4598" hidden="1" xr:uid="{D258BDA2-B871-4136-9731-2C3469DBD177}"/>
    <cellStyle name="40% - Accent5 13" xfId="4746" hidden="1" xr:uid="{812EBAF8-79AC-4CFB-BC9D-1F941D3E5623}"/>
    <cellStyle name="40% - Accent5 13" xfId="5084" hidden="1" xr:uid="{448B8187-E494-49AC-9870-97EA6AA151B9}"/>
    <cellStyle name="40% - Accent5 13" xfId="5421" hidden="1" xr:uid="{FB8523CC-25C8-4D71-BD5F-5C3D923AA508}"/>
    <cellStyle name="40% - Accent5 13" xfId="5986" hidden="1" xr:uid="{8926CDF6-4EFB-4915-910B-B6B9EAD0C69F}"/>
    <cellStyle name="40% - Accent5 13" xfId="6101" hidden="1" xr:uid="{63B77202-0662-4D76-8B79-6409557E4FAB}"/>
    <cellStyle name="40% - Accent5 13" xfId="6824" hidden="1" xr:uid="{0915D4DB-EF93-4D35-952B-960D3FF89E1F}"/>
    <cellStyle name="40% - Accent5 13" xfId="6997" hidden="1" xr:uid="{515008F2-35B0-4C0F-913D-AE0EF2D7E95E}"/>
    <cellStyle name="40% - Accent5 13" xfId="7390" hidden="1" xr:uid="{5C299242-730D-4CF2-A7A9-650B1C9E40B6}"/>
    <cellStyle name="40% - Accent5 13" xfId="7538" hidden="1" xr:uid="{7D6731B8-E5F3-47AE-BFC7-B956FB682119}"/>
    <cellStyle name="40% - Accent5 13" xfId="7876" hidden="1" xr:uid="{11792DA2-64D4-41EA-B977-DD0EBF311FBD}"/>
    <cellStyle name="40% - Accent5 13" xfId="8213" hidden="1" xr:uid="{97AA3E8A-7024-42BF-94B6-A6DBE8AA759B}"/>
    <cellStyle name="40% - Accent5 3 2 3 2" xfId="476" hidden="1" xr:uid="{8FAD7B45-3D26-4F2D-9A99-CBABFB5274DA}"/>
    <cellStyle name="40% - Accent5 3 2 3 2" xfId="591" hidden="1" xr:uid="{EF9895AA-8167-4D88-9F05-BEB9D93D2C4D}"/>
    <cellStyle name="40% - Accent5 3 2 3 2" xfId="1314" hidden="1" xr:uid="{EB4F7155-E5C0-4CDE-9000-928AF97C3FBE}"/>
    <cellStyle name="40% - Accent5 3 2 3 2" xfId="1487" hidden="1" xr:uid="{BA7B1BCA-6566-4EED-808F-ED76FD3AB742}"/>
    <cellStyle name="40% - Accent5 3 2 3 2" xfId="1880" hidden="1" xr:uid="{43A4CB20-C9AC-4688-A48F-C773FE01A5B2}"/>
    <cellStyle name="40% - Accent5 3 2 3 2" xfId="2028" hidden="1" xr:uid="{CF7AD637-7AAD-46C8-BD0C-3937C675A3D9}"/>
    <cellStyle name="40% - Accent5 3 2 3 2" xfId="2366" hidden="1" xr:uid="{43191E47-33CA-4DFB-A9E5-F76399C6A8C4}"/>
    <cellStyle name="40% - Accent5 3 2 3 2" xfId="2703" hidden="1" xr:uid="{EED84261-80B5-4ACC-AEF7-C2C4B50EF274}"/>
    <cellStyle name="40% - Accent5 3 2 3 2" xfId="3279" hidden="1" xr:uid="{C16A4735-84DE-47A5-A1CA-94648E5181CF}"/>
    <cellStyle name="40% - Accent5 3 2 3 2" xfId="3394" hidden="1" xr:uid="{BBDF6A4C-A99F-4125-958E-4234CF2500C2}"/>
    <cellStyle name="40% - Accent5 3 2 3 2" xfId="4117" hidden="1" xr:uid="{8FFC0ED3-13FC-4E11-83CE-7957AA342846}"/>
    <cellStyle name="40% - Accent5 3 2 3 2" xfId="4290" hidden="1" xr:uid="{07CFD1DA-A8EC-4F65-9C8E-83C9F4365AFA}"/>
    <cellStyle name="40% - Accent5 3 2 3 2" xfId="4683" hidden="1" xr:uid="{02F5E9E5-F4EA-4AC1-A267-01F52B2F577F}"/>
    <cellStyle name="40% - Accent5 3 2 3 2" xfId="4831" hidden="1" xr:uid="{06830D78-77DE-445A-BD32-697FA5F2699B}"/>
    <cellStyle name="40% - Accent5 3 2 3 2" xfId="5169" hidden="1" xr:uid="{6FE09AF1-ECFF-4ABC-871A-F3F98ED3420F}"/>
    <cellStyle name="40% - Accent5 3 2 3 2" xfId="5506" hidden="1" xr:uid="{65E67FBB-F558-4B04-BF1C-56A174198303}"/>
    <cellStyle name="40% - Accent5 3 2 3 2" xfId="6071" hidden="1" xr:uid="{A197C7BD-2D85-4BFE-8993-1A15C4096A32}"/>
    <cellStyle name="40% - Accent5 3 2 3 2" xfId="6186" hidden="1" xr:uid="{1797DD4C-DC5B-4F4A-9D34-8D5ACA84EF51}"/>
    <cellStyle name="40% - Accent5 3 2 3 2" xfId="6909" hidden="1" xr:uid="{520BC46B-59A4-467B-A628-11A2320A34BA}"/>
    <cellStyle name="40% - Accent5 3 2 3 2" xfId="7082" hidden="1" xr:uid="{6BB8DFE1-F640-4AF5-8A61-E6EDF43410D6}"/>
    <cellStyle name="40% - Accent5 3 2 3 2" xfId="7475" hidden="1" xr:uid="{18EBCED1-6932-4154-994B-822C90A3BB31}"/>
    <cellStyle name="40% - Accent5 3 2 3 2" xfId="7623" hidden="1" xr:uid="{2EBB6468-F0D2-4483-8D31-B9FA6B3CE00B}"/>
    <cellStyle name="40% - Accent5 3 2 3 2" xfId="7961" hidden="1" xr:uid="{2D07B54F-4F8B-45E4-8250-DE8DFF430586}"/>
    <cellStyle name="40% - Accent5 3 2 3 2" xfId="8298" hidden="1" xr:uid="{16B43CC8-027F-4F81-B665-4DD4A4636B40}"/>
    <cellStyle name="40% - Accent5 3 2 4 2" xfId="447" hidden="1" xr:uid="{FF61AF42-EB27-451B-8EE1-9386443A8CFB}"/>
    <cellStyle name="40% - Accent5 3 2 4 2" xfId="562" hidden="1" xr:uid="{C447D1A8-6174-40A4-A48F-27D83D0B3F8E}"/>
    <cellStyle name="40% - Accent5 3 2 4 2" xfId="1285" hidden="1" xr:uid="{4BF1E5D4-524F-4460-B5D0-7F07EAE440C3}"/>
    <cellStyle name="40% - Accent5 3 2 4 2" xfId="1458" hidden="1" xr:uid="{5BAD03F1-2E4D-4CCD-82E1-C3C2375AEAF9}"/>
    <cellStyle name="40% - Accent5 3 2 4 2" xfId="1851" hidden="1" xr:uid="{40D13759-7EE8-470B-9AB4-5A17A2A7AA89}"/>
    <cellStyle name="40% - Accent5 3 2 4 2" xfId="1999" hidden="1" xr:uid="{FB686D16-1145-4DCB-9AC1-1B5832E43DE9}"/>
    <cellStyle name="40% - Accent5 3 2 4 2" xfId="2337" hidden="1" xr:uid="{621D6B2F-8550-41CC-A9D2-BFDF4565AC33}"/>
    <cellStyle name="40% - Accent5 3 2 4 2" xfId="2674" hidden="1" xr:uid="{2B9E2F43-4FF3-49C8-A015-48127E1661A7}"/>
    <cellStyle name="40% - Accent5 3 2 4 2" xfId="3250" hidden="1" xr:uid="{DCB48685-BFCA-4F41-92E5-90D0C59E16B2}"/>
    <cellStyle name="40% - Accent5 3 2 4 2" xfId="3365" hidden="1" xr:uid="{0857F4E3-D2F7-4BF8-A26F-DB60D54FBCB4}"/>
    <cellStyle name="40% - Accent5 3 2 4 2" xfId="4088" hidden="1" xr:uid="{A4E0A5CE-E3B9-4330-B7DA-80BE2DBE4C6D}"/>
    <cellStyle name="40% - Accent5 3 2 4 2" xfId="4261" hidden="1" xr:uid="{24EB3285-A3F3-4130-91CF-AE576307E255}"/>
    <cellStyle name="40% - Accent5 3 2 4 2" xfId="4654" hidden="1" xr:uid="{6262F226-EB7C-4C49-BF2F-9C8BA99576B3}"/>
    <cellStyle name="40% - Accent5 3 2 4 2" xfId="4802" hidden="1" xr:uid="{49FC2BBC-66D3-436E-9C4E-34AEBF024C1C}"/>
    <cellStyle name="40% - Accent5 3 2 4 2" xfId="5140" hidden="1" xr:uid="{0319787A-9BDB-40A2-8923-E17EE238A88D}"/>
    <cellStyle name="40% - Accent5 3 2 4 2" xfId="5477" hidden="1" xr:uid="{510C92F0-0A68-4C3F-9084-E98D7D1F9242}"/>
    <cellStyle name="40% - Accent5 3 2 4 2" xfId="6042" hidden="1" xr:uid="{61A89D56-85AF-47C2-B8F2-971722A3FF38}"/>
    <cellStyle name="40% - Accent5 3 2 4 2" xfId="6157" hidden="1" xr:uid="{3C6405B9-7B9A-404C-B80A-135DA3260404}"/>
    <cellStyle name="40% - Accent5 3 2 4 2" xfId="6880" hidden="1" xr:uid="{0640C478-E63E-497D-8CED-52C3267135FA}"/>
    <cellStyle name="40% - Accent5 3 2 4 2" xfId="7053" hidden="1" xr:uid="{672D44D4-41F4-4832-8A2D-3665BE87794F}"/>
    <cellStyle name="40% - Accent5 3 2 4 2" xfId="7446" hidden="1" xr:uid="{9AE0E3DE-773C-4FBD-ACB2-E7E097B35C30}"/>
    <cellStyle name="40% - Accent5 3 2 4 2" xfId="7594" hidden="1" xr:uid="{C3711721-8E9F-4558-9F53-77A3F4760BC3}"/>
    <cellStyle name="40% - Accent5 3 2 4 2" xfId="7932" hidden="1" xr:uid="{271D7D22-CCEF-49AB-9DCF-2FD093CB7ED4}"/>
    <cellStyle name="40% - Accent5 3 2 4 2" xfId="8269" hidden="1" xr:uid="{FFA78F73-141C-43D5-8DCD-E0C7855C6BDF}"/>
    <cellStyle name="40% - Accent5 3 3 3 2" xfId="446" hidden="1" xr:uid="{5D55F22C-E884-48C2-9A34-7D922BD3589F}"/>
    <cellStyle name="40% - Accent5 3 3 3 2" xfId="561" hidden="1" xr:uid="{5442D6AB-5082-4188-B0CE-1DC67E200D63}"/>
    <cellStyle name="40% - Accent5 3 3 3 2" xfId="1284" hidden="1" xr:uid="{8BFA24F1-3BA0-4E20-B456-0A57E23C01F5}"/>
    <cellStyle name="40% - Accent5 3 3 3 2" xfId="1457" hidden="1" xr:uid="{752AE0D7-BD05-4605-A001-82D8ED5F9281}"/>
    <cellStyle name="40% - Accent5 3 3 3 2" xfId="1850" hidden="1" xr:uid="{9C89FD94-4B8F-4E3E-9177-67911BEAF094}"/>
    <cellStyle name="40% - Accent5 3 3 3 2" xfId="1998" hidden="1" xr:uid="{65505945-FB2F-4876-A760-43A71A91B515}"/>
    <cellStyle name="40% - Accent5 3 3 3 2" xfId="2336" hidden="1" xr:uid="{99EDFBCC-A107-4A56-A327-84D6DC978F4B}"/>
    <cellStyle name="40% - Accent5 3 3 3 2" xfId="2673" hidden="1" xr:uid="{D9B92C1C-2A63-446E-96A5-8D925D5BB2B8}"/>
    <cellStyle name="40% - Accent5 3 3 3 2" xfId="3249" hidden="1" xr:uid="{9E9CC210-5E2C-4F52-84E8-78B3842E5C5D}"/>
    <cellStyle name="40% - Accent5 3 3 3 2" xfId="3364" hidden="1" xr:uid="{4B54D9B9-28A9-4BF6-BBA7-6BF38D139C31}"/>
    <cellStyle name="40% - Accent5 3 3 3 2" xfId="4087" hidden="1" xr:uid="{1E331CB6-7873-4F27-9F40-343082076CF8}"/>
    <cellStyle name="40% - Accent5 3 3 3 2" xfId="4260" hidden="1" xr:uid="{15B85D6D-1BA7-4BF3-A8CD-88970D54E0C3}"/>
    <cellStyle name="40% - Accent5 3 3 3 2" xfId="4653" hidden="1" xr:uid="{6B23100A-D9CC-4958-8942-06B5B41BE13C}"/>
    <cellStyle name="40% - Accent5 3 3 3 2" xfId="4801" hidden="1" xr:uid="{32E496BB-3D13-4790-A15A-3FCD3B11DCAF}"/>
    <cellStyle name="40% - Accent5 3 3 3 2" xfId="5139" hidden="1" xr:uid="{D6D56F31-9F81-4DD0-8250-1996872D6A57}"/>
    <cellStyle name="40% - Accent5 3 3 3 2" xfId="5476" hidden="1" xr:uid="{D7BD29FF-45CE-40EE-9DDB-942AAE96E31C}"/>
    <cellStyle name="40% - Accent5 3 3 3 2" xfId="6041" hidden="1" xr:uid="{F56CB503-60F0-4268-BAF2-FF44CBA4210A}"/>
    <cellStyle name="40% - Accent5 3 3 3 2" xfId="6156" hidden="1" xr:uid="{E27AFF5B-AD21-4EC3-9142-6440EDBBE619}"/>
    <cellStyle name="40% - Accent5 3 3 3 2" xfId="6879" hidden="1" xr:uid="{D7E6AA0E-B99D-4886-8B3F-DC0FD068401E}"/>
    <cellStyle name="40% - Accent5 3 3 3 2" xfId="7052" hidden="1" xr:uid="{7D7D3191-9931-457D-836F-1B40DE9937D4}"/>
    <cellStyle name="40% - Accent5 3 3 3 2" xfId="7445" hidden="1" xr:uid="{7827A49B-D90F-432C-AB29-1D493F3F8E4E}"/>
    <cellStyle name="40% - Accent5 3 3 3 2" xfId="7593" hidden="1" xr:uid="{2B7BF36E-5F4F-4046-BD20-0C5B4820ED9C}"/>
    <cellStyle name="40% - Accent5 3 3 3 2" xfId="7931" hidden="1" xr:uid="{B2AC99DA-F781-4351-BDB0-E2854F28CC6F}"/>
    <cellStyle name="40% - Accent5 3 3 3 2" xfId="8268" hidden="1" xr:uid="{ADD5D2B8-34A1-49A7-8723-8964E904EF2F}"/>
    <cellStyle name="40% - Accent5 4 2 3 2" xfId="477" hidden="1" xr:uid="{D04D7B50-86EC-4978-99B9-D9D7356600BB}"/>
    <cellStyle name="40% - Accent5 4 2 3 2" xfId="592" hidden="1" xr:uid="{CC7FAC2E-8BD2-4390-8874-338A0A55EDB6}"/>
    <cellStyle name="40% - Accent5 4 2 3 2" xfId="1315" hidden="1" xr:uid="{B532303D-A8D3-4F8A-A631-B0E057D0549D}"/>
    <cellStyle name="40% - Accent5 4 2 3 2" xfId="1488" hidden="1" xr:uid="{EA6F39C5-24EE-4F7D-83BA-014C841C98E1}"/>
    <cellStyle name="40% - Accent5 4 2 3 2" xfId="1881" hidden="1" xr:uid="{D34A8215-4C9D-448C-AE77-8A4194F22BBB}"/>
    <cellStyle name="40% - Accent5 4 2 3 2" xfId="2029" hidden="1" xr:uid="{33B1AEDC-6EBC-486C-990B-848C3514D1B5}"/>
    <cellStyle name="40% - Accent5 4 2 3 2" xfId="2367" hidden="1" xr:uid="{750A0BFD-5706-4C93-BAAB-002610750E96}"/>
    <cellStyle name="40% - Accent5 4 2 3 2" xfId="2704" hidden="1" xr:uid="{FF7481A1-C688-4063-B1C8-41CA73AEEDF4}"/>
    <cellStyle name="40% - Accent5 4 2 3 2" xfId="3280" hidden="1" xr:uid="{2F60ADFA-E590-4215-9BE4-4F2291FF961F}"/>
    <cellStyle name="40% - Accent5 4 2 3 2" xfId="3395" hidden="1" xr:uid="{23D97E93-138D-472D-A6CD-FC79B572FD15}"/>
    <cellStyle name="40% - Accent5 4 2 3 2" xfId="4118" hidden="1" xr:uid="{4D7F720F-CE5E-4555-83FF-B170E39E182C}"/>
    <cellStyle name="40% - Accent5 4 2 3 2" xfId="4291" hidden="1" xr:uid="{1D1C7BAB-AD52-48D1-809A-2DB9183A1B8D}"/>
    <cellStyle name="40% - Accent5 4 2 3 2" xfId="4684" hidden="1" xr:uid="{1ADEC9C4-EBCF-416B-A7A3-DDA1F6EB1B5C}"/>
    <cellStyle name="40% - Accent5 4 2 3 2" xfId="4832" hidden="1" xr:uid="{3CFAB6DE-1519-42D8-982B-722C44C88B42}"/>
    <cellStyle name="40% - Accent5 4 2 3 2" xfId="5170" hidden="1" xr:uid="{781CBA57-EBD6-44D6-B2F4-BFB1A0F45FAE}"/>
    <cellStyle name="40% - Accent5 4 2 3 2" xfId="5507" hidden="1" xr:uid="{4C409AC5-90B8-4D82-A25E-5C4339CB0B8F}"/>
    <cellStyle name="40% - Accent5 4 2 3 2" xfId="6072" hidden="1" xr:uid="{13F87A84-BE65-48A7-BC14-2CB8661073D7}"/>
    <cellStyle name="40% - Accent5 4 2 3 2" xfId="6187" hidden="1" xr:uid="{830BDC4D-818F-4FA2-A599-D5692A283FC8}"/>
    <cellStyle name="40% - Accent5 4 2 3 2" xfId="6910" hidden="1" xr:uid="{254F0BAF-86CC-4C71-A28F-31E779B1E549}"/>
    <cellStyle name="40% - Accent5 4 2 3 2" xfId="7083" hidden="1" xr:uid="{897D2433-AD08-4749-BE93-105604C2C5AA}"/>
    <cellStyle name="40% - Accent5 4 2 3 2" xfId="7476" hidden="1" xr:uid="{6701CF67-FC10-4CAF-B1FA-A2D4A9729984}"/>
    <cellStyle name="40% - Accent5 4 2 3 2" xfId="7624" hidden="1" xr:uid="{916C8890-93FC-4F0E-AF4A-CF90742182E3}"/>
    <cellStyle name="40% - Accent5 4 2 3 2" xfId="7962" hidden="1" xr:uid="{8AAEBBD1-8A18-4EDC-999B-C05792F08F40}"/>
    <cellStyle name="40% - Accent5 4 2 3 2" xfId="8299" hidden="1" xr:uid="{21C80AA8-D156-4EAB-A07A-DFBF3E3447C1}"/>
    <cellStyle name="40% - Accent5 4 2 4 2" xfId="449" hidden="1" xr:uid="{1951A228-8128-4BC4-BB99-4709E19576A7}"/>
    <cellStyle name="40% - Accent5 4 2 4 2" xfId="564" hidden="1" xr:uid="{F8B7F840-BB26-48E2-9B67-A0F3F76935CF}"/>
    <cellStyle name="40% - Accent5 4 2 4 2" xfId="1287" hidden="1" xr:uid="{66B210A7-0CC8-44CD-84A3-876951E46770}"/>
    <cellStyle name="40% - Accent5 4 2 4 2" xfId="1460" hidden="1" xr:uid="{FBE039D0-4053-49E5-8BFF-83AC844D13BB}"/>
    <cellStyle name="40% - Accent5 4 2 4 2" xfId="1853" hidden="1" xr:uid="{3BC84780-B065-456D-B4B0-6CFEFE932AB3}"/>
    <cellStyle name="40% - Accent5 4 2 4 2" xfId="2001" hidden="1" xr:uid="{CDBC4B33-64D8-43D6-9F20-15A35D292F66}"/>
    <cellStyle name="40% - Accent5 4 2 4 2" xfId="2339" hidden="1" xr:uid="{2105623F-01D9-422D-9516-F80ABBAE27FD}"/>
    <cellStyle name="40% - Accent5 4 2 4 2" xfId="2676" hidden="1" xr:uid="{15DD36D5-09E2-4E2D-B499-714F18B9E120}"/>
    <cellStyle name="40% - Accent5 4 2 4 2" xfId="3252" hidden="1" xr:uid="{643A4514-C2AF-4E76-80E9-A841846891B2}"/>
    <cellStyle name="40% - Accent5 4 2 4 2" xfId="3367" hidden="1" xr:uid="{F802F361-D026-4520-B650-E5697588C511}"/>
    <cellStyle name="40% - Accent5 4 2 4 2" xfId="4090" hidden="1" xr:uid="{2D30E96B-8CF1-4693-B3CD-0A6EAB6E59E4}"/>
    <cellStyle name="40% - Accent5 4 2 4 2" xfId="4263" hidden="1" xr:uid="{9E261CDB-8F99-4422-8112-475D96DFA96C}"/>
    <cellStyle name="40% - Accent5 4 2 4 2" xfId="4656" hidden="1" xr:uid="{7F025B27-7285-40E5-A9BB-A553CEDB58C0}"/>
    <cellStyle name="40% - Accent5 4 2 4 2" xfId="4804" hidden="1" xr:uid="{D29228EB-12F3-4DFA-A8F1-5A3FF37BF93F}"/>
    <cellStyle name="40% - Accent5 4 2 4 2" xfId="5142" hidden="1" xr:uid="{0A6D3BB7-60D3-4CDD-841F-381AC471DF64}"/>
    <cellStyle name="40% - Accent5 4 2 4 2" xfId="5479" hidden="1" xr:uid="{4137EFC8-2F30-4D04-B329-607F41868101}"/>
    <cellStyle name="40% - Accent5 4 2 4 2" xfId="6044" hidden="1" xr:uid="{5C3DAFDE-ED0B-4669-99A1-F27D7A683ED4}"/>
    <cellStyle name="40% - Accent5 4 2 4 2" xfId="6159" hidden="1" xr:uid="{7E63A002-2017-49FF-9C63-CD4DAF5483C8}"/>
    <cellStyle name="40% - Accent5 4 2 4 2" xfId="6882" hidden="1" xr:uid="{67DD498B-46A5-4744-8B63-093D080756A5}"/>
    <cellStyle name="40% - Accent5 4 2 4 2" xfId="7055" hidden="1" xr:uid="{9816815C-40B0-433C-902C-14AA1B41FBA8}"/>
    <cellStyle name="40% - Accent5 4 2 4 2" xfId="7448" hidden="1" xr:uid="{B451ABBB-D222-46D4-A6F5-68709B5AC4F1}"/>
    <cellStyle name="40% - Accent5 4 2 4 2" xfId="7596" hidden="1" xr:uid="{3BDBB55A-1D66-4E64-A7F3-3DE447222F95}"/>
    <cellStyle name="40% - Accent5 4 2 4 2" xfId="7934" hidden="1" xr:uid="{19D10A99-8709-4C92-9B39-B1151CFE6885}"/>
    <cellStyle name="40% - Accent5 4 2 4 2" xfId="8271" hidden="1" xr:uid="{C1ED5B06-72D1-498A-A633-246B4F5F9D58}"/>
    <cellStyle name="40% - Accent5 4 3 3 2" xfId="448" hidden="1" xr:uid="{6D9C9107-CA95-4131-B7BC-98E43F3EBD13}"/>
    <cellStyle name="40% - Accent5 4 3 3 2" xfId="563" hidden="1" xr:uid="{BCE7140C-50BA-4B3C-B0E8-DDF0463D187F}"/>
    <cellStyle name="40% - Accent5 4 3 3 2" xfId="1286" hidden="1" xr:uid="{BF7A3E11-8096-4271-9056-94D8D2EB96E6}"/>
    <cellStyle name="40% - Accent5 4 3 3 2" xfId="1459" hidden="1" xr:uid="{88EAFFC7-E46C-470D-8B79-ABF51E53F641}"/>
    <cellStyle name="40% - Accent5 4 3 3 2" xfId="1852" hidden="1" xr:uid="{E830F8F1-B64E-48FE-BBA1-3E87DC79C085}"/>
    <cellStyle name="40% - Accent5 4 3 3 2" xfId="2000" hidden="1" xr:uid="{1E2689D4-3790-429A-BAC7-E9E3069C5222}"/>
    <cellStyle name="40% - Accent5 4 3 3 2" xfId="2338" hidden="1" xr:uid="{DB55CEC5-E201-4DC2-BCE4-92AB07177114}"/>
    <cellStyle name="40% - Accent5 4 3 3 2" xfId="2675" hidden="1" xr:uid="{B199A13F-B57A-40D0-B291-651C5043DF96}"/>
    <cellStyle name="40% - Accent5 4 3 3 2" xfId="3251" hidden="1" xr:uid="{93D6C7F2-83C5-4814-AFF5-A6D35B8C58A8}"/>
    <cellStyle name="40% - Accent5 4 3 3 2" xfId="3366" hidden="1" xr:uid="{59B2AAF2-1DB7-4B98-AA16-736D17A24F8E}"/>
    <cellStyle name="40% - Accent5 4 3 3 2" xfId="4089" hidden="1" xr:uid="{B33CBCE8-4014-4714-9E97-097064714CB6}"/>
    <cellStyle name="40% - Accent5 4 3 3 2" xfId="4262" hidden="1" xr:uid="{3CA63DAB-9732-49F9-9648-69495B2F0660}"/>
    <cellStyle name="40% - Accent5 4 3 3 2" xfId="4655" hidden="1" xr:uid="{9590B971-9C35-473D-A235-07B0D56B6447}"/>
    <cellStyle name="40% - Accent5 4 3 3 2" xfId="4803" hidden="1" xr:uid="{A563D89C-51B5-435E-BF6E-EC1052701720}"/>
    <cellStyle name="40% - Accent5 4 3 3 2" xfId="5141" hidden="1" xr:uid="{095AD665-AEA4-4364-B601-C820B0CCCD48}"/>
    <cellStyle name="40% - Accent5 4 3 3 2" xfId="5478" hidden="1" xr:uid="{D1D4D779-9A33-4027-A686-287D8D9EE507}"/>
    <cellStyle name="40% - Accent5 4 3 3 2" xfId="6043" hidden="1" xr:uid="{1BC5DAEF-2EAA-4500-83DE-10F4FA6905A8}"/>
    <cellStyle name="40% - Accent5 4 3 3 2" xfId="6158" hidden="1" xr:uid="{BDDFD37C-C3D6-4C8C-B122-F4E03E86ED94}"/>
    <cellStyle name="40% - Accent5 4 3 3 2" xfId="6881" hidden="1" xr:uid="{738A16F6-385C-476F-AFE9-44729DD4F5BC}"/>
    <cellStyle name="40% - Accent5 4 3 3 2" xfId="7054" hidden="1" xr:uid="{5431DD85-721A-4574-BA5A-1AC7A9BAB56F}"/>
    <cellStyle name="40% - Accent5 4 3 3 2" xfId="7447" hidden="1" xr:uid="{A6A3BF9C-D7A3-4163-BFF4-16B77EB4FBB8}"/>
    <cellStyle name="40% - Accent5 4 3 3 2" xfId="7595" hidden="1" xr:uid="{84B632C0-87ED-4E0D-80E1-F37F4339639E}"/>
    <cellStyle name="40% - Accent5 4 3 3 2" xfId="7933" hidden="1" xr:uid="{FD75671F-A441-42D0-8BDB-0976A7216EE0}"/>
    <cellStyle name="40% - Accent5 4 3 3 2" xfId="8270" hidden="1" xr:uid="{8A96A2BA-026E-42EF-8C13-2B45E99E3933}"/>
    <cellStyle name="40% - Accent5 5 2" xfId="405" hidden="1" xr:uid="{C1D959FB-5824-42C4-B7D3-704F26E638D6}"/>
    <cellStyle name="40% - Accent5 5 2" xfId="520" hidden="1" xr:uid="{6CA74234-2BF0-4E6C-9017-E3BE58C54FB2}"/>
    <cellStyle name="40% - Accent5 5 2" xfId="1243" hidden="1" xr:uid="{8E802B0A-9CC4-4B33-A72C-F1FE3A9CE5C1}"/>
    <cellStyle name="40% - Accent5 5 2" xfId="1416" hidden="1" xr:uid="{0F9E5F4A-9935-4394-B8EA-BCDA27B70B48}"/>
    <cellStyle name="40% - Accent5 5 2" xfId="1809" hidden="1" xr:uid="{902C23A4-0130-4733-9CE3-BB8A3CEA9F25}"/>
    <cellStyle name="40% - Accent5 5 2" xfId="1957" hidden="1" xr:uid="{037E2C48-16EC-4095-824A-AAAEE4C344B7}"/>
    <cellStyle name="40% - Accent5 5 2" xfId="2295" hidden="1" xr:uid="{6E71ACB5-D328-4CDB-B677-CE16271F1820}"/>
    <cellStyle name="40% - Accent5 5 2" xfId="2632" hidden="1" xr:uid="{0A83750F-D23A-4FBD-BC31-0B2E704BF40C}"/>
    <cellStyle name="40% - Accent5 5 2" xfId="3208" hidden="1" xr:uid="{74BB2C75-C542-44B5-A7F5-D7494BDC7031}"/>
    <cellStyle name="40% - Accent5 5 2" xfId="3323" hidden="1" xr:uid="{6CE9DA11-3681-47CC-9758-6851A59A8661}"/>
    <cellStyle name="40% - Accent5 5 2" xfId="4046" hidden="1" xr:uid="{6CD576E2-A18F-4139-8122-DDCFF6DCB632}"/>
    <cellStyle name="40% - Accent5 5 2" xfId="4219" hidden="1" xr:uid="{F3900BA6-F76E-468D-9F78-BF0D3AA84F0D}"/>
    <cellStyle name="40% - Accent5 5 2" xfId="4612" hidden="1" xr:uid="{123A9E6A-576F-4278-9FA1-E00EC254443B}"/>
    <cellStyle name="40% - Accent5 5 2" xfId="4760" hidden="1" xr:uid="{C3F4E8DA-DA0F-4185-9983-50F095C94980}"/>
    <cellStyle name="40% - Accent5 5 2" xfId="5098" hidden="1" xr:uid="{EE0D9C54-801A-411A-A451-D42A77BEF0A3}"/>
    <cellStyle name="40% - Accent5 5 2" xfId="5435" hidden="1" xr:uid="{02ACE272-0582-4685-8F90-030B73C85C4E}"/>
    <cellStyle name="40% - Accent5 5 2" xfId="6000" hidden="1" xr:uid="{2343499B-3708-4AA7-8332-3A1E2A305844}"/>
    <cellStyle name="40% - Accent5 5 2" xfId="6115" hidden="1" xr:uid="{7EB13E85-E3D2-4B75-B46D-E4458B1476E0}"/>
    <cellStyle name="40% - Accent5 5 2" xfId="6838" hidden="1" xr:uid="{E10B18EF-1488-44F4-9D38-B6138E673A72}"/>
    <cellStyle name="40% - Accent5 5 2" xfId="7011" hidden="1" xr:uid="{03AA56BB-FBA9-4F91-8D38-DC45981AE6B1}"/>
    <cellStyle name="40% - Accent5 5 2" xfId="7404" hidden="1" xr:uid="{8133E952-ECFF-42DE-AFDF-E162A44CE179}"/>
    <cellStyle name="40% - Accent5 5 2" xfId="7552" hidden="1" xr:uid="{29F67BF2-4692-4AF9-A063-277ECFF011F9}"/>
    <cellStyle name="40% - Accent5 5 2" xfId="7890" hidden="1" xr:uid="{1AF59299-C4F7-4AF6-A51F-51AF27301C8E}"/>
    <cellStyle name="40% - Accent5 5 2" xfId="8227" hidden="1" xr:uid="{6E993F31-15B9-41A4-897F-9C06F06560E6}"/>
    <cellStyle name="40% - Accent5 7" xfId="82" hidden="1" xr:uid="{DC884C0F-3E87-4F08-9A88-62AA1A0EF50E}"/>
    <cellStyle name="40% - Accent5 7" xfId="153" hidden="1" xr:uid="{FC795ED2-8BDB-4EC0-B283-E1D30E914126}"/>
    <cellStyle name="40% - Accent5 7" xfId="231" hidden="1" xr:uid="{5871B735-C5CC-4EB7-9BF1-799523B4C16B}"/>
    <cellStyle name="40% - Accent5 7" xfId="309" hidden="1" xr:uid="{435DA293-6873-4E93-9677-9D79DD05DF61}"/>
    <cellStyle name="40% - Accent5 7" xfId="891" hidden="1" xr:uid="{33CCBCBA-2779-47B7-95BC-39A6344943C6}"/>
    <cellStyle name="40% - Accent5 7" xfId="970" hidden="1" xr:uid="{113D6003-07C1-4F2B-A3AA-FC78BE0917A6}"/>
    <cellStyle name="40% - Accent5 7" xfId="1048" hidden="1" xr:uid="{205A23F0-52D5-49F7-BC43-30F152809426}"/>
    <cellStyle name="40% - Accent5 7" xfId="644" hidden="1" xr:uid="{DF6A86CA-E92B-4957-897A-583B5F73FEC6}"/>
    <cellStyle name="40% - Accent5 7" xfId="1325" hidden="1" xr:uid="{DA5FE6BC-F33F-43C7-9C76-D2FAA179976D}"/>
    <cellStyle name="40% - Accent5 7" xfId="610" hidden="1" xr:uid="{5DCAA072-4E56-4DA8-8F5A-360B3C08CB38}"/>
    <cellStyle name="40% - Accent5 7" xfId="659" hidden="1" xr:uid="{DB4CFDCD-8663-40B4-8B09-97DE163EEC77}"/>
    <cellStyle name="40% - Accent5 7" xfId="1565" hidden="1" xr:uid="{582D3355-4126-40B2-8945-7BE509698BC5}"/>
    <cellStyle name="40% - Accent5 7" xfId="1643" hidden="1" xr:uid="{ED4C1361-0BCA-49DE-AD6E-7BFDED458E01}"/>
    <cellStyle name="40% - Accent5 7" xfId="634" hidden="1" xr:uid="{15937C71-D7A6-4C1A-B2E3-386B37CC4BD9}"/>
    <cellStyle name="40% - Accent5 7" xfId="1889" hidden="1" xr:uid="{5495B218-3285-46D5-9986-E03AAD88BD19}"/>
    <cellStyle name="40% - Accent5 7" xfId="825" hidden="1" xr:uid="{F8F858B8-EE86-4785-BD05-EA95AB6F8831}"/>
    <cellStyle name="40% - Accent5 7" xfId="1327" hidden="1" xr:uid="{68E34A6E-677D-4EFA-9478-6E0CED8A0C9E}"/>
    <cellStyle name="40% - Accent5 7" xfId="2097" hidden="1" xr:uid="{3F99C7C9-4CF0-4B1B-B198-0F3407916DC4}"/>
    <cellStyle name="40% - Accent5 7" xfId="2175" hidden="1" xr:uid="{DF6502EE-7F70-4DF2-91DD-21E2A60A20B1}"/>
    <cellStyle name="40% - Accent5 7" xfId="1495" hidden="1" xr:uid="{D5A9054F-43EC-416B-97CE-14E63A35DAD1}"/>
    <cellStyle name="40% - Accent5 7" xfId="2434" hidden="1" xr:uid="{DCEDFBAC-7589-4027-9C59-42CE84CA5F8A}"/>
    <cellStyle name="40% - Accent5 7" xfId="2512" hidden="1" xr:uid="{4D41985F-10F7-4010-B77B-A4D1A516B86B}"/>
    <cellStyle name="40% - Accent5 7" xfId="1918" hidden="1" xr:uid="{C7B5F3DC-B398-44F8-BB3D-FF468B771EDA}"/>
    <cellStyle name="40% - Accent5 7" xfId="2771" hidden="1" xr:uid="{AE8F299A-1FE8-49CB-896A-2C25CAF666A1}"/>
    <cellStyle name="40% - Accent5 7" xfId="2885" hidden="1" xr:uid="{F7D82F35-BD25-41A2-9933-F3AF69807047}"/>
    <cellStyle name="40% - Accent5 7" xfId="2956" hidden="1" xr:uid="{6205E7C1-E27D-4735-9754-ED77F389DE26}"/>
    <cellStyle name="40% - Accent5 7" xfId="3034" hidden="1" xr:uid="{A0474F1C-9AF0-409E-A4A5-4B49210CE086}"/>
    <cellStyle name="40% - Accent5 7" xfId="3112" hidden="1" xr:uid="{932E7E66-E7ED-4AB1-98A2-3FDFAF3904E2}"/>
    <cellStyle name="40% - Accent5 7" xfId="3694" hidden="1" xr:uid="{39B81003-DAE9-484B-9460-949D6667252E}"/>
    <cellStyle name="40% - Accent5 7" xfId="3773" hidden="1" xr:uid="{AB1EA9DD-8159-4BBD-9BC3-209F5D485EF3}"/>
    <cellStyle name="40% - Accent5 7" xfId="3851" hidden="1" xr:uid="{2F75D2DE-C0EC-4C04-8178-37E8F21F5D47}"/>
    <cellStyle name="40% - Accent5 7" xfId="3447" hidden="1" xr:uid="{C275E2B1-791D-4148-9EF4-4780C21FAA32}"/>
    <cellStyle name="40% - Accent5 7" xfId="4128" hidden="1" xr:uid="{C84979F6-1905-4D59-AFF5-D7A6CDD50E98}"/>
    <cellStyle name="40% - Accent5 7" xfId="3413" hidden="1" xr:uid="{6573A489-17F8-4262-9151-33D368B91174}"/>
    <cellStyle name="40% - Accent5 7" xfId="3462" hidden="1" xr:uid="{9E28B5E2-5FB3-4531-887C-7618ACD8B1E8}"/>
    <cellStyle name="40% - Accent5 7" xfId="4368" hidden="1" xr:uid="{5FE18398-8F14-4DB3-8DD2-6BFA9102E048}"/>
    <cellStyle name="40% - Accent5 7" xfId="4446" hidden="1" xr:uid="{B10BAC69-0E15-4CD4-8601-58A4064FC560}"/>
    <cellStyle name="40% - Accent5 7" xfId="3437" hidden="1" xr:uid="{C4B0DB22-5261-4F99-AB1C-77E84287698E}"/>
    <cellStyle name="40% - Accent5 7" xfId="4692" hidden="1" xr:uid="{86396D61-5D23-475C-8C40-456E074C64DE}"/>
    <cellStyle name="40% - Accent5 7" xfId="3628" hidden="1" xr:uid="{18D5A97A-E523-44F0-A8B7-C6312D18708D}"/>
    <cellStyle name="40% - Accent5 7" xfId="4130" hidden="1" xr:uid="{7209AD26-F25A-48F5-B738-EDF638EBC816}"/>
    <cellStyle name="40% - Accent5 7" xfId="4900" hidden="1" xr:uid="{9FB7B952-C1BA-463E-B437-3E9D46C15174}"/>
    <cellStyle name="40% - Accent5 7" xfId="4978" hidden="1" xr:uid="{4E42A2CE-00BE-4C94-99A4-2FCD69148B9F}"/>
    <cellStyle name="40% - Accent5 7" xfId="4298" hidden="1" xr:uid="{AD2ECC0C-D069-46CC-B71E-E9B0318D8973}"/>
    <cellStyle name="40% - Accent5 7" xfId="5237" hidden="1" xr:uid="{9CBD8860-3003-479B-80D5-F553EA867B96}"/>
    <cellStyle name="40% - Accent5 7" xfId="5315" hidden="1" xr:uid="{958F5467-D197-4092-81BD-8441CD3D16CF}"/>
    <cellStyle name="40% - Accent5 7" xfId="4721" hidden="1" xr:uid="{47CB1EDC-C62B-4162-A173-21D0375BA735}"/>
    <cellStyle name="40% - Accent5 7" xfId="5574" hidden="1" xr:uid="{D2C16E03-7D29-40DF-8B06-C402F7427363}"/>
    <cellStyle name="40% - Accent5 7" xfId="5677" hidden="1" xr:uid="{A4146BCE-9514-4D3B-90DC-C54915E5C2A7}"/>
    <cellStyle name="40% - Accent5 7" xfId="5748" hidden="1" xr:uid="{0D88E78E-C8B6-4E03-A27E-C6580874CBBB}"/>
    <cellStyle name="40% - Accent5 7" xfId="5826" hidden="1" xr:uid="{93027772-0229-4537-944E-A37D09649812}"/>
    <cellStyle name="40% - Accent5 7" xfId="5904" hidden="1" xr:uid="{8819E604-0F90-4DEC-810D-C2EE8BC4CC30}"/>
    <cellStyle name="40% - Accent5 7" xfId="6486" hidden="1" xr:uid="{398E8A3D-65FD-4538-B735-8DFF8ECE2911}"/>
    <cellStyle name="40% - Accent5 7" xfId="6565" hidden="1" xr:uid="{7A03BBFC-7FC2-4BC3-AAC6-6D70976E67D0}"/>
    <cellStyle name="40% - Accent5 7" xfId="6643" hidden="1" xr:uid="{278DAA84-EF75-405A-BBAE-A0F9E6F663A3}"/>
    <cellStyle name="40% - Accent5 7" xfId="6239" hidden="1" xr:uid="{6D2E1559-C354-4925-B20C-A8067F39FF38}"/>
    <cellStyle name="40% - Accent5 7" xfId="6920" hidden="1" xr:uid="{D4D005FD-9688-47AE-A364-D9A2BFE93111}"/>
    <cellStyle name="40% - Accent5 7" xfId="6205" hidden="1" xr:uid="{9D6F4B89-40DB-449A-AD43-AE36C7D26A92}"/>
    <cellStyle name="40% - Accent5 7" xfId="6254" hidden="1" xr:uid="{C6307DAD-8003-44BD-AB23-447FD0696DED}"/>
    <cellStyle name="40% - Accent5 7" xfId="7160" hidden="1" xr:uid="{34F17191-6689-4A14-AAAC-618CFBE67B56}"/>
    <cellStyle name="40% - Accent5 7" xfId="7238" hidden="1" xr:uid="{B43ECDCD-1DA3-4FC0-8B96-287A08897EA7}"/>
    <cellStyle name="40% - Accent5 7" xfId="6229" hidden="1" xr:uid="{F4FD2C4D-2D51-458E-8F41-DB59C66AD276}"/>
    <cellStyle name="40% - Accent5 7" xfId="7484" hidden="1" xr:uid="{27B27E78-A5A3-4BD8-A530-E672831F709D}"/>
    <cellStyle name="40% - Accent5 7" xfId="6420" hidden="1" xr:uid="{E495BB27-12AF-4093-ADE9-A9E33EEDB7F2}"/>
    <cellStyle name="40% - Accent5 7" xfId="6922" hidden="1" xr:uid="{6A69BEAE-9556-45D8-9EC2-B3A771408C1C}"/>
    <cellStyle name="40% - Accent5 7" xfId="7692" hidden="1" xr:uid="{B6FDF9B6-596E-4B54-9A55-16DA02BD95AE}"/>
    <cellStyle name="40% - Accent5 7" xfId="7770" hidden="1" xr:uid="{22792F06-B2D2-4B41-ADCA-B70812783223}"/>
    <cellStyle name="40% - Accent5 7" xfId="7090" hidden="1" xr:uid="{9508AEA6-F3CC-4248-AE88-49682A24A162}"/>
    <cellStyle name="40% - Accent5 7" xfId="8029" hidden="1" xr:uid="{7117A5D1-D2E9-4026-9656-87AEA2A279E1}"/>
    <cellStyle name="40% - Accent5 7" xfId="8107" hidden="1" xr:uid="{E6D44E1A-877C-4673-801D-76783AF01209}"/>
    <cellStyle name="40% - Accent5 7" xfId="7513" hidden="1" xr:uid="{0327540E-0D1A-45DE-BC57-8216E4B0106B}"/>
    <cellStyle name="40% - Accent5 7" xfId="8366" hidden="1" xr:uid="{51B40682-8668-4C1B-8E73-A35AE13AB19C}"/>
    <cellStyle name="40% - Accent5 8" xfId="98" hidden="1" xr:uid="{11361993-9917-4032-AF1C-0801C2DC8125}"/>
    <cellStyle name="40% - Accent5 8" xfId="169" hidden="1" xr:uid="{E25BFC6E-1BBF-4065-B606-8B7C8AAFAB3E}"/>
    <cellStyle name="40% - Accent5 8" xfId="246" hidden="1" xr:uid="{4B4E1DA4-BA9A-423B-8893-149948F01A43}"/>
    <cellStyle name="40% - Accent5 8" xfId="324" hidden="1" xr:uid="{D171997F-8581-4A27-BB24-63F8278EEE58}"/>
    <cellStyle name="40% - Accent5 8" xfId="908" hidden="1" xr:uid="{5E1D40E1-3803-4A71-89AF-AADCBED61851}"/>
    <cellStyle name="40% - Accent5 8" xfId="985" hidden="1" xr:uid="{3B895F84-FA8B-495B-96DE-86DBDE23F379}"/>
    <cellStyle name="40% - Accent5 8" xfId="1064" hidden="1" xr:uid="{7F4ED77F-7EE2-4F8A-B09C-6A9D686CE2F5}"/>
    <cellStyle name="40% - Accent5 8" xfId="1135" hidden="1" xr:uid="{15EBB1BF-9037-4329-91E6-58888E7DD602}"/>
    <cellStyle name="40% - Accent5 8" xfId="1347" hidden="1" xr:uid="{47C6047D-F124-44C3-A921-733B8B22CB62}"/>
    <cellStyle name="40% - Accent5 8" xfId="810" hidden="1" xr:uid="{80428143-08DE-4C48-88E5-3F23DEAD2FBF}"/>
    <cellStyle name="40% - Accent5 8" xfId="1319" hidden="1" xr:uid="{F68229FE-531F-4F3B-AAA2-77CD33870958}"/>
    <cellStyle name="40% - Accent5 8" xfId="1580" hidden="1" xr:uid="{7BF10944-B359-4BF5-92FB-3A2E7B6557BC}"/>
    <cellStyle name="40% - Accent5 8" xfId="1658" hidden="1" xr:uid="{863556AB-C15F-4D89-8148-EB8C20D155B0}"/>
    <cellStyle name="40% - Accent5 8" xfId="1724" hidden="1" xr:uid="{E026481D-B92F-4165-AA70-89FF7BFD11F6}"/>
    <cellStyle name="40% - Accent5 8" xfId="1905" hidden="1" xr:uid="{1E8F7860-16A9-494C-A3D7-2D6B07451E04}"/>
    <cellStyle name="40% - Accent5 8" xfId="617" hidden="1" xr:uid="{7B73A3BC-F2F6-475B-8B6E-50A53A4EFA31}"/>
    <cellStyle name="40% - Accent5 8" xfId="1884" hidden="1" xr:uid="{94FE2EFE-84E3-4CDC-AB5C-358B78DFA601}"/>
    <cellStyle name="40% - Accent5 8" xfId="2112" hidden="1" xr:uid="{CDF89DC0-8FD7-4506-8663-F73D75A25402}"/>
    <cellStyle name="40% - Accent5 8" xfId="2190" hidden="1" xr:uid="{F445F648-C6C2-4D2C-83BB-905FF2720F2E}"/>
    <cellStyle name="40% - Accent5 8" xfId="2252" hidden="1" xr:uid="{2BBBB682-6020-4014-8BB7-80A453CC879D}"/>
    <cellStyle name="40% - Accent5 8" xfId="2449" hidden="1" xr:uid="{FA23A95D-54C6-4760-A22C-0C0EC66C935A}"/>
    <cellStyle name="40% - Accent5 8" xfId="2527" hidden="1" xr:uid="{DB76A4DB-AB17-48DC-B4C7-87C133FF81ED}"/>
    <cellStyle name="40% - Accent5 8" xfId="2589" hidden="1" xr:uid="{B595C30B-1EAC-4FF1-ACA5-68C9D9936463}"/>
    <cellStyle name="40% - Accent5 8" xfId="2786" hidden="1" xr:uid="{CA5E6CAD-D1F9-48F3-BB3D-39EABBE21985}"/>
    <cellStyle name="40% - Accent5 8" xfId="2901" hidden="1" xr:uid="{00CF8DDB-DBB2-4457-BC13-2A3EE44C4911}"/>
    <cellStyle name="40% - Accent5 8" xfId="2972" hidden="1" xr:uid="{8A19DD2A-A14F-4825-B3D3-6EF193165AB1}"/>
    <cellStyle name="40% - Accent5 8" xfId="3049" hidden="1" xr:uid="{E236E7ED-D584-4BD5-A842-382B022BF69F}"/>
    <cellStyle name="40% - Accent5 8" xfId="3127" hidden="1" xr:uid="{11979AE0-1BC0-478F-B340-E779AA140857}"/>
    <cellStyle name="40% - Accent5 8" xfId="3711" hidden="1" xr:uid="{25604F39-F41F-41BE-892A-9817573C37B1}"/>
    <cellStyle name="40% - Accent5 8" xfId="3788" hidden="1" xr:uid="{19EB241F-0652-46FD-8946-BEDCBD89AE82}"/>
    <cellStyle name="40% - Accent5 8" xfId="3867" hidden="1" xr:uid="{9577241F-4073-49E2-81A0-0644F8F6AF35}"/>
    <cellStyle name="40% - Accent5 8" xfId="3938" hidden="1" xr:uid="{4A4B8337-36D4-4583-A1E1-3A8542342519}"/>
    <cellStyle name="40% - Accent5 8" xfId="4150" hidden="1" xr:uid="{9B6F0ADE-0078-4448-9EFD-7D8BDE465EE5}"/>
    <cellStyle name="40% - Accent5 8" xfId="3613" hidden="1" xr:uid="{84667182-6E9A-44C2-A93F-C7ED71AA0C74}"/>
    <cellStyle name="40% - Accent5 8" xfId="4122" hidden="1" xr:uid="{716F54DD-046A-43C6-9E11-45052ECC85DB}"/>
    <cellStyle name="40% - Accent5 8" xfId="4383" hidden="1" xr:uid="{BD953C60-7B86-486B-A1D7-640E64EB673F}"/>
    <cellStyle name="40% - Accent5 8" xfId="4461" hidden="1" xr:uid="{9338A45E-D7C8-489E-880E-26C1ABD8981A}"/>
    <cellStyle name="40% - Accent5 8" xfId="4527" hidden="1" xr:uid="{830FF123-3E2C-4AC0-B842-180D2E3DBD2B}"/>
    <cellStyle name="40% - Accent5 8" xfId="4708" hidden="1" xr:uid="{9A5509CC-FC10-4EB5-A446-C84586D6BBEC}"/>
    <cellStyle name="40% - Accent5 8" xfId="3420" hidden="1" xr:uid="{CC4CCC53-B89A-41CA-8980-10E1F9957605}"/>
    <cellStyle name="40% - Accent5 8" xfId="4687" hidden="1" xr:uid="{BBCFCCD0-E4E5-4F82-BEFD-9E07787B75D3}"/>
    <cellStyle name="40% - Accent5 8" xfId="4915" hidden="1" xr:uid="{C28DF38C-0AF9-4CF6-974C-CFF2AB085389}"/>
    <cellStyle name="40% - Accent5 8" xfId="4993" hidden="1" xr:uid="{B13B5930-A7B4-4D70-8CC6-3F7ECE3725C4}"/>
    <cellStyle name="40% - Accent5 8" xfId="5055" hidden="1" xr:uid="{5DA3A0E1-844E-4BD5-9A2F-19FD01EC0C66}"/>
    <cellStyle name="40% - Accent5 8" xfId="5252" hidden="1" xr:uid="{8D4C9858-F9CE-41FA-9595-1DAAD80F191D}"/>
    <cellStyle name="40% - Accent5 8" xfId="5330" hidden="1" xr:uid="{06C95533-1743-49DC-A0FE-392A2AE3D4BA}"/>
    <cellStyle name="40% - Accent5 8" xfId="5392" hidden="1" xr:uid="{7A385046-5BCE-4192-8039-AD36934A6C3B}"/>
    <cellStyle name="40% - Accent5 8" xfId="5589" hidden="1" xr:uid="{36A98A36-F2FF-4CBC-98B6-F50EAF88960C}"/>
    <cellStyle name="40% - Accent5 8" xfId="5693" hidden="1" xr:uid="{11A71559-E1D9-4141-859A-98DC77126FCF}"/>
    <cellStyle name="40% - Accent5 8" xfId="5764" hidden="1" xr:uid="{D5D23DEE-96E0-4953-B430-7D8B79284694}"/>
    <cellStyle name="40% - Accent5 8" xfId="5841" hidden="1" xr:uid="{9972F3C9-F7C6-447A-AA36-C1366321FF4E}"/>
    <cellStyle name="40% - Accent5 8" xfId="5919" hidden="1" xr:uid="{02F73730-103B-476D-94C0-2932B67B90C2}"/>
    <cellStyle name="40% - Accent5 8" xfId="6503" hidden="1" xr:uid="{B32F70EE-D4B7-4281-A474-AFCA31547092}"/>
    <cellStyle name="40% - Accent5 8" xfId="6580" hidden="1" xr:uid="{D76A7C21-09EB-42ED-B7BF-BC78CB26911F}"/>
    <cellStyle name="40% - Accent5 8" xfId="6659" hidden="1" xr:uid="{7727C75B-3221-469A-AE12-E48681F551EC}"/>
    <cellStyle name="40% - Accent5 8" xfId="6730" hidden="1" xr:uid="{A85F32F7-3149-4F73-9269-34DC30993628}"/>
    <cellStyle name="40% - Accent5 8" xfId="6942" hidden="1" xr:uid="{478183FB-6777-4E6B-9A87-EC13691CA4D3}"/>
    <cellStyle name="40% - Accent5 8" xfId="6405" hidden="1" xr:uid="{DABBD29D-0FA2-4A4D-AE60-FB9939E43A7F}"/>
    <cellStyle name="40% - Accent5 8" xfId="6914" hidden="1" xr:uid="{5DBD5241-565C-41B8-850E-F154239619A8}"/>
    <cellStyle name="40% - Accent5 8" xfId="7175" hidden="1" xr:uid="{3836DA0D-F625-4AC2-8B07-134563B0B7F1}"/>
    <cellStyle name="40% - Accent5 8" xfId="7253" hidden="1" xr:uid="{65441E42-9D79-4655-88F4-8994F3090531}"/>
    <cellStyle name="40% - Accent5 8" xfId="7319" hidden="1" xr:uid="{7851816B-54B3-4A0D-B8EF-1D5CD9FF68CD}"/>
    <cellStyle name="40% - Accent5 8" xfId="7500" hidden="1" xr:uid="{7FF9C0BB-F2BE-4C00-B012-83482CF38C48}"/>
    <cellStyle name="40% - Accent5 8" xfId="6212" hidden="1" xr:uid="{4A08CD67-D154-4497-8B1B-0FDA60657820}"/>
    <cellStyle name="40% - Accent5 8" xfId="7479" hidden="1" xr:uid="{EEF205DF-9BBA-485B-834B-F095DBD79A3D}"/>
    <cellStyle name="40% - Accent5 8" xfId="7707" hidden="1" xr:uid="{1A11A9C3-2C18-461B-9E6C-43AF7CC7A168}"/>
    <cellStyle name="40% - Accent5 8" xfId="7785" hidden="1" xr:uid="{A7428315-384F-4EF6-AFC7-E9258AC8159B}"/>
    <cellStyle name="40% - Accent5 8" xfId="7847" hidden="1" xr:uid="{7F58BD14-5DF5-444C-8E54-DD6F50EAEC89}"/>
    <cellStyle name="40% - Accent5 8" xfId="8044" hidden="1" xr:uid="{FB4CCB10-8E3B-4E2C-8A98-FDA8EC20C2BB}"/>
    <cellStyle name="40% - Accent5 8" xfId="8122" hidden="1" xr:uid="{F7BC1E6C-199A-4379-8B67-BED68D5AD0CE}"/>
    <cellStyle name="40% - Accent5 8" xfId="8184" hidden="1" xr:uid="{9FF29243-EDE5-4453-B138-EA46CFE38EAD}"/>
    <cellStyle name="40% - Accent5 8" xfId="8381" hidden="1" xr:uid="{9E604878-4010-4829-8196-ADECF4AA2631}"/>
    <cellStyle name="40% - Accent5 9" xfId="111" hidden="1" xr:uid="{33ABAB19-5A40-43DE-9583-B36653D90D22}"/>
    <cellStyle name="40% - Accent5 9" xfId="185" hidden="1" xr:uid="{826AE5A8-9589-41D6-8C83-8DC73DFD338B}"/>
    <cellStyle name="40% - Accent5 9" xfId="261" hidden="1" xr:uid="{4F619DF3-1633-4FCB-9122-1DBB3B99BB62}"/>
    <cellStyle name="40% - Accent5 9" xfId="339" hidden="1" xr:uid="{61C1F555-161F-4C63-A386-42F9D98490FA}"/>
    <cellStyle name="40% - Accent5 9" xfId="924" hidden="1" xr:uid="{2C10A40B-37D8-4A6D-BB58-38EC9929273F}"/>
    <cellStyle name="40% - Accent5 9" xfId="1000" hidden="1" xr:uid="{FC79F528-A92E-4564-AEC5-EF225AA3DF7A}"/>
    <cellStyle name="40% - Accent5 9" xfId="1079" hidden="1" xr:uid="{BFA27FB7-4CFF-44B7-A4B9-5BFD7ADBAC64}"/>
    <cellStyle name="40% - Accent5 9" xfId="1326" hidden="1" xr:uid="{25E986CD-213B-41DF-BC35-8B9E9153B0C0}"/>
    <cellStyle name="40% - Accent5 9" xfId="852" hidden="1" xr:uid="{F9D6B0EA-86CD-4708-BF44-5BE8F23C75F8}"/>
    <cellStyle name="40% - Accent5 9" xfId="817" hidden="1" xr:uid="{02B14813-697D-47F7-AF99-8024AD8A4913}"/>
    <cellStyle name="40% - Accent5 9" xfId="1519" hidden="1" xr:uid="{06BAC15A-ECD0-4AF1-A466-0E4A35CD4A03}"/>
    <cellStyle name="40% - Accent5 9" xfId="1595" hidden="1" xr:uid="{FDEAA055-8F10-46A9-AE07-64AEF20EDB9B}"/>
    <cellStyle name="40% - Accent5 9" xfId="1673" hidden="1" xr:uid="{87FDAA1D-A042-4C53-8732-C7FFC7B0C8C4}"/>
    <cellStyle name="40% - Accent5 9" xfId="1890" hidden="1" xr:uid="{04273057-D976-4129-BC3F-9B507CAAA2AE}"/>
    <cellStyle name="40% - Accent5 9" xfId="621" hidden="1" xr:uid="{B9CF231A-013F-4FC5-8C11-014D693A8E73}"/>
    <cellStyle name="40% - Accent5 9" xfId="646" hidden="1" xr:uid="{19362781-E6B0-4621-80CA-769530B210A4}"/>
    <cellStyle name="40% - Accent5 9" xfId="2051" hidden="1" xr:uid="{F619F70A-C5DF-4BEE-A5CF-CE57A147BD65}"/>
    <cellStyle name="40% - Accent5 9" xfId="2127" hidden="1" xr:uid="{CE2F4731-D60C-49DC-B888-787B39A29CFD}"/>
    <cellStyle name="40% - Accent5 9" xfId="2205" hidden="1" xr:uid="{BCDD47AE-53F9-4CB8-93A9-AD5EEDE049CD}"/>
    <cellStyle name="40% - Accent5 9" xfId="2388" hidden="1" xr:uid="{44EB64FF-EA03-40E1-9381-830FB3E82D03}"/>
    <cellStyle name="40% - Accent5 9" xfId="2464" hidden="1" xr:uid="{6352BA9A-EBA5-480C-BE80-55E1A092AEDD}"/>
    <cellStyle name="40% - Accent5 9" xfId="2542" hidden="1" xr:uid="{666396C4-61BD-455D-A737-B9F92F746994}"/>
    <cellStyle name="40% - Accent5 9" xfId="2725" hidden="1" xr:uid="{E0A6CC19-88D7-4B9B-9B6C-6AFF8DB059C1}"/>
    <cellStyle name="40% - Accent5 9" xfId="2801" hidden="1" xr:uid="{B2B855BD-41E6-489C-8C56-9B109430493A}"/>
    <cellStyle name="40% - Accent5 9" xfId="2914" hidden="1" xr:uid="{6D98A874-8ED6-4164-A21C-B7ECDCFB882B}"/>
    <cellStyle name="40% - Accent5 9" xfId="2988" hidden="1" xr:uid="{4393824F-6BE8-4E9E-9E7D-CA12651D7014}"/>
    <cellStyle name="40% - Accent5 9" xfId="3064" hidden="1" xr:uid="{0BCEF0A7-56E7-4E37-86A4-52BAC68407C1}"/>
    <cellStyle name="40% - Accent5 9" xfId="3142" hidden="1" xr:uid="{25985DC7-AD60-4881-B9E9-0B8E352D9A88}"/>
    <cellStyle name="40% - Accent5 9" xfId="3727" hidden="1" xr:uid="{745E54B7-0360-4BD8-B578-7B5BD036181F}"/>
    <cellStyle name="40% - Accent5 9" xfId="3803" hidden="1" xr:uid="{7B724212-D89F-410B-AECD-7D1F3D63A2CC}"/>
    <cellStyle name="40% - Accent5 9" xfId="3882" hidden="1" xr:uid="{02E84706-26EC-48B6-895B-26611D1A7185}"/>
    <cellStyle name="40% - Accent5 9" xfId="4129" hidden="1" xr:uid="{BBFE7887-DE71-4F3B-A687-8138A48F04C5}"/>
    <cellStyle name="40% - Accent5 9" xfId="3655" hidden="1" xr:uid="{90A716A8-445F-43CB-9291-1459977EBEC6}"/>
    <cellStyle name="40% - Accent5 9" xfId="3620" hidden="1" xr:uid="{7C916CDB-1AD5-4CE2-A39C-BEF2A50211A5}"/>
    <cellStyle name="40% - Accent5 9" xfId="4322" hidden="1" xr:uid="{4D609ACF-3212-4A90-B040-E455FF41898C}"/>
    <cellStyle name="40% - Accent5 9" xfId="4398" hidden="1" xr:uid="{A69738AD-642F-44C1-8CAF-F645A1796B8D}"/>
    <cellStyle name="40% - Accent5 9" xfId="4476" hidden="1" xr:uid="{FFE8B9BE-55F1-46B2-9B44-E61CC0B3AA67}"/>
    <cellStyle name="40% - Accent5 9" xfId="4693" hidden="1" xr:uid="{4EFB5260-E68A-47F1-B1AA-E8E502BB0243}"/>
    <cellStyle name="40% - Accent5 9" xfId="3424" hidden="1" xr:uid="{C2AA668E-6CBF-469C-8C17-C778615B312F}"/>
    <cellStyle name="40% - Accent5 9" xfId="3449" hidden="1" xr:uid="{E9EBDD03-C12F-4E6B-96F1-84833BCE2627}"/>
    <cellStyle name="40% - Accent5 9" xfId="4854" hidden="1" xr:uid="{44C60269-83D4-4706-81D9-AD0A342CA075}"/>
    <cellStyle name="40% - Accent5 9" xfId="4930" hidden="1" xr:uid="{6F18AB0D-C473-471A-BE65-A63E721BC0B4}"/>
    <cellStyle name="40% - Accent5 9" xfId="5008" hidden="1" xr:uid="{8BB98BD0-7366-41FA-8969-CA1D2B99984A}"/>
    <cellStyle name="40% - Accent5 9" xfId="5191" hidden="1" xr:uid="{82EFFAA9-7DC3-4A0C-A1A2-726E81231B48}"/>
    <cellStyle name="40% - Accent5 9" xfId="5267" hidden="1" xr:uid="{C0D6943E-50DF-4C1B-8C93-30A6273E8302}"/>
    <cellStyle name="40% - Accent5 9" xfId="5345" hidden="1" xr:uid="{367399D2-3C8B-44E4-9371-69F5DAC7CD72}"/>
    <cellStyle name="40% - Accent5 9" xfId="5528" hidden="1" xr:uid="{7AE78AEF-3D15-4C36-9ED4-677837DB13F2}"/>
    <cellStyle name="40% - Accent5 9" xfId="5604" hidden="1" xr:uid="{1CD1A353-2C51-4E7E-80E0-78E39EAEC21D}"/>
    <cellStyle name="40% - Accent5 9" xfId="5706" hidden="1" xr:uid="{B2657EAC-39DB-48F4-B369-671CDA2EA9E4}"/>
    <cellStyle name="40% - Accent5 9" xfId="5780" hidden="1" xr:uid="{B53F4134-3D30-46A0-BBDC-E73A391DCC3A}"/>
    <cellStyle name="40% - Accent5 9" xfId="5856" hidden="1" xr:uid="{5BD877CE-0BAE-4CCA-91BB-EEDF0C889846}"/>
    <cellStyle name="40% - Accent5 9" xfId="5934" hidden="1" xr:uid="{6E039A4F-ACB3-42A9-B64F-59FE17FD216E}"/>
    <cellStyle name="40% - Accent5 9" xfId="6519" hidden="1" xr:uid="{C4EE5839-0F59-483E-A859-966CFF39E91B}"/>
    <cellStyle name="40% - Accent5 9" xfId="6595" hidden="1" xr:uid="{DBBA2641-425A-473D-AC67-566998B9A4EE}"/>
    <cellStyle name="40% - Accent5 9" xfId="6674" hidden="1" xr:uid="{490D03E0-DB80-454A-B571-4BB648B824C2}"/>
    <cellStyle name="40% - Accent5 9" xfId="6921" hidden="1" xr:uid="{CC42F019-A838-457B-8DAE-58423C002288}"/>
    <cellStyle name="40% - Accent5 9" xfId="6447" hidden="1" xr:uid="{81BEABD7-8120-4B85-B34B-BC50B26FD9C1}"/>
    <cellStyle name="40% - Accent5 9" xfId="6412" hidden="1" xr:uid="{FD0BFFFC-A3BF-4358-A2EA-536D600D32E0}"/>
    <cellStyle name="40% - Accent5 9" xfId="7114" hidden="1" xr:uid="{E5BFEEC7-C169-4E47-83DD-686266BB6D3B}"/>
    <cellStyle name="40% - Accent5 9" xfId="7190" hidden="1" xr:uid="{AFB0B8F4-0FB3-4CEF-A14F-ECA47F43E0FA}"/>
    <cellStyle name="40% - Accent5 9" xfId="7268" hidden="1" xr:uid="{DFF52409-B2D8-42D9-8396-07D38E5343EC}"/>
    <cellStyle name="40% - Accent5 9" xfId="7485" hidden="1" xr:uid="{3E93973A-7926-450C-97AB-97F25B812929}"/>
    <cellStyle name="40% - Accent5 9" xfId="6216" hidden="1" xr:uid="{1827CFEB-AB7A-458E-BFBA-861BA1B895DA}"/>
    <cellStyle name="40% - Accent5 9" xfId="6241" hidden="1" xr:uid="{504A2502-54DB-4DB5-9FB7-06C26759CED7}"/>
    <cellStyle name="40% - Accent5 9" xfId="7646" hidden="1" xr:uid="{E85136CB-F164-4060-9E61-DD4E7312433C}"/>
    <cellStyle name="40% - Accent5 9" xfId="7722" hidden="1" xr:uid="{880F92F1-F790-4A30-8E78-0B17B246E294}"/>
    <cellStyle name="40% - Accent5 9" xfId="7800" hidden="1" xr:uid="{211B37DA-9DD0-4F12-9029-D47785576B03}"/>
    <cellStyle name="40% - Accent5 9" xfId="7983" hidden="1" xr:uid="{21CF3D3A-9F6D-4DC9-9F94-F9AF99B965F2}"/>
    <cellStyle name="40% - Accent5 9" xfId="8059" hidden="1" xr:uid="{D684DB17-CD6C-4880-B4AE-0D9E9CE9843D}"/>
    <cellStyle name="40% - Accent5 9" xfId="8137" hidden="1" xr:uid="{3311AED3-913C-4DC5-9203-A0681B7A9A7D}"/>
    <cellStyle name="40% - Accent5 9" xfId="8320" hidden="1" xr:uid="{2F87A9F5-1F3B-4A1B-B83F-05B84FF574DA}"/>
    <cellStyle name="40% - Accent5 9" xfId="8396" hidden="1" xr:uid="{C2090073-B67E-477A-9D4F-BEB5F326C995}"/>
    <cellStyle name="40% - Accent6" xfId="45" builtinId="51" hidden="1"/>
    <cellStyle name="40% - Accent6 10" xfId="126" hidden="1" xr:uid="{8C417B66-A2DA-4B81-8C90-5C741032B0B2}"/>
    <cellStyle name="40% - Accent6 10" xfId="200" hidden="1" xr:uid="{C5C83760-D333-428F-ACFE-531B0E416927}"/>
    <cellStyle name="40% - Accent6 10" xfId="276" hidden="1" xr:uid="{2E98A1D8-309C-443A-ACE7-C4134BEF6008}"/>
    <cellStyle name="40% - Accent6 10" xfId="354" hidden="1" xr:uid="{E60D39D8-3860-4157-A17F-537BDEA3DAD1}"/>
    <cellStyle name="40% - Accent6 10" xfId="939" hidden="1" xr:uid="{66E3755A-2524-4347-A8A8-9B7B283AFAD1}"/>
    <cellStyle name="40% - Accent6 10" xfId="1015" hidden="1" xr:uid="{EFDDADBE-EB09-462E-9B1E-0090C3ED8BBA}"/>
    <cellStyle name="40% - Accent6 10" xfId="1094" hidden="1" xr:uid="{A6C53E5F-7853-4FB2-AE4F-77154F0280AD}"/>
    <cellStyle name="40% - Accent6 10" xfId="1349" hidden="1" xr:uid="{E1EDB6CE-B0A9-44D1-8BC3-D72EE0F34ADC}"/>
    <cellStyle name="40% - Accent6 10" xfId="628" hidden="1" xr:uid="{009E05DC-0DD7-4F60-A4DB-56F72793A3DB}"/>
    <cellStyle name="40% - Accent6 10" xfId="827" hidden="1" xr:uid="{6589240E-A030-40D6-981D-4E65DF3D4F8C}"/>
    <cellStyle name="40% - Accent6 10" xfId="1534" hidden="1" xr:uid="{1D09D6F5-6389-4308-BA8F-BE8ACAD1F056}"/>
    <cellStyle name="40% - Accent6 10" xfId="1610" hidden="1" xr:uid="{7C527835-E936-4F82-B527-167E8DC086A1}"/>
    <cellStyle name="40% - Accent6 10" xfId="1688" hidden="1" xr:uid="{E34F23EF-158C-4D79-BFA0-991C0290BC7A}"/>
    <cellStyle name="40% - Accent6 10" xfId="1907" hidden="1" xr:uid="{02F6096B-0017-4D76-A98C-EA4968EB89FB}"/>
    <cellStyle name="40% - Accent6 10" xfId="1186" hidden="1" xr:uid="{A67D92B4-56DC-4B68-8083-675994367FAD}"/>
    <cellStyle name="40% - Accent6 10" xfId="1386" hidden="1" xr:uid="{B3098396-BE30-46A5-A4C2-D2D1DF3A89C3}"/>
    <cellStyle name="40% - Accent6 10" xfId="2066" hidden="1" xr:uid="{EE615853-6807-4C8F-9B2B-B389DFDE4767}"/>
    <cellStyle name="40% - Accent6 10" xfId="2142" hidden="1" xr:uid="{F147CA2E-5428-4141-B7E5-B0CB2DA4478D}"/>
    <cellStyle name="40% - Accent6 10" xfId="2220" hidden="1" xr:uid="{30927853-F1D2-4909-9ACB-D4B7BC0B2DE8}"/>
    <cellStyle name="40% - Accent6 10" xfId="2403" hidden="1" xr:uid="{027CCAF8-130C-4C09-B7A0-B830B4141E2D}"/>
    <cellStyle name="40% - Accent6 10" xfId="2479" hidden="1" xr:uid="{14DB0422-DF07-41A3-8D97-C4BEBDEA5817}"/>
    <cellStyle name="40% - Accent6 10" xfId="2557" hidden="1" xr:uid="{7179C2BB-049B-4674-9EF5-D34A56333707}"/>
    <cellStyle name="40% - Accent6 10" xfId="2740" hidden="1" xr:uid="{ED98AE1B-4521-4BD1-A937-3E3A13E25904}"/>
    <cellStyle name="40% - Accent6 10" xfId="2816" hidden="1" xr:uid="{BFCFFABC-AE1C-456C-8874-5597184ECFC6}"/>
    <cellStyle name="40% - Accent6 10" xfId="2929" hidden="1" xr:uid="{60C7183B-CA57-462A-9DCF-DFA2F681BAB9}"/>
    <cellStyle name="40% - Accent6 10" xfId="3003" hidden="1" xr:uid="{5A7BC9FC-6548-4B0E-B55B-C4FF9715D5DE}"/>
    <cellStyle name="40% - Accent6 10" xfId="3079" hidden="1" xr:uid="{C750ABBE-770F-43D5-BDAC-91AB21F73987}"/>
    <cellStyle name="40% - Accent6 10" xfId="3157" hidden="1" xr:uid="{724EFFD0-55BE-42CD-A0DC-F396ED4815E8}"/>
    <cellStyle name="40% - Accent6 10" xfId="3742" hidden="1" xr:uid="{FCE79D4E-6373-403A-93D6-A143895965B7}"/>
    <cellStyle name="40% - Accent6 10" xfId="3818" hidden="1" xr:uid="{8A36663F-A136-44C1-8404-B96725307094}"/>
    <cellStyle name="40% - Accent6 10" xfId="3897" hidden="1" xr:uid="{4FAD9418-93B6-45EC-B208-5A948D2819CF}"/>
    <cellStyle name="40% - Accent6 10" xfId="4152" hidden="1" xr:uid="{4F016B11-24F0-4E57-841F-A879AB150EB9}"/>
    <cellStyle name="40% - Accent6 10" xfId="3431" hidden="1" xr:uid="{57976DB2-4B84-4870-B963-416D6EB0A2AE}"/>
    <cellStyle name="40% - Accent6 10" xfId="3630" hidden="1" xr:uid="{7B199919-8B6F-44C0-9CD3-5BFB5432E3DB}"/>
    <cellStyle name="40% - Accent6 10" xfId="4337" hidden="1" xr:uid="{93F8B497-8837-434D-A9E9-2DB8197B9BFC}"/>
    <cellStyle name="40% - Accent6 10" xfId="4413" hidden="1" xr:uid="{EBDFD439-90FB-431F-9776-4125D0DFD9D9}"/>
    <cellStyle name="40% - Accent6 10" xfId="4491" hidden="1" xr:uid="{B2A21DB2-84CF-437E-9B50-3DE5B3C7BCE9}"/>
    <cellStyle name="40% - Accent6 10" xfId="4710" hidden="1" xr:uid="{C4F1D847-9C12-42ED-8DE0-B587D755AD4A}"/>
    <cellStyle name="40% - Accent6 10" xfId="3989" hidden="1" xr:uid="{3C75E56A-DD31-45EA-A8D9-29D7352E76FD}"/>
    <cellStyle name="40% - Accent6 10" xfId="4189" hidden="1" xr:uid="{0DAF5DA5-6594-47E3-8B54-08A08BC019AD}"/>
    <cellStyle name="40% - Accent6 10" xfId="4869" hidden="1" xr:uid="{527452F9-66BE-45D0-9229-A94FE769B7BD}"/>
    <cellStyle name="40% - Accent6 10" xfId="4945" hidden="1" xr:uid="{AD175CCD-3774-4CA1-9D3C-1B7D38978146}"/>
    <cellStyle name="40% - Accent6 10" xfId="5023" hidden="1" xr:uid="{096F885C-2210-4B2D-AEDB-9788E0E9F244}"/>
    <cellStyle name="40% - Accent6 10" xfId="5206" hidden="1" xr:uid="{FDB4B34D-BA03-4E92-B4A7-5658210C4F14}"/>
    <cellStyle name="40% - Accent6 10" xfId="5282" hidden="1" xr:uid="{8C2A2D70-FA96-47B7-9007-1EC39AB86C4B}"/>
    <cellStyle name="40% - Accent6 10" xfId="5360" hidden="1" xr:uid="{6E4C4209-284D-4843-98E3-DC49D5B5CF18}"/>
    <cellStyle name="40% - Accent6 10" xfId="5543" hidden="1" xr:uid="{5DD782BE-5805-4B55-BE89-EA7BB0C25595}"/>
    <cellStyle name="40% - Accent6 10" xfId="5619" hidden="1" xr:uid="{3575CE35-4CB7-4813-8973-A965E131DB47}"/>
    <cellStyle name="40% - Accent6 10" xfId="5721" hidden="1" xr:uid="{992E7D1C-CC75-4CEF-84D4-96740BA5E6D1}"/>
    <cellStyle name="40% - Accent6 10" xfId="5795" hidden="1" xr:uid="{70429D33-F9C1-4E67-9158-98CDCF92384A}"/>
    <cellStyle name="40% - Accent6 10" xfId="5871" hidden="1" xr:uid="{B00E25AE-15C6-49EC-B42D-C1FBBBB96D84}"/>
    <cellStyle name="40% - Accent6 10" xfId="5949" hidden="1" xr:uid="{5337E589-1BFA-4FBE-AB64-7D1A6900469E}"/>
    <cellStyle name="40% - Accent6 10" xfId="6534" hidden="1" xr:uid="{B515EAF4-5B0C-4692-A7A4-6BFCD34365E0}"/>
    <cellStyle name="40% - Accent6 10" xfId="6610" hidden="1" xr:uid="{01912512-232B-47E6-A6FF-45CAAA34A882}"/>
    <cellStyle name="40% - Accent6 10" xfId="6689" hidden="1" xr:uid="{1864531E-B7FF-4CAE-8D09-C7CAF5159A13}"/>
    <cellStyle name="40% - Accent6 10" xfId="6944" hidden="1" xr:uid="{5B10324C-1406-4677-BCDE-E7C4200375FF}"/>
    <cellStyle name="40% - Accent6 10" xfId="6223" hidden="1" xr:uid="{BAC6EEDA-4985-4DC7-ABB0-68A4D343ED7B}"/>
    <cellStyle name="40% - Accent6 10" xfId="6422" hidden="1" xr:uid="{B5514C0F-196C-4BDF-B47E-C64D4B195B85}"/>
    <cellStyle name="40% - Accent6 10" xfId="7129" hidden="1" xr:uid="{B323BBDE-2351-452E-B305-420C3FCCCF44}"/>
    <cellStyle name="40% - Accent6 10" xfId="7205" hidden="1" xr:uid="{A583EF1D-92DD-4996-BC82-073D066C8DC5}"/>
    <cellStyle name="40% - Accent6 10" xfId="7283" hidden="1" xr:uid="{240AADBC-41D3-4F48-A215-E4FA3D1C9C40}"/>
    <cellStyle name="40% - Accent6 10" xfId="7502" hidden="1" xr:uid="{DD5A7D24-6FDD-42F5-B826-3FE60DDB37FA}"/>
    <cellStyle name="40% - Accent6 10" xfId="6781" hidden="1" xr:uid="{53426F5F-0B4F-4DC1-AD97-813D61A9AEB4}"/>
    <cellStyle name="40% - Accent6 10" xfId="6981" hidden="1" xr:uid="{247CE5A2-D50B-4E92-8254-26D57CF31D97}"/>
    <cellStyle name="40% - Accent6 10" xfId="7661" hidden="1" xr:uid="{6BC79768-8177-4992-9DEE-7643109EF758}"/>
    <cellStyle name="40% - Accent6 10" xfId="7737" hidden="1" xr:uid="{8F7C22CF-52E9-467F-B9DD-4CCEFD848D25}"/>
    <cellStyle name="40% - Accent6 10" xfId="7815" hidden="1" xr:uid="{A8B153BA-8A03-440F-A500-61EEF9514B5E}"/>
    <cellStyle name="40% - Accent6 10" xfId="7998" hidden="1" xr:uid="{96667BD9-99EB-4809-A258-513444A2FE5E}"/>
    <cellStyle name="40% - Accent6 10" xfId="8074" hidden="1" xr:uid="{122FC4C6-1210-4EF8-B169-337EC341E70A}"/>
    <cellStyle name="40% - Accent6 10" xfId="8152" hidden="1" xr:uid="{FFB63607-2BF8-4DF7-B696-23370F77F661}"/>
    <cellStyle name="40% - Accent6 10" xfId="8335" hidden="1" xr:uid="{FE6F5837-6E46-44BB-AE8A-C727B9449B5B}"/>
    <cellStyle name="40% - Accent6 10" xfId="8411" hidden="1" xr:uid="{BD2D0D0A-BBB1-4ABF-82E5-D9FECBB1BDF5}"/>
    <cellStyle name="40% - Accent6 11" xfId="139" hidden="1" xr:uid="{A6F3C1F2-61C8-4C84-B631-1B07C1011571}"/>
    <cellStyle name="40% - Accent6 11" xfId="213" hidden="1" xr:uid="{1534C1E3-DBCB-42F0-83C1-011AAB00DC72}"/>
    <cellStyle name="40% - Accent6 11" xfId="289" hidden="1" xr:uid="{7F5C232A-FD05-401A-B895-A746B21FFF57}"/>
    <cellStyle name="40% - Accent6 11" xfId="367" hidden="1" xr:uid="{EA5C006D-3AE7-46FF-AB50-C50DA2949F23}"/>
    <cellStyle name="40% - Accent6 11" xfId="952" hidden="1" xr:uid="{03B2E89E-C6D9-41B9-A070-548A3A07B936}"/>
    <cellStyle name="40% - Accent6 11" xfId="1028" hidden="1" xr:uid="{76A16E79-9485-4269-AFBF-8AE029FEB35A}"/>
    <cellStyle name="40% - Accent6 11" xfId="1107" hidden="1" xr:uid="{822D281E-12E0-433F-AE3C-34BFC315F485}"/>
    <cellStyle name="40% - Accent6 11" xfId="790" hidden="1" xr:uid="{EC890B97-C458-4AF5-9A4E-0E1BAC1A1A04}"/>
    <cellStyle name="40% - Accent6 11" xfId="692" hidden="1" xr:uid="{0210420B-AB89-4A2E-89F0-942499677621}"/>
    <cellStyle name="40% - Accent6 11" xfId="837" hidden="1" xr:uid="{D453AF8B-8851-409E-9018-0BFE02FEB6F4}"/>
    <cellStyle name="40% - Accent6 11" xfId="1547" hidden="1" xr:uid="{184A09FB-C2D3-4536-88F0-8E599FED0599}"/>
    <cellStyle name="40% - Accent6 11" xfId="1623" hidden="1" xr:uid="{18C61FED-ED70-4034-8DC5-6863471B3D6E}"/>
    <cellStyle name="40% - Accent6 11" xfId="1701" hidden="1" xr:uid="{C745DB8A-9AD3-4FA8-AFD8-008E5E829D32}"/>
    <cellStyle name="40% - Accent6 11" xfId="717" hidden="1" xr:uid="{EB9EDBBF-C719-4775-953E-43BB81185F96}"/>
    <cellStyle name="40% - Accent6 11" xfId="663" hidden="1" xr:uid="{85177A76-7909-4BE7-8C37-4511E147FB08}"/>
    <cellStyle name="40% - Accent6 11" xfId="1321" hidden="1" xr:uid="{EA4C23D2-1523-4856-A53B-4C4F63F985B1}"/>
    <cellStyle name="40% - Accent6 11" xfId="2079" hidden="1" xr:uid="{CDA5B4A0-90F6-4305-8C1F-AE15B2838B2D}"/>
    <cellStyle name="40% - Accent6 11" xfId="2155" hidden="1" xr:uid="{496F33CA-9574-41C1-A54D-53B1F8888C07}"/>
    <cellStyle name="40% - Accent6 11" xfId="2233" hidden="1" xr:uid="{B92092F5-A8C1-4915-B79C-4DB10863401A}"/>
    <cellStyle name="40% - Accent6 11" xfId="2416" hidden="1" xr:uid="{C08A1C51-3EF7-4DD1-95E4-3A0C15FA015E}"/>
    <cellStyle name="40% - Accent6 11" xfId="2492" hidden="1" xr:uid="{DD786C1F-8EE0-4C41-8B67-EC9A25F700B3}"/>
    <cellStyle name="40% - Accent6 11" xfId="2570" hidden="1" xr:uid="{845751CE-5C20-4E26-80E0-D359B5DCF902}"/>
    <cellStyle name="40% - Accent6 11" xfId="2753" hidden="1" xr:uid="{D5E088D3-B216-4838-81CA-99FD49C14EB0}"/>
    <cellStyle name="40% - Accent6 11" xfId="2829" hidden="1" xr:uid="{F929D81A-2B19-45E6-A3BC-53E902B24CEF}"/>
    <cellStyle name="40% - Accent6 11" xfId="2942" hidden="1" xr:uid="{B2141BD3-9D68-4927-9CFC-685A5B801284}"/>
    <cellStyle name="40% - Accent6 11" xfId="3016" hidden="1" xr:uid="{941E1BA9-EEE1-4064-AFEC-683718EEC538}"/>
    <cellStyle name="40% - Accent6 11" xfId="3092" hidden="1" xr:uid="{7751C541-21E3-4739-BD09-E368AF20EF20}"/>
    <cellStyle name="40% - Accent6 11" xfId="3170" hidden="1" xr:uid="{F511FADB-763B-4CFB-B32E-C498A5BEA4ED}"/>
    <cellStyle name="40% - Accent6 11" xfId="3755" hidden="1" xr:uid="{C0BF81B2-C6CF-42E6-A8AF-0C7B5B6E4F84}"/>
    <cellStyle name="40% - Accent6 11" xfId="3831" hidden="1" xr:uid="{D6D23F2B-E7EB-4E62-AE1A-8A7D632D79D0}"/>
    <cellStyle name="40% - Accent6 11" xfId="3910" hidden="1" xr:uid="{E291D926-0258-4CF9-93BD-F472137002A6}"/>
    <cellStyle name="40% - Accent6 11" xfId="3593" hidden="1" xr:uid="{24D108CF-032F-434D-A4F1-D49491FF7768}"/>
    <cellStyle name="40% - Accent6 11" xfId="3495" hidden="1" xr:uid="{545761FB-B199-44BE-967B-53A23AC89C93}"/>
    <cellStyle name="40% - Accent6 11" xfId="3640" hidden="1" xr:uid="{46DB3C18-5857-4FF7-B392-F7AE749C7EF1}"/>
    <cellStyle name="40% - Accent6 11" xfId="4350" hidden="1" xr:uid="{0565229D-53D4-41F7-AD01-601A8632164F}"/>
    <cellStyle name="40% - Accent6 11" xfId="4426" hidden="1" xr:uid="{738C5F29-A4A6-41C6-AB6C-0529357F9D14}"/>
    <cellStyle name="40% - Accent6 11" xfId="4504" hidden="1" xr:uid="{137469E9-2C73-4050-8C93-5B00FA417230}"/>
    <cellStyle name="40% - Accent6 11" xfId="3520" hidden="1" xr:uid="{679D49FC-C5E8-4DD3-BA71-5DF4F87C74DB}"/>
    <cellStyle name="40% - Accent6 11" xfId="3466" hidden="1" xr:uid="{286A1349-A098-4CE9-BEBC-658F12E78CBA}"/>
    <cellStyle name="40% - Accent6 11" xfId="4124" hidden="1" xr:uid="{3B05E9B5-2BCB-4F00-B508-B1DF2E6118F2}"/>
    <cellStyle name="40% - Accent6 11" xfId="4882" hidden="1" xr:uid="{B2DB6728-891F-470C-9ED3-33B8BAD4AF6A}"/>
    <cellStyle name="40% - Accent6 11" xfId="4958" hidden="1" xr:uid="{D7D956D6-6C87-4BED-8615-FA9BD7D5BDBA}"/>
    <cellStyle name="40% - Accent6 11" xfId="5036" hidden="1" xr:uid="{4CA22868-9276-4B29-84C5-44123A26B43D}"/>
    <cellStyle name="40% - Accent6 11" xfId="5219" hidden="1" xr:uid="{0E5F2DC0-B0AE-42B3-95F6-98C6ACD06967}"/>
    <cellStyle name="40% - Accent6 11" xfId="5295" hidden="1" xr:uid="{1BA1E3F4-C8DC-4571-91F6-84257FC71586}"/>
    <cellStyle name="40% - Accent6 11" xfId="5373" hidden="1" xr:uid="{4D166816-4937-48EB-8785-AF8233898CCD}"/>
    <cellStyle name="40% - Accent6 11" xfId="5556" hidden="1" xr:uid="{0E2C7C78-3185-4E0B-988B-1F87E3F99F34}"/>
    <cellStyle name="40% - Accent6 11" xfId="5632" hidden="1" xr:uid="{D92C4D97-CE61-4398-B275-ABE84BADDEED}"/>
    <cellStyle name="40% - Accent6 11" xfId="5734" hidden="1" xr:uid="{435153AF-3816-4A2E-84A4-2FFE74167EBA}"/>
    <cellStyle name="40% - Accent6 11" xfId="5808" hidden="1" xr:uid="{5642E5F5-27FD-4559-838C-9DE01F1CBBBB}"/>
    <cellStyle name="40% - Accent6 11" xfId="5884" hidden="1" xr:uid="{F2F7EC8B-ADD1-4D8F-856C-9BB3CDA84CA8}"/>
    <cellStyle name="40% - Accent6 11" xfId="5962" hidden="1" xr:uid="{CD27E223-3D71-49C3-8690-C53E2F6C3CFB}"/>
    <cellStyle name="40% - Accent6 11" xfId="6547" hidden="1" xr:uid="{3FB13ED7-7528-4640-AE4E-A5DB34BF693A}"/>
    <cellStyle name="40% - Accent6 11" xfId="6623" hidden="1" xr:uid="{B0439AEC-8BB0-4678-BCC1-DA92344ACDF4}"/>
    <cellStyle name="40% - Accent6 11" xfId="6702" hidden="1" xr:uid="{B2FFA98F-CDD4-447F-8B6E-84847AB08C18}"/>
    <cellStyle name="40% - Accent6 11" xfId="6385" hidden="1" xr:uid="{E9D2E1C8-41AF-4F6E-A4C1-3D3D0B08BE61}"/>
    <cellStyle name="40% - Accent6 11" xfId="6287" hidden="1" xr:uid="{A4C242D5-A9C6-48D5-A564-48B123971591}"/>
    <cellStyle name="40% - Accent6 11" xfId="6432" hidden="1" xr:uid="{AAF37AC8-94A3-4221-888A-529B534E650A}"/>
    <cellStyle name="40% - Accent6 11" xfId="7142" hidden="1" xr:uid="{435DA73E-EC9F-4858-9B03-D0F2234FC04C}"/>
    <cellStyle name="40% - Accent6 11" xfId="7218" hidden="1" xr:uid="{A506D502-1239-4F28-A326-CB3025ED6749}"/>
    <cellStyle name="40% - Accent6 11" xfId="7296" hidden="1" xr:uid="{BF1BCEF3-E2EC-4B23-8471-14D9EC1E3328}"/>
    <cellStyle name="40% - Accent6 11" xfId="6312" hidden="1" xr:uid="{45847EFD-7D93-4E44-84C7-77BD7E26F938}"/>
    <cellStyle name="40% - Accent6 11" xfId="6258" hidden="1" xr:uid="{8CED40F6-1C54-401F-A1D1-BF3898F59146}"/>
    <cellStyle name="40% - Accent6 11" xfId="6916" hidden="1" xr:uid="{8A28A1E8-C3AF-4E02-ABFE-CB4387B0CB7D}"/>
    <cellStyle name="40% - Accent6 11" xfId="7674" hidden="1" xr:uid="{CA648B5F-0821-4BF0-8A7C-3661A61A752B}"/>
    <cellStyle name="40% - Accent6 11" xfId="7750" hidden="1" xr:uid="{4E8B5186-17A5-4327-9F27-1246E59DB8EA}"/>
    <cellStyle name="40% - Accent6 11" xfId="7828" hidden="1" xr:uid="{1F216182-45BF-4266-9E8E-F62219DD9353}"/>
    <cellStyle name="40% - Accent6 11" xfId="8011" hidden="1" xr:uid="{13551915-A457-4739-B97F-D6D1C531558C}"/>
    <cellStyle name="40% - Accent6 11" xfId="8087" hidden="1" xr:uid="{AE77D07A-4726-4B73-B99B-944B3785559F}"/>
    <cellStyle name="40% - Accent6 11" xfId="8165" hidden="1" xr:uid="{F82D2791-7D0A-4113-AF6F-6610BE50BD6D}"/>
    <cellStyle name="40% - Accent6 11" xfId="8348" hidden="1" xr:uid="{A9CC3A9C-44B0-4506-BEBB-21FCDD882614}"/>
    <cellStyle name="40% - Accent6 11" xfId="8424" hidden="1" xr:uid="{0FFE1AFB-25DC-4AC8-A7BE-1C59D8E53522}"/>
    <cellStyle name="40% - Accent6 12" xfId="152" hidden="1" xr:uid="{E7C49C87-BAC8-4EE7-A269-C79E72D56334}"/>
    <cellStyle name="40% - Accent6 12" xfId="227" hidden="1" xr:uid="{C6EA1E1B-0D4B-450E-9F12-B6B421DF42A5}"/>
    <cellStyle name="40% - Accent6 12" xfId="302" hidden="1" xr:uid="{370B75DE-7864-43EE-A140-8C3AF455D17B}"/>
    <cellStyle name="40% - Accent6 12" xfId="380" hidden="1" xr:uid="{9ED7CB22-0CBB-4AE8-9246-987ED9F3ED9D}"/>
    <cellStyle name="40% - Accent6 12" xfId="966" hidden="1" xr:uid="{AF2239E4-9DA5-43DA-9CFD-1D8E3A678345}"/>
    <cellStyle name="40% - Accent6 12" xfId="1041" hidden="1" xr:uid="{89BB66B3-82AC-4903-8D9F-B8E2B084B343}"/>
    <cellStyle name="40% - Accent6 12" xfId="1120" hidden="1" xr:uid="{AC49A1BC-8F04-423F-8702-D68A389EF019}"/>
    <cellStyle name="40% - Accent6 12" xfId="1348" hidden="1" xr:uid="{50BE036D-B26B-46DC-9196-D6D551FB3F4B}"/>
    <cellStyle name="40% - Accent6 12" xfId="595" hidden="1" xr:uid="{03F8D5F6-2F62-4FA0-83B8-86F486C7F945}"/>
    <cellStyle name="40% - Accent6 12" xfId="665" hidden="1" xr:uid="{1011176F-1865-4CF2-AD8E-A92A92415177}"/>
    <cellStyle name="40% - Accent6 12" xfId="1561" hidden="1" xr:uid="{88E7663C-EF75-4488-967A-A5F979830B91}"/>
    <cellStyle name="40% - Accent6 12" xfId="1636" hidden="1" xr:uid="{37BA042C-28EB-447A-9EDC-DDE078AF09C7}"/>
    <cellStyle name="40% - Accent6 12" xfId="1714" hidden="1" xr:uid="{67C22098-3C40-4CC4-B0CC-0D50D432A7F7}"/>
    <cellStyle name="40% - Accent6 12" xfId="1906" hidden="1" xr:uid="{A686EC13-9338-42D1-8FEF-7E498E43A6EB}"/>
    <cellStyle name="40% - Accent6 12" xfId="1355" hidden="1" xr:uid="{04ACF99A-525D-4BD8-B995-4A1FAE5F74D6}"/>
    <cellStyle name="40% - Accent6 12" xfId="67" hidden="1" xr:uid="{5C0B4DFD-0AA0-45BD-AAED-2AA439F90712}"/>
    <cellStyle name="40% - Accent6 12" xfId="2093" hidden="1" xr:uid="{45E8B7ED-C16D-44D4-A1A2-223226463A98}"/>
    <cellStyle name="40% - Accent6 12" xfId="2168" hidden="1" xr:uid="{7E1A5764-CABC-443A-9E1B-F79EF6DDCAB6}"/>
    <cellStyle name="40% - Accent6 12" xfId="2246" hidden="1" xr:uid="{7C658CFC-36E4-4214-B982-17349E135D1D}"/>
    <cellStyle name="40% - Accent6 12" xfId="2430" hidden="1" xr:uid="{A796357B-4F77-47EA-B59C-BCC94EDE98F3}"/>
    <cellStyle name="40% - Accent6 12" xfId="2505" hidden="1" xr:uid="{0CDF2C0A-C828-40CD-BDBB-52D641E005D5}"/>
    <cellStyle name="40% - Accent6 12" xfId="2583" hidden="1" xr:uid="{860B4AC1-2E41-4C76-BE65-179C68AC03CA}"/>
    <cellStyle name="40% - Accent6 12" xfId="2767" hidden="1" xr:uid="{899CDF16-B990-4FD6-8F13-8144C0F79584}"/>
    <cellStyle name="40% - Accent6 12" xfId="2842" hidden="1" xr:uid="{9D530DB2-B9DD-4EB6-9FE6-FB47AB741CA4}"/>
    <cellStyle name="40% - Accent6 12" xfId="2955" hidden="1" xr:uid="{39CD2E30-2356-4104-A62E-1A8F39D9CCB9}"/>
    <cellStyle name="40% - Accent6 12" xfId="3030" hidden="1" xr:uid="{71D0D4B8-7CE3-4B73-B79E-A58E0AF09C9C}"/>
    <cellStyle name="40% - Accent6 12" xfId="3105" hidden="1" xr:uid="{282466F7-148B-46C7-AEA2-BDB2EBBA7071}"/>
    <cellStyle name="40% - Accent6 12" xfId="3183" hidden="1" xr:uid="{71341167-3A4F-4139-8D6A-8320507CC59F}"/>
    <cellStyle name="40% - Accent6 12" xfId="3769" hidden="1" xr:uid="{9D0AEA7F-21A3-4CB2-8FA5-C7BBCFDA2799}"/>
    <cellStyle name="40% - Accent6 12" xfId="3844" hidden="1" xr:uid="{4F38B92E-5D64-46CA-9B9E-1DA8B75A08E9}"/>
    <cellStyle name="40% - Accent6 12" xfId="3923" hidden="1" xr:uid="{5DF72653-941B-4BED-865D-A2A94032B6E1}"/>
    <cellStyle name="40% - Accent6 12" xfId="4151" hidden="1" xr:uid="{AE511049-21D1-42A5-AE26-45BFCD97B8C3}"/>
    <cellStyle name="40% - Accent6 12" xfId="3398" hidden="1" xr:uid="{BEFF964F-E74A-4D89-ADB1-85C7DA3E3978}"/>
    <cellStyle name="40% - Accent6 12" xfId="3468" hidden="1" xr:uid="{18B1F82D-55E0-432F-A369-98A6BC81320D}"/>
    <cellStyle name="40% - Accent6 12" xfId="4364" hidden="1" xr:uid="{6DD3CD34-4E37-4DAB-AFA8-DA7811681176}"/>
    <cellStyle name="40% - Accent6 12" xfId="4439" hidden="1" xr:uid="{73E1AE0B-F3B6-4EA4-A117-3E5153A064E2}"/>
    <cellStyle name="40% - Accent6 12" xfId="4517" hidden="1" xr:uid="{F7AED7E2-1220-45A9-AE8B-A3497A086DD8}"/>
    <cellStyle name="40% - Accent6 12" xfId="4709" hidden="1" xr:uid="{E0DC55AD-CDA1-476B-ABB1-CD0A0BFFEAAC}"/>
    <cellStyle name="40% - Accent6 12" xfId="4158" hidden="1" xr:uid="{9AA5D308-E43D-4EBF-A338-C46D4CDBC0B4}"/>
    <cellStyle name="40% - Accent6 12" xfId="2870" hidden="1" xr:uid="{92AFA735-BC0F-4062-8963-12A9E591E27C}"/>
    <cellStyle name="40% - Accent6 12" xfId="4896" hidden="1" xr:uid="{7894DAC2-F820-49DE-9828-7DEF7A4F505E}"/>
    <cellStyle name="40% - Accent6 12" xfId="4971" hidden="1" xr:uid="{60E1C5F3-E3F3-4E44-B4DC-012C923F2B33}"/>
    <cellStyle name="40% - Accent6 12" xfId="5049" hidden="1" xr:uid="{A44C2AEB-0BD8-4BC9-A88B-1C3E7FD7285C}"/>
    <cellStyle name="40% - Accent6 12" xfId="5233" hidden="1" xr:uid="{7BBD467E-1039-4543-B2EB-B29AE5F61495}"/>
    <cellStyle name="40% - Accent6 12" xfId="5308" hidden="1" xr:uid="{A1810212-5758-42DE-97F5-3C5E9534F28F}"/>
    <cellStyle name="40% - Accent6 12" xfId="5386" hidden="1" xr:uid="{EF07997D-4B58-4154-B011-7109935A9405}"/>
    <cellStyle name="40% - Accent6 12" xfId="5570" hidden="1" xr:uid="{87F66ECA-2223-4F06-A12D-2F5AFE2861B0}"/>
    <cellStyle name="40% - Accent6 12" xfId="5645" hidden="1" xr:uid="{374A7032-C5AA-4143-908D-4154C678E564}"/>
    <cellStyle name="40% - Accent6 12" xfId="5747" hidden="1" xr:uid="{4C954B40-C0EB-4FD1-A40A-016073AB3DFF}"/>
    <cellStyle name="40% - Accent6 12" xfId="5822" hidden="1" xr:uid="{E8DFD909-92E9-47C1-967C-BD44AC03D3C9}"/>
    <cellStyle name="40% - Accent6 12" xfId="5897" hidden="1" xr:uid="{42DE7204-1C92-4377-97C1-15635E0C136F}"/>
    <cellStyle name="40% - Accent6 12" xfId="5975" hidden="1" xr:uid="{370DA759-D553-4C4D-A86D-B2B662DD80DC}"/>
    <cellStyle name="40% - Accent6 12" xfId="6561" hidden="1" xr:uid="{B98700CD-624A-41EB-BFF5-19EDACBEB271}"/>
    <cellStyle name="40% - Accent6 12" xfId="6636" hidden="1" xr:uid="{31B7BDDF-78B0-48B4-B6D2-53422ED7F4A0}"/>
    <cellStyle name="40% - Accent6 12" xfId="6715" hidden="1" xr:uid="{45D85D66-67FE-4370-A830-7D1DE0946275}"/>
    <cellStyle name="40% - Accent6 12" xfId="6943" hidden="1" xr:uid="{D7BA8E7D-656F-4649-8F6C-594D9F2B857C}"/>
    <cellStyle name="40% - Accent6 12" xfId="6190" hidden="1" xr:uid="{4E7C3EE1-4BFF-4157-BA58-FF8B990B945A}"/>
    <cellStyle name="40% - Accent6 12" xfId="6260" hidden="1" xr:uid="{9F44DC4C-94A3-46AC-8906-E5C7CD904402}"/>
    <cellStyle name="40% - Accent6 12" xfId="7156" hidden="1" xr:uid="{AE6DF05B-DDE0-4350-8EA6-7D2077836D49}"/>
    <cellStyle name="40% - Accent6 12" xfId="7231" hidden="1" xr:uid="{910829FC-5C8C-493F-8A18-2ED5E3355B63}"/>
    <cellStyle name="40% - Accent6 12" xfId="7309" hidden="1" xr:uid="{01044A01-0DE1-4212-93EE-3E60EA63DDFA}"/>
    <cellStyle name="40% - Accent6 12" xfId="7501" hidden="1" xr:uid="{D8B6FD02-B10A-4173-9C7F-8F931A087C40}"/>
    <cellStyle name="40% - Accent6 12" xfId="6950" hidden="1" xr:uid="{ADD309A2-91F3-44B0-8064-4AD8F03A850F}"/>
    <cellStyle name="40% - Accent6 12" xfId="5662" hidden="1" xr:uid="{DBB026B7-14BE-430B-8F8F-080670D1B47D}"/>
    <cellStyle name="40% - Accent6 12" xfId="7688" hidden="1" xr:uid="{1BF12A03-FF63-4C70-AE39-43CB10D6FCFC}"/>
    <cellStyle name="40% - Accent6 12" xfId="7763" hidden="1" xr:uid="{387FE8C6-A6B8-4771-89B8-EC75D9A55A73}"/>
    <cellStyle name="40% - Accent6 12" xfId="7841" hidden="1" xr:uid="{0BF36036-94DC-4497-A2E1-B09CCFEE12A4}"/>
    <cellStyle name="40% - Accent6 12" xfId="8025" hidden="1" xr:uid="{E8296203-E6C4-4307-A557-601425E47842}"/>
    <cellStyle name="40% - Accent6 12" xfId="8100" hidden="1" xr:uid="{EDD2F338-91F5-4353-974B-8AE443A86015}"/>
    <cellStyle name="40% - Accent6 12" xfId="8178" hidden="1" xr:uid="{A360A5F7-B4CB-4DE8-BA92-AADD0877E625}"/>
    <cellStyle name="40% - Accent6 12" xfId="8362" hidden="1" xr:uid="{D6111F9A-B1CA-4F4B-B0E5-A6AD3BF7E214}"/>
    <cellStyle name="40% - Accent6 12" xfId="8437" hidden="1" xr:uid="{9C1CD6A6-2556-4E24-B27B-74EDC3A99181}"/>
    <cellStyle name="40% - Accent6 13" xfId="393" hidden="1" xr:uid="{1C342A4C-C23C-4659-ACD4-0CB8843C2446}"/>
    <cellStyle name="40% - Accent6 13" xfId="508" hidden="1" xr:uid="{39A7F6D5-F292-465F-82A9-0E0BF04E6D32}"/>
    <cellStyle name="40% - Accent6 13" xfId="1231" hidden="1" xr:uid="{F0CBE895-672F-4156-91EC-6907A3FB2E1C}"/>
    <cellStyle name="40% - Accent6 13" xfId="1404" hidden="1" xr:uid="{25BA4435-50E7-4C04-8F8F-0EFF3F25E81F}"/>
    <cellStyle name="40% - Accent6 13" xfId="1797" hidden="1" xr:uid="{7D0BCFFF-A9F6-4EA4-9F4E-AAF2B37F49F6}"/>
    <cellStyle name="40% - Accent6 13" xfId="1945" hidden="1" xr:uid="{6585D127-580C-4F1D-8142-FF10CA7259F4}"/>
    <cellStyle name="40% - Accent6 13" xfId="2283" hidden="1" xr:uid="{84AD3B9B-3F73-4BDC-8451-B139242DC1D5}"/>
    <cellStyle name="40% - Accent6 13" xfId="2620" hidden="1" xr:uid="{B3F4B810-4F40-4DCA-82E2-D5F029344FB3}"/>
    <cellStyle name="40% - Accent6 13" xfId="3196" hidden="1" xr:uid="{042F4617-D0CF-4F73-AADB-F215B627EADC}"/>
    <cellStyle name="40% - Accent6 13" xfId="3311" hidden="1" xr:uid="{553E4B1E-4B3C-4976-B8CC-76951DBC8FF7}"/>
    <cellStyle name="40% - Accent6 13" xfId="4034" hidden="1" xr:uid="{5043E2D0-555A-4EC1-A326-5AE07D55333D}"/>
    <cellStyle name="40% - Accent6 13" xfId="4207" hidden="1" xr:uid="{3609AFB1-FD2C-4E82-B39F-9C79F7726392}"/>
    <cellStyle name="40% - Accent6 13" xfId="4600" hidden="1" xr:uid="{14AB6610-C77E-4D4D-83A2-BD74E81BA38A}"/>
    <cellStyle name="40% - Accent6 13" xfId="4748" hidden="1" xr:uid="{08E8CBB0-01A1-4F4A-88E5-4EF933459031}"/>
    <cellStyle name="40% - Accent6 13" xfId="5086" hidden="1" xr:uid="{1672A6CE-76A9-472B-9D7E-DCB28A1D760B}"/>
    <cellStyle name="40% - Accent6 13" xfId="5423" hidden="1" xr:uid="{B4B15FA6-20FA-4828-811D-0D3E64A7F417}"/>
    <cellStyle name="40% - Accent6 13" xfId="5988" hidden="1" xr:uid="{4C503C9E-0F5B-4C37-964B-0D2208B705A3}"/>
    <cellStyle name="40% - Accent6 13" xfId="6103" hidden="1" xr:uid="{DA78DA3A-2F3A-425C-83E8-3D7A5C292B09}"/>
    <cellStyle name="40% - Accent6 13" xfId="6826" hidden="1" xr:uid="{C1660C3A-BA11-4FA9-A32A-F86886437FF0}"/>
    <cellStyle name="40% - Accent6 13" xfId="6999" hidden="1" xr:uid="{D1441511-77C3-43A8-B4CF-41BC464D8EEA}"/>
    <cellStyle name="40% - Accent6 13" xfId="7392" hidden="1" xr:uid="{05866F2B-F381-4458-929C-BCDDBF6FA260}"/>
    <cellStyle name="40% - Accent6 13" xfId="7540" hidden="1" xr:uid="{0F4F8741-1A27-4147-BAB9-F101CD97E9BB}"/>
    <cellStyle name="40% - Accent6 13" xfId="7878" hidden="1" xr:uid="{E7277C69-8EBD-4098-96E4-1B8C3EC01BD8}"/>
    <cellStyle name="40% - Accent6 13" xfId="8215" hidden="1" xr:uid="{BCA35C73-E3B3-46B7-B58A-69C0CFA597B7}"/>
    <cellStyle name="40% - Accent6 3 2 3 2" xfId="478" hidden="1" xr:uid="{7A68222F-DB27-40D3-B4CB-28EFCE99E187}"/>
    <cellStyle name="40% - Accent6 3 2 3 2" xfId="593" hidden="1" xr:uid="{0FEAE828-A920-481D-9289-16B792E26AFF}"/>
    <cellStyle name="40% - Accent6 3 2 3 2" xfId="1316" hidden="1" xr:uid="{6DB31F91-991E-446E-8042-5DD79DCF38E0}"/>
    <cellStyle name="40% - Accent6 3 2 3 2" xfId="1489" hidden="1" xr:uid="{D74697F0-8AE5-4EED-84C6-3DFEAE59EA8C}"/>
    <cellStyle name="40% - Accent6 3 2 3 2" xfId="1882" hidden="1" xr:uid="{D6BB7A53-2A69-45DD-83B4-3992234F2176}"/>
    <cellStyle name="40% - Accent6 3 2 3 2" xfId="2030" hidden="1" xr:uid="{A283AB3D-C345-4E81-9743-004A3DBF962C}"/>
    <cellStyle name="40% - Accent6 3 2 3 2" xfId="2368" hidden="1" xr:uid="{34559113-3A01-4F10-9B63-54D23201B764}"/>
    <cellStyle name="40% - Accent6 3 2 3 2" xfId="2705" hidden="1" xr:uid="{62E55843-161F-45E0-8825-9475C2172BAC}"/>
    <cellStyle name="40% - Accent6 3 2 3 2" xfId="3281" hidden="1" xr:uid="{BE6D4855-F7A4-42AD-94F8-65B3FD15D410}"/>
    <cellStyle name="40% - Accent6 3 2 3 2" xfId="3396" hidden="1" xr:uid="{6CA5FBD5-672B-450F-8CB9-280EB2C27B0A}"/>
    <cellStyle name="40% - Accent6 3 2 3 2" xfId="4119" hidden="1" xr:uid="{828A728F-BBD9-4382-BF73-E920D44E3E9C}"/>
    <cellStyle name="40% - Accent6 3 2 3 2" xfId="4292" hidden="1" xr:uid="{56AAC7A4-2BDE-4F3E-BA4D-595D0A193013}"/>
    <cellStyle name="40% - Accent6 3 2 3 2" xfId="4685" hidden="1" xr:uid="{5F56D784-C497-4CDC-8AD4-DA3A7E5BF32E}"/>
    <cellStyle name="40% - Accent6 3 2 3 2" xfId="4833" hidden="1" xr:uid="{1BC75DF1-1EF8-42A2-B0D5-D799813517C6}"/>
    <cellStyle name="40% - Accent6 3 2 3 2" xfId="5171" hidden="1" xr:uid="{A67FF0F2-28EF-4B9A-92EE-ACA2A94CE1A4}"/>
    <cellStyle name="40% - Accent6 3 2 3 2" xfId="5508" hidden="1" xr:uid="{41809A73-7E55-4B00-8157-FEE04C9D0AEC}"/>
    <cellStyle name="40% - Accent6 3 2 3 2" xfId="6073" hidden="1" xr:uid="{3988C5B3-4D0F-4BAE-BC0F-FD1F972BF19C}"/>
    <cellStyle name="40% - Accent6 3 2 3 2" xfId="6188" hidden="1" xr:uid="{1F4255A9-4D13-4D0C-855F-870FEBC62992}"/>
    <cellStyle name="40% - Accent6 3 2 3 2" xfId="6911" hidden="1" xr:uid="{E13D22BA-68FE-4626-B911-0806826A67A8}"/>
    <cellStyle name="40% - Accent6 3 2 3 2" xfId="7084" hidden="1" xr:uid="{9B213FD4-1B75-4FE5-A002-08D1EBD19156}"/>
    <cellStyle name="40% - Accent6 3 2 3 2" xfId="7477" hidden="1" xr:uid="{3C7C3D7E-C590-432C-94B1-92E804EA6CE4}"/>
    <cellStyle name="40% - Accent6 3 2 3 2" xfId="7625" hidden="1" xr:uid="{3D77C63B-B553-45A6-919C-A601A204C6C1}"/>
    <cellStyle name="40% - Accent6 3 2 3 2" xfId="7963" hidden="1" xr:uid="{E8451616-DCE1-4C50-8BF4-70520B00BC89}"/>
    <cellStyle name="40% - Accent6 3 2 3 2" xfId="8300" hidden="1" xr:uid="{87BF77A8-9770-45A6-BF7C-B6A0A187EDB9}"/>
    <cellStyle name="40% - Accent6 3 2 4 2" xfId="451" hidden="1" xr:uid="{9D63E22A-16A2-4022-8A63-D5BB5A4C2F38}"/>
    <cellStyle name="40% - Accent6 3 2 4 2" xfId="566" hidden="1" xr:uid="{40935FB7-237F-473B-BFA5-226E55A78E6E}"/>
    <cellStyle name="40% - Accent6 3 2 4 2" xfId="1289" hidden="1" xr:uid="{E2727D3D-4EB0-4051-9051-A49F89C82428}"/>
    <cellStyle name="40% - Accent6 3 2 4 2" xfId="1462" hidden="1" xr:uid="{BE07C5A4-CEDF-4FC1-BC25-D1A92D62D37F}"/>
    <cellStyle name="40% - Accent6 3 2 4 2" xfId="1855" hidden="1" xr:uid="{63D109B9-3618-4BA1-A207-03CD80CBB58D}"/>
    <cellStyle name="40% - Accent6 3 2 4 2" xfId="2003" hidden="1" xr:uid="{509DD2D9-A835-4877-BD51-74C2B533560A}"/>
    <cellStyle name="40% - Accent6 3 2 4 2" xfId="2341" hidden="1" xr:uid="{7DD77970-9EAE-4004-9C73-E49F3C695EE6}"/>
    <cellStyle name="40% - Accent6 3 2 4 2" xfId="2678" hidden="1" xr:uid="{A17A29F2-975F-41A7-AEE0-32FEDEAC7127}"/>
    <cellStyle name="40% - Accent6 3 2 4 2" xfId="3254" hidden="1" xr:uid="{14ABD54F-6710-4C29-948C-49E88D4AA439}"/>
    <cellStyle name="40% - Accent6 3 2 4 2" xfId="3369" hidden="1" xr:uid="{C239E748-0FB2-40A2-BABF-4C3C5D49841A}"/>
    <cellStyle name="40% - Accent6 3 2 4 2" xfId="4092" hidden="1" xr:uid="{F4EF75F2-56DE-4F02-B5D0-D280561300A4}"/>
    <cellStyle name="40% - Accent6 3 2 4 2" xfId="4265" hidden="1" xr:uid="{5876A90A-B899-4A12-A448-C586653236AF}"/>
    <cellStyle name="40% - Accent6 3 2 4 2" xfId="4658" hidden="1" xr:uid="{DC348E0D-D494-4D75-A668-595B9A754AD8}"/>
    <cellStyle name="40% - Accent6 3 2 4 2" xfId="4806" hidden="1" xr:uid="{0B043947-4F02-49D9-8324-13E806000837}"/>
    <cellStyle name="40% - Accent6 3 2 4 2" xfId="5144" hidden="1" xr:uid="{238F8E9B-5F24-4E50-BB9C-B0213282F643}"/>
    <cellStyle name="40% - Accent6 3 2 4 2" xfId="5481" hidden="1" xr:uid="{881DD8CC-7B56-4587-81DF-41A9B00762FC}"/>
    <cellStyle name="40% - Accent6 3 2 4 2" xfId="6046" hidden="1" xr:uid="{5609F346-C731-4D73-B925-215DEA9624B2}"/>
    <cellStyle name="40% - Accent6 3 2 4 2" xfId="6161" hidden="1" xr:uid="{9F368695-CEF2-4866-865B-FA10C45FECA0}"/>
    <cellStyle name="40% - Accent6 3 2 4 2" xfId="6884" hidden="1" xr:uid="{13127610-75A3-49D3-A708-66E391B77690}"/>
    <cellStyle name="40% - Accent6 3 2 4 2" xfId="7057" hidden="1" xr:uid="{6C55BE2C-BCC6-4709-BA49-86846109CE85}"/>
    <cellStyle name="40% - Accent6 3 2 4 2" xfId="7450" hidden="1" xr:uid="{9261A207-E57E-4F3F-BACC-934C87293E9F}"/>
    <cellStyle name="40% - Accent6 3 2 4 2" xfId="7598" hidden="1" xr:uid="{1DCAC051-6317-48F0-B98D-7BA63D71E730}"/>
    <cellStyle name="40% - Accent6 3 2 4 2" xfId="7936" hidden="1" xr:uid="{662919DD-197B-40C6-959C-DF1225F884F5}"/>
    <cellStyle name="40% - Accent6 3 2 4 2" xfId="8273" hidden="1" xr:uid="{4A182222-EF61-4987-BE9F-F2D51B0895E6}"/>
    <cellStyle name="40% - Accent6 3 3 3 2" xfId="450" hidden="1" xr:uid="{2C14BEF7-05B8-439D-80AB-AD341288DA71}"/>
    <cellStyle name="40% - Accent6 3 3 3 2" xfId="565" hidden="1" xr:uid="{77DD02DA-F352-43E6-B62A-24625E422E65}"/>
    <cellStyle name="40% - Accent6 3 3 3 2" xfId="1288" hidden="1" xr:uid="{4F48D49A-2BBE-412C-9ACE-C222FA2C9A2A}"/>
    <cellStyle name="40% - Accent6 3 3 3 2" xfId="1461" hidden="1" xr:uid="{E6345408-5E16-4AFF-941A-E99808E63309}"/>
    <cellStyle name="40% - Accent6 3 3 3 2" xfId="1854" hidden="1" xr:uid="{C2DA5212-6265-445D-9C57-5FB60AAA7FAD}"/>
    <cellStyle name="40% - Accent6 3 3 3 2" xfId="2002" hidden="1" xr:uid="{12119356-099A-496C-A79B-B8AB443DBC11}"/>
    <cellStyle name="40% - Accent6 3 3 3 2" xfId="2340" hidden="1" xr:uid="{5429ECBE-E450-4883-9345-F381D3245E1C}"/>
    <cellStyle name="40% - Accent6 3 3 3 2" xfId="2677" hidden="1" xr:uid="{104A199B-0D4C-4FE7-BDA0-9A92DAE16EE7}"/>
    <cellStyle name="40% - Accent6 3 3 3 2" xfId="3253" hidden="1" xr:uid="{E4090122-B1B9-4DF3-85D3-B060C6B311EC}"/>
    <cellStyle name="40% - Accent6 3 3 3 2" xfId="3368" hidden="1" xr:uid="{F314F696-1F24-4572-9F75-D31C5B3F1F56}"/>
    <cellStyle name="40% - Accent6 3 3 3 2" xfId="4091" hidden="1" xr:uid="{B7B31571-2E20-4CA5-8A2E-6A1EE4A90319}"/>
    <cellStyle name="40% - Accent6 3 3 3 2" xfId="4264" hidden="1" xr:uid="{85AD5EC3-59FE-431F-A010-B763D1FBAED2}"/>
    <cellStyle name="40% - Accent6 3 3 3 2" xfId="4657" hidden="1" xr:uid="{53432065-02D6-404D-9EE4-4E3992821E0F}"/>
    <cellStyle name="40% - Accent6 3 3 3 2" xfId="4805" hidden="1" xr:uid="{AB5AC5C7-5A1F-45DF-A0FA-05904044D83E}"/>
    <cellStyle name="40% - Accent6 3 3 3 2" xfId="5143" hidden="1" xr:uid="{C60A4927-31F6-468E-BCB5-48F8F553315E}"/>
    <cellStyle name="40% - Accent6 3 3 3 2" xfId="5480" hidden="1" xr:uid="{22769849-A965-4BA3-9A90-D03DBDCFB794}"/>
    <cellStyle name="40% - Accent6 3 3 3 2" xfId="6045" hidden="1" xr:uid="{997D75FA-295A-443D-8FD8-1662285657A8}"/>
    <cellStyle name="40% - Accent6 3 3 3 2" xfId="6160" hidden="1" xr:uid="{5F7FBA12-5783-4957-A6BC-862050C9D050}"/>
    <cellStyle name="40% - Accent6 3 3 3 2" xfId="6883" hidden="1" xr:uid="{6CADE027-C27E-472A-9C90-E6E5718B2060}"/>
    <cellStyle name="40% - Accent6 3 3 3 2" xfId="7056" hidden="1" xr:uid="{304B958D-D6EC-4151-A057-BFB179EA377C}"/>
    <cellStyle name="40% - Accent6 3 3 3 2" xfId="7449" hidden="1" xr:uid="{9C806D89-802F-482C-B8A6-87377814CEDE}"/>
    <cellStyle name="40% - Accent6 3 3 3 2" xfId="7597" hidden="1" xr:uid="{D22AB18F-90BD-413D-8436-EE9E56066088}"/>
    <cellStyle name="40% - Accent6 3 3 3 2" xfId="7935" hidden="1" xr:uid="{48163D02-0A8D-496F-9E6B-AFBDB616C346}"/>
    <cellStyle name="40% - Accent6 3 3 3 2" xfId="8272" hidden="1" xr:uid="{E494B194-392E-4A83-8BC3-3AF64FFDDFE0}"/>
    <cellStyle name="40% - Accent6 4 2 3 2" xfId="479" hidden="1" xr:uid="{60B9BCFF-56B1-4993-9218-16F2370D0E55}"/>
    <cellStyle name="40% - Accent6 4 2 3 2" xfId="594" hidden="1" xr:uid="{C7FE898F-19A7-4463-9A27-5297A2BF25FA}"/>
    <cellStyle name="40% - Accent6 4 2 3 2" xfId="1317" hidden="1" xr:uid="{39DEF10F-B1BA-4F9D-A7B3-96B3FEDF18E1}"/>
    <cellStyle name="40% - Accent6 4 2 3 2" xfId="1490" hidden="1" xr:uid="{74A65509-B308-4122-8E81-3A2744BC022A}"/>
    <cellStyle name="40% - Accent6 4 2 3 2" xfId="1883" hidden="1" xr:uid="{18ED1036-AEF9-4CFC-A808-874411CF9A9C}"/>
    <cellStyle name="40% - Accent6 4 2 3 2" xfId="2031" hidden="1" xr:uid="{025ECAA3-CE94-4A85-A479-61154ABF9F50}"/>
    <cellStyle name="40% - Accent6 4 2 3 2" xfId="2369" hidden="1" xr:uid="{3B3A5998-DD9A-4312-9F71-D7DE827374D0}"/>
    <cellStyle name="40% - Accent6 4 2 3 2" xfId="2706" hidden="1" xr:uid="{8975949A-E604-4175-B9A6-D63CF6D15B86}"/>
    <cellStyle name="40% - Accent6 4 2 3 2" xfId="3282" hidden="1" xr:uid="{05103E0C-F1F0-4E75-9F22-8B727323903D}"/>
    <cellStyle name="40% - Accent6 4 2 3 2" xfId="3397" hidden="1" xr:uid="{208CEE1B-19F8-4744-9ABE-ECF1CDAB10B5}"/>
    <cellStyle name="40% - Accent6 4 2 3 2" xfId="4120" hidden="1" xr:uid="{2666B0F3-A791-47A5-B1FD-0017815E3F4B}"/>
    <cellStyle name="40% - Accent6 4 2 3 2" xfId="4293" hidden="1" xr:uid="{7599EDD4-40A0-4348-ACCB-366D5CF30A4A}"/>
    <cellStyle name="40% - Accent6 4 2 3 2" xfId="4686" hidden="1" xr:uid="{06160CFF-CC81-4836-9E59-DC744FAF7110}"/>
    <cellStyle name="40% - Accent6 4 2 3 2" xfId="4834" hidden="1" xr:uid="{318F4712-AE0D-4C25-BB8C-CB7570D8EA52}"/>
    <cellStyle name="40% - Accent6 4 2 3 2" xfId="5172" hidden="1" xr:uid="{E9F694C8-041A-4CE0-99CD-8BA26225F4B8}"/>
    <cellStyle name="40% - Accent6 4 2 3 2" xfId="5509" hidden="1" xr:uid="{92683CA1-5AD4-400D-B19A-370F08BC9AA2}"/>
    <cellStyle name="40% - Accent6 4 2 3 2" xfId="6074" hidden="1" xr:uid="{2E68BCF2-9EF1-49AA-B031-CCE5E58A59BC}"/>
    <cellStyle name="40% - Accent6 4 2 3 2" xfId="6189" hidden="1" xr:uid="{22C2E7BF-C616-461B-833F-CFDF1B65BE30}"/>
    <cellStyle name="40% - Accent6 4 2 3 2" xfId="6912" hidden="1" xr:uid="{454C9C2C-9061-49A5-A5E0-46453E8DA773}"/>
    <cellStyle name="40% - Accent6 4 2 3 2" xfId="7085" hidden="1" xr:uid="{EB07EED4-4C1F-4705-BA45-FAE81A6C3929}"/>
    <cellStyle name="40% - Accent6 4 2 3 2" xfId="7478" hidden="1" xr:uid="{A900024D-80D8-4F01-8FC4-4B0593AE5713}"/>
    <cellStyle name="40% - Accent6 4 2 3 2" xfId="7626" hidden="1" xr:uid="{9873D0E5-C2E4-4BBA-914B-E24F979F42F1}"/>
    <cellStyle name="40% - Accent6 4 2 3 2" xfId="7964" hidden="1" xr:uid="{A9E364EA-0D5C-43A5-8BEC-0AA5CA8E7200}"/>
    <cellStyle name="40% - Accent6 4 2 3 2" xfId="8301" hidden="1" xr:uid="{74ABA0FB-8D03-4748-A207-07F5612874D0}"/>
    <cellStyle name="40% - Accent6 4 2 4 2" xfId="453" hidden="1" xr:uid="{BF91B16D-9061-4E5A-8ABA-C69B04294377}"/>
    <cellStyle name="40% - Accent6 4 2 4 2" xfId="568" hidden="1" xr:uid="{660B311C-30E0-478B-AF9D-F5B5EAD0FD99}"/>
    <cellStyle name="40% - Accent6 4 2 4 2" xfId="1291" hidden="1" xr:uid="{0029DC37-C693-4506-8F8A-0BF420ED31AD}"/>
    <cellStyle name="40% - Accent6 4 2 4 2" xfId="1464" hidden="1" xr:uid="{0190151E-48BD-4548-B374-B2A67D1C7C78}"/>
    <cellStyle name="40% - Accent6 4 2 4 2" xfId="1857" hidden="1" xr:uid="{BB958CDB-7413-4369-B309-94ECFE44F269}"/>
    <cellStyle name="40% - Accent6 4 2 4 2" xfId="2005" hidden="1" xr:uid="{68CB51BE-3C33-496C-90A2-158F51AB4FA7}"/>
    <cellStyle name="40% - Accent6 4 2 4 2" xfId="2343" hidden="1" xr:uid="{79EA1017-16C2-482A-B9DA-FA0AA04A4162}"/>
    <cellStyle name="40% - Accent6 4 2 4 2" xfId="2680" hidden="1" xr:uid="{EC33C812-4779-4713-8C56-60E6CE86E5CD}"/>
    <cellStyle name="40% - Accent6 4 2 4 2" xfId="3256" hidden="1" xr:uid="{1337E22F-3622-437C-85D7-4A09B623DE6F}"/>
    <cellStyle name="40% - Accent6 4 2 4 2" xfId="3371" hidden="1" xr:uid="{09DA9427-E623-4C16-A681-BD5B99D4AAD2}"/>
    <cellStyle name="40% - Accent6 4 2 4 2" xfId="4094" hidden="1" xr:uid="{889DAD1D-3859-4F0E-8DBF-F65E73A08944}"/>
    <cellStyle name="40% - Accent6 4 2 4 2" xfId="4267" hidden="1" xr:uid="{213716FA-C800-40EF-A957-4905B702CB63}"/>
    <cellStyle name="40% - Accent6 4 2 4 2" xfId="4660" hidden="1" xr:uid="{07798156-8CE6-47F3-B178-4A159F9EDC8A}"/>
    <cellStyle name="40% - Accent6 4 2 4 2" xfId="4808" hidden="1" xr:uid="{9D68065E-1A4C-47B7-9EF0-124DCD9FA22B}"/>
    <cellStyle name="40% - Accent6 4 2 4 2" xfId="5146" hidden="1" xr:uid="{4EFE4E1D-5606-4E17-B231-487AB0AF2C8E}"/>
    <cellStyle name="40% - Accent6 4 2 4 2" xfId="5483" hidden="1" xr:uid="{B1B7B94B-A69A-4385-9889-50795F363F02}"/>
    <cellStyle name="40% - Accent6 4 2 4 2" xfId="6048" hidden="1" xr:uid="{965200F1-EE0E-45DB-8386-F07A8791C674}"/>
    <cellStyle name="40% - Accent6 4 2 4 2" xfId="6163" hidden="1" xr:uid="{BE90F9C7-F848-4E2C-A009-97F464B86224}"/>
    <cellStyle name="40% - Accent6 4 2 4 2" xfId="6886" hidden="1" xr:uid="{B1812F74-DEDA-4B88-898D-365F03EE2B59}"/>
    <cellStyle name="40% - Accent6 4 2 4 2" xfId="7059" hidden="1" xr:uid="{AB445C96-9D13-4D37-9997-AA7D50889522}"/>
    <cellStyle name="40% - Accent6 4 2 4 2" xfId="7452" hidden="1" xr:uid="{F3AA02CB-8A63-43B1-9579-27D6227A5354}"/>
    <cellStyle name="40% - Accent6 4 2 4 2" xfId="7600" hidden="1" xr:uid="{F76B7B88-21AA-4B79-8DBE-D7C8DC8742A6}"/>
    <cellStyle name="40% - Accent6 4 2 4 2" xfId="7938" hidden="1" xr:uid="{E975F734-9488-46DF-B548-785F725220E4}"/>
    <cellStyle name="40% - Accent6 4 2 4 2" xfId="8275" hidden="1" xr:uid="{08A1A508-4769-46AB-B7B4-46C14F8B0441}"/>
    <cellStyle name="40% - Accent6 4 3 3 2" xfId="452" hidden="1" xr:uid="{A32B46AC-AA0C-4A97-9D94-22EBBD7E5EE0}"/>
    <cellStyle name="40% - Accent6 4 3 3 2" xfId="567" hidden="1" xr:uid="{94E9B02B-D1B2-4FFA-BE20-0ADC6A070F21}"/>
    <cellStyle name="40% - Accent6 4 3 3 2" xfId="1290" hidden="1" xr:uid="{2E43BD40-BE7B-4791-922C-C65126A3D204}"/>
    <cellStyle name="40% - Accent6 4 3 3 2" xfId="1463" hidden="1" xr:uid="{F34852D5-607F-423A-9864-5A8AA4F34A89}"/>
    <cellStyle name="40% - Accent6 4 3 3 2" xfId="1856" hidden="1" xr:uid="{EC34D43B-C746-4308-A7F7-721C3FF98CDA}"/>
    <cellStyle name="40% - Accent6 4 3 3 2" xfId="2004" hidden="1" xr:uid="{CF6EDFCD-E918-4318-97E9-E3F685C76FDC}"/>
    <cellStyle name="40% - Accent6 4 3 3 2" xfId="2342" hidden="1" xr:uid="{01D96F3A-D578-43C7-9C56-238E726E67DB}"/>
    <cellStyle name="40% - Accent6 4 3 3 2" xfId="2679" hidden="1" xr:uid="{D9AFFA3A-7945-4C05-8550-DE5200ECAE3C}"/>
    <cellStyle name="40% - Accent6 4 3 3 2" xfId="3255" hidden="1" xr:uid="{936EA982-F1BB-48E8-A4E1-D66FE15778B0}"/>
    <cellStyle name="40% - Accent6 4 3 3 2" xfId="3370" hidden="1" xr:uid="{9035D348-A453-4C96-A651-07EAB02200CC}"/>
    <cellStyle name="40% - Accent6 4 3 3 2" xfId="4093" hidden="1" xr:uid="{46389A75-10B6-4020-AF98-416FD67C177A}"/>
    <cellStyle name="40% - Accent6 4 3 3 2" xfId="4266" hidden="1" xr:uid="{789EAFBD-C206-4CEB-98D8-A0C00E5B2DAC}"/>
    <cellStyle name="40% - Accent6 4 3 3 2" xfId="4659" hidden="1" xr:uid="{9DB085E6-53A6-402D-9091-CFFDDA84D302}"/>
    <cellStyle name="40% - Accent6 4 3 3 2" xfId="4807" hidden="1" xr:uid="{C4127F9E-D2A3-4DF7-8505-D13523EA9229}"/>
    <cellStyle name="40% - Accent6 4 3 3 2" xfId="5145" hidden="1" xr:uid="{B9AC29F6-E79D-4D5B-B6F9-99E518C3B9D1}"/>
    <cellStyle name="40% - Accent6 4 3 3 2" xfId="5482" hidden="1" xr:uid="{BDF46BD3-81AA-4D41-B0FA-8AA595645F18}"/>
    <cellStyle name="40% - Accent6 4 3 3 2" xfId="6047" hidden="1" xr:uid="{E1988DC6-7892-42DC-8C27-678AA7A4A0C9}"/>
    <cellStyle name="40% - Accent6 4 3 3 2" xfId="6162" hidden="1" xr:uid="{EB9E3D8B-2B62-4D53-8BCE-E3ADA079FDC7}"/>
    <cellStyle name="40% - Accent6 4 3 3 2" xfId="6885" hidden="1" xr:uid="{D07860B9-DDFA-4C0A-A000-E0BCE5F26A90}"/>
    <cellStyle name="40% - Accent6 4 3 3 2" xfId="7058" hidden="1" xr:uid="{56CF820A-34FD-47E3-B429-04C2DE8EED61}"/>
    <cellStyle name="40% - Accent6 4 3 3 2" xfId="7451" hidden="1" xr:uid="{FE86EFF4-CC17-4A9A-B19D-B5E01C0FAA0C}"/>
    <cellStyle name="40% - Accent6 4 3 3 2" xfId="7599" hidden="1" xr:uid="{D13005E5-8291-4373-A20B-3E9B5C74A033}"/>
    <cellStyle name="40% - Accent6 4 3 3 2" xfId="7937" hidden="1" xr:uid="{1F462F67-7B88-4182-828B-D13C2C6A8D7C}"/>
    <cellStyle name="40% - Accent6 4 3 3 2" xfId="8274" hidden="1" xr:uid="{9548ADE9-AAC7-415C-A9A5-79834D1A5553}"/>
    <cellStyle name="40% - Accent6 5 2" xfId="407" hidden="1" xr:uid="{01652946-AA68-4AE0-BBAD-3C0E4B70F695}"/>
    <cellStyle name="40% - Accent6 5 2" xfId="522" hidden="1" xr:uid="{95CAF14F-EA63-429E-A58E-B6830D672B8D}"/>
    <cellStyle name="40% - Accent6 5 2" xfId="1245" hidden="1" xr:uid="{5A0C42C9-6134-4EF4-A45F-D67AFF2F75CD}"/>
    <cellStyle name="40% - Accent6 5 2" xfId="1418" hidden="1" xr:uid="{ED5A8509-06CF-4B3A-A9C9-7AF10E9382F9}"/>
    <cellStyle name="40% - Accent6 5 2" xfId="1811" hidden="1" xr:uid="{E7C2E562-297B-4C03-B9FB-CA8048724892}"/>
    <cellStyle name="40% - Accent6 5 2" xfId="1959" hidden="1" xr:uid="{62692CC6-C683-4D3A-B64B-2B954AFFAEB6}"/>
    <cellStyle name="40% - Accent6 5 2" xfId="2297" hidden="1" xr:uid="{6157697C-F4E8-4E17-8FE7-BE0B79567C2E}"/>
    <cellStyle name="40% - Accent6 5 2" xfId="2634" hidden="1" xr:uid="{99098D66-4F84-4818-96BF-CA673BD4FD7A}"/>
    <cellStyle name="40% - Accent6 5 2" xfId="3210" hidden="1" xr:uid="{BF6D7898-626C-4CC4-B061-47529026F53E}"/>
    <cellStyle name="40% - Accent6 5 2" xfId="3325" hidden="1" xr:uid="{7A3ED38B-A9EC-4334-AF94-60B9FD78CD54}"/>
    <cellStyle name="40% - Accent6 5 2" xfId="4048" hidden="1" xr:uid="{5478EFDE-4E77-429B-8E58-6F4709C31131}"/>
    <cellStyle name="40% - Accent6 5 2" xfId="4221" hidden="1" xr:uid="{420CC00B-729B-4B31-AE68-ADE635BC36C2}"/>
    <cellStyle name="40% - Accent6 5 2" xfId="4614" hidden="1" xr:uid="{A920DFBE-C07F-4029-947E-D3F8A15E0E96}"/>
    <cellStyle name="40% - Accent6 5 2" xfId="4762" hidden="1" xr:uid="{3F9C0742-2D24-4948-8A0F-1317A9CD1DAD}"/>
    <cellStyle name="40% - Accent6 5 2" xfId="5100" hidden="1" xr:uid="{DA0BFA89-363C-4705-8CB8-0863B278F0AA}"/>
    <cellStyle name="40% - Accent6 5 2" xfId="5437" hidden="1" xr:uid="{9340B2A8-F268-4126-BF1E-2E60D2115FBB}"/>
    <cellStyle name="40% - Accent6 5 2" xfId="6002" hidden="1" xr:uid="{D1B776E2-83EC-4751-BD23-A89C44834965}"/>
    <cellStyle name="40% - Accent6 5 2" xfId="6117" hidden="1" xr:uid="{C041610F-8DA4-4B02-BDA3-408DEAD331D9}"/>
    <cellStyle name="40% - Accent6 5 2" xfId="6840" hidden="1" xr:uid="{26C9687B-1E6E-4C07-80B8-AD580E5DBADC}"/>
    <cellStyle name="40% - Accent6 5 2" xfId="7013" hidden="1" xr:uid="{ACA56A78-C380-42DF-8005-A92066488DFE}"/>
    <cellStyle name="40% - Accent6 5 2" xfId="7406" hidden="1" xr:uid="{630FA538-B05F-4641-937A-FF496603995C}"/>
    <cellStyle name="40% - Accent6 5 2" xfId="7554" hidden="1" xr:uid="{64AAF588-0D54-4984-9534-9B7CE54FCE23}"/>
    <cellStyle name="40% - Accent6 5 2" xfId="7892" hidden="1" xr:uid="{65A450E9-3D16-4292-AFC8-C5F11F87AE01}"/>
    <cellStyle name="40% - Accent6 5 2" xfId="8229" hidden="1" xr:uid="{5AB8C8AB-85E4-4D76-918D-3336BBE7EA2C}"/>
    <cellStyle name="40% - Accent6 7" xfId="85" hidden="1" xr:uid="{B5816DE0-64C1-4AA5-91D2-67A2701560B1}"/>
    <cellStyle name="40% - Accent6 7" xfId="163" hidden="1" xr:uid="{7FAF2BF2-04FB-4423-BA0E-0B62D444807D}"/>
    <cellStyle name="40% - Accent6 7" xfId="241" hidden="1" xr:uid="{404A4407-49D5-4467-8DDE-3F2C89EA083C}"/>
    <cellStyle name="40% - Accent6 7" xfId="319" hidden="1" xr:uid="{739B4463-130A-48E9-872D-B15FF1CCB3B3}"/>
    <cellStyle name="40% - Accent6 7" xfId="901" hidden="1" xr:uid="{A326C10B-33EB-4BEC-9A03-2D6672940650}"/>
    <cellStyle name="40% - Accent6 7" xfId="980" hidden="1" xr:uid="{6F6D64C7-783A-455D-8ACD-391D84D915C7}"/>
    <cellStyle name="40% - Accent6 7" xfId="1059" hidden="1" xr:uid="{75DFE12B-830E-43D7-A0CD-975C19BBEB3E}"/>
    <cellStyle name="40% - Accent6 7" xfId="631" hidden="1" xr:uid="{062ED9F5-EBD9-466B-9417-FA136851C89D}"/>
    <cellStyle name="40% - Accent6 7" xfId="1148" hidden="1" xr:uid="{BB796CE9-35C2-46D2-920F-2A19AB68956E}"/>
    <cellStyle name="40% - Accent6 7" xfId="829" hidden="1" xr:uid="{3990D18F-246E-4799-B382-7B6050846D7B}"/>
    <cellStyle name="40% - Accent6 7" xfId="615" hidden="1" xr:uid="{9769322F-9123-46A5-8757-578FE013DAB1}"/>
    <cellStyle name="40% - Accent6 7" xfId="1575" hidden="1" xr:uid="{9A89AF38-99FF-498D-B42E-D982C75CE590}"/>
    <cellStyle name="40% - Accent6 7" xfId="1653" hidden="1" xr:uid="{CCB64082-6414-4B92-BD68-323FA70B8237}"/>
    <cellStyle name="40% - Accent6 7" xfId="835" hidden="1" xr:uid="{79A5CB85-2C6D-45E8-B74C-92CE1C0E387B}"/>
    <cellStyle name="40% - Accent6 7" xfId="1736" hidden="1" xr:uid="{D5833CB5-B752-44D1-9C0C-2BCBA1C83844}"/>
    <cellStyle name="40% - Accent6 7" xfId="794" hidden="1" xr:uid="{BD2A1651-B17D-4C5C-A17B-E962A8CC50C1}"/>
    <cellStyle name="40% - Accent6 7" xfId="884" hidden="1" xr:uid="{1738B3E1-BA78-497A-B3B1-3816D4987662}"/>
    <cellStyle name="40% - Accent6 7" xfId="2107" hidden="1" xr:uid="{74E61DC5-8E64-4465-AD2C-09C4A96B51CB}"/>
    <cellStyle name="40% - Accent6 7" xfId="2185" hidden="1" xr:uid="{D6B872A8-F3AA-440C-B979-64652304FE28}"/>
    <cellStyle name="40% - Accent6 7" xfId="1356" hidden="1" xr:uid="{143A9D9E-DDF8-4866-BE81-EB55A9C3B1DB}"/>
    <cellStyle name="40% - Accent6 7" xfId="2444" hidden="1" xr:uid="{0CD75D4F-EF29-447D-8B57-A6E3EEC2CBC1}"/>
    <cellStyle name="40% - Accent6 7" xfId="2522" hidden="1" xr:uid="{2E47E0F0-CEFD-49CE-A87B-6EB6B4BC7D63}"/>
    <cellStyle name="40% - Accent6 7" xfId="1925" hidden="1" xr:uid="{F867BCF3-05C7-4142-B707-67B1B7B5A862}"/>
    <cellStyle name="40% - Accent6 7" xfId="2781" hidden="1" xr:uid="{4266960D-7B32-4B8B-9EC5-99ACF1FA9426}"/>
    <cellStyle name="40% - Accent6 7" xfId="2888" hidden="1" xr:uid="{E3D25784-6CDA-467A-8BD2-886D7E594299}"/>
    <cellStyle name="40% - Accent6 7" xfId="2966" hidden="1" xr:uid="{2B3405B0-C8AC-4B86-AE9A-ACAA65C9AE76}"/>
    <cellStyle name="40% - Accent6 7" xfId="3044" hidden="1" xr:uid="{95EA499B-45F0-4A6F-8AEB-F75DBF121122}"/>
    <cellStyle name="40% - Accent6 7" xfId="3122" hidden="1" xr:uid="{00FFEEBF-9632-468F-A0E8-E51ABF6DA090}"/>
    <cellStyle name="40% - Accent6 7" xfId="3704" hidden="1" xr:uid="{813B5DF9-C9C3-470A-8BD1-728E3D1257FF}"/>
    <cellStyle name="40% - Accent6 7" xfId="3783" hidden="1" xr:uid="{20A0442C-BC3F-46BC-A5D7-6BD03A744C1B}"/>
    <cellStyle name="40% - Accent6 7" xfId="3862" hidden="1" xr:uid="{A8813D11-B949-4D14-BF3A-1285D29E41B4}"/>
    <cellStyle name="40% - Accent6 7" xfId="3434" hidden="1" xr:uid="{0BC0D21F-66A8-43A6-83CF-015396A864BC}"/>
    <cellStyle name="40% - Accent6 7" xfId="3951" hidden="1" xr:uid="{265AA4FB-3B38-4EE5-A0BA-8310DDD94E52}"/>
    <cellStyle name="40% - Accent6 7" xfId="3632" hidden="1" xr:uid="{0EB82D3B-C585-4E6F-9A62-E9A567F01926}"/>
    <cellStyle name="40% - Accent6 7" xfId="3418" hidden="1" xr:uid="{ABBD5CD2-C022-41E3-92E4-AA2B928CE762}"/>
    <cellStyle name="40% - Accent6 7" xfId="4378" hidden="1" xr:uid="{250A4B5E-554B-4480-91A6-44EF2E7E9559}"/>
    <cellStyle name="40% - Accent6 7" xfId="4456" hidden="1" xr:uid="{3B72AE18-7FCF-4BA8-A5B1-FF1DB4B5DA80}"/>
    <cellStyle name="40% - Accent6 7" xfId="3638" hidden="1" xr:uid="{59968336-54B7-467C-AFC7-6015FCDEDC6F}"/>
    <cellStyle name="40% - Accent6 7" xfId="4539" hidden="1" xr:uid="{B52EBA60-8164-47F2-86CA-E29C93155515}"/>
    <cellStyle name="40% - Accent6 7" xfId="3597" hidden="1" xr:uid="{AD984766-CD3D-4BD7-887C-F61A50FFBB2D}"/>
    <cellStyle name="40% - Accent6 7" xfId="3687" hidden="1" xr:uid="{44866273-4878-4AA3-817C-E9703F29962E}"/>
    <cellStyle name="40% - Accent6 7" xfId="4910" hidden="1" xr:uid="{90141D2E-8252-4CD4-B8F6-89E4D0136643}"/>
    <cellStyle name="40% - Accent6 7" xfId="4988" hidden="1" xr:uid="{C6C2DE50-0FA7-4C45-B175-62398E2FE716}"/>
    <cellStyle name="40% - Accent6 7" xfId="4159" hidden="1" xr:uid="{A9FF0FBA-54D0-413D-9257-FDAD5AC3B4FB}"/>
    <cellStyle name="40% - Accent6 7" xfId="5247" hidden="1" xr:uid="{3BD682C7-5E11-4226-AAB4-71686C91C78B}"/>
    <cellStyle name="40% - Accent6 7" xfId="5325" hidden="1" xr:uid="{6AD06874-BAB9-464F-A1BB-40F9FF8F580D}"/>
    <cellStyle name="40% - Accent6 7" xfId="4728" hidden="1" xr:uid="{89212F45-F07C-4EC4-8958-AD2AB7884903}"/>
    <cellStyle name="40% - Accent6 7" xfId="5584" hidden="1" xr:uid="{6F3F52E3-DFA3-4C01-82AF-CAA5E2CFF8CE}"/>
    <cellStyle name="40% - Accent6 7" xfId="5680" hidden="1" xr:uid="{51969E80-41F7-43DA-8870-BB8250041C87}"/>
    <cellStyle name="40% - Accent6 7" xfId="5758" hidden="1" xr:uid="{B528A809-F5D1-4B65-8095-101C8607D671}"/>
    <cellStyle name="40% - Accent6 7" xfId="5836" hidden="1" xr:uid="{B9015D86-0386-4453-B992-866063344866}"/>
    <cellStyle name="40% - Accent6 7" xfId="5914" hidden="1" xr:uid="{53D4E3F2-03D1-481F-8BD3-93BA11B1F52E}"/>
    <cellStyle name="40% - Accent6 7" xfId="6496" hidden="1" xr:uid="{1936AF51-7480-4185-A557-D3982A7AA7AF}"/>
    <cellStyle name="40% - Accent6 7" xfId="6575" hidden="1" xr:uid="{64582393-C08A-438E-A56F-1A9E43097DF1}"/>
    <cellStyle name="40% - Accent6 7" xfId="6654" hidden="1" xr:uid="{2B2590EF-F0B3-4100-9716-D7E56DA212FC}"/>
    <cellStyle name="40% - Accent6 7" xfId="6226" hidden="1" xr:uid="{30B54E20-546C-4C45-B574-3C9363BC95AA}"/>
    <cellStyle name="40% - Accent6 7" xfId="6743" hidden="1" xr:uid="{FBEC1E7A-A0EE-401D-9DF1-93AD6A5C3B26}"/>
    <cellStyle name="40% - Accent6 7" xfId="6424" hidden="1" xr:uid="{201D2E8C-D893-47BC-8FD2-6F961BBC7EF4}"/>
    <cellStyle name="40% - Accent6 7" xfId="6210" hidden="1" xr:uid="{9C9D382A-AFC7-4674-8B27-E30449B04484}"/>
    <cellStyle name="40% - Accent6 7" xfId="7170" hidden="1" xr:uid="{C20DEA81-9035-4EBE-B93F-1701C6DBA0DB}"/>
    <cellStyle name="40% - Accent6 7" xfId="7248" hidden="1" xr:uid="{E959E57E-8D67-45E1-9EEC-813C4A3FF6EA}"/>
    <cellStyle name="40% - Accent6 7" xfId="6430" hidden="1" xr:uid="{5A5F11D0-FA2A-4973-A7AE-F86353B952AD}"/>
    <cellStyle name="40% - Accent6 7" xfId="7331" hidden="1" xr:uid="{EC6FA223-994D-40B4-8DE0-BCEB75281C79}"/>
    <cellStyle name="40% - Accent6 7" xfId="6389" hidden="1" xr:uid="{DB8A1E13-8DB1-4C53-A602-FBF038226049}"/>
    <cellStyle name="40% - Accent6 7" xfId="6479" hidden="1" xr:uid="{3C53050B-48FA-4AB5-BF16-D0A2232CCF1D}"/>
    <cellStyle name="40% - Accent6 7" xfId="7702" hidden="1" xr:uid="{2025F22E-B8FC-4C49-AA23-25168A701C5C}"/>
    <cellStyle name="40% - Accent6 7" xfId="7780" hidden="1" xr:uid="{9E93821F-A6F7-44CB-88D7-CB766DA8CBF6}"/>
    <cellStyle name="40% - Accent6 7" xfId="6951" hidden="1" xr:uid="{1D05D727-2F19-47E6-97B8-C80548C7F1B9}"/>
    <cellStyle name="40% - Accent6 7" xfId="8039" hidden="1" xr:uid="{154DB08A-C123-4ACB-BD7C-67A6D401E38F}"/>
    <cellStyle name="40% - Accent6 7" xfId="8117" hidden="1" xr:uid="{4106CDAC-F0D4-4AFC-B5AD-3D947B20E793}"/>
    <cellStyle name="40% - Accent6 7" xfId="7520" hidden="1" xr:uid="{6A9E3692-A7F0-4FA1-B558-A72A3509E0E0}"/>
    <cellStyle name="40% - Accent6 7" xfId="8376" hidden="1" xr:uid="{E00C34F1-F0F9-4186-9F73-2B725A6CF4B3}"/>
    <cellStyle name="40% - Accent6 8" xfId="100" hidden="1" xr:uid="{39435C99-A3EF-436A-A913-A7DA90B7C118}"/>
    <cellStyle name="40% - Accent6 8" xfId="70" hidden="1" xr:uid="{AFD315C5-A87B-435D-B264-B1EE5F644618}"/>
    <cellStyle name="40% - Accent6 8" xfId="229" hidden="1" xr:uid="{71C1B467-C521-45DB-B491-144243BA998A}"/>
    <cellStyle name="40% - Accent6 8" xfId="307" hidden="1" xr:uid="{4292788B-8AE1-4450-B251-91916051F501}"/>
    <cellStyle name="40% - Accent6 8" xfId="885" hidden="1" xr:uid="{08C89BD1-3976-402E-9A47-4AAE03BA992F}"/>
    <cellStyle name="40% - Accent6 8" xfId="968" hidden="1" xr:uid="{3A6C47AA-7C21-416F-9C0E-8B39A6E4D6AB}"/>
    <cellStyle name="40% - Accent6 8" xfId="1046" hidden="1" xr:uid="{5028023B-937C-4696-9F95-D71A2FDB20F1}"/>
    <cellStyle name="40% - Accent6 8" xfId="821" hidden="1" xr:uid="{2AC268C2-1C11-4CBE-A26D-965D9D5742E1}"/>
    <cellStyle name="40% - Accent6 8" xfId="1322" hidden="1" xr:uid="{AAF867E9-38F6-4377-A5C8-70DCDF463FF1}"/>
    <cellStyle name="40% - Accent6 8" xfId="860" hidden="1" xr:uid="{8598D43B-4319-4ED5-A17D-C66915D43EF8}"/>
    <cellStyle name="40% - Accent6 8" xfId="1491" hidden="1" xr:uid="{2F357BF0-4D6C-4AD9-8ED0-00FB6A3FE96F}"/>
    <cellStyle name="40% - Accent6 8" xfId="1563" hidden="1" xr:uid="{0BC59520-1B3D-4726-BCA1-8DF6691112F2}"/>
    <cellStyle name="40% - Accent6 8" xfId="1641" hidden="1" xr:uid="{B2899426-33FE-4C49-BB98-CD82BCF7C5D1}"/>
    <cellStyle name="40% - Accent6 8" xfId="1376" hidden="1" xr:uid="{811606F4-A65D-4F39-9EB0-CAE1D8A56E4A}"/>
    <cellStyle name="40% - Accent6 8" xfId="1886" hidden="1" xr:uid="{ECCFBDB6-B957-4448-9554-AF868ACAB1FC}"/>
    <cellStyle name="40% - Accent6 8" xfId="670" hidden="1" xr:uid="{969A27B3-1305-4DAE-83A8-2ADD8E8A35A6}"/>
    <cellStyle name="40% - Accent6 8" xfId="2032" hidden="1" xr:uid="{A08266CF-E8A3-4B1F-AAF4-3A2A33F59B20}"/>
    <cellStyle name="40% - Accent6 8" xfId="2095" hidden="1" xr:uid="{60AAAB35-1284-4AF9-B9D3-D0A8985AF7A2}"/>
    <cellStyle name="40% - Accent6 8" xfId="2173" hidden="1" xr:uid="{9361D237-09C4-4091-B734-879B21E6FBAE}"/>
    <cellStyle name="40% - Accent6 8" xfId="2370" hidden="1" xr:uid="{E6D4A9BD-058C-4AC7-9150-FED2FE796AF6}"/>
    <cellStyle name="40% - Accent6 8" xfId="2432" hidden="1" xr:uid="{9A44600C-CC18-4AC2-9D16-C582AA91494A}"/>
    <cellStyle name="40% - Accent6 8" xfId="2510" hidden="1" xr:uid="{45F3D76C-6CEF-4E88-8B04-8B8A40C53541}"/>
    <cellStyle name="40% - Accent6 8" xfId="2707" hidden="1" xr:uid="{58E5DB16-CF7A-4358-8A88-9152DD857276}"/>
    <cellStyle name="40% - Accent6 8" xfId="2769" hidden="1" xr:uid="{83A203AC-2362-4B75-B946-E287C67F05FB}"/>
    <cellStyle name="40% - Accent6 8" xfId="2903" hidden="1" xr:uid="{5CF4982C-F954-4F67-885A-0877819A469C}"/>
    <cellStyle name="40% - Accent6 8" xfId="2873" hidden="1" xr:uid="{A1C75CB7-AD91-4958-ABB6-E5FDEA66C0FF}"/>
    <cellStyle name="40% - Accent6 8" xfId="3032" hidden="1" xr:uid="{D4654CF2-590C-4B0E-92B5-E3972F1494C7}"/>
    <cellStyle name="40% - Accent6 8" xfId="3110" hidden="1" xr:uid="{3E42DA32-4C49-4D17-A5B1-0343865946C8}"/>
    <cellStyle name="40% - Accent6 8" xfId="3688" hidden="1" xr:uid="{D105BA95-2B12-4F50-B5F4-A18529EAF8A8}"/>
    <cellStyle name="40% - Accent6 8" xfId="3771" hidden="1" xr:uid="{6E42245B-0947-45F9-874F-BF2958846F78}"/>
    <cellStyle name="40% - Accent6 8" xfId="3849" hidden="1" xr:uid="{50E3A8E8-3B18-4E6D-9949-FC76EEB108E5}"/>
    <cellStyle name="40% - Accent6 8" xfId="3624" hidden="1" xr:uid="{38482F58-829A-4FED-B537-71B7FAD5705E}"/>
    <cellStyle name="40% - Accent6 8" xfId="4125" hidden="1" xr:uid="{97BB1D96-2BE9-44F5-85E4-ADCD4D26F807}"/>
    <cellStyle name="40% - Accent6 8" xfId="3663" hidden="1" xr:uid="{37C1735D-2578-4D10-950B-0E0488C4F84A}"/>
    <cellStyle name="40% - Accent6 8" xfId="4294" hidden="1" xr:uid="{37340B0A-A562-4574-89AB-109D3EB3FFDE}"/>
    <cellStyle name="40% - Accent6 8" xfId="4366" hidden="1" xr:uid="{D0FC2906-A19D-4951-B866-B288F42760BF}"/>
    <cellStyle name="40% - Accent6 8" xfId="4444" hidden="1" xr:uid="{EB43808D-D32B-47BB-B1AE-F2EEA95C031D}"/>
    <cellStyle name="40% - Accent6 8" xfId="4179" hidden="1" xr:uid="{208658C4-FA92-420B-B299-E2970DDE2010}"/>
    <cellStyle name="40% - Accent6 8" xfId="4689" hidden="1" xr:uid="{363D68FB-1C8C-4E75-AB15-7132026D3D6A}"/>
    <cellStyle name="40% - Accent6 8" xfId="3473" hidden="1" xr:uid="{B0ABA9BB-7220-4B2B-9F76-8108DA14F4E7}"/>
    <cellStyle name="40% - Accent6 8" xfId="4835" hidden="1" xr:uid="{4ED80FEA-A2EE-4EF4-8011-4F9C8AE14DDB}"/>
    <cellStyle name="40% - Accent6 8" xfId="4898" hidden="1" xr:uid="{203953E0-FE7F-4D13-82C1-DCA38745BA16}"/>
    <cellStyle name="40% - Accent6 8" xfId="4976" hidden="1" xr:uid="{1EB7C7B7-65B8-4A47-8B10-0181C6CBA27C}"/>
    <cellStyle name="40% - Accent6 8" xfId="5173" hidden="1" xr:uid="{09EB138B-05B1-4FF7-95C6-023A9A366AB3}"/>
    <cellStyle name="40% - Accent6 8" xfId="5235" hidden="1" xr:uid="{359D8AE7-0ABF-4A13-9526-A336450063A8}"/>
    <cellStyle name="40% - Accent6 8" xfId="5313" hidden="1" xr:uid="{AAD2BD2E-A98A-41F7-8B9D-878CE0D4254F}"/>
    <cellStyle name="40% - Accent6 8" xfId="5510" hidden="1" xr:uid="{FD51BE40-4235-4D38-9CB8-0A88FC6CDBAA}"/>
    <cellStyle name="40% - Accent6 8" xfId="5572" hidden="1" xr:uid="{1B33A10B-D2F6-4AC7-B799-8A69913C12EC}"/>
    <cellStyle name="40% - Accent6 8" xfId="5695" hidden="1" xr:uid="{765E12FA-70F3-49CA-B0FB-11C8990781C5}"/>
    <cellStyle name="40% - Accent6 8" xfId="5665" hidden="1" xr:uid="{7E1D2738-3965-4DEC-8E86-B26B383316CB}"/>
    <cellStyle name="40% - Accent6 8" xfId="5824" hidden="1" xr:uid="{15C96841-098D-499C-A814-737A926848AE}"/>
    <cellStyle name="40% - Accent6 8" xfId="5902" hidden="1" xr:uid="{394BF931-604F-4A81-91E2-D5E19A9AA22D}"/>
    <cellStyle name="40% - Accent6 8" xfId="6480" hidden="1" xr:uid="{2992ABAA-8462-4B0D-8B07-663AFE3B6135}"/>
    <cellStyle name="40% - Accent6 8" xfId="6563" hidden="1" xr:uid="{1B8D647C-C93E-4DAC-A0BA-09BC40321DFD}"/>
    <cellStyle name="40% - Accent6 8" xfId="6641" hidden="1" xr:uid="{0FB3CA5E-B4F8-4710-879F-8D375737F3E7}"/>
    <cellStyle name="40% - Accent6 8" xfId="6416" hidden="1" xr:uid="{C90264B3-607E-441B-BF97-2554149B24C9}"/>
    <cellStyle name="40% - Accent6 8" xfId="6917" hidden="1" xr:uid="{6518656C-8462-4A3A-8DAC-F25CB5ACB62F}"/>
    <cellStyle name="40% - Accent6 8" xfId="6455" hidden="1" xr:uid="{6D8EAD9C-9C98-466C-B9C9-C3F21F944F6D}"/>
    <cellStyle name="40% - Accent6 8" xfId="7086" hidden="1" xr:uid="{5E46E504-6102-44C5-B745-A15D2E79E656}"/>
    <cellStyle name="40% - Accent6 8" xfId="7158" hidden="1" xr:uid="{7B05B06F-45FA-4E14-AFF0-35BEA4EF0DC7}"/>
    <cellStyle name="40% - Accent6 8" xfId="7236" hidden="1" xr:uid="{5136AFE6-4093-43D9-99AE-423F9E740DB6}"/>
    <cellStyle name="40% - Accent6 8" xfId="6971" hidden="1" xr:uid="{B42859E3-FF0D-4A18-9261-6E4BE1A0E61E}"/>
    <cellStyle name="40% - Accent6 8" xfId="7481" hidden="1" xr:uid="{D2004904-F4C0-4914-B58C-35489A90BFE6}"/>
    <cellStyle name="40% - Accent6 8" xfId="6265" hidden="1" xr:uid="{FB6171B9-58E8-4141-BC57-3F97848DF8DA}"/>
    <cellStyle name="40% - Accent6 8" xfId="7627" hidden="1" xr:uid="{C4C0C63F-9808-4345-9243-072CA3B2ED57}"/>
    <cellStyle name="40% - Accent6 8" xfId="7690" hidden="1" xr:uid="{5B6B4446-FDA9-4316-8124-2E6A7F546546}"/>
    <cellStyle name="40% - Accent6 8" xfId="7768" hidden="1" xr:uid="{B5E3395C-31CC-467B-9E68-04EA15624C63}"/>
    <cellStyle name="40% - Accent6 8" xfId="7965" hidden="1" xr:uid="{0080D63A-F816-4DC5-8047-572590C1237F}"/>
    <cellStyle name="40% - Accent6 8" xfId="8027" hidden="1" xr:uid="{09624E88-FE8F-49B6-AF69-0776DFD17424}"/>
    <cellStyle name="40% - Accent6 8" xfId="8105" hidden="1" xr:uid="{3248BBD2-BA3D-405B-B1FD-9BC84F4F941D}"/>
    <cellStyle name="40% - Accent6 8" xfId="8302" hidden="1" xr:uid="{05D0EA38-74F9-42D1-8FF5-5C9959B5C4BB}"/>
    <cellStyle name="40% - Accent6 8" xfId="8364" hidden="1" xr:uid="{70A19815-BB53-4294-8708-ECC8C19445EC}"/>
    <cellStyle name="40% - Accent6 9" xfId="113" hidden="1" xr:uid="{16585240-2506-4683-872B-62FBB9749546}"/>
    <cellStyle name="40% - Accent6 9" xfId="187" hidden="1" xr:uid="{90A9B530-FB2C-4E07-B40D-2FCBF1E4E318}"/>
    <cellStyle name="40% - Accent6 9" xfId="263" hidden="1" xr:uid="{B7CE03BA-2934-4976-8F26-C204B5B4F7DF}"/>
    <cellStyle name="40% - Accent6 9" xfId="341" hidden="1" xr:uid="{C0206DD5-C7C2-4778-86E2-EF8CE9BA15CB}"/>
    <cellStyle name="40% - Accent6 9" xfId="926" hidden="1" xr:uid="{E6362950-8AF6-4B9A-86B6-707A2164F491}"/>
    <cellStyle name="40% - Accent6 9" xfId="1002" hidden="1" xr:uid="{712F231B-DE43-4626-B59F-103BF164E419}"/>
    <cellStyle name="40% - Accent6 9" xfId="1081" hidden="1" xr:uid="{9BCE28D1-14D8-4DD4-8000-9BF7BF6ACD94}"/>
    <cellStyle name="40% - Accent6 9" xfId="1137" hidden="1" xr:uid="{1ABAA739-CBF3-41DC-B6FE-31857F35E4C3}"/>
    <cellStyle name="40% - Accent6 9" xfId="713" hidden="1" xr:uid="{EBEE0AFE-AF1D-4A53-B9D8-AC99CA94ECB7}"/>
    <cellStyle name="40% - Accent6 9" xfId="637" hidden="1" xr:uid="{97F556C5-3C16-47A9-868E-ED42C1024299}"/>
    <cellStyle name="40% - Accent6 9" xfId="1521" hidden="1" xr:uid="{B9A64330-6F9F-480A-8DBE-283F01E8E2B5}"/>
    <cellStyle name="40% - Accent6 9" xfId="1597" hidden="1" xr:uid="{AFD1AD4C-7C3E-4DDF-9F92-3C2A38E6E8D5}"/>
    <cellStyle name="40% - Accent6 9" xfId="1675" hidden="1" xr:uid="{AC8B72ED-5A8D-439B-8ED8-17DA0C4D97E7}"/>
    <cellStyle name="40% - Accent6 9" xfId="1726" hidden="1" xr:uid="{8C1CA5FE-9613-4C61-B1C7-E50DAF7ABC3B}"/>
    <cellStyle name="40% - Accent6 9" xfId="824" hidden="1" xr:uid="{22A0187E-F980-42B2-9B2A-2D94A23F5C9D}"/>
    <cellStyle name="40% - Accent6 9" xfId="635" hidden="1" xr:uid="{91722B8A-E494-4C26-9C00-B7433DEDFC64}"/>
    <cellStyle name="40% - Accent6 9" xfId="2053" hidden="1" xr:uid="{B98D1E75-C959-4A1A-9488-A1B986B0A017}"/>
    <cellStyle name="40% - Accent6 9" xfId="2129" hidden="1" xr:uid="{CA6A5F0C-34FA-4318-9BA8-2E7699FA6AD2}"/>
    <cellStyle name="40% - Accent6 9" xfId="2207" hidden="1" xr:uid="{3895E8BD-313A-4C31-A92E-C2482EC530EA}"/>
    <cellStyle name="40% - Accent6 9" xfId="2390" hidden="1" xr:uid="{2C561823-0F7E-499E-9C2E-A87F9D73B608}"/>
    <cellStyle name="40% - Accent6 9" xfId="2466" hidden="1" xr:uid="{4AF3809F-8AEF-4F36-B488-AF08A0F3B2F0}"/>
    <cellStyle name="40% - Accent6 9" xfId="2544" hidden="1" xr:uid="{E91876C5-EA3E-45BF-B621-B670C09F64B3}"/>
    <cellStyle name="40% - Accent6 9" xfId="2727" hidden="1" xr:uid="{AB989DF2-4BFB-4BC0-AD54-03CF3D077CCD}"/>
    <cellStyle name="40% - Accent6 9" xfId="2803" hidden="1" xr:uid="{9F46E443-4547-4C6A-AD3D-548BC60019F6}"/>
    <cellStyle name="40% - Accent6 9" xfId="2916" hidden="1" xr:uid="{9E748B9D-8BFC-482A-BECC-A566B72DCD6D}"/>
    <cellStyle name="40% - Accent6 9" xfId="2990" hidden="1" xr:uid="{23F02B12-2BEC-45FC-A218-A4054344CC82}"/>
    <cellStyle name="40% - Accent6 9" xfId="3066" hidden="1" xr:uid="{E53C40C8-51CA-4D2C-BA4B-692BBBFB9467}"/>
    <cellStyle name="40% - Accent6 9" xfId="3144" hidden="1" xr:uid="{C920DA56-9220-417E-BD3B-F4A4E9881D3C}"/>
    <cellStyle name="40% - Accent6 9" xfId="3729" hidden="1" xr:uid="{2E67F878-031B-4ABD-AAA9-3D58315B02F3}"/>
    <cellStyle name="40% - Accent6 9" xfId="3805" hidden="1" xr:uid="{A12A0B15-954F-4F48-AC43-73CB15AD7651}"/>
    <cellStyle name="40% - Accent6 9" xfId="3884" hidden="1" xr:uid="{FFB02DAA-7263-4B73-8EDB-5122B998DAE8}"/>
    <cellStyle name="40% - Accent6 9" xfId="3940" hidden="1" xr:uid="{6BD9A780-24F7-49D2-B1AD-7B92B801B940}"/>
    <cellStyle name="40% - Accent6 9" xfId="3516" hidden="1" xr:uid="{A2E8305F-564B-4296-9144-151019281733}"/>
    <cellStyle name="40% - Accent6 9" xfId="3440" hidden="1" xr:uid="{C0414FD9-9DF5-4B24-A95A-C32B4A630997}"/>
    <cellStyle name="40% - Accent6 9" xfId="4324" hidden="1" xr:uid="{20DE00E9-97CE-4EA0-BAAF-9D797377BA42}"/>
    <cellStyle name="40% - Accent6 9" xfId="4400" hidden="1" xr:uid="{289BDDD4-0A16-43DD-BA44-603178A649B8}"/>
    <cellStyle name="40% - Accent6 9" xfId="4478" hidden="1" xr:uid="{D8B55DD5-2AFE-4D03-9DB3-2A1BB511BE2D}"/>
    <cellStyle name="40% - Accent6 9" xfId="4529" hidden="1" xr:uid="{631E0C94-FC0C-41F8-89DF-6BFFACEF0E65}"/>
    <cellStyle name="40% - Accent6 9" xfId="3627" hidden="1" xr:uid="{D60599F8-0D3F-4AF1-BB98-909043252FE3}"/>
    <cellStyle name="40% - Accent6 9" xfId="3438" hidden="1" xr:uid="{CD409291-BC51-4CA0-A89F-022969235186}"/>
    <cellStyle name="40% - Accent6 9" xfId="4856" hidden="1" xr:uid="{7F08BBBE-765A-44CB-BC67-6E78F942459E}"/>
    <cellStyle name="40% - Accent6 9" xfId="4932" hidden="1" xr:uid="{C8E425DC-26DF-42DC-A22F-B4F2F2C1B8EA}"/>
    <cellStyle name="40% - Accent6 9" xfId="5010" hidden="1" xr:uid="{75B58BE1-F27D-4B2B-B026-BB8B66577336}"/>
    <cellStyle name="40% - Accent6 9" xfId="5193" hidden="1" xr:uid="{53A16C3F-1748-4F8C-867D-C47E4BC0A415}"/>
    <cellStyle name="40% - Accent6 9" xfId="5269" hidden="1" xr:uid="{837AAEB3-C51B-4985-AB1D-06EBA03BED72}"/>
    <cellStyle name="40% - Accent6 9" xfId="5347" hidden="1" xr:uid="{A3E99692-B594-4FF6-840A-3BD2F8013334}"/>
    <cellStyle name="40% - Accent6 9" xfId="5530" hidden="1" xr:uid="{22C0A916-7DFE-41FA-8123-9B1863E3E8D5}"/>
    <cellStyle name="40% - Accent6 9" xfId="5606" hidden="1" xr:uid="{BD4A8921-24A4-43F5-AC65-8B064A787A15}"/>
    <cellStyle name="40% - Accent6 9" xfId="5708" hidden="1" xr:uid="{475F188C-34A0-4ACA-9A81-D31311A67BD5}"/>
    <cellStyle name="40% - Accent6 9" xfId="5782" hidden="1" xr:uid="{9478C49D-4168-4212-A9A3-F272ECECFF89}"/>
    <cellStyle name="40% - Accent6 9" xfId="5858" hidden="1" xr:uid="{F1B3517F-E6CE-4EAA-BAA4-7E4C65448170}"/>
    <cellStyle name="40% - Accent6 9" xfId="5936" hidden="1" xr:uid="{0E71A100-CCBD-41A1-B52F-7449C1377135}"/>
    <cellStyle name="40% - Accent6 9" xfId="6521" hidden="1" xr:uid="{434C4EA6-BD28-415F-8202-39A293C1146B}"/>
    <cellStyle name="40% - Accent6 9" xfId="6597" hidden="1" xr:uid="{E35296A6-04AE-4BA4-B8EE-6F971E4F5639}"/>
    <cellStyle name="40% - Accent6 9" xfId="6676" hidden="1" xr:uid="{08A408ED-9F63-4852-A8B7-21B31929CA5F}"/>
    <cellStyle name="40% - Accent6 9" xfId="6732" hidden="1" xr:uid="{74AD7DBA-D943-41AE-A82D-6F7686FE4561}"/>
    <cellStyle name="40% - Accent6 9" xfId="6308" hidden="1" xr:uid="{3DD7ED3C-11B2-4409-ADD1-F8399D56A73A}"/>
    <cellStyle name="40% - Accent6 9" xfId="6232" hidden="1" xr:uid="{E5107CFF-1F87-4694-BA5A-D4241452D270}"/>
    <cellStyle name="40% - Accent6 9" xfId="7116" hidden="1" xr:uid="{48D1205D-483A-4B97-99E3-0E636E757DB5}"/>
    <cellStyle name="40% - Accent6 9" xfId="7192" hidden="1" xr:uid="{8E90E457-0F5F-4877-9FD7-A5E2F1EFE87D}"/>
    <cellStyle name="40% - Accent6 9" xfId="7270" hidden="1" xr:uid="{B67F48EF-5413-49C4-95C4-AE30019C98B8}"/>
    <cellStyle name="40% - Accent6 9" xfId="7321" hidden="1" xr:uid="{44E6F5A7-60FA-4272-9114-11F416697383}"/>
    <cellStyle name="40% - Accent6 9" xfId="6419" hidden="1" xr:uid="{FF8B9550-7140-47C3-AFFB-6612D63E7245}"/>
    <cellStyle name="40% - Accent6 9" xfId="6230" hidden="1" xr:uid="{879FACF9-D8D8-4318-B590-785D82D0D114}"/>
    <cellStyle name="40% - Accent6 9" xfId="7648" hidden="1" xr:uid="{8273180E-C153-4538-A849-FA1E189A01CB}"/>
    <cellStyle name="40% - Accent6 9" xfId="7724" hidden="1" xr:uid="{D0141EF3-D7DE-4807-A031-0CC2CCC10B99}"/>
    <cellStyle name="40% - Accent6 9" xfId="7802" hidden="1" xr:uid="{6EFF1116-AA3C-4993-A986-B0B982FB1A55}"/>
    <cellStyle name="40% - Accent6 9" xfId="7985" hidden="1" xr:uid="{AF6E69A9-FBBC-485A-A240-B1D7A69CAE28}"/>
    <cellStyle name="40% - Accent6 9" xfId="8061" hidden="1" xr:uid="{83E6CC1A-B004-4F76-AF16-D1938AE904CC}"/>
    <cellStyle name="40% - Accent6 9" xfId="8139" hidden="1" xr:uid="{69B0F8C4-B367-417E-9B41-EE818E4E0C77}"/>
    <cellStyle name="40% - Accent6 9" xfId="8322" hidden="1" xr:uid="{B0A77404-368F-4348-AB2E-2B61E5663ABB}"/>
    <cellStyle name="40% - Accent6 9" xfId="8398" hidden="1" xr:uid="{4075F63E-C780-4A67-8A76-6AC9E514B094}"/>
    <cellStyle name="60% - Accent1" xfId="26" builtinId="32" hidden="1"/>
    <cellStyle name="60% - Accent2" xfId="30" builtinId="36" hidden="1"/>
    <cellStyle name="60% - Accent3" xfId="34" builtinId="40" hidden="1"/>
    <cellStyle name="60% - Accent4" xfId="38" builtinId="44" hidden="1"/>
    <cellStyle name="60% - Accent5" xfId="42" builtinId="48" hidden="1"/>
    <cellStyle name="60% - Accent6" xfId="46" builtinId="52" hidden="1"/>
    <cellStyle name="Accent1" xfId="23" builtinId="29" hidden="1"/>
    <cellStyle name="Accent2" xfId="27" builtinId="33" hidden="1"/>
    <cellStyle name="Accent3" xfId="31" builtinId="37" hidden="1"/>
    <cellStyle name="Accent4" xfId="35" builtinId="41" hidden="1"/>
    <cellStyle name="Accent5" xfId="39" builtinId="45" hidden="1"/>
    <cellStyle name="Accent6" xfId="43" builtinId="49" hidden="1"/>
    <cellStyle name="Bad" xfId="12" builtinId="27" hidden="1"/>
    <cellStyle name="Calculation" xfId="16" builtinId="22" hidden="1"/>
    <cellStyle name="Check Cell" xfId="18" builtinId="23" hidden="1"/>
    <cellStyle name="Comma" xfId="1" builtinId="3"/>
    <cellStyle name="Comma [0]" xfId="4" builtinId="6" customBuiltin="1"/>
    <cellStyle name="Comma [0] 2" xfId="2866" xr:uid="{3B3795C6-9645-4683-A5FF-EB2D600FC118}"/>
    <cellStyle name="Comma [0] 2 2" xfId="8454" xr:uid="{255E7A6B-85B0-4911-A325-B67230CA800D}"/>
    <cellStyle name="Comma [0] 6" xfId="8466" xr:uid="{37C2EDF3-6948-4D01-8031-1BB8F8F4B508}"/>
    <cellStyle name="Comma [1]" xfId="47" xr:uid="{00000000-0005-0000-0000-00001D000000}"/>
    <cellStyle name="Comma [2]" xfId="48" xr:uid="{00000000-0005-0000-0000-00001E000000}"/>
    <cellStyle name="Comma [3]" xfId="60" xr:uid="{00000000-0005-0000-0000-00001F000000}"/>
    <cellStyle name="Comma [4]" xfId="49" xr:uid="{00000000-0005-0000-0000-000020000000}"/>
    <cellStyle name="Comma [4] 3" xfId="8465" xr:uid="{CC55D168-DA51-4BA2-AC1A-0B41BA85131B}"/>
    <cellStyle name="Currency" xfId="5" builtinId="4" hidden="1"/>
    <cellStyle name="Currency [0]" xfId="6" builtinId="7" hidden="1"/>
    <cellStyle name="Currency [0] 10" xfId="489" hidden="1" xr:uid="{4BAD1B82-A5F3-49DE-81DB-4B4155BBB0A7}"/>
    <cellStyle name="Currency [0] 10" xfId="1208" hidden="1" xr:uid="{1014B929-9895-4225-97EC-958AA1ADA4D7}"/>
    <cellStyle name="Currency [0] 10" xfId="1380" hidden="1" xr:uid="{525F558E-4FF9-4778-8471-D63016DADB1D}"/>
    <cellStyle name="Currency [0] 10" xfId="1778" hidden="1" xr:uid="{2866A8C7-63AF-42D4-AA9E-CF5F501DD309}"/>
    <cellStyle name="Currency [0] 10" xfId="1923" hidden="1" xr:uid="{A5C67E02-4273-4F65-89E8-042CAAB84218}"/>
    <cellStyle name="Currency [0] 10" xfId="2264" hidden="1" xr:uid="{FD63C132-751F-4284-830C-C3DEE02C4461}"/>
    <cellStyle name="Currency [0] 10" xfId="2601" hidden="1" xr:uid="{63FD506D-8458-4F0B-9D2C-26AF84926780}"/>
    <cellStyle name="Currency [0] 10" xfId="2852" hidden="1" xr:uid="{4CB61DF5-4A57-488D-9F4B-52A65B83B101}"/>
    <cellStyle name="Currency [0] 10" xfId="3292" hidden="1" xr:uid="{DAD663EF-BC40-4589-97CB-A5F17821CE9A}"/>
    <cellStyle name="Currency [0] 10" xfId="4011" hidden="1" xr:uid="{4DB5D0D0-A17E-4BEE-BC39-9BF28D356CA1}"/>
    <cellStyle name="Currency [0] 10" xfId="4183" hidden="1" xr:uid="{6EBD897B-71AF-4FBE-B521-9912728B93E1}"/>
    <cellStyle name="Currency [0] 10" xfId="4581" hidden="1" xr:uid="{96E8930E-41A1-458B-B0A3-89C10F538097}"/>
    <cellStyle name="Currency [0] 10" xfId="4726" hidden="1" xr:uid="{1B2FBC77-12B6-444B-ADC6-AD9AB66CC58C}"/>
    <cellStyle name="Currency [0] 10" xfId="5067" hidden="1" xr:uid="{F23600C5-700F-44EC-B793-1B1B88373F79}"/>
    <cellStyle name="Currency [0] 10" xfId="5404" hidden="1" xr:uid="{C9D4AACF-5F06-422F-BFFA-991D8944B45D}"/>
    <cellStyle name="Currency [0] 10" xfId="5655" hidden="1" xr:uid="{91474F34-8D64-4F93-B3C1-73B271BA9151}"/>
    <cellStyle name="Currency [0] 10" xfId="6084" hidden="1" xr:uid="{77D153E2-9844-49ED-9C78-97664107D94B}"/>
    <cellStyle name="Currency [0] 10" xfId="6803" hidden="1" xr:uid="{57C08B6F-84D8-4BAC-BA38-9A28A0A85BAE}"/>
    <cellStyle name="Currency [0] 10" xfId="6975" hidden="1" xr:uid="{F769B9CE-E45C-475B-AC3E-A33DC56E12CF}"/>
    <cellStyle name="Currency [0] 10" xfId="7373" hidden="1" xr:uid="{B50C4AFA-3793-4BEE-BBD8-64291A39E0CA}"/>
    <cellStyle name="Currency [0] 10" xfId="7518" hidden="1" xr:uid="{8686E8AE-FB3B-49D1-B185-A9A8EA061D18}"/>
    <cellStyle name="Currency [0] 10" xfId="7859" hidden="1" xr:uid="{5A9B4CDE-7C6E-492A-9550-861D38F520CB}"/>
    <cellStyle name="Currency [0] 10" xfId="8196" hidden="1" xr:uid="{4041EE95-58AE-4D62-88DA-67660FE5D873}"/>
    <cellStyle name="Currency [0] 10" xfId="8447" hidden="1" xr:uid="{6D8EDC31-896E-48DB-AA30-A5B5F9DB3D1C}"/>
    <cellStyle name="Currency [0] 11" xfId="490" hidden="1" xr:uid="{676B85ED-540B-485C-BEA8-8A06014CFF32}"/>
    <cellStyle name="Currency [0] 11" xfId="1211" hidden="1" xr:uid="{378FAA21-994C-47D6-A6C8-D028444E0FCD}"/>
    <cellStyle name="Currency [0] 11" xfId="1382" hidden="1" xr:uid="{839C82F6-03E7-4CD5-AF35-4986D7D6B186}"/>
    <cellStyle name="Currency [0] 11" xfId="1779" hidden="1" xr:uid="{55373DDF-C197-43D8-ACDD-368FF1F9B84E}"/>
    <cellStyle name="Currency [0] 11" xfId="1924" hidden="1" xr:uid="{5A0ADAF1-334F-4332-8D10-AF8FC77EE810}"/>
    <cellStyle name="Currency [0] 11" xfId="2265" hidden="1" xr:uid="{5E4E3FAA-A9FE-4C2F-BA86-85BDB674DFC9}"/>
    <cellStyle name="Currency [0] 11" xfId="2602" hidden="1" xr:uid="{E999CA77-BE2F-4B9D-A003-3D200BF9523B}"/>
    <cellStyle name="Currency [0] 11" xfId="2853" hidden="1" xr:uid="{9C40F99A-7E23-4643-8FED-90623230DF9E}"/>
    <cellStyle name="Currency [0] 11" xfId="3293" hidden="1" xr:uid="{11DA3040-CE06-479E-9D13-3ED5C9BBE293}"/>
    <cellStyle name="Currency [0] 11" xfId="4014" hidden="1" xr:uid="{E4AD4EEB-2FB6-45FB-B17A-C02436625E34}"/>
    <cellStyle name="Currency [0] 11" xfId="4185" hidden="1" xr:uid="{BD589F5A-6730-46FE-B39D-6DA36224177D}"/>
    <cellStyle name="Currency [0] 11" xfId="4582" hidden="1" xr:uid="{F133FC76-C2B9-407A-9BF4-D53FC50A4FD4}"/>
    <cellStyle name="Currency [0] 11" xfId="4727" hidden="1" xr:uid="{865C6EAF-97E8-4A68-916F-E1A1668F6FA9}"/>
    <cellStyle name="Currency [0] 11" xfId="5068" hidden="1" xr:uid="{C1394468-4F92-4ACF-A970-E878E8E1F555}"/>
    <cellStyle name="Currency [0] 11" xfId="5405" hidden="1" xr:uid="{19410F65-020C-4D79-84F4-CA7F16AA49E6}"/>
    <cellStyle name="Currency [0] 11" xfId="5656" hidden="1" xr:uid="{E1DCCE1A-091A-42F4-98F5-3676D6D43914}"/>
    <cellStyle name="Currency [0] 11" xfId="6085" hidden="1" xr:uid="{6EFD315A-EAB1-4D3B-814F-8375383F5BF4}"/>
    <cellStyle name="Currency [0] 11" xfId="6806" hidden="1" xr:uid="{DF6E1711-1CCA-4677-A5EA-F44CEE8776BF}"/>
    <cellStyle name="Currency [0] 11" xfId="6977" hidden="1" xr:uid="{A5DFE48A-46E6-4EFF-8FA3-A0D11136AEE1}"/>
    <cellStyle name="Currency [0] 11" xfId="7374" hidden="1" xr:uid="{DDC7B3B5-E08B-497C-87BE-5835CC45D3A5}"/>
    <cellStyle name="Currency [0] 11" xfId="7519" hidden="1" xr:uid="{B278B149-3AF9-45D4-B6A8-642475C8047C}"/>
    <cellStyle name="Currency [0] 11" xfId="7860" hidden="1" xr:uid="{E75F037B-C9AA-48BD-9CCB-4DA2D31CD3F6}"/>
    <cellStyle name="Currency [0] 11" xfId="8197" hidden="1" xr:uid="{58E36947-CC6B-4313-9610-9D7AA8E9DC7D}"/>
    <cellStyle name="Currency [0] 11" xfId="8448" hidden="1" xr:uid="{AD057FEE-578E-4996-8C54-5C5223D59FF5}"/>
    <cellStyle name="Currency [0] 12" xfId="488" hidden="1" xr:uid="{2CC8C159-9942-46D4-8C0E-DC25F0DF3494}"/>
    <cellStyle name="Currency [0] 12" xfId="1206" hidden="1" xr:uid="{7F675716-64E8-443E-8234-262296BB8121}"/>
    <cellStyle name="Currency [0] 12" xfId="1378" hidden="1" xr:uid="{F9CB936C-5B5C-436F-A40F-974289F5D118}"/>
    <cellStyle name="Currency [0] 12" xfId="1777" hidden="1" xr:uid="{7D9063D6-B66A-4044-B684-2716DECEB0A6}"/>
    <cellStyle name="Currency [0] 12" xfId="1922" hidden="1" xr:uid="{BFBF24E1-622E-451C-80B4-D23DE6013ED5}"/>
    <cellStyle name="Currency [0] 12" xfId="2263" hidden="1" xr:uid="{94AB33B8-C6ED-41ED-AA8C-0F16AEA6B1F5}"/>
    <cellStyle name="Currency [0] 12" xfId="2600" hidden="1" xr:uid="{7A02718A-2D4F-4E60-82F2-7B1435C66714}"/>
    <cellStyle name="Currency [0] 12" xfId="2851" hidden="1" xr:uid="{5409E7A1-9E2C-4349-81E9-F7E6273C27AB}"/>
    <cellStyle name="Currency [0] 12" xfId="3291" hidden="1" xr:uid="{3D1FF728-4A43-4A37-836E-99DD4ED83281}"/>
    <cellStyle name="Currency [0] 12" xfId="4009" hidden="1" xr:uid="{18EBBDEF-259C-4C80-BD1C-D88C2B2DE452}"/>
    <cellStyle name="Currency [0] 12" xfId="4181" hidden="1" xr:uid="{150714A8-CD83-401D-BB26-ADA4EF29F957}"/>
    <cellStyle name="Currency [0] 12" xfId="4580" hidden="1" xr:uid="{6F4CD528-472B-4CCC-819F-A817A058117F}"/>
    <cellStyle name="Currency [0] 12" xfId="4725" hidden="1" xr:uid="{2DAE05DD-B599-4A87-B714-C10BB350A516}"/>
    <cellStyle name="Currency [0] 12" xfId="5066" hidden="1" xr:uid="{E5DC90C9-9BBC-4AB7-A99F-8F1BB6CBDADC}"/>
    <cellStyle name="Currency [0] 12" xfId="5403" hidden="1" xr:uid="{49536587-C85B-4E6A-B1DB-7E987DD459BE}"/>
    <cellStyle name="Currency [0] 12" xfId="5654" hidden="1" xr:uid="{9FF21E5B-6DC1-4399-95A9-09F89BF1BE5C}"/>
    <cellStyle name="Currency [0] 12" xfId="6083" hidden="1" xr:uid="{87668AFB-7B6F-41C7-8251-0922AE0AC4BA}"/>
    <cellStyle name="Currency [0] 12" xfId="6801" hidden="1" xr:uid="{84E1D306-B98A-40A8-B499-4F332F8588E8}"/>
    <cellStyle name="Currency [0] 12" xfId="6973" hidden="1" xr:uid="{9AF24861-BC4A-4972-BB86-54DDBBB05EA9}"/>
    <cellStyle name="Currency [0] 12" xfId="7372" hidden="1" xr:uid="{46B286B8-D95B-4625-A476-218B01A55A36}"/>
    <cellStyle name="Currency [0] 12" xfId="7517" hidden="1" xr:uid="{7ADA7022-B310-4FAF-8448-348333C0CE3E}"/>
    <cellStyle name="Currency [0] 12" xfId="7858" hidden="1" xr:uid="{6B894DA7-A379-4134-9A62-3527BA1B328F}"/>
    <cellStyle name="Currency [0] 12" xfId="8195" hidden="1" xr:uid="{81B0F319-6F59-46CD-9C97-EB226C8C1A4F}"/>
    <cellStyle name="Currency [0] 12" xfId="8446" hidden="1" xr:uid="{2043B20A-C11D-4F0C-B3C5-0383E8AE0AC0}"/>
    <cellStyle name="Currency [0] 13" xfId="491" hidden="1" xr:uid="{A4791826-5C76-49D0-8092-1FFB54D5E2AF}"/>
    <cellStyle name="Currency [0] 13" xfId="1212" hidden="1" xr:uid="{34374A24-55BB-4444-AC34-6CADFC911D98}"/>
    <cellStyle name="Currency [0] 13" xfId="1384" hidden="1" xr:uid="{79F6FCFE-D269-4D1A-B1A4-7D2E9B557993}"/>
    <cellStyle name="Currency [0] 13" xfId="1780" hidden="1" xr:uid="{90AD5A33-CB94-4881-8BBD-EF2C6246763B}"/>
    <cellStyle name="Currency [0] 13" xfId="1926" hidden="1" xr:uid="{1320572E-7C9D-4671-81CD-E0BA313A3E20}"/>
    <cellStyle name="Currency [0] 13" xfId="2266" hidden="1" xr:uid="{866BED5F-30C0-4F21-B9A7-7837C5DAAE73}"/>
    <cellStyle name="Currency [0] 13" xfId="2603" hidden="1" xr:uid="{F237A1A4-FCCB-456B-8417-6EF8D053DAF9}"/>
    <cellStyle name="Currency [0] 13" xfId="2854" hidden="1" xr:uid="{A4244193-D77B-42C2-BFFA-AA892E7718B2}"/>
    <cellStyle name="Currency [0] 13" xfId="3294" hidden="1" xr:uid="{05D20539-ECF2-4BEE-91E0-F042DE994CF0}"/>
    <cellStyle name="Currency [0] 13" xfId="4015" hidden="1" xr:uid="{F2D74E4F-769D-45C8-8DD3-B4B3367F6DBF}"/>
    <cellStyle name="Currency [0] 13" xfId="4187" hidden="1" xr:uid="{5A22156C-4B2D-47B6-B2D8-7BCF9053E58A}"/>
    <cellStyle name="Currency [0] 13" xfId="4583" hidden="1" xr:uid="{35BFF21C-4C90-4140-939C-46023AC2C8E8}"/>
    <cellStyle name="Currency [0] 13" xfId="4729" hidden="1" xr:uid="{CBE4261A-F030-4BB3-8D4F-4D23E545C536}"/>
    <cellStyle name="Currency [0] 13" xfId="5069" hidden="1" xr:uid="{193ED226-E270-462B-833F-5920A08AEDD1}"/>
    <cellStyle name="Currency [0] 13" xfId="5406" hidden="1" xr:uid="{4153D226-9CE3-4C92-BC7D-EF0EF67F6D05}"/>
    <cellStyle name="Currency [0] 13" xfId="5657" hidden="1" xr:uid="{CA3D7DD9-4DAF-4FB8-B1E2-E23730D5C8EC}"/>
    <cellStyle name="Currency [0] 13" xfId="6086" hidden="1" xr:uid="{F1014CFE-1B94-4A76-B86C-AAAAB1EA1A06}"/>
    <cellStyle name="Currency [0] 13" xfId="6807" hidden="1" xr:uid="{2710526C-AB43-4C1F-A9B8-31BADDD1B613}"/>
    <cellStyle name="Currency [0] 13" xfId="6979" hidden="1" xr:uid="{043B1773-A942-428C-B5C5-8D27B5D16782}"/>
    <cellStyle name="Currency [0] 13" xfId="7375" hidden="1" xr:uid="{C16E39CF-9528-4DBF-9617-B7DAFD76917F}"/>
    <cellStyle name="Currency [0] 13" xfId="7521" hidden="1" xr:uid="{3B5DECDC-F387-41F2-A981-6A98020FA817}"/>
    <cellStyle name="Currency [0] 13" xfId="7861" hidden="1" xr:uid="{FFB2DB4D-2F1A-4E9A-99CD-3ADAF07BB0CE}"/>
    <cellStyle name="Currency [0] 13" xfId="8198" hidden="1" xr:uid="{2BDF97AF-6C5E-4A88-B5CC-8FDE8F05FB22}"/>
    <cellStyle name="Currency [0] 13" xfId="8449" hidden="1" xr:uid="{990E882E-B1F2-4116-B103-AF5917369148}"/>
    <cellStyle name="Currency [0] 14" xfId="493" hidden="1" xr:uid="{D879C25F-12B6-44D3-B109-15177252B4F4}"/>
    <cellStyle name="Currency [0] 14" xfId="1214" hidden="1" xr:uid="{958B203C-8045-43FA-89CC-38DF9DCCCBCD}"/>
    <cellStyle name="Currency [0] 14" xfId="1388" hidden="1" xr:uid="{E45E1882-A1DF-4BD0-8E36-12605D447B6F}"/>
    <cellStyle name="Currency [0] 14" xfId="1782" hidden="1" xr:uid="{BBE1C3B7-6C4A-4FA0-95C5-56659D07AFD9}"/>
    <cellStyle name="Currency [0] 14" xfId="1929" hidden="1" xr:uid="{A1A65828-4BF1-4BCF-BEB2-9B96E698A15A}"/>
    <cellStyle name="Currency [0] 14" xfId="2268" hidden="1" xr:uid="{BECDE4BE-97B0-45FC-9230-255CD7CC6CC7}"/>
    <cellStyle name="Currency [0] 14" xfId="2605" hidden="1" xr:uid="{F2A9F511-8343-4CC7-BFDD-4AF514C2D578}"/>
    <cellStyle name="Currency [0] 14" xfId="2856" hidden="1" xr:uid="{B40F853E-05A5-4926-BE7D-544F60F49E1A}"/>
    <cellStyle name="Currency [0] 14" xfId="3296" hidden="1" xr:uid="{95323B64-8FFE-4378-AC7A-5628F6569995}"/>
    <cellStyle name="Currency [0] 14" xfId="4017" hidden="1" xr:uid="{761136EE-CEA8-4916-954B-743BA0C60570}"/>
    <cellStyle name="Currency [0] 14" xfId="4191" hidden="1" xr:uid="{95DBC6AB-2BA1-483B-B240-226CEF36ECAD}"/>
    <cellStyle name="Currency [0] 14" xfId="4585" hidden="1" xr:uid="{9CEDEE3D-62FA-4BF6-8A72-AA3295A31875}"/>
    <cellStyle name="Currency [0] 14" xfId="4732" hidden="1" xr:uid="{81F999C3-5FCD-4A59-B994-A0B56A572E70}"/>
    <cellStyle name="Currency [0] 14" xfId="5071" hidden="1" xr:uid="{B792472B-D967-4CF6-B47D-E0464D073E17}"/>
    <cellStyle name="Currency [0] 14" xfId="5408" hidden="1" xr:uid="{8EC69186-3552-4FB3-9A3E-60A564A158F8}"/>
    <cellStyle name="Currency [0] 14" xfId="5659" hidden="1" xr:uid="{817BC4D4-88B4-45F4-855E-1368A41734A0}"/>
    <cellStyle name="Currency [0] 14" xfId="6088" hidden="1" xr:uid="{1486074E-FF3B-43DE-8EF3-79A3BB399A28}"/>
    <cellStyle name="Currency [0] 14" xfId="6809" hidden="1" xr:uid="{C7B26E5A-9AA9-427A-AB91-F7296C8CC455}"/>
    <cellStyle name="Currency [0] 14" xfId="6983" hidden="1" xr:uid="{682A342D-047B-41B5-8718-A44630378ADD}"/>
    <cellStyle name="Currency [0] 14" xfId="7377" hidden="1" xr:uid="{0D401365-436A-4CA6-9720-AA8E906AB833}"/>
    <cellStyle name="Currency [0] 14" xfId="7524" hidden="1" xr:uid="{4B7F07AE-F9DF-4533-B522-B940F6FE6FC8}"/>
    <cellStyle name="Currency [0] 14" xfId="7863" hidden="1" xr:uid="{330C31F5-EB5B-4055-87F3-10BC68AD3D26}"/>
    <cellStyle name="Currency [0] 14" xfId="8200" hidden="1" xr:uid="{C257ACCA-8CCD-410C-B02D-D394E488A893}"/>
    <cellStyle name="Currency [0] 14" xfId="8451" hidden="1" xr:uid="{DA5D348A-4D5C-429F-B6D4-18D0B9FA7649}"/>
    <cellStyle name="Currency [0] 15" xfId="494" hidden="1" xr:uid="{9992FDF0-5E0F-4C55-A4B6-5154025E7949}"/>
    <cellStyle name="Currency [0] 15" xfId="1215" hidden="1" xr:uid="{E9D76698-5189-4E04-A301-F29478D80EED}"/>
    <cellStyle name="Currency [0] 15" xfId="1389" hidden="1" xr:uid="{4FE37EC2-4379-4EF6-9F13-B91AB9F0A3E6}"/>
    <cellStyle name="Currency [0] 15" xfId="1783" hidden="1" xr:uid="{81483BE5-0BD2-4618-AF61-D5D1A2478149}"/>
    <cellStyle name="Currency [0] 15" xfId="1930" hidden="1" xr:uid="{0BC39DFE-3A84-47DE-A850-BD1D9C02E045}"/>
    <cellStyle name="Currency [0] 15" xfId="2269" hidden="1" xr:uid="{2A44ECC4-D809-4D9E-80E2-D08B4208E184}"/>
    <cellStyle name="Currency [0] 15" xfId="2606" hidden="1" xr:uid="{9158ADCA-28FA-4A4C-9B8F-304CE97CD2CA}"/>
    <cellStyle name="Currency [0] 15" xfId="2857" hidden="1" xr:uid="{52FD469C-4C5B-4059-8941-1E95A6BA0528}"/>
    <cellStyle name="Currency [0] 15" xfId="3297" hidden="1" xr:uid="{A0DE8BE0-64DF-477E-AFCC-89452730550D}"/>
    <cellStyle name="Currency [0] 15" xfId="4018" hidden="1" xr:uid="{9BFA3E05-FDC1-4DA7-A562-BCD36FDE1924}"/>
    <cellStyle name="Currency [0] 15" xfId="4192" hidden="1" xr:uid="{E1E894FB-402A-4C18-8F9E-79344A3F9096}"/>
    <cellStyle name="Currency [0] 15" xfId="4586" hidden="1" xr:uid="{C9852567-4BB2-4581-A682-F08C87E0ADD5}"/>
    <cellStyle name="Currency [0] 15" xfId="4733" hidden="1" xr:uid="{3167B628-2662-4191-9641-FF48FCFC23ED}"/>
    <cellStyle name="Currency [0] 15" xfId="5072" hidden="1" xr:uid="{2B58F4ED-E4FD-4EAB-9CB9-8EA2B6D5C979}"/>
    <cellStyle name="Currency [0] 15" xfId="5409" hidden="1" xr:uid="{685CE6C3-CD2E-4F5C-BB43-2245CA847D64}"/>
    <cellStyle name="Currency [0] 15" xfId="5660" hidden="1" xr:uid="{A5463E4D-00E1-4DA2-858C-7BFC15CB7B65}"/>
    <cellStyle name="Currency [0] 15" xfId="6089" hidden="1" xr:uid="{91E0D780-5428-46BF-8EF0-592CB8991537}"/>
    <cellStyle name="Currency [0] 15" xfId="6810" hidden="1" xr:uid="{6279A70E-FA48-4BE4-8917-31C1EB10B782}"/>
    <cellStyle name="Currency [0] 15" xfId="6984" hidden="1" xr:uid="{4DC9720B-E288-4C30-9A39-52C0CCDEE043}"/>
    <cellStyle name="Currency [0] 15" xfId="7378" hidden="1" xr:uid="{593E7D79-5F47-4CC1-B369-A6028CE343AF}"/>
    <cellStyle name="Currency [0] 15" xfId="7525" hidden="1" xr:uid="{EDDBE72F-F3CA-413F-9EEE-D776319D4D6F}"/>
    <cellStyle name="Currency [0] 15" xfId="7864" hidden="1" xr:uid="{B2C63C7F-AD4D-4DDC-92C0-58F18B66E628}"/>
    <cellStyle name="Currency [0] 15" xfId="8201" hidden="1" xr:uid="{6A4CBFD9-E197-45AD-BB1B-47E4DA7322F6}"/>
    <cellStyle name="Currency [0] 15" xfId="8452" hidden="1" xr:uid="{AC76A017-8700-4147-B63D-627D097A6294}"/>
    <cellStyle name="Currency [0] 16" xfId="492" hidden="1" xr:uid="{1EFD7D17-044A-43A3-AE80-DD635F83B8CA}"/>
    <cellStyle name="Currency [0] 16" xfId="1213" hidden="1" xr:uid="{7F192F7E-0C3F-436C-BD00-0E8FCD5C3D5D}"/>
    <cellStyle name="Currency [0] 16" xfId="1385" hidden="1" xr:uid="{2ECA8B84-DF05-47C5-BFCE-DA5918D40D9A}"/>
    <cellStyle name="Currency [0] 16" xfId="1781" hidden="1" xr:uid="{9095C9F6-CB29-48AE-8A76-A9B882005546}"/>
    <cellStyle name="Currency [0] 16" xfId="1928" hidden="1" xr:uid="{CE438BE9-4EC9-4571-A0E9-4367B3326DBA}"/>
    <cellStyle name="Currency [0] 16" xfId="2267" hidden="1" xr:uid="{CBB83A0D-C5B1-42DE-9F2F-B1C3847E06E0}"/>
    <cellStyle name="Currency [0] 16" xfId="2604" hidden="1" xr:uid="{FDDE088F-C826-4232-B194-20100B00A97A}"/>
    <cellStyle name="Currency [0] 16" xfId="2855" hidden="1" xr:uid="{94A8B18F-8DF8-477B-8C46-2C82139A7C5E}"/>
    <cellStyle name="Currency [0] 16" xfId="3295" hidden="1" xr:uid="{0DCF9713-E050-4626-B65B-13037E08BF36}"/>
    <cellStyle name="Currency [0] 16" xfId="4016" hidden="1" xr:uid="{2D1130E9-239F-4306-8416-FFBA370A2700}"/>
    <cellStyle name="Currency [0] 16" xfId="4188" hidden="1" xr:uid="{C55F007E-7EEC-4FA2-9FD6-53482CEA30A3}"/>
    <cellStyle name="Currency [0] 16" xfId="4584" hidden="1" xr:uid="{8C2A30D8-6C0B-47D2-A03C-CB6402D0E7C5}"/>
    <cellStyle name="Currency [0] 16" xfId="4731" hidden="1" xr:uid="{C73A8DA5-6818-4362-9FD7-DE8242021DEE}"/>
    <cellStyle name="Currency [0] 16" xfId="5070" hidden="1" xr:uid="{586FACD8-23B6-4A46-841B-105777335F62}"/>
    <cellStyle name="Currency [0] 16" xfId="5407" hidden="1" xr:uid="{8F48A54B-887A-4FB8-AED6-77E19C434BD3}"/>
    <cellStyle name="Currency [0] 16" xfId="5658" hidden="1" xr:uid="{5998868F-AE4B-44CD-B554-01762271FF5E}"/>
    <cellStyle name="Currency [0] 16" xfId="6087" hidden="1" xr:uid="{0484841F-BD79-4645-B7A0-688E2786610F}"/>
    <cellStyle name="Currency [0] 16" xfId="6808" hidden="1" xr:uid="{413ACA7C-66F8-4AF5-8808-DBD752D01280}"/>
    <cellStyle name="Currency [0] 16" xfId="6980" hidden="1" xr:uid="{5C7F22C1-152E-478C-886C-BF9BEFB47888}"/>
    <cellStyle name="Currency [0] 16" xfId="7376" hidden="1" xr:uid="{0ED50E4B-B9CE-47A7-9C95-01EAAB679CF1}"/>
    <cellStyle name="Currency [0] 16" xfId="7523" hidden="1" xr:uid="{37189274-D95B-4343-9446-593763C697F6}"/>
    <cellStyle name="Currency [0] 16" xfId="7862" hidden="1" xr:uid="{546377E9-08C1-4DA8-997A-DED82D5FE32D}"/>
    <cellStyle name="Currency [0] 16" xfId="8199" hidden="1" xr:uid="{BDFC2BFE-1FE4-46E3-AE8F-44C4FEE71AB9}"/>
    <cellStyle name="Currency [0] 16" xfId="8450" hidden="1" xr:uid="{69E89548-9339-4EC7-800F-A433BCA6E3C0}"/>
    <cellStyle name="Currency [0] 17" xfId="495" hidden="1" xr:uid="{49EEA846-8143-43F6-9024-E11FD4E94E37}"/>
    <cellStyle name="Currency [0] 17" xfId="1217" hidden="1" xr:uid="{A91707DB-9D78-4C3D-9218-DBA714DA58C4}"/>
    <cellStyle name="Currency [0] 17" xfId="1390" hidden="1" xr:uid="{097A623B-333F-447C-BAB7-6CCD493D86E9}"/>
    <cellStyle name="Currency [0] 17" xfId="1784" hidden="1" xr:uid="{06B3D4C0-EF25-4787-B276-53C227002AF5}"/>
    <cellStyle name="Currency [0] 17" xfId="1931" hidden="1" xr:uid="{67BF01DD-2AE5-46FD-9C92-3AC471103ED6}"/>
    <cellStyle name="Currency [0] 17" xfId="2270" hidden="1" xr:uid="{1EA450FC-5163-4E5C-9BC8-C8D618F99066}"/>
    <cellStyle name="Currency [0] 17" xfId="2607" hidden="1" xr:uid="{B1880DA3-529B-40A8-81FB-8F6D13CADE77}"/>
    <cellStyle name="Currency [0] 17" xfId="2858" hidden="1" xr:uid="{6D483743-E163-4BFC-85A8-EB9299BC01ED}"/>
    <cellStyle name="Currency [0] 17" xfId="3298" hidden="1" xr:uid="{85CB2143-EC1A-4725-81AC-521715486B82}"/>
    <cellStyle name="Currency [0] 17" xfId="4020" hidden="1" xr:uid="{54A30CC8-44EF-4A5B-A678-1F5BFE09E09A}"/>
    <cellStyle name="Currency [0] 17" xfId="4193" hidden="1" xr:uid="{7AC23231-6551-470F-85F5-6081258A6193}"/>
    <cellStyle name="Currency [0] 17" xfId="4587" hidden="1" xr:uid="{761407CD-787C-455C-90C9-EA226A775B8D}"/>
    <cellStyle name="Currency [0] 17" xfId="4734" hidden="1" xr:uid="{5BC7065E-CC09-440B-A950-B9E2C72006A8}"/>
    <cellStyle name="Currency [0] 17" xfId="5073" hidden="1" xr:uid="{F41B25EB-86A8-442D-850B-0A173B1B6D92}"/>
    <cellStyle name="Currency [0] 17" xfId="5410" hidden="1" xr:uid="{9628E23D-86A3-440C-99D7-0B3BB7EE4DBD}"/>
    <cellStyle name="Currency [0] 17" xfId="5661" hidden="1" xr:uid="{20EB207E-3517-4962-BB46-618F920002F6}"/>
    <cellStyle name="Currency [0] 17" xfId="6090" hidden="1" xr:uid="{90CB50C0-9F7E-42AD-8BD2-0ACC17050928}"/>
    <cellStyle name="Currency [0] 17" xfId="6812" hidden="1" xr:uid="{9E9C7F2D-1112-4B10-B1E3-D968A6C4F2D1}"/>
    <cellStyle name="Currency [0] 17" xfId="6985" hidden="1" xr:uid="{805C5D8D-D990-4457-AEFA-8D333250AB61}"/>
    <cellStyle name="Currency [0] 17" xfId="7379" hidden="1" xr:uid="{E384025B-D203-4E6F-876C-2B6D34A97F51}"/>
    <cellStyle name="Currency [0] 17" xfId="7526" hidden="1" xr:uid="{F779F758-B28A-496E-93FB-34077ACEEC04}"/>
    <cellStyle name="Currency [0] 17" xfId="7865" hidden="1" xr:uid="{DAF4FD47-2EDD-4FBA-B5EF-B4100FD5A7AD}"/>
    <cellStyle name="Currency [0] 17" xfId="8202" hidden="1" xr:uid="{9E7373E1-EFFF-4C1A-AB58-FAD460927215}"/>
    <cellStyle name="Currency [0] 17" xfId="8453" hidden="1" xr:uid="{6D1B176C-DC8A-4022-959C-F3101B091E14}"/>
    <cellStyle name="Currency [0] 2" xfId="480" hidden="1" xr:uid="{C5A0AAE5-F954-45E8-B320-9836FCE8DDBC}"/>
    <cellStyle name="Currency [0] 2" xfId="1162" hidden="1" xr:uid="{51CA3FD2-A73E-43C7-93F1-76C82ED3B16B}"/>
    <cellStyle name="Currency [0] 2" xfId="816" hidden="1" xr:uid="{8A111036-609D-4148-8193-1C2DA53E41AB}"/>
    <cellStyle name="Currency [0] 2" xfId="1745" hidden="1" xr:uid="{1D6AE20C-62D9-4E89-BB08-B997DA170E8A}"/>
    <cellStyle name="Currency [0] 2" xfId="1354" hidden="1" xr:uid="{7A90A99D-27EC-4EF9-9935-299D43F927AA}"/>
    <cellStyle name="Currency [0] 2" xfId="2250" hidden="1" xr:uid="{634468E0-4139-4E5F-8931-DE29EB31F27D}"/>
    <cellStyle name="Currency [0] 2" xfId="2587" hidden="1" xr:uid="{F036668C-C502-472B-AB6B-0A0B60932387}"/>
    <cellStyle name="Currency [0] 2" xfId="2843" hidden="1" xr:uid="{2CC445CB-9BB2-42DB-91DB-FE6FD329E46F}"/>
    <cellStyle name="Currency [0] 2" xfId="3283" hidden="1" xr:uid="{3B87A501-326F-4ACE-9B88-DD664C2798AA}"/>
    <cellStyle name="Currency [0] 2" xfId="3965" hidden="1" xr:uid="{400D1D5A-B28B-4CE3-966C-F0C3D3949725}"/>
    <cellStyle name="Currency [0] 2" xfId="3619" hidden="1" xr:uid="{175B711F-4F0D-4B57-8E7B-3586CCC7BC2D}"/>
    <cellStyle name="Currency [0] 2" xfId="4548" hidden="1" xr:uid="{05DDF049-879D-47FA-AD4A-58FC16507024}"/>
    <cellStyle name="Currency [0] 2" xfId="4157" hidden="1" xr:uid="{951051D2-5E94-43A5-8836-26529D3EC5CD}"/>
    <cellStyle name="Currency [0] 2" xfId="5053" hidden="1" xr:uid="{88284C40-956C-4202-94DA-30863981BDDD}"/>
    <cellStyle name="Currency [0] 2" xfId="5390" hidden="1" xr:uid="{56F68BFC-0CEB-4540-B07E-21CA5BFC4B34}"/>
    <cellStyle name="Currency [0] 2" xfId="5646" hidden="1" xr:uid="{E3306274-0B69-4C16-97FB-55280581A6F9}"/>
    <cellStyle name="Currency [0] 2" xfId="6075" hidden="1" xr:uid="{19FB546A-1274-4DE6-B193-305A6DD1F34E}"/>
    <cellStyle name="Currency [0] 2" xfId="6757" hidden="1" xr:uid="{F11EC9CF-CEA0-4271-AAA0-519843BA8593}"/>
    <cellStyle name="Currency [0] 2" xfId="6411" hidden="1" xr:uid="{28908F54-2DF4-4B28-B55F-474509D4727F}"/>
    <cellStyle name="Currency [0] 2" xfId="7340" hidden="1" xr:uid="{DF7404CB-7618-47FA-B7F3-A1D7FA9D1F32}"/>
    <cellStyle name="Currency [0] 2" xfId="6949" hidden="1" xr:uid="{163F0738-A9B2-4BAE-8AA6-021057A40E29}"/>
    <cellStyle name="Currency [0] 2" xfId="7845" hidden="1" xr:uid="{CB492715-A957-4C43-9137-CCF30F8BC0B0}"/>
    <cellStyle name="Currency [0] 2" xfId="8182" hidden="1" xr:uid="{DC4BE027-774F-4EEA-BBC8-2710B5F4F815}"/>
    <cellStyle name="Currency [0] 2" xfId="8438" hidden="1" xr:uid="{61E02E1E-DA0E-4F61-AF51-6ABF01B022FE}"/>
    <cellStyle name="Currency [0] 3" xfId="481" hidden="1" xr:uid="{E9025CB0-4B04-4C45-A4C3-B9600ECF8D8C}"/>
    <cellStyle name="Currency [0] 3" xfId="1163" hidden="1" xr:uid="{71457BEB-73FF-4566-8B9F-CC70B922F450}"/>
    <cellStyle name="Currency [0] 3" xfId="887" hidden="1" xr:uid="{4F3BD900-7870-4C0B-9F24-EAD141417C02}"/>
    <cellStyle name="Currency [0] 3" xfId="1746" hidden="1" xr:uid="{06463311-5A7B-44A1-94C9-E531D1B00AF4}"/>
    <cellStyle name="Currency [0] 3" xfId="792" hidden="1" xr:uid="{F5ADA0CC-EFAB-419B-B3D2-B55394978D20}"/>
    <cellStyle name="Currency [0] 3" xfId="2251" hidden="1" xr:uid="{EDD6BC81-CED3-46E6-B386-3CD316E90936}"/>
    <cellStyle name="Currency [0] 3" xfId="2588" hidden="1" xr:uid="{DA5C870E-6ED0-4A3D-87F3-EF22EB7437FB}"/>
    <cellStyle name="Currency [0] 3" xfId="2844" hidden="1" xr:uid="{8176BCCF-F151-4A46-840F-000770D122C4}"/>
    <cellStyle name="Currency [0] 3" xfId="3284" hidden="1" xr:uid="{F28D6DF9-E91E-4C81-B7E9-D4630F47F4A3}"/>
    <cellStyle name="Currency [0] 3" xfId="3966" hidden="1" xr:uid="{E4406F7E-322E-4DFA-916C-D590E03FCF63}"/>
    <cellStyle name="Currency [0] 3" xfId="3690" hidden="1" xr:uid="{318C482C-F1AE-4917-8019-5CAC7A18C5D6}"/>
    <cellStyle name="Currency [0] 3" xfId="4549" hidden="1" xr:uid="{EA3FACC8-8D6B-4F4A-B074-8F2C483DD3EF}"/>
    <cellStyle name="Currency [0] 3" xfId="3595" hidden="1" xr:uid="{5ED1DBD5-B67B-4B2F-8005-388A13CC09BC}"/>
    <cellStyle name="Currency [0] 3" xfId="5054" hidden="1" xr:uid="{3BE57E6E-3C7A-4FD2-9A1F-41B04E7D3FA0}"/>
    <cellStyle name="Currency [0] 3" xfId="5391" hidden="1" xr:uid="{44A317FB-7D8C-460D-B368-D8D4A7566FE1}"/>
    <cellStyle name="Currency [0] 3" xfId="5647" hidden="1" xr:uid="{EDB0DCD0-A018-4BD0-ABF0-76C8E5E3BE07}"/>
    <cellStyle name="Currency [0] 3" xfId="6076" hidden="1" xr:uid="{CC240F03-CEE0-4B93-AEB6-92602F2DE9CF}"/>
    <cellStyle name="Currency [0] 3" xfId="6758" hidden="1" xr:uid="{1B07212C-A09D-40F8-9782-3F41C3992973}"/>
    <cellStyle name="Currency [0] 3" xfId="6482" hidden="1" xr:uid="{83C56DA2-CFAD-43C0-807D-67EBFF659A8E}"/>
    <cellStyle name="Currency [0] 3" xfId="7341" hidden="1" xr:uid="{1381317E-11E8-43C7-ACF9-A41330C5212A}"/>
    <cellStyle name="Currency [0] 3" xfId="6387" hidden="1" xr:uid="{67FAD530-7A3F-40BC-9907-0AE8D47A75AE}"/>
    <cellStyle name="Currency [0] 3" xfId="7846" hidden="1" xr:uid="{8A64BDC6-01C4-4579-8926-984429EBA0C8}"/>
    <cellStyle name="Currency [0] 3" xfId="8183" hidden="1" xr:uid="{22879EC2-9BE1-4367-9937-CDA133F4F322}"/>
    <cellStyle name="Currency [0] 3" xfId="8439" hidden="1" xr:uid="{64682D7B-EBA3-407B-9BA7-FC0379694063}"/>
    <cellStyle name="Currency [0] 4" xfId="483" hidden="1" xr:uid="{CD588D83-28B8-4648-94FC-F91EC0C12811}"/>
    <cellStyle name="Currency [0] 4" xfId="1201" hidden="1" xr:uid="{312FBB00-BF59-49DE-92AD-97736358C785}"/>
    <cellStyle name="Currency [0] 4" xfId="1365" hidden="1" xr:uid="{4E9D2922-F265-4BF6-A7D4-52017DB5500D}"/>
    <cellStyle name="Currency [0] 4" xfId="1772" hidden="1" xr:uid="{A7BADF65-E7A8-40DF-940F-991FBF155318}"/>
    <cellStyle name="Currency [0] 4" xfId="1914" hidden="1" xr:uid="{268CE86A-BE88-4AF8-8C02-E29125DEC542}"/>
    <cellStyle name="Currency [0] 4" xfId="2256" hidden="1" xr:uid="{1CF52F59-D2D5-489D-A19A-E7F3926DCEB3}"/>
    <cellStyle name="Currency [0] 4" xfId="2593" hidden="1" xr:uid="{1667969B-FC2C-4F35-9602-3418B76D777F}"/>
    <cellStyle name="Currency [0] 4" xfId="2846" hidden="1" xr:uid="{5F7C56F9-02FC-4A52-B412-66F8BAE9D4E0}"/>
    <cellStyle name="Currency [0] 4" xfId="3286" hidden="1" xr:uid="{9FAF47B0-2B3A-42AD-9DCB-D912555E8C03}"/>
    <cellStyle name="Currency [0] 4" xfId="4004" hidden="1" xr:uid="{28EAF4C8-C9C3-4F3C-B0B2-247D7A0FEFF5}"/>
    <cellStyle name="Currency [0] 4" xfId="4168" hidden="1" xr:uid="{D2128372-0C4A-4888-94CC-38FA42969E33}"/>
    <cellStyle name="Currency [0] 4" xfId="4575" hidden="1" xr:uid="{8C4AE9E6-0CA6-4B4A-B31B-03CD71FB69DC}"/>
    <cellStyle name="Currency [0] 4" xfId="4717" hidden="1" xr:uid="{4868F6D8-79C5-4EDC-AE66-6F79441A58A9}"/>
    <cellStyle name="Currency [0] 4" xfId="5059" hidden="1" xr:uid="{0E488CAE-9ABA-4A9D-8D20-572AB4A5C1CE}"/>
    <cellStyle name="Currency [0] 4" xfId="5396" hidden="1" xr:uid="{5A1A99CC-7885-4E45-817E-044E92AE640C}"/>
    <cellStyle name="Currency [0] 4" xfId="5649" hidden="1" xr:uid="{B53C2B39-8C6E-46F1-8CFE-4D555BAE8276}"/>
    <cellStyle name="Currency [0] 4" xfId="6078" hidden="1" xr:uid="{EF0FAE7B-6279-4CD0-8DCA-39354B8B4AF5}"/>
    <cellStyle name="Currency [0] 4" xfId="6796" hidden="1" xr:uid="{993276CE-182C-4788-8C61-A33581DAC06F}"/>
    <cellStyle name="Currency [0] 4" xfId="6960" hidden="1" xr:uid="{AA9E30F6-39D9-45A9-ACC4-0040AEB6ADF3}"/>
    <cellStyle name="Currency [0] 4" xfId="7367" hidden="1" xr:uid="{FBEBA9C9-D9B4-4526-B2A2-76548972B61C}"/>
    <cellStyle name="Currency [0] 4" xfId="7509" hidden="1" xr:uid="{7814AD0F-3532-4514-B8F1-6FA7151F8661}"/>
    <cellStyle name="Currency [0] 4" xfId="7851" hidden="1" xr:uid="{83398EFF-F89E-4214-BCAE-B5CE76677BB3}"/>
    <cellStyle name="Currency [0] 4" xfId="8188" hidden="1" xr:uid="{6BCE91E3-99AA-4861-89E2-9BFDC3C0AF12}"/>
    <cellStyle name="Currency [0] 4" xfId="8441" hidden="1" xr:uid="{D4DD9A44-0485-4C7E-8187-D5EB679BF101}"/>
    <cellStyle name="Currency [0] 5" xfId="484" hidden="1" xr:uid="{74F79FD2-0A97-4555-B038-42B63B162C6A}"/>
    <cellStyle name="Currency [0] 5" xfId="1202" hidden="1" xr:uid="{00582D06-F327-4263-81DC-1085076A1C64}"/>
    <cellStyle name="Currency [0] 5" xfId="1367" hidden="1" xr:uid="{AA8C5D99-6F4D-4333-BC11-35202F30BA63}"/>
    <cellStyle name="Currency [0] 5" xfId="1773" hidden="1" xr:uid="{B3190ACE-D035-47E3-8A24-EB4A9C9F281F}"/>
    <cellStyle name="Currency [0] 5" xfId="1915" hidden="1" xr:uid="{B600F2B5-5762-4044-96F3-EB7B9C094334}"/>
    <cellStyle name="Currency [0] 5" xfId="2257" hidden="1" xr:uid="{3E0F274C-C649-43D9-99DA-ABEF0F09CB70}"/>
    <cellStyle name="Currency [0] 5" xfId="2594" hidden="1" xr:uid="{538EE471-9D2B-435D-B2B8-84F0C0ED6EC8}"/>
    <cellStyle name="Currency [0] 5" xfId="2847" hidden="1" xr:uid="{0B7B3E8C-3758-47A4-AF4B-516C24AFD0D9}"/>
    <cellStyle name="Currency [0] 5" xfId="3287" hidden="1" xr:uid="{0CDCAFFA-6C70-46A8-B460-869C3F56F59B}"/>
    <cellStyle name="Currency [0] 5" xfId="4005" hidden="1" xr:uid="{B9C5BCD8-82AC-4DB1-A2E8-3A0957C656C3}"/>
    <cellStyle name="Currency [0] 5" xfId="4170" hidden="1" xr:uid="{10E5ACE6-0EF7-4226-BA62-52B328DBDFC8}"/>
    <cellStyle name="Currency [0] 5" xfId="4576" hidden="1" xr:uid="{BC9DC27F-DC38-41F1-B75A-F5286A8633E2}"/>
    <cellStyle name="Currency [0] 5" xfId="4718" hidden="1" xr:uid="{347A8EE9-4407-40FE-A7EC-C16E6D6AC927}"/>
    <cellStyle name="Currency [0] 5" xfId="5060" hidden="1" xr:uid="{4FC1FD69-C121-48DA-A019-6CE040123ECA}"/>
    <cellStyle name="Currency [0] 5" xfId="5397" hidden="1" xr:uid="{2195C769-42A2-4664-9CA4-579FA4B96813}"/>
    <cellStyle name="Currency [0] 5" xfId="5650" hidden="1" xr:uid="{20731725-DBB8-43D0-BB3A-FAA7B1FE6B89}"/>
    <cellStyle name="Currency [0] 5" xfId="6079" hidden="1" xr:uid="{42A6FC30-8D9A-4DE8-BAB5-4BB5A5FB1166}"/>
    <cellStyle name="Currency [0] 5" xfId="6797" hidden="1" xr:uid="{4F52F512-2447-4025-BD9B-7492C8EEEF24}"/>
    <cellStyle name="Currency [0] 5" xfId="6962" hidden="1" xr:uid="{098B9C95-C8F9-4DE8-8D69-236203A7B457}"/>
    <cellStyle name="Currency [0] 5" xfId="7368" hidden="1" xr:uid="{0FB189AE-14BE-44DE-AABF-AF7A72D92034}"/>
    <cellStyle name="Currency [0] 5" xfId="7510" hidden="1" xr:uid="{7EF12EB6-F03E-4C3F-9EDE-58E54C6DCBAF}"/>
    <cellStyle name="Currency [0] 5" xfId="7852" hidden="1" xr:uid="{75329333-5EDF-4799-8238-D54C3BC43128}"/>
    <cellStyle name="Currency [0] 5" xfId="8189" hidden="1" xr:uid="{548861BD-B73B-45EE-BB62-2583087D2B71}"/>
    <cellStyle name="Currency [0] 5" xfId="8442" hidden="1" xr:uid="{6C4B076F-D867-4397-97C9-D6C3A202CCA3}"/>
    <cellStyle name="Currency [0] 6" xfId="485" hidden="1" xr:uid="{3D0C75D4-1C0A-4516-92DF-8A2D8C485F0D}"/>
    <cellStyle name="Currency [0] 6" xfId="1203" hidden="1" xr:uid="{0DD9EE9B-E8AD-4208-9A58-C5695A3CF17E}"/>
    <cellStyle name="Currency [0] 6" xfId="1371" hidden="1" xr:uid="{A9B18612-2D19-42EA-BE8C-AB7B07D21BD4}"/>
    <cellStyle name="Currency [0] 6" xfId="1774" hidden="1" xr:uid="{D69D08C1-0C63-4E13-B9E5-00897D333220}"/>
    <cellStyle name="Currency [0] 6" xfId="1917" hidden="1" xr:uid="{9238C4F3-D2E3-4968-AEC8-6E4F58A24A70}"/>
    <cellStyle name="Currency [0] 6" xfId="2259" hidden="1" xr:uid="{6A768E52-7850-4771-AFE3-79D2AC02C0CB}"/>
    <cellStyle name="Currency [0] 6" xfId="2596" hidden="1" xr:uid="{DC7E0CA0-ABF7-4E62-80EA-60CD5D87AD8C}"/>
    <cellStyle name="Currency [0] 6" xfId="2848" hidden="1" xr:uid="{05F00526-6885-47BB-9670-A42CC7C406D2}"/>
    <cellStyle name="Currency [0] 6" xfId="3288" hidden="1" xr:uid="{77B7408E-7C2E-4896-A9E8-696C0C4CE00B}"/>
    <cellStyle name="Currency [0] 6" xfId="4006" hidden="1" xr:uid="{E128C350-2018-402C-BB74-0F99B507483E}"/>
    <cellStyle name="Currency [0] 6" xfId="4174" hidden="1" xr:uid="{5BF7FA44-C380-45F6-966F-C27B2B781A27}"/>
    <cellStyle name="Currency [0] 6" xfId="4577" hidden="1" xr:uid="{2CE519DD-6950-411A-819B-36D6CA086904}"/>
    <cellStyle name="Currency [0] 6" xfId="4720" hidden="1" xr:uid="{9466503A-BCB6-4A14-8716-BAF8E2DF622C}"/>
    <cellStyle name="Currency [0] 6" xfId="5062" hidden="1" xr:uid="{63DAA7D4-5889-4B07-AF13-13AE9BED4B0B}"/>
    <cellStyle name="Currency [0] 6" xfId="5399" hidden="1" xr:uid="{B558976C-F46E-4661-8CC0-4B1BCBE1E66F}"/>
    <cellStyle name="Currency [0] 6" xfId="5651" hidden="1" xr:uid="{AC71D651-13D9-4618-AA6B-997041F53E85}"/>
    <cellStyle name="Currency [0] 6" xfId="6080" hidden="1" xr:uid="{CDE97A5A-F6AD-4E10-BD41-987369011BA8}"/>
    <cellStyle name="Currency [0] 6" xfId="6798" hidden="1" xr:uid="{9B827F70-2294-4B63-B4DD-23A4E4E18FF4}"/>
    <cellStyle name="Currency [0] 6" xfId="6966" hidden="1" xr:uid="{432882FE-6D17-44BB-81BC-5CBCAFA3DCC4}"/>
    <cellStyle name="Currency [0] 6" xfId="7369" hidden="1" xr:uid="{DAFBF0D9-F3BB-4EC4-8803-BDB2DAFB30D9}"/>
    <cellStyle name="Currency [0] 6" xfId="7512" hidden="1" xr:uid="{09E236AC-F103-47D2-B62C-4224710C88EB}"/>
    <cellStyle name="Currency [0] 6" xfId="7854" hidden="1" xr:uid="{F6EA9147-C138-4E4C-ACBD-48372A4E4925}"/>
    <cellStyle name="Currency [0] 6" xfId="8191" hidden="1" xr:uid="{C60F8853-CA6F-4CB5-9DD4-BFD4A0B9C3E3}"/>
    <cellStyle name="Currency [0] 6" xfId="8443" hidden="1" xr:uid="{AC758012-03CF-4CBF-8DEE-24836023BAB3}"/>
    <cellStyle name="Currency [0] 7" xfId="486" hidden="1" xr:uid="{F6B3E626-A8E6-4643-BDB2-9A0F86B79332}"/>
    <cellStyle name="Currency [0] 7" xfId="1204" hidden="1" xr:uid="{B0424A17-7C18-41A7-931D-2D0DAE1709C4}"/>
    <cellStyle name="Currency [0] 7" xfId="1374" hidden="1" xr:uid="{4EB56702-5798-43BB-B6F6-D94CDD497CF3}"/>
    <cellStyle name="Currency [0] 7" xfId="1775" hidden="1" xr:uid="{F090BC95-FD43-4C40-8E69-F277EEEEDC36}"/>
    <cellStyle name="Currency [0] 7" xfId="1920" hidden="1" xr:uid="{F0BD5108-6FCE-4A6A-BDCA-2FD4D989059D}"/>
    <cellStyle name="Currency [0] 7" xfId="2261" hidden="1" xr:uid="{D99250E4-DED3-4E51-B606-C2BFED02168A}"/>
    <cellStyle name="Currency [0] 7" xfId="2598" hidden="1" xr:uid="{E51C6ED7-0EB6-4E59-BBC2-A33EABC9A18F}"/>
    <cellStyle name="Currency [0] 7" xfId="2849" hidden="1" xr:uid="{1036C44A-B15A-41BA-9BF5-26DD9AD36562}"/>
    <cellStyle name="Currency [0] 7" xfId="3289" hidden="1" xr:uid="{81637BB5-AE58-4939-A593-1A35345ABFEB}"/>
    <cellStyle name="Currency [0] 7" xfId="4007" hidden="1" xr:uid="{10A858AA-FD23-4935-A7A4-88F244D7F688}"/>
    <cellStyle name="Currency [0] 7" xfId="4177" hidden="1" xr:uid="{FB9D739D-41B3-46C7-A1E7-E332DAA67141}"/>
    <cellStyle name="Currency [0] 7" xfId="4578" hidden="1" xr:uid="{BA5AEEA0-C629-4661-8C8E-5D38910B54B4}"/>
    <cellStyle name="Currency [0] 7" xfId="4723" hidden="1" xr:uid="{C9F95546-D9E3-4B86-900F-1F50465487A8}"/>
    <cellStyle name="Currency [0] 7" xfId="5064" hidden="1" xr:uid="{BA1BB791-0288-4D54-9A3E-EF6A5AC7FA89}"/>
    <cellStyle name="Currency [0] 7" xfId="5401" hidden="1" xr:uid="{6BE611F3-DEF0-4CF3-AF93-864AF93A8D8A}"/>
    <cellStyle name="Currency [0] 7" xfId="5652" hidden="1" xr:uid="{C150FE50-63DF-4F70-AE72-9046885F1424}"/>
    <cellStyle name="Currency [0] 7" xfId="6081" hidden="1" xr:uid="{5591AF64-169D-4DBB-9BC3-F9CFE6B4A48B}"/>
    <cellStyle name="Currency [0] 7" xfId="6799" hidden="1" xr:uid="{CF5E9ABA-3372-43BC-BB3A-74DE4F772645}"/>
    <cellStyle name="Currency [0] 7" xfId="6969" hidden="1" xr:uid="{274747BE-AE61-4092-901A-7139BFF6F215}"/>
    <cellStyle name="Currency [0] 7" xfId="7370" hidden="1" xr:uid="{4B887C5B-BBA9-4410-AC07-291A383FDBC0}"/>
    <cellStyle name="Currency [0] 7" xfId="7515" hidden="1" xr:uid="{384B00A8-8327-407C-951B-4BFA8E306BA2}"/>
    <cellStyle name="Currency [0] 7" xfId="7856" hidden="1" xr:uid="{81BE8446-21C7-4132-AB89-F9315019735D}"/>
    <cellStyle name="Currency [0] 7" xfId="8193" hidden="1" xr:uid="{4ECFE6F4-C03C-487A-8126-0FAE706967CF}"/>
    <cellStyle name="Currency [0] 7" xfId="8444" hidden="1" xr:uid="{E6EA3224-84F1-494F-ABE4-1CD34B54DA41}"/>
    <cellStyle name="Currency [0] 8" xfId="482" hidden="1" xr:uid="{E64A43AF-A082-45FA-960E-A4700052B2E1}"/>
    <cellStyle name="Currency [0] 8" xfId="1200" hidden="1" xr:uid="{07F22116-4988-407A-83FA-75CF4B11C2A4}"/>
    <cellStyle name="Currency [0] 8" xfId="1364" hidden="1" xr:uid="{712385EB-33E9-4F0D-95A8-D81AD10CD8A7}"/>
    <cellStyle name="Currency [0] 8" xfId="1771" hidden="1" xr:uid="{77B7EC25-BAA6-464B-9EC7-B5E3FCEAE661}"/>
    <cellStyle name="Currency [0] 8" xfId="1913" hidden="1" xr:uid="{CFC1666D-E186-4BB0-9025-56C78F393578}"/>
    <cellStyle name="Currency [0] 8" xfId="2255" hidden="1" xr:uid="{A478EAF7-F6BF-46FC-8C2C-3F74834DF694}"/>
    <cellStyle name="Currency [0] 8" xfId="2592" hidden="1" xr:uid="{FBED9D5C-511A-4261-B769-E9AB7B1E6DC1}"/>
    <cellStyle name="Currency [0] 8" xfId="2845" hidden="1" xr:uid="{F7B86C29-3B2E-4747-8768-6EC7ACDF05BC}"/>
    <cellStyle name="Currency [0] 8" xfId="3285" hidden="1" xr:uid="{6812CF1B-85E3-45F5-A3C4-1D55C8E16607}"/>
    <cellStyle name="Currency [0] 8" xfId="4003" hidden="1" xr:uid="{1BCC4F53-A5A5-434D-A987-9DDD405BAB90}"/>
    <cellStyle name="Currency [0] 8" xfId="4167" hidden="1" xr:uid="{D561E6A3-9660-481E-BA70-C8BB9AD34958}"/>
    <cellStyle name="Currency [0] 8" xfId="4574" hidden="1" xr:uid="{760A34C6-E107-4EA6-91B8-863DF4990CF9}"/>
    <cellStyle name="Currency [0] 8" xfId="4716" hidden="1" xr:uid="{0F10B16E-8A60-4A3B-A053-36E6000650BD}"/>
    <cellStyle name="Currency [0] 8" xfId="5058" hidden="1" xr:uid="{F47CFAE0-D65B-4155-8C65-B9EB30DCD294}"/>
    <cellStyle name="Currency [0] 8" xfId="5395" hidden="1" xr:uid="{B66F3670-7328-45E5-ACA6-94B9FAB59F8E}"/>
    <cellStyle name="Currency [0] 8" xfId="5648" hidden="1" xr:uid="{66A0DF74-8733-4810-ADDD-D1CD9A275624}"/>
    <cellStyle name="Currency [0] 8" xfId="6077" hidden="1" xr:uid="{763E1A94-2550-470C-890D-9DBC40084E30}"/>
    <cellStyle name="Currency [0] 8" xfId="6795" hidden="1" xr:uid="{C03724D1-E441-42D0-859C-C8B0538B6F48}"/>
    <cellStyle name="Currency [0] 8" xfId="6959" hidden="1" xr:uid="{0AC88629-B271-455F-8A56-E12F552BC079}"/>
    <cellStyle name="Currency [0] 8" xfId="7366" hidden="1" xr:uid="{25ED7AA7-0B77-4136-9CC0-C2BBAE6E6A96}"/>
    <cellStyle name="Currency [0] 8" xfId="7508" hidden="1" xr:uid="{A33A0504-6702-419C-89C1-CF87C0CBC556}"/>
    <cellStyle name="Currency [0] 8" xfId="7850" hidden="1" xr:uid="{BE79FCFB-E1F4-41BE-ACB3-81255D24D698}"/>
    <cellStyle name="Currency [0] 8" xfId="8187" hidden="1" xr:uid="{B5A40F82-2938-48BA-B0AB-C86F3EB34B21}"/>
    <cellStyle name="Currency [0] 8" xfId="8440" hidden="1" xr:uid="{943E7C17-9A13-439A-B1AB-680F06B21F1F}"/>
    <cellStyle name="Currency [0] 9" xfId="487" hidden="1" xr:uid="{77DBCD93-35F9-4737-A5BB-FCBF7090C4E7}"/>
    <cellStyle name="Currency [0] 9" xfId="1205" hidden="1" xr:uid="{9B623852-92EC-43AC-8CD6-FDC46F23591D}"/>
    <cellStyle name="Currency [0] 9" xfId="1377" hidden="1" xr:uid="{8B559064-F03E-42EC-B6D9-A53C11A6D961}"/>
    <cellStyle name="Currency [0] 9" xfId="1776" hidden="1" xr:uid="{FB2E0A79-B9CE-4B31-A986-0CF0AD62D062}"/>
    <cellStyle name="Currency [0] 9" xfId="1921" hidden="1" xr:uid="{5D35AB67-5320-4106-AFE5-6138EE7B572D}"/>
    <cellStyle name="Currency [0] 9" xfId="2262" hidden="1" xr:uid="{601AB894-2251-49C7-8984-0F12947373BB}"/>
    <cellStyle name="Currency [0] 9" xfId="2599" hidden="1" xr:uid="{34289350-8F3E-48C3-B799-301BAE787263}"/>
    <cellStyle name="Currency [0] 9" xfId="2850" hidden="1" xr:uid="{68E8FCF4-530F-4E2C-86AC-FBEE8DD98D4E}"/>
    <cellStyle name="Currency [0] 9" xfId="3290" hidden="1" xr:uid="{F6BD5FBC-26BB-47B7-A41A-9D7C6882497F}"/>
    <cellStyle name="Currency [0] 9" xfId="4008" hidden="1" xr:uid="{40144390-85DC-4A03-915C-9F28A39F56AC}"/>
    <cellStyle name="Currency [0] 9" xfId="4180" hidden="1" xr:uid="{6B496D76-AC36-40D5-9C03-6D583E544D52}"/>
    <cellStyle name="Currency [0] 9" xfId="4579" hidden="1" xr:uid="{6D60D840-24C9-4E77-8CC3-51B1FFD614FF}"/>
    <cellStyle name="Currency [0] 9" xfId="4724" hidden="1" xr:uid="{518E6BFF-4A0F-49F5-8292-1C9B4140C4F6}"/>
    <cellStyle name="Currency [0] 9" xfId="5065" hidden="1" xr:uid="{7592A973-D417-46AA-A795-3B7CD2265B04}"/>
    <cellStyle name="Currency [0] 9" xfId="5402" hidden="1" xr:uid="{078598E6-53D3-4569-A4F2-EF6E8DCB913B}"/>
    <cellStyle name="Currency [0] 9" xfId="5653" hidden="1" xr:uid="{18E529BF-0A6E-4C11-9874-AF0DC31B9F0D}"/>
    <cellStyle name="Currency [0] 9" xfId="6082" hidden="1" xr:uid="{6E62853C-8C10-459E-9238-1FA073793668}"/>
    <cellStyle name="Currency [0] 9" xfId="6800" hidden="1" xr:uid="{61C706C3-5B8E-4C34-944E-915B1E8E11F4}"/>
    <cellStyle name="Currency [0] 9" xfId="6972" hidden="1" xr:uid="{8F0E1D1E-4125-4614-9235-7BCD0883D5C1}"/>
    <cellStyle name="Currency [0] 9" xfId="7371" hidden="1" xr:uid="{E07D4788-FA3B-467C-9B11-8B3B43AF8CC9}"/>
    <cellStyle name="Currency [0] 9" xfId="7516" hidden="1" xr:uid="{059CA9F6-DC03-47A9-AC22-4790A8FD2C55}"/>
    <cellStyle name="Currency [0] 9" xfId="7857" hidden="1" xr:uid="{B689FF9D-444B-459F-9D93-42BEA17B49CE}"/>
    <cellStyle name="Currency [0] 9" xfId="8194" hidden="1" xr:uid="{300E838D-C3E5-49D8-8DCF-0880B92F4D7B}"/>
    <cellStyle name="Currency [0] 9" xfId="8445" hidden="1" xr:uid="{B6F5585A-2EF9-4036-BC57-6223986A1C0B}"/>
    <cellStyle name="Currency 4 13 2" xfId="457" hidden="1" xr:uid="{BBA304A1-72BC-4B0B-93A4-1B4E1843982A}"/>
    <cellStyle name="Currency 4 13 2" xfId="572" hidden="1" xr:uid="{B1344B1A-964E-44D1-8F9E-BDC99EB2E5ED}"/>
    <cellStyle name="Currency 4 13 2" xfId="1295" hidden="1" xr:uid="{0D9FC92F-BCB9-4520-88A2-50D8AC0499B6}"/>
    <cellStyle name="Currency 4 13 2" xfId="1468" hidden="1" xr:uid="{59ACBAB4-71FD-461E-94DD-1D319C5C3FF7}"/>
    <cellStyle name="Currency 4 13 2" xfId="1861" hidden="1" xr:uid="{5850BB59-BC26-43E2-B336-31ECCF318875}"/>
    <cellStyle name="Currency 4 13 2" xfId="2009" hidden="1" xr:uid="{E7B33705-D35D-419F-A747-57E4F6E2016F}"/>
    <cellStyle name="Currency 4 13 2" xfId="2347" hidden="1" xr:uid="{58DA7DB7-346D-49C6-9CFA-F4FCA956B3C9}"/>
    <cellStyle name="Currency 4 13 2" xfId="2684" hidden="1" xr:uid="{C9B99076-2AA2-4C9A-BFAA-5EB056C0CF54}"/>
    <cellStyle name="Currency 4 13 2" xfId="3260" hidden="1" xr:uid="{CCDE75B6-2F9F-4448-A8C1-85B9CD15A227}"/>
    <cellStyle name="Currency 4 13 2" xfId="3375" hidden="1" xr:uid="{6274D363-E50C-4F0B-A93D-BC530AECE4CA}"/>
    <cellStyle name="Currency 4 13 2" xfId="4098" hidden="1" xr:uid="{6A5EA23C-18EF-43DF-9E55-923D5A1C36CB}"/>
    <cellStyle name="Currency 4 13 2" xfId="4271" hidden="1" xr:uid="{8CA70467-A872-450D-B5A0-1E24C0973B83}"/>
    <cellStyle name="Currency 4 13 2" xfId="4664" hidden="1" xr:uid="{E41D7574-9CB2-4D21-85BB-C14B022E98E0}"/>
    <cellStyle name="Currency 4 13 2" xfId="4812" hidden="1" xr:uid="{A94ADD81-44B1-4E34-B4FB-C29E7EBDB82A}"/>
    <cellStyle name="Currency 4 13 2" xfId="5150" hidden="1" xr:uid="{12B8AE4F-5287-4EEF-9F92-3C27BEEACDAD}"/>
    <cellStyle name="Currency 4 13 2" xfId="5487" hidden="1" xr:uid="{D290DFED-B4C2-4F9C-A971-1A67BEC4EEB0}"/>
    <cellStyle name="Currency 4 13 2" xfId="6052" hidden="1" xr:uid="{442C18A3-4AAE-4199-949E-6AC6DA7E66FC}"/>
    <cellStyle name="Currency 4 13 2" xfId="6167" hidden="1" xr:uid="{20FAAB2B-CD99-454B-8C21-D1AF13A7D572}"/>
    <cellStyle name="Currency 4 13 2" xfId="6890" hidden="1" xr:uid="{03FD9408-FA84-4285-A201-63C420185577}"/>
    <cellStyle name="Currency 4 13 2" xfId="7063" hidden="1" xr:uid="{924D0E0F-201E-4B7B-B163-23FAFD5D1326}"/>
    <cellStyle name="Currency 4 13 2" xfId="7456" hidden="1" xr:uid="{9657523D-43BC-4635-BEFF-6B4F00F1C7B6}"/>
    <cellStyle name="Currency 4 13 2" xfId="7604" hidden="1" xr:uid="{46546BE0-10E7-49BA-824B-B3D2A84EB76B}"/>
    <cellStyle name="Currency 4 13 2" xfId="7942" hidden="1" xr:uid="{32C25E86-7D88-4CA9-9D3D-86185F91DB56}"/>
    <cellStyle name="Currency 4 13 2" xfId="8279" hidden="1" xr:uid="{34752AFD-DA0E-48B2-ABAD-FC7CECD4617A}"/>
    <cellStyle name="Currency 6 2" xfId="394" hidden="1" xr:uid="{E00272B9-E9EA-4E36-9015-514060910FBB}"/>
    <cellStyle name="Currency 6 2" xfId="509" hidden="1" xr:uid="{1A7BC97D-3298-4C88-BCDA-264278863EAD}"/>
    <cellStyle name="Currency 6 2" xfId="1232" hidden="1" xr:uid="{A7DDB917-9E18-4AC8-9DC8-7E88EFB358E2}"/>
    <cellStyle name="Currency 6 2" xfId="1405" hidden="1" xr:uid="{C4D00088-2610-405E-9584-9C978E713276}"/>
    <cellStyle name="Currency 6 2" xfId="1798" hidden="1" xr:uid="{B3A88C0D-8F0D-45F2-AC12-319B18A0A090}"/>
    <cellStyle name="Currency 6 2" xfId="1946" hidden="1" xr:uid="{F5576FBD-98C4-41F5-939A-EC4FB491CD02}"/>
    <cellStyle name="Currency 6 2" xfId="2284" hidden="1" xr:uid="{3455E388-83BF-4BED-86B8-2D30F9AD841C}"/>
    <cellStyle name="Currency 6 2" xfId="2621" hidden="1" xr:uid="{16F7B2FA-7186-46CB-80EC-58B73F8F15D4}"/>
    <cellStyle name="Currency 6 2" xfId="3197" hidden="1" xr:uid="{2A994518-7656-4D1A-B771-6BDDFD2EA869}"/>
    <cellStyle name="Currency 6 2" xfId="3312" hidden="1" xr:uid="{C3A68D2B-570A-4574-BC5E-3C6D9F5AC680}"/>
    <cellStyle name="Currency 6 2" xfId="4035" hidden="1" xr:uid="{020F20E5-2A80-4132-891D-B1021DD6F812}"/>
    <cellStyle name="Currency 6 2" xfId="4208" hidden="1" xr:uid="{076A3091-232D-4F66-A17C-55F4FADCCE6C}"/>
    <cellStyle name="Currency 6 2" xfId="4601" hidden="1" xr:uid="{67DFF517-E08E-4EFC-92D8-551184552681}"/>
    <cellStyle name="Currency 6 2" xfId="4749" hidden="1" xr:uid="{4337F794-3A64-4994-894F-71BDC471AD31}"/>
    <cellStyle name="Currency 6 2" xfId="5087" hidden="1" xr:uid="{D838D7A4-6DE7-4C7F-9B90-2EF4F845DE28}"/>
    <cellStyle name="Currency 6 2" xfId="5424" hidden="1" xr:uid="{988C3AED-B027-4067-8F89-F1B558987060}"/>
    <cellStyle name="Currency 6 2" xfId="5989" hidden="1" xr:uid="{14393B9E-BD70-4FDD-962B-F517E9AB88C4}"/>
    <cellStyle name="Currency 6 2" xfId="6104" hidden="1" xr:uid="{E26A9173-FE86-4A3B-85CB-C2C2EB698A46}"/>
    <cellStyle name="Currency 6 2" xfId="6827" hidden="1" xr:uid="{AA20C164-4594-441A-8525-BB4A03C64E3C}"/>
    <cellStyle name="Currency 6 2" xfId="7000" hidden="1" xr:uid="{224681CC-F40E-44A3-8075-FC9CA1080D90}"/>
    <cellStyle name="Currency 6 2" xfId="7393" hidden="1" xr:uid="{E480828A-3AF3-4737-A9AE-E3AD182FA7D6}"/>
    <cellStyle name="Currency 6 2" xfId="7541" hidden="1" xr:uid="{E5B3D44D-A5BD-43FD-9A0E-4C7648FA503C}"/>
    <cellStyle name="Currency 6 2" xfId="7879" hidden="1" xr:uid="{3420CA28-E31B-4D43-BDA0-9C9C1A65520C}"/>
    <cellStyle name="Currency 6 2" xfId="8216" hidden="1" xr:uid="{B39CD86C-A436-4F80-88B0-75625F48DCA6}"/>
    <cellStyle name="Date (short)" xfId="50" xr:uid="{00000000-0005-0000-0000-000023000000}"/>
    <cellStyle name="Explanatory Text" xfId="21" builtinId="53" customBuiltin="1"/>
    <cellStyle name="Explanatory Text 16" xfId="2868" xr:uid="{7DD12454-082A-46E1-8D34-4CBA4BAA0314}"/>
    <cellStyle name="Good" xfId="11" builtinId="26" hidden="1"/>
    <cellStyle name="Heading 1" xfId="2" builtinId="16" customBuiltin="1"/>
    <cellStyle name="Heading 1 2" xfId="8467" xr:uid="{7ED2EA72-8221-44A1-AA6D-6B7D369F5BBE}"/>
    <cellStyle name="Heading 1 3" xfId="8455" xr:uid="{723DA70B-74C5-4B15-8B97-A102EBA42BD0}"/>
    <cellStyle name="Heading 2" xfId="8" builtinId="17" customBuiltin="1"/>
    <cellStyle name="Heading 2 3 2" xfId="8456" xr:uid="{16D6B622-2E22-4C49-91DB-33F0963D214A}"/>
    <cellStyle name="Heading 3" xfId="9" builtinId="18" customBuiltin="1"/>
    <cellStyle name="Heading 4" xfId="10" builtinId="19" hidden="1"/>
    <cellStyle name="Hyperlink" xfId="3" builtinId="8" customBuiltin="1"/>
    <cellStyle name="Hyperlink 2" xfId="8468" xr:uid="{B2677D53-C5CA-4C47-936E-F08276B9B995}"/>
    <cellStyle name="Hyperlink 3" xfId="64" xr:uid="{8C9033BE-157E-4FF7-AF3B-212B68FF7313}"/>
    <cellStyle name="Input" xfId="14" builtinId="20" customBuiltin="1"/>
    <cellStyle name="Input 2 2" xfId="8457" xr:uid="{D3382068-12DF-4683-BAAC-4265EC32280D}"/>
    <cellStyle name="Input 3" xfId="2860" xr:uid="{5210A8FB-2CB3-4B9D-820F-EFADC4BF8616}"/>
    <cellStyle name="Label" xfId="51" xr:uid="{00000000-0005-0000-0000-00002C000000}"/>
    <cellStyle name="Label 4" xfId="2862" xr:uid="{1D198B34-F98F-45BC-9D91-9624F6535864}"/>
    <cellStyle name="Link" xfId="52" xr:uid="{00000000-0005-0000-0000-00002D000000}"/>
    <cellStyle name="Link 2" xfId="65" xr:uid="{A6A5E95D-A173-4061-8E78-9E432736A6EC}"/>
    <cellStyle name="Link 3" xfId="2867" xr:uid="{331A0F10-F4FE-4608-A26F-47755BC9C221}"/>
    <cellStyle name="Linked Cell" xfId="17" builtinId="24" hidden="1"/>
    <cellStyle name="Neutral" xfId="13" builtinId="28" hidden="1"/>
    <cellStyle name="Normal" xfId="0" builtinId="0" customBuiltin="1"/>
    <cellStyle name="Normal 6" xfId="8464" xr:uid="{7AFEA74D-6F7B-46D8-8E2F-5DD5337EB92A}"/>
    <cellStyle name="Note" xfId="20" builtinId="10" hidden="1"/>
    <cellStyle name="Note 10" xfId="101" hidden="1" xr:uid="{10CDF462-73C1-4069-B41E-67042E129A26}"/>
    <cellStyle name="Note 10" xfId="158" hidden="1" xr:uid="{5B405C34-4687-4374-99D3-F55C91EFEB79}"/>
    <cellStyle name="Note 10" xfId="236" hidden="1" xr:uid="{62E00827-2E9B-496A-B3D2-A7ACFFA8C8D4}"/>
    <cellStyle name="Note 10" xfId="314" hidden="1" xr:uid="{9568BF3D-97E2-4F5C-8D69-BAAB976E2128}"/>
    <cellStyle name="Note 10" xfId="896" hidden="1" xr:uid="{151099BD-9B1D-496C-8955-2FA03AD3A383}"/>
    <cellStyle name="Note 10" xfId="975" hidden="1" xr:uid="{E66EBEF9-D600-44B6-9ACB-77177BA7D2CA}"/>
    <cellStyle name="Note 10" xfId="1054" hidden="1" xr:uid="{4D51956C-AB72-44AE-949A-661F7EF3C178}"/>
    <cellStyle name="Note 10" xfId="848" hidden="1" xr:uid="{59E16DEA-738B-40FD-90D7-FAA716E5A5E9}"/>
    <cellStyle name="Note 10" xfId="1155" hidden="1" xr:uid="{E921CB0B-2894-439B-B087-085D9A6322A2}"/>
    <cellStyle name="Note 10" xfId="609" hidden="1" xr:uid="{09A719EA-B267-49B9-83BD-D36602B87613}"/>
    <cellStyle name="Note 10" xfId="1499" hidden="1" xr:uid="{84FE7284-CB0A-4D18-A751-50380CCC5219}"/>
    <cellStyle name="Note 10" xfId="1570" hidden="1" xr:uid="{76E4C46D-F5DD-4CE0-9D73-D3B157645A2B}"/>
    <cellStyle name="Note 10" xfId="1648" hidden="1" xr:uid="{76957764-1825-4163-B667-1DB818547FFD}"/>
    <cellStyle name="Note 10" xfId="650" hidden="1" xr:uid="{3E1DD08C-2886-4E97-9B34-5CC8F0B19C3C}"/>
    <cellStyle name="Note 10" xfId="1741" hidden="1" xr:uid="{1929A4B3-EAD1-48BF-A738-85569C067DBC}"/>
    <cellStyle name="Note 10" xfId="1170" hidden="1" xr:uid="{635C6560-81EC-4131-8535-36D85377F166}"/>
    <cellStyle name="Note 10" xfId="2036" hidden="1" xr:uid="{51306EEB-40CB-4B6A-A234-DDD093F9EA48}"/>
    <cellStyle name="Note 10" xfId="2102" hidden="1" xr:uid="{F3DACCB4-CC21-4BB5-AB72-F2A9F069EE0A}"/>
    <cellStyle name="Note 10" xfId="2180" hidden="1" xr:uid="{AAA5FD5B-1B44-4324-8837-8D124E8997EB}"/>
    <cellStyle name="Note 10" xfId="2373" hidden="1" xr:uid="{9C0683CE-B3CC-4BA3-8FEF-E9330C05CE90}"/>
    <cellStyle name="Note 10" xfId="2439" hidden="1" xr:uid="{38AC5D2C-B91A-48B3-A56A-0F8AFCD8AEE5}"/>
    <cellStyle name="Note 10" xfId="2517" hidden="1" xr:uid="{2AAEFE98-A15B-4F22-88C5-3EB2E1F38EE3}"/>
    <cellStyle name="Note 10" xfId="2710" hidden="1" xr:uid="{9127F78F-7887-4EA5-952F-32729A500E2C}"/>
    <cellStyle name="Note 10" xfId="2776" hidden="1" xr:uid="{276EF5B8-C8D4-43FF-97F6-AB5C1166918B}"/>
    <cellStyle name="Note 10" xfId="2904" hidden="1" xr:uid="{1905CC19-3A15-4F64-B074-83DD2A67644F}"/>
    <cellStyle name="Note 10" xfId="2961" hidden="1" xr:uid="{8702E2BB-25D6-4F2C-B00E-34EB83901918}"/>
    <cellStyle name="Note 10" xfId="3039" hidden="1" xr:uid="{27C3B2F9-C977-4266-93A1-15692E43C5FA}"/>
    <cellStyle name="Note 10" xfId="3117" hidden="1" xr:uid="{FE2F675C-3DF7-44A5-B6F4-1881122F0FD7}"/>
    <cellStyle name="Note 10" xfId="3699" hidden="1" xr:uid="{91F960E6-659A-43F1-84DB-A8D108A8393F}"/>
    <cellStyle name="Note 10" xfId="3778" hidden="1" xr:uid="{0558EC16-43C9-495D-8DAB-01B0D0C99228}"/>
    <cellStyle name="Note 10" xfId="3857" hidden="1" xr:uid="{34651CF2-8AD7-457F-9900-A9FE1CC84623}"/>
    <cellStyle name="Note 10" xfId="3651" hidden="1" xr:uid="{2A92A3C4-CE6D-49C2-8A94-3F19F6C772EA}"/>
    <cellStyle name="Note 10" xfId="3958" hidden="1" xr:uid="{47911B73-1781-42BE-B7D6-8EC3D0F9A5A5}"/>
    <cellStyle name="Note 10" xfId="3412" hidden="1" xr:uid="{24B8C99E-3D6C-4211-B0EA-E8F51BC11D15}"/>
    <cellStyle name="Note 10" xfId="4302" hidden="1" xr:uid="{7F15A210-3EF0-4AA7-A8ED-A970B9643D99}"/>
    <cellStyle name="Note 10" xfId="4373" hidden="1" xr:uid="{648845FE-99CB-4709-9E9F-37D369285F92}"/>
    <cellStyle name="Note 10" xfId="4451" hidden="1" xr:uid="{1A87EBF7-4F07-4C43-A9E5-3D8C4EB5CB40}"/>
    <cellStyle name="Note 10" xfId="3453" hidden="1" xr:uid="{02E3B97A-B73C-4903-9838-1BD3A4F54DFA}"/>
    <cellStyle name="Note 10" xfId="4544" hidden="1" xr:uid="{1715428D-02D4-479E-A838-9ED60D24BC7D}"/>
    <cellStyle name="Note 10" xfId="3973" hidden="1" xr:uid="{1DA992F7-600A-4159-871F-3DFB752E1D18}"/>
    <cellStyle name="Note 10" xfId="4839" hidden="1" xr:uid="{8B0AB366-40EF-49D8-97F5-DB074DB1BFAC}"/>
    <cellStyle name="Note 10" xfId="4905" hidden="1" xr:uid="{3C4EFED4-5460-465A-8841-65C9EFAF08F6}"/>
    <cellStyle name="Note 10" xfId="4983" hidden="1" xr:uid="{E1FE121A-FE36-4466-BA6A-1D8525FFB933}"/>
    <cellStyle name="Note 10" xfId="5176" hidden="1" xr:uid="{DA9A0867-EBDC-467E-B447-4E9A1B114E1F}"/>
    <cellStyle name="Note 10" xfId="5242" hidden="1" xr:uid="{01D6C457-F12A-4BD3-AEC4-E7D316FD00CE}"/>
    <cellStyle name="Note 10" xfId="5320" hidden="1" xr:uid="{166CEFA1-BD2E-4408-AD40-7A08F23E2496}"/>
    <cellStyle name="Note 10" xfId="5513" hidden="1" xr:uid="{F2CADE15-4D68-4ACD-B9F5-47035169DDA1}"/>
    <cellStyle name="Note 10" xfId="5579" hidden="1" xr:uid="{3BD71A61-A9AB-4E4A-B968-CBE5B3483905}"/>
    <cellStyle name="Note 10" xfId="5696" hidden="1" xr:uid="{ECB9EF7E-84AB-4FDC-B6FD-0E3CAE4ED31A}"/>
    <cellStyle name="Note 10" xfId="5753" hidden="1" xr:uid="{66FA126E-460A-44CE-BE75-3B156E1E862D}"/>
    <cellStyle name="Note 10" xfId="5831" hidden="1" xr:uid="{6E8FB8FE-9C47-45EA-93C2-D6578031D38A}"/>
    <cellStyle name="Note 10" xfId="5909" hidden="1" xr:uid="{2DFDCFF7-121A-4656-93BC-42A9BCB4B98C}"/>
    <cellStyle name="Note 10" xfId="6491" hidden="1" xr:uid="{20A74BAE-B2F5-4315-8BE9-B19357CCC014}"/>
    <cellStyle name="Note 10" xfId="6570" hidden="1" xr:uid="{5752E9B9-87C5-48B8-84E5-07293674B2FF}"/>
    <cellStyle name="Note 10" xfId="6649" hidden="1" xr:uid="{B0A27465-AA4D-400E-B297-16774EF2FC4C}"/>
    <cellStyle name="Note 10" xfId="6443" hidden="1" xr:uid="{0AFE951B-8E4A-4DF4-87B2-8F3947DED4D5}"/>
    <cellStyle name="Note 10" xfId="6750" hidden="1" xr:uid="{14116FB3-E2EE-48FB-9AB0-0CB144E1B0D8}"/>
    <cellStyle name="Note 10" xfId="6204" hidden="1" xr:uid="{061CC446-012D-4942-9913-EB5D6C99EE1D}"/>
    <cellStyle name="Note 10" xfId="7094" hidden="1" xr:uid="{1A29D225-E27E-404D-A2BA-3DD6F14A979E}"/>
    <cellStyle name="Note 10" xfId="7165" hidden="1" xr:uid="{8ACA580C-8B0A-40D1-8E4F-E44FB758FC28}"/>
    <cellStyle name="Note 10" xfId="7243" hidden="1" xr:uid="{790CFA62-EA85-4EDA-A287-C7F2F4B48DC5}"/>
    <cellStyle name="Note 10" xfId="6245" hidden="1" xr:uid="{777555D6-EA98-4485-BCAE-B449B8A39E12}"/>
    <cellStyle name="Note 10" xfId="7336" hidden="1" xr:uid="{8A4F89EF-E643-44C4-ACBF-9965DEBCCD1B}"/>
    <cellStyle name="Note 10" xfId="6765" hidden="1" xr:uid="{54351E1B-E490-4C21-93BD-F922A006D67C}"/>
    <cellStyle name="Note 10" xfId="7631" hidden="1" xr:uid="{3A095F51-82AE-4429-A15A-ACCA5179A009}"/>
    <cellStyle name="Note 10" xfId="7697" hidden="1" xr:uid="{4C45F11D-D8BB-49F3-A2EB-38A2800A8B00}"/>
    <cellStyle name="Note 10" xfId="7775" hidden="1" xr:uid="{70C3F899-9685-499E-AA6D-2CE5E52D8571}"/>
    <cellStyle name="Note 10" xfId="7968" hidden="1" xr:uid="{B2B66DA6-249F-4BF5-9A25-84EDA0A6481B}"/>
    <cellStyle name="Note 10" xfId="8034" hidden="1" xr:uid="{66AACCAD-F2A4-423A-9BF9-366B2A6DDD1F}"/>
    <cellStyle name="Note 10" xfId="8112" hidden="1" xr:uid="{BE9CA5B9-DD03-43AC-B3E0-8F9ECBF8685D}"/>
    <cellStyle name="Note 10" xfId="8305" hidden="1" xr:uid="{3B6B5FD1-097F-44ED-B719-3C7507EED3DB}"/>
    <cellStyle name="Note 10" xfId="8371" hidden="1" xr:uid="{E9236425-F762-47A3-84BF-C124CFB1F23E}"/>
    <cellStyle name="Note 11" xfId="114" hidden="1" xr:uid="{3F595982-3F3D-4D66-901C-576980E9E39F}"/>
    <cellStyle name="Note 11" xfId="188" hidden="1" xr:uid="{EFEA0EBC-24AB-441C-BBC3-76203D7B57DA}"/>
    <cellStyle name="Note 11" xfId="264" hidden="1" xr:uid="{0CC22B6F-1ED7-4C39-BF0B-68AD22A8D129}"/>
    <cellStyle name="Note 11" xfId="342" hidden="1" xr:uid="{5DE11B53-A16D-4300-93D7-C326FE046044}"/>
    <cellStyle name="Note 11" xfId="927" hidden="1" xr:uid="{D1E32E78-6A2C-4043-9CFC-2C714A7FD312}"/>
    <cellStyle name="Note 11" xfId="1003" hidden="1" xr:uid="{B8C34A74-B3AF-431B-ADD3-FD150B0E3F34}"/>
    <cellStyle name="Note 11" xfId="1082" hidden="1" xr:uid="{BD6E9258-75A9-46FD-A4EA-38403A0EE494}"/>
    <cellStyle name="Note 11" xfId="1195" hidden="1" xr:uid="{FB989968-26B2-4576-8426-2B2B1182DFB5}"/>
    <cellStyle name="Note 11" xfId="869" hidden="1" xr:uid="{12C521D9-88EB-4725-A73F-DAC28A75F627}"/>
    <cellStyle name="Note 11" xfId="846" hidden="1" xr:uid="{D8533C91-6E27-4915-B943-48A1A76DCE6A}"/>
    <cellStyle name="Note 11" xfId="1522" hidden="1" xr:uid="{DCAE232C-3DF4-48F5-9E9C-AFDDE93A3C7C}"/>
    <cellStyle name="Note 11" xfId="1598" hidden="1" xr:uid="{51281E9B-60D6-4241-B1E0-79FE8D9EC6D7}"/>
    <cellStyle name="Note 11" xfId="1676" hidden="1" xr:uid="{740D0493-009F-4312-BFAB-BB932C3A31EB}"/>
    <cellStyle name="Note 11" xfId="1766" hidden="1" xr:uid="{D7D67017-11C4-4646-B49F-149406906AB0}"/>
    <cellStyle name="Note 11" xfId="658" hidden="1" xr:uid="{B9BD125B-57C8-4F62-BAA6-F79F179653E3}"/>
    <cellStyle name="Note 11" xfId="866" hidden="1" xr:uid="{A7DA2D8A-6451-49F9-A22A-C6798C35FEAE}"/>
    <cellStyle name="Note 11" xfId="2054" hidden="1" xr:uid="{7D2506C3-B599-4409-BC16-0ADA310A61C2}"/>
    <cellStyle name="Note 11" xfId="2130" hidden="1" xr:uid="{6B147E88-BCA4-40FB-AD48-33117CE963D1}"/>
    <cellStyle name="Note 11" xfId="2208" hidden="1" xr:uid="{A7F95CFC-3AE1-4A8F-BE59-62DDA1CC6513}"/>
    <cellStyle name="Note 11" xfId="2391" hidden="1" xr:uid="{CB3F8295-7165-4E37-860F-27B3630CAB03}"/>
    <cellStyle name="Note 11" xfId="2467" hidden="1" xr:uid="{1B846FA3-7C09-4785-8672-190DC61CFDEA}"/>
    <cellStyle name="Note 11" xfId="2545" hidden="1" xr:uid="{00525B5D-A668-4592-8D8E-39B9206C2B1E}"/>
    <cellStyle name="Note 11" xfId="2728" hidden="1" xr:uid="{7A96815E-BC2F-449A-BDED-83B370D5CDA6}"/>
    <cellStyle name="Note 11" xfId="2804" hidden="1" xr:uid="{A143166E-19A9-4012-8B99-0DC6D298F13C}"/>
    <cellStyle name="Note 11" xfId="2917" hidden="1" xr:uid="{DC11F8F5-192F-43C1-A512-F953061D5C48}"/>
    <cellStyle name="Note 11" xfId="2991" hidden="1" xr:uid="{4A1FF654-DE55-4D70-B17A-9274ACB3A5D2}"/>
    <cellStyle name="Note 11" xfId="3067" hidden="1" xr:uid="{F1307874-1C17-4824-91CD-FFF9628A42B8}"/>
    <cellStyle name="Note 11" xfId="3145" hidden="1" xr:uid="{86B8EB0C-FEC5-45A6-8312-182A67B9349B}"/>
    <cellStyle name="Note 11" xfId="3730" hidden="1" xr:uid="{9965FADE-2915-4C4C-8788-3DE506248F32}"/>
    <cellStyle name="Note 11" xfId="3806" hidden="1" xr:uid="{ACB0EA3E-9EB1-4625-8931-ECAF9882C01C}"/>
    <cellStyle name="Note 11" xfId="3885" hidden="1" xr:uid="{6F3FD3E5-18C1-41A2-A6B5-351421F53BE1}"/>
    <cellStyle name="Note 11" xfId="3998" hidden="1" xr:uid="{9213E5AD-F85A-4329-A736-2BE148743CE6}"/>
    <cellStyle name="Note 11" xfId="3672" hidden="1" xr:uid="{1E626754-1DB0-477E-98FA-6155FD2BF1CB}"/>
    <cellStyle name="Note 11" xfId="3649" hidden="1" xr:uid="{3A7A831B-39CD-46C0-93C8-D4637C599068}"/>
    <cellStyle name="Note 11" xfId="4325" hidden="1" xr:uid="{91000B20-6A3E-4D65-A03D-5BEEAD50811A}"/>
    <cellStyle name="Note 11" xfId="4401" hidden="1" xr:uid="{2CA3BF83-D604-43A0-A499-253240FCBDC3}"/>
    <cellStyle name="Note 11" xfId="4479" hidden="1" xr:uid="{A1C36459-BC39-4A0D-979A-D14635FBC500}"/>
    <cellStyle name="Note 11" xfId="4569" hidden="1" xr:uid="{5082983A-C0C9-4B70-B5F3-DB258DD0A2B1}"/>
    <cellStyle name="Note 11" xfId="3461" hidden="1" xr:uid="{40DB3715-4F8C-4886-A406-535FEEE81088}"/>
    <cellStyle name="Note 11" xfId="3669" hidden="1" xr:uid="{DFE8E725-1678-4969-AF91-497316DF15C2}"/>
    <cellStyle name="Note 11" xfId="4857" hidden="1" xr:uid="{677F6295-2E0C-4014-98C8-59DD9783326D}"/>
    <cellStyle name="Note 11" xfId="4933" hidden="1" xr:uid="{6EE7B6E4-B8B6-41C6-9E4D-6357C8033D29}"/>
    <cellStyle name="Note 11" xfId="5011" hidden="1" xr:uid="{C6CC7249-283F-4BC2-BAA3-8E229B0CBA53}"/>
    <cellStyle name="Note 11" xfId="5194" hidden="1" xr:uid="{032EFDC8-A21B-4A73-BA9A-8F59239F8D15}"/>
    <cellStyle name="Note 11" xfId="5270" hidden="1" xr:uid="{91DFFC5B-C1C2-416F-8955-C392C75C580E}"/>
    <cellStyle name="Note 11" xfId="5348" hidden="1" xr:uid="{58769A56-3901-4987-BBE3-54CC59BE695D}"/>
    <cellStyle name="Note 11" xfId="5531" hidden="1" xr:uid="{51A851FD-1D66-4597-BBF1-CB07D448B43C}"/>
    <cellStyle name="Note 11" xfId="5607" hidden="1" xr:uid="{C3CC25BE-7E16-4222-9CC1-606C336AE08F}"/>
    <cellStyle name="Note 11" xfId="5709" hidden="1" xr:uid="{11B1B365-6E4E-404E-AAEA-8C2DDF8E4598}"/>
    <cellStyle name="Note 11" xfId="5783" hidden="1" xr:uid="{E6ECB6B0-15D1-4CED-97DD-5BF69930E859}"/>
    <cellStyle name="Note 11" xfId="5859" hidden="1" xr:uid="{954A6FB2-5518-46BF-84BD-B15A31C5BA26}"/>
    <cellStyle name="Note 11" xfId="5937" hidden="1" xr:uid="{64EDEDAC-1D81-4AFC-BAB8-A76DFB723100}"/>
    <cellStyle name="Note 11" xfId="6522" hidden="1" xr:uid="{0E49F6BD-F21B-44ED-A3A9-3E102522046B}"/>
    <cellStyle name="Note 11" xfId="6598" hidden="1" xr:uid="{E9E74941-249E-4093-9706-6079DDB73806}"/>
    <cellStyle name="Note 11" xfId="6677" hidden="1" xr:uid="{5C3C7B71-17E6-42EC-96CF-C2C9E3E4CBE5}"/>
    <cellStyle name="Note 11" xfId="6790" hidden="1" xr:uid="{E34A3F66-0388-486A-BBB5-8159306A158E}"/>
    <cellStyle name="Note 11" xfId="6464" hidden="1" xr:uid="{49D4FECC-7F4C-4078-860B-7DFFDC649934}"/>
    <cellStyle name="Note 11" xfId="6441" hidden="1" xr:uid="{08425ECE-8124-4689-AF8A-45756B008A8C}"/>
    <cellStyle name="Note 11" xfId="7117" hidden="1" xr:uid="{B30DA5E2-E8CC-40DD-AF49-6C6639C38B5E}"/>
    <cellStyle name="Note 11" xfId="7193" hidden="1" xr:uid="{6F8FB273-1162-48AA-B9B8-EFB243977914}"/>
    <cellStyle name="Note 11" xfId="7271" hidden="1" xr:uid="{6DA30177-308F-494E-927B-98914915287D}"/>
    <cellStyle name="Note 11" xfId="7361" hidden="1" xr:uid="{9EEDD57C-08FB-4049-8DA2-21A19AC9D462}"/>
    <cellStyle name="Note 11" xfId="6253" hidden="1" xr:uid="{1111D8DA-0D93-4284-B79D-DFD671ADC5A3}"/>
    <cellStyle name="Note 11" xfId="6461" hidden="1" xr:uid="{6C4CBA2B-9012-467C-B153-21B163086277}"/>
    <cellStyle name="Note 11" xfId="7649" hidden="1" xr:uid="{535E26FA-9FB8-43B4-8941-3E92BC7C658C}"/>
    <cellStyle name="Note 11" xfId="7725" hidden="1" xr:uid="{A1086D7D-C864-47F2-8531-034DCDB1B5EF}"/>
    <cellStyle name="Note 11" xfId="7803" hidden="1" xr:uid="{6AC4D798-7EE9-491E-92F0-F9DCD9D167E8}"/>
    <cellStyle name="Note 11" xfId="7986" hidden="1" xr:uid="{8BB97BA0-9113-4A5A-8147-45FD1B61375B}"/>
    <cellStyle name="Note 11" xfId="8062" hidden="1" xr:uid="{9F4AA4DE-CECB-4AE6-9243-291C3F1DF3BA}"/>
    <cellStyle name="Note 11" xfId="8140" hidden="1" xr:uid="{A2DB008F-C9B3-4E99-B573-BC0210FCD9EE}"/>
    <cellStyle name="Note 11" xfId="8323" hidden="1" xr:uid="{7E47ED17-725F-4D33-A751-D92846154E0D}"/>
    <cellStyle name="Note 11" xfId="8399" hidden="1" xr:uid="{FFB1A020-BEAA-493E-99CE-0066F98ABAC0}"/>
    <cellStyle name="Note 12" xfId="127" hidden="1" xr:uid="{3B11D341-3077-420D-9E41-BEB88CE3CEC3}"/>
    <cellStyle name="Note 12" xfId="201" hidden="1" xr:uid="{E14AECDE-CB8D-44AA-88BA-1EC40607B553}"/>
    <cellStyle name="Note 12" xfId="277" hidden="1" xr:uid="{0EB0028A-1311-4E2C-B332-4E06B387D835}"/>
    <cellStyle name="Note 12" xfId="355" hidden="1" xr:uid="{DF54F89C-D684-420C-A9F1-CF750AE3EBA2}"/>
    <cellStyle name="Note 12" xfId="940" hidden="1" xr:uid="{F1DAE6E9-EF24-4A19-92E2-E7D1D7F3762B}"/>
    <cellStyle name="Note 12" xfId="1016" hidden="1" xr:uid="{310314DA-B7A5-42C8-8DBC-BD861815F523}"/>
    <cellStyle name="Note 12" xfId="1095" hidden="1" xr:uid="{13D4A8CB-D024-4AB3-8662-6E15B6A7BC1A}"/>
    <cellStyle name="Note 12" xfId="1143" hidden="1" xr:uid="{59C75405-2751-4B4C-B68C-5F0DE3EB5496}"/>
    <cellStyle name="Note 12" xfId="756" hidden="1" xr:uid="{230CAA95-5337-445F-AF90-17A095A33A67}"/>
    <cellStyle name="Note 12" xfId="625" hidden="1" xr:uid="{4B7066F8-4F5D-49F8-85A8-37167A5676AA}"/>
    <cellStyle name="Note 12" xfId="1535" hidden="1" xr:uid="{9B1E8912-71CD-4FCB-BE25-F6440BAC80D5}"/>
    <cellStyle name="Note 12" xfId="1611" hidden="1" xr:uid="{83473F6F-C64E-4248-9CFB-403E3CE59A92}"/>
    <cellStyle name="Note 12" xfId="1689" hidden="1" xr:uid="{32BBFDF3-1C53-499F-BC0A-2247C92C167B}"/>
    <cellStyle name="Note 12" xfId="1731" hidden="1" xr:uid="{CD0B33B8-7469-4AAD-87C9-571FA6506EB8}"/>
    <cellStyle name="Note 12" xfId="1166" hidden="1" xr:uid="{6F9F5F45-B0F5-4516-8081-110A6E0EB89B}"/>
    <cellStyle name="Note 12" xfId="1496" hidden="1" xr:uid="{1234A401-D532-48D8-8E94-6D779534EC59}"/>
    <cellStyle name="Note 12" xfId="2067" hidden="1" xr:uid="{BB9E84C6-CAB6-4C37-94BD-B9A602CDBF84}"/>
    <cellStyle name="Note 12" xfId="2143" hidden="1" xr:uid="{D728B4E2-5BAF-4DF6-8F80-968908CDD9FF}"/>
    <cellStyle name="Note 12" xfId="2221" hidden="1" xr:uid="{8EC2D47F-636F-472F-94C3-2FE940CEF97B}"/>
    <cellStyle name="Note 12" xfId="2404" hidden="1" xr:uid="{36C6950A-E5CF-476F-ABB8-1DE2CE80D0E4}"/>
    <cellStyle name="Note 12" xfId="2480" hidden="1" xr:uid="{BB5E0F10-EF8A-46B5-A7C4-E662E16BA926}"/>
    <cellStyle name="Note 12" xfId="2558" hidden="1" xr:uid="{397691C5-6922-45B2-AE5C-BBE22CB18F35}"/>
    <cellStyle name="Note 12" xfId="2741" hidden="1" xr:uid="{98B5D653-1741-4053-9352-CD645C8836EE}"/>
    <cellStyle name="Note 12" xfId="2817" hidden="1" xr:uid="{0775E699-B27C-4235-B8A8-4D3D931259E4}"/>
    <cellStyle name="Note 12" xfId="2930" hidden="1" xr:uid="{A195F300-6398-4920-B529-9E9A3B1555F0}"/>
    <cellStyle name="Note 12" xfId="3004" hidden="1" xr:uid="{F266EC98-6176-4143-A110-1178A6700A06}"/>
    <cellStyle name="Note 12" xfId="3080" hidden="1" xr:uid="{1EBC8005-F95B-4937-91C0-4B0AD8546FE3}"/>
    <cellStyle name="Note 12" xfId="3158" hidden="1" xr:uid="{7A0E9C18-FA6B-4ACB-BFF9-2F61CF35058A}"/>
    <cellStyle name="Note 12" xfId="3743" hidden="1" xr:uid="{F589B488-527B-41EE-A160-682D75CAE3E2}"/>
    <cellStyle name="Note 12" xfId="3819" hidden="1" xr:uid="{84EFE6E6-AAAC-41A7-A332-B467F2FCDB6B}"/>
    <cellStyle name="Note 12" xfId="3898" hidden="1" xr:uid="{523790AE-C5F1-47AE-9B7F-A6A8AAAADAD2}"/>
    <cellStyle name="Note 12" xfId="3946" hidden="1" xr:uid="{879AF4C8-814E-4E82-82A7-5021FA84C8A0}"/>
    <cellStyle name="Note 12" xfId="3559" hidden="1" xr:uid="{6502C193-9DBF-4A99-AEA0-041FA8CA55D6}"/>
    <cellStyle name="Note 12" xfId="3428" hidden="1" xr:uid="{72C9F1A9-4903-4471-A843-A1A7408449B7}"/>
    <cellStyle name="Note 12" xfId="4338" hidden="1" xr:uid="{66D9B337-1058-4A6A-8B95-699C3F87EA25}"/>
    <cellStyle name="Note 12" xfId="4414" hidden="1" xr:uid="{10497AF7-81FF-4CBA-8FA8-6827A47A15E8}"/>
    <cellStyle name="Note 12" xfId="4492" hidden="1" xr:uid="{1C87A8DA-44D9-4962-881F-D536F013D56E}"/>
    <cellStyle name="Note 12" xfId="4534" hidden="1" xr:uid="{6D5D4A94-EE1A-483A-82ED-2437B7FA04AA}"/>
    <cellStyle name="Note 12" xfId="3969" hidden="1" xr:uid="{750CFEAB-E086-4027-9256-76EC7D48B90F}"/>
    <cellStyle name="Note 12" xfId="4299" hidden="1" xr:uid="{F5938FF3-30AD-4050-A7D6-F48C40374D7E}"/>
    <cellStyle name="Note 12" xfId="4870" hidden="1" xr:uid="{CBA9889A-3732-4353-A72E-0557D302B3A1}"/>
    <cellStyle name="Note 12" xfId="4946" hidden="1" xr:uid="{4609C576-27D2-40C0-9437-C817B8BF77B7}"/>
    <cellStyle name="Note 12" xfId="5024" hidden="1" xr:uid="{F093FCC9-42B6-4F8D-923F-7508E050F2FC}"/>
    <cellStyle name="Note 12" xfId="5207" hidden="1" xr:uid="{7940C606-52EA-429D-A5E8-2CA2525C3910}"/>
    <cellStyle name="Note 12" xfId="5283" hidden="1" xr:uid="{94451235-97AB-4A43-9A76-538039E18890}"/>
    <cellStyle name="Note 12" xfId="5361" hidden="1" xr:uid="{78A2FEE4-9513-4B73-B340-195206557580}"/>
    <cellStyle name="Note 12" xfId="5544" hidden="1" xr:uid="{79059C85-AE79-4CF7-BBC9-6CBAF494FF9D}"/>
    <cellStyle name="Note 12" xfId="5620" hidden="1" xr:uid="{0A60B2D6-251E-4639-85B7-149DF2617AC3}"/>
    <cellStyle name="Note 12" xfId="5722" hidden="1" xr:uid="{D802C303-CE17-4E67-AF12-DFDBD7C08CBD}"/>
    <cellStyle name="Note 12" xfId="5796" hidden="1" xr:uid="{9A18555E-777C-458F-ADAE-4507CFBC47D9}"/>
    <cellStyle name="Note 12" xfId="5872" hidden="1" xr:uid="{C4130409-6195-4CBE-B79F-57DDD99312EF}"/>
    <cellStyle name="Note 12" xfId="5950" hidden="1" xr:uid="{F32F7DC2-82B3-4912-8DC9-2C1CC3BB1D68}"/>
    <cellStyle name="Note 12" xfId="6535" hidden="1" xr:uid="{77ECF4AB-106E-4613-9A26-00A63CD21BD4}"/>
    <cellStyle name="Note 12" xfId="6611" hidden="1" xr:uid="{C6247470-68D8-45D3-AB0B-15DC8D1042EC}"/>
    <cellStyle name="Note 12" xfId="6690" hidden="1" xr:uid="{85A0CD26-780E-4EE4-938D-AE132B727371}"/>
    <cellStyle name="Note 12" xfId="6738" hidden="1" xr:uid="{C7F6BBF2-B959-4CBE-B8E3-5EC08EBDA37D}"/>
    <cellStyle name="Note 12" xfId="6351" hidden="1" xr:uid="{60573CC1-E061-4B28-BE03-72026AC7C0DA}"/>
    <cellStyle name="Note 12" xfId="6220" hidden="1" xr:uid="{F35650C4-248E-457C-A5F1-2291C8E58C42}"/>
    <cellStyle name="Note 12" xfId="7130" hidden="1" xr:uid="{DE9D938B-5931-4B5E-B0BC-74D3A598ECAA}"/>
    <cellStyle name="Note 12" xfId="7206" hidden="1" xr:uid="{EEDCA1B0-FDB8-4BF9-8E60-7DC0B78F0F3C}"/>
    <cellStyle name="Note 12" xfId="7284" hidden="1" xr:uid="{116551E1-D90C-4B49-94E1-EC3D7657EFA8}"/>
    <cellStyle name="Note 12" xfId="7326" hidden="1" xr:uid="{5C32C18B-F192-4515-AEFC-F2E7644E101A}"/>
    <cellStyle name="Note 12" xfId="6761" hidden="1" xr:uid="{4F92CF33-9263-4314-9CFB-EB788E4C5023}"/>
    <cellStyle name="Note 12" xfId="7091" hidden="1" xr:uid="{577ECD22-8C6F-4D15-B2BA-AB7FE84E97D2}"/>
    <cellStyle name="Note 12" xfId="7662" hidden="1" xr:uid="{7D099475-F143-4314-872A-151AFB498365}"/>
    <cellStyle name="Note 12" xfId="7738" hidden="1" xr:uid="{05057AEB-CD39-46CA-BAB4-8BAAB2E8EEF2}"/>
    <cellStyle name="Note 12" xfId="7816" hidden="1" xr:uid="{54D14D17-56BA-46A0-8F01-D05C0AC9959A}"/>
    <cellStyle name="Note 12" xfId="7999" hidden="1" xr:uid="{1B053558-DC9B-4679-98DA-B99FFC06783E}"/>
    <cellStyle name="Note 12" xfId="8075" hidden="1" xr:uid="{ECDD992A-B550-48BF-A7D8-9538BF2D43FB}"/>
    <cellStyle name="Note 12" xfId="8153" hidden="1" xr:uid="{85D75338-97CF-4F9E-A8C9-9207D2D19C3B}"/>
    <cellStyle name="Note 12" xfId="8336" hidden="1" xr:uid="{ABCF8BF2-79F6-47BA-94DD-918560F6D9D1}"/>
    <cellStyle name="Note 12" xfId="8412" hidden="1" xr:uid="{751BBCA8-0BB8-470F-B03D-2A87C66C9D13}"/>
    <cellStyle name="Note 13" xfId="140" hidden="1" xr:uid="{4064736D-C67A-4DE1-924E-7AB2015B44B0}"/>
    <cellStyle name="Note 13" xfId="215" hidden="1" xr:uid="{0E116897-214B-433B-BA0A-BE34D1B0BE7E}"/>
    <cellStyle name="Note 13" xfId="290" hidden="1" xr:uid="{783B6382-B87E-47F0-AC9E-C54D36289CF6}"/>
    <cellStyle name="Note 13" xfId="368" hidden="1" xr:uid="{2211B274-0F67-4FE3-83D8-1C5FCE1D7DEF}"/>
    <cellStyle name="Note 13" xfId="954" hidden="1" xr:uid="{757547BB-0827-4830-85BF-02020CEEF198}"/>
    <cellStyle name="Note 13" xfId="1029" hidden="1" xr:uid="{9BFC6BBC-0567-4C8C-974C-D0BA52C0F15B}"/>
    <cellStyle name="Note 13" xfId="1108" hidden="1" xr:uid="{DA157423-822B-49EC-97A7-A08B8268A178}"/>
    <cellStyle name="Note 13" xfId="1176" hidden="1" xr:uid="{72C38042-2674-466E-AE5A-F29EA81744E9}"/>
    <cellStyle name="Note 13" xfId="705" hidden="1" xr:uid="{C0F3471D-5401-4A60-A2E4-0688806603B5}"/>
    <cellStyle name="Note 13" xfId="606" hidden="1" xr:uid="{3CED51B9-A6B1-4A0E-B37A-CC3E39605F31}"/>
    <cellStyle name="Note 13" xfId="1549" hidden="1" xr:uid="{05C35B81-B2FE-4278-8606-5B9BDD812A77}"/>
    <cellStyle name="Note 13" xfId="1624" hidden="1" xr:uid="{3F0275A5-F363-4900-BC62-39D19E68CE19}"/>
    <cellStyle name="Note 13" xfId="1702" hidden="1" xr:uid="{EB6FF22B-852A-40E7-8404-7C13A13E23B5}"/>
    <cellStyle name="Note 13" xfId="1756" hidden="1" xr:uid="{984C06B1-C9DF-47CB-80FA-88CD33A47DD4}"/>
    <cellStyle name="Note 13" xfId="655" hidden="1" xr:uid="{6BB8CE30-F0F9-4CF7-99D3-562A95984BD1}"/>
    <cellStyle name="Note 13" xfId="813" hidden="1" xr:uid="{A6035E26-FB52-4FBB-A81D-F69447580272}"/>
    <cellStyle name="Note 13" xfId="2081" hidden="1" xr:uid="{BE6D3258-7B05-4BB9-A2AC-10DEA973C7B1}"/>
    <cellStyle name="Note 13" xfId="2156" hidden="1" xr:uid="{6CF573EF-634A-490A-B11E-FC732CB79D9E}"/>
    <cellStyle name="Note 13" xfId="2234" hidden="1" xr:uid="{328C2C98-7EFC-45BF-ACA7-C1A4C151F053}"/>
    <cellStyle name="Note 13" xfId="2418" hidden="1" xr:uid="{1D48D302-0E59-4507-A37A-167B9CE65AFD}"/>
    <cellStyle name="Note 13" xfId="2493" hidden="1" xr:uid="{15A87A44-ACF6-4677-B074-6A2DE376289D}"/>
    <cellStyle name="Note 13" xfId="2571" hidden="1" xr:uid="{339DEA10-FBB4-4322-A87A-24ABEC9FDB18}"/>
    <cellStyle name="Note 13" xfId="2755" hidden="1" xr:uid="{50C99962-0872-4F59-8338-E7876632D049}"/>
    <cellStyle name="Note 13" xfId="2830" hidden="1" xr:uid="{C8517CC2-BF91-4545-B440-13FAAD94E41D}"/>
    <cellStyle name="Note 13" xfId="2943" hidden="1" xr:uid="{AECFD374-879A-41D9-BEC1-24523C8E8268}"/>
    <cellStyle name="Note 13" xfId="3018" hidden="1" xr:uid="{103010CB-8A25-49B1-99BF-FAE7C18E001E}"/>
    <cellStyle name="Note 13" xfId="3093" hidden="1" xr:uid="{A6B1D644-935E-43BB-9525-FAFE9F1E8FD8}"/>
    <cellStyle name="Note 13" xfId="3171" hidden="1" xr:uid="{BF4F1399-A757-43BF-8925-68A1A1668375}"/>
    <cellStyle name="Note 13" xfId="3757" hidden="1" xr:uid="{898181C6-CFA0-4CF0-90DD-1888515A4ACB}"/>
    <cellStyle name="Note 13" xfId="3832" hidden="1" xr:uid="{2C0CA35B-541A-4928-B580-21CE0D6D4279}"/>
    <cellStyle name="Note 13" xfId="3911" hidden="1" xr:uid="{C8DB08D7-CEAE-497D-BA8C-85B8BEF3985D}"/>
    <cellStyle name="Note 13" xfId="3979" hidden="1" xr:uid="{3DE60263-2D23-4B7D-8CE6-447F0A1FD407}"/>
    <cellStyle name="Note 13" xfId="3508" hidden="1" xr:uid="{48782097-227E-449F-833F-B24C13752F37}"/>
    <cellStyle name="Note 13" xfId="3409" hidden="1" xr:uid="{3D314240-D9B9-47AB-BF7E-56D211E7D03F}"/>
    <cellStyle name="Note 13" xfId="4352" hidden="1" xr:uid="{0CFDDEE2-0D91-4222-9C0D-CF07721D74B9}"/>
    <cellStyle name="Note 13" xfId="4427" hidden="1" xr:uid="{F95ED439-800B-4FEF-BB98-CD5ED591CCD2}"/>
    <cellStyle name="Note 13" xfId="4505" hidden="1" xr:uid="{5DA2FDE0-F62F-40F6-B9A2-C6477837D6A1}"/>
    <cellStyle name="Note 13" xfId="4559" hidden="1" xr:uid="{9534F29A-DFB1-4052-B662-4D7F3704B5AD}"/>
    <cellStyle name="Note 13" xfId="3458" hidden="1" xr:uid="{3C29E3DA-17D7-4D23-9931-BB2F8EE3DB00}"/>
    <cellStyle name="Note 13" xfId="3616" hidden="1" xr:uid="{301BD245-DEEE-4302-9E98-1777930B68B3}"/>
    <cellStyle name="Note 13" xfId="4884" hidden="1" xr:uid="{DAB58D8E-2513-4B58-83E7-99EC174B951D}"/>
    <cellStyle name="Note 13" xfId="4959" hidden="1" xr:uid="{006B0ED9-618E-49A9-9879-3D6500CC6A44}"/>
    <cellStyle name="Note 13" xfId="5037" hidden="1" xr:uid="{2B59E000-AF8F-42CA-B11A-4D34B81DE282}"/>
    <cellStyle name="Note 13" xfId="5221" hidden="1" xr:uid="{2E02E3B4-11E3-47F2-9678-8D6F42A8608E}"/>
    <cellStyle name="Note 13" xfId="5296" hidden="1" xr:uid="{530588CD-8B68-4AC8-9A9B-1FD001A7DEF1}"/>
    <cellStyle name="Note 13" xfId="5374" hidden="1" xr:uid="{DC9855B7-99F6-4951-B79B-83DFE647628E}"/>
    <cellStyle name="Note 13" xfId="5558" hidden="1" xr:uid="{E56C7532-8CFB-4A7F-B5BA-C38F643D08BF}"/>
    <cellStyle name="Note 13" xfId="5633" hidden="1" xr:uid="{70B16F52-704A-4AD0-B904-C3CAD5CD4C60}"/>
    <cellStyle name="Note 13" xfId="5735" hidden="1" xr:uid="{BE3D5AAA-FE90-4E4C-B733-278EA782345D}"/>
    <cellStyle name="Note 13" xfId="5810" hidden="1" xr:uid="{0BADDE35-67E2-4275-AC9F-9A08501A4F22}"/>
    <cellStyle name="Note 13" xfId="5885" hidden="1" xr:uid="{ACBE2E26-CF2A-4CF9-87CC-7E8ADD780C6A}"/>
    <cellStyle name="Note 13" xfId="5963" hidden="1" xr:uid="{2D1C03FD-C8AD-4E46-931B-C87488BD2702}"/>
    <cellStyle name="Note 13" xfId="6549" hidden="1" xr:uid="{8E1A4805-63FF-4CDB-A038-9FB8A1EB1CE0}"/>
    <cellStyle name="Note 13" xfId="6624" hidden="1" xr:uid="{04917215-3F48-4147-98BF-8FDD8AA09C85}"/>
    <cellStyle name="Note 13" xfId="6703" hidden="1" xr:uid="{6997156B-29CB-491C-AD40-B2E73F29BA89}"/>
    <cellStyle name="Note 13" xfId="6771" hidden="1" xr:uid="{8B27F23A-513C-4896-B07C-DFDDCD2F31E9}"/>
    <cellStyle name="Note 13" xfId="6300" hidden="1" xr:uid="{715A4D07-E7B4-4BE7-9452-E39666FF0558}"/>
    <cellStyle name="Note 13" xfId="6201" hidden="1" xr:uid="{124B1DFF-F20E-4BBA-9735-C4641E9EC10D}"/>
    <cellStyle name="Note 13" xfId="7144" hidden="1" xr:uid="{9DF54546-A79C-49BA-93E1-9492EC19F8F2}"/>
    <cellStyle name="Note 13" xfId="7219" hidden="1" xr:uid="{2709F66A-9578-4466-9062-9C6AB508653B}"/>
    <cellStyle name="Note 13" xfId="7297" hidden="1" xr:uid="{F109FA80-1179-4C0D-AA3C-62B6452B65DA}"/>
    <cellStyle name="Note 13" xfId="7351" hidden="1" xr:uid="{9A4DD2A0-FA89-403A-9000-4FC540E43AEB}"/>
    <cellStyle name="Note 13" xfId="6250" hidden="1" xr:uid="{C844A30B-3E9A-4861-AFF4-79717EA6D947}"/>
    <cellStyle name="Note 13" xfId="6408" hidden="1" xr:uid="{0CEC81BD-1BD8-4314-8884-00AEE8C709F6}"/>
    <cellStyle name="Note 13" xfId="7676" hidden="1" xr:uid="{11B8DA13-00BD-4472-ABF1-65FBEB2F6DB4}"/>
    <cellStyle name="Note 13" xfId="7751" hidden="1" xr:uid="{85808258-7092-44A1-A714-9F0E941538FC}"/>
    <cellStyle name="Note 13" xfId="7829" hidden="1" xr:uid="{CDA5D43B-71E6-4826-8F77-84F2CC42153B}"/>
    <cellStyle name="Note 13" xfId="8013" hidden="1" xr:uid="{004D3D1F-C159-42AB-B931-D3D7019F0EFF}"/>
    <cellStyle name="Note 13" xfId="8088" hidden="1" xr:uid="{DD149296-E2D6-4D5F-8D6D-4D7C4B9EEDFF}"/>
    <cellStyle name="Note 13" xfId="8166" hidden="1" xr:uid="{61FB88CA-AC07-46A5-BBD8-35CC61CC4ADF}"/>
    <cellStyle name="Note 13" xfId="8350" hidden="1" xr:uid="{20AA7230-C546-4568-964F-43DFBE24F739}"/>
    <cellStyle name="Note 13" xfId="8425" hidden="1" xr:uid="{FEDF21E7-B028-4B2F-9938-494AD5E2BCD2}"/>
    <cellStyle name="Note 14" xfId="381" hidden="1" xr:uid="{F1A41EA1-2032-4DC6-B171-4D37FC39FB9E}"/>
    <cellStyle name="Note 14" xfId="496" hidden="1" xr:uid="{93BA0DA2-9693-428A-8116-865DE9249FE2}"/>
    <cellStyle name="Note 14" xfId="1219" hidden="1" xr:uid="{949C8250-5023-4DDD-8AD3-DDACB6AEF7AC}"/>
    <cellStyle name="Note 14" xfId="1392" hidden="1" xr:uid="{FE86BCC9-F701-47A5-9AC6-09623F88F2CA}"/>
    <cellStyle name="Note 14" xfId="1785" hidden="1" xr:uid="{E4BF6BF7-4621-4C45-8524-64BF52A6A609}"/>
    <cellStyle name="Note 14" xfId="1933" hidden="1" xr:uid="{FE8E9EC3-B4EE-45CD-AA53-C1EAC2661E96}"/>
    <cellStyle name="Note 14" xfId="2271" hidden="1" xr:uid="{CEB48760-DCAA-41A3-A5AA-74D29CADB4A4}"/>
    <cellStyle name="Note 14" xfId="2608" hidden="1" xr:uid="{5F5C52A3-8D5B-4BD1-8013-B1EDF4CEA073}"/>
    <cellStyle name="Note 14" xfId="3184" hidden="1" xr:uid="{FEF54434-BDB9-4C4F-8C0A-6EBAC40A0384}"/>
    <cellStyle name="Note 14" xfId="3299" hidden="1" xr:uid="{7D57FA9E-03C6-45F5-9C2E-B69D6FD1076C}"/>
    <cellStyle name="Note 14" xfId="4022" hidden="1" xr:uid="{04D0935C-DF35-4C37-B495-ED8CC4C11944}"/>
    <cellStyle name="Note 14" xfId="4195" hidden="1" xr:uid="{71BAA90B-CEAD-4B75-8C40-43C1EE785BD0}"/>
    <cellStyle name="Note 14" xfId="4588" hidden="1" xr:uid="{B0D01F82-8DA4-48E5-BD4F-546842241B8B}"/>
    <cellStyle name="Note 14" xfId="4736" hidden="1" xr:uid="{7BCED8AD-D97F-4C22-A1F3-82ECC11B8D9A}"/>
    <cellStyle name="Note 14" xfId="5074" hidden="1" xr:uid="{9B587AFC-62A7-4BA5-A995-FBC32C214BC9}"/>
    <cellStyle name="Note 14" xfId="5411" hidden="1" xr:uid="{6F91F260-A512-48C9-A1ED-FD3809A46B1D}"/>
    <cellStyle name="Note 14" xfId="5976" hidden="1" xr:uid="{74188D0A-838C-4BFB-AA0E-05EF7EFA9CD1}"/>
    <cellStyle name="Note 14" xfId="6091" hidden="1" xr:uid="{C7954855-5292-4337-83D2-9AD8A2B04202}"/>
    <cellStyle name="Note 14" xfId="6814" hidden="1" xr:uid="{D56C9770-AB32-44D5-B1CE-4CE9FD7AE770}"/>
    <cellStyle name="Note 14" xfId="6987" hidden="1" xr:uid="{CC41A8D4-ACA5-4492-A122-97EC394C0DAB}"/>
    <cellStyle name="Note 14" xfId="7380" hidden="1" xr:uid="{B7232CDC-D767-401B-BC60-DC96B54F8F2B}"/>
    <cellStyle name="Note 14" xfId="7528" hidden="1" xr:uid="{4B70C7D5-C9FD-4DCB-94D6-EBC781592860}"/>
    <cellStyle name="Note 14" xfId="7866" hidden="1" xr:uid="{16AC946E-B19A-41AC-825E-4F34BAB96503}"/>
    <cellStyle name="Note 14" xfId="8203" hidden="1" xr:uid="{B76EDB66-988F-46A2-B9C1-6DD539A99B4E}"/>
    <cellStyle name="Note 5 2 5 3 2" xfId="455" hidden="1" xr:uid="{D0C103C8-6AB7-4785-8610-771B69839B92}"/>
    <cellStyle name="Note 5 2 5 3 2" xfId="570" hidden="1" xr:uid="{C4482E35-A604-4BEC-8116-79D39A7396A7}"/>
    <cellStyle name="Note 5 2 5 3 2" xfId="1293" hidden="1" xr:uid="{F2F8467B-D97D-4D94-B3AC-0D39E5AD6EA1}"/>
    <cellStyle name="Note 5 2 5 3 2" xfId="1466" hidden="1" xr:uid="{FEE2D8E9-6446-4C0D-AE06-6C0DE4979FFF}"/>
    <cellStyle name="Note 5 2 5 3 2" xfId="1859" hidden="1" xr:uid="{9AB78906-39CE-41B1-BC67-7159360DE7C4}"/>
    <cellStyle name="Note 5 2 5 3 2" xfId="2007" hidden="1" xr:uid="{3D64A311-C9D4-4766-843A-82F8C87CC058}"/>
    <cellStyle name="Note 5 2 5 3 2" xfId="2345" hidden="1" xr:uid="{970A87BA-C5DC-4E4D-B2ED-5F79E34EFBBD}"/>
    <cellStyle name="Note 5 2 5 3 2" xfId="2682" hidden="1" xr:uid="{286483BB-198B-4BC1-ADA3-07AAC528F80E}"/>
    <cellStyle name="Note 5 2 5 3 2" xfId="3258" hidden="1" xr:uid="{67A54C9B-2913-47F7-B0B9-2F43D35BCC4D}"/>
    <cellStyle name="Note 5 2 5 3 2" xfId="3373" hidden="1" xr:uid="{3949959C-FEBD-42B0-8B30-EB9A3717D2E2}"/>
    <cellStyle name="Note 5 2 5 3 2" xfId="4096" hidden="1" xr:uid="{962C060A-D428-473C-BBC7-01EEADB4A971}"/>
    <cellStyle name="Note 5 2 5 3 2" xfId="4269" hidden="1" xr:uid="{50747977-5AB6-48D1-897C-899CC069FE3E}"/>
    <cellStyle name="Note 5 2 5 3 2" xfId="4662" hidden="1" xr:uid="{6CF7FB82-2279-4C5E-BBF2-B45634C1435B}"/>
    <cellStyle name="Note 5 2 5 3 2" xfId="4810" hidden="1" xr:uid="{11A2D4E1-B901-4FEB-95E8-A7BA1B4CB443}"/>
    <cellStyle name="Note 5 2 5 3 2" xfId="5148" hidden="1" xr:uid="{7BEE5885-CD72-4403-B150-1CEFE5820ECB}"/>
    <cellStyle name="Note 5 2 5 3 2" xfId="5485" hidden="1" xr:uid="{C0E438DC-B631-4948-9428-B30B775D5E36}"/>
    <cellStyle name="Note 5 2 5 3 2" xfId="6050" hidden="1" xr:uid="{74469342-BB10-4F7E-B8CB-813C7A61207E}"/>
    <cellStyle name="Note 5 2 5 3 2" xfId="6165" hidden="1" xr:uid="{83F29FB1-7E5A-461E-825C-F247A26624A0}"/>
    <cellStyle name="Note 5 2 5 3 2" xfId="6888" hidden="1" xr:uid="{EB73EFB6-DA8A-49F3-A189-8F8DB9CF2FFE}"/>
    <cellStyle name="Note 5 2 5 3 2" xfId="7061" hidden="1" xr:uid="{3A459361-7D23-4EB2-9592-F27112EF582B}"/>
    <cellStyle name="Note 5 2 5 3 2" xfId="7454" hidden="1" xr:uid="{96C3C949-3828-4AF1-BBC8-ECEBDA9F7280}"/>
    <cellStyle name="Note 5 2 5 3 2" xfId="7602" hidden="1" xr:uid="{B2141726-F67B-4D59-9F26-9C6C927DA119}"/>
    <cellStyle name="Note 5 2 5 3 2" xfId="7940" hidden="1" xr:uid="{0B88862E-CF4E-4C5F-A6A7-B9F7F77194C4}"/>
    <cellStyle name="Note 5 2 5 3 2" xfId="8277" hidden="1" xr:uid="{29C671E0-704F-4670-A1D5-C3DF6FF58E34}"/>
    <cellStyle name="Note 5 6 3 2" xfId="454" hidden="1" xr:uid="{A795C06C-78ED-48BC-97D2-223A6109981E}"/>
    <cellStyle name="Note 5 6 3 2" xfId="569" hidden="1" xr:uid="{68653D73-1C8E-47F3-BEDD-87DC38A5758C}"/>
    <cellStyle name="Note 5 6 3 2" xfId="1292" hidden="1" xr:uid="{FF3B4975-51DF-40FA-8B89-5293994006F4}"/>
    <cellStyle name="Note 5 6 3 2" xfId="1465" hidden="1" xr:uid="{1FB247A6-AB1E-42F7-928C-90A87455DC18}"/>
    <cellStyle name="Note 5 6 3 2" xfId="1858" hidden="1" xr:uid="{FC4170CC-91E3-47D1-AB22-FCEAB4BDAFAD}"/>
    <cellStyle name="Note 5 6 3 2" xfId="2006" hidden="1" xr:uid="{1135C5E5-F9B3-4E27-BC60-E5BAC5157232}"/>
    <cellStyle name="Note 5 6 3 2" xfId="2344" hidden="1" xr:uid="{89F9F210-0CFF-4E1E-9A8A-8871F4AC54B1}"/>
    <cellStyle name="Note 5 6 3 2" xfId="2681" hidden="1" xr:uid="{B122BBD8-0CD9-472E-8E4C-EBCDED310DCB}"/>
    <cellStyle name="Note 5 6 3 2" xfId="3257" hidden="1" xr:uid="{5256C2E0-1702-4494-8558-D1DCCEA087B1}"/>
    <cellStyle name="Note 5 6 3 2" xfId="3372" hidden="1" xr:uid="{67CAA147-AD87-4E88-96F6-427F21BF48E5}"/>
    <cellStyle name="Note 5 6 3 2" xfId="4095" hidden="1" xr:uid="{06EDAF9F-88F9-4C23-9E99-58180D7D56D1}"/>
    <cellStyle name="Note 5 6 3 2" xfId="4268" hidden="1" xr:uid="{7FA24D76-860E-49F0-B161-2512F85A64CB}"/>
    <cellStyle name="Note 5 6 3 2" xfId="4661" hidden="1" xr:uid="{7768EC0C-9874-47B4-8404-6EA91A5137FE}"/>
    <cellStyle name="Note 5 6 3 2" xfId="4809" hidden="1" xr:uid="{CE686EAF-CEFE-4703-B765-DCD2F1D04DF1}"/>
    <cellStyle name="Note 5 6 3 2" xfId="5147" hidden="1" xr:uid="{1C2DC3F1-1ED1-4DAF-8D1D-40D6101E43EF}"/>
    <cellStyle name="Note 5 6 3 2" xfId="5484" hidden="1" xr:uid="{CA309CE6-C20C-487D-99E6-DD25EC401EF7}"/>
    <cellStyle name="Note 5 6 3 2" xfId="6049" hidden="1" xr:uid="{23496A49-7BA7-4EAF-B021-96C37B70D403}"/>
    <cellStyle name="Note 5 6 3 2" xfId="6164" hidden="1" xr:uid="{D2A2FE14-F143-43BD-B4F5-52AC25E80BAB}"/>
    <cellStyle name="Note 5 6 3 2" xfId="6887" hidden="1" xr:uid="{76FECA39-6168-45C1-805E-04A4C919BC76}"/>
    <cellStyle name="Note 5 6 3 2" xfId="7060" hidden="1" xr:uid="{1E22BE36-3FF3-4D5A-9327-7BEC9FCFC39F}"/>
    <cellStyle name="Note 5 6 3 2" xfId="7453" hidden="1" xr:uid="{46378227-91B4-433E-A0BD-11DC93952721}"/>
    <cellStyle name="Note 5 6 3 2" xfId="7601" hidden="1" xr:uid="{2A6761B4-8D14-4F09-A453-6B331F18BF70}"/>
    <cellStyle name="Note 5 6 3 2" xfId="7939" hidden="1" xr:uid="{DA061801-3316-45AC-8A98-8D61122630D8}"/>
    <cellStyle name="Note 5 6 3 2" xfId="8276" hidden="1" xr:uid="{F325AA02-95D7-4C8B-BF2D-0829700E1F67}"/>
    <cellStyle name="Note 6 2 2" xfId="456" hidden="1" xr:uid="{7004AC46-EFAF-45EF-A1E5-DBE16E80C64D}"/>
    <cellStyle name="Note 6 2 2" xfId="571" hidden="1" xr:uid="{8E2C2C2D-0412-4032-9A57-E54F6B388042}"/>
    <cellStyle name="Note 6 2 2" xfId="1294" hidden="1" xr:uid="{C9589248-B555-46A2-AA04-76EA6BF18BE6}"/>
    <cellStyle name="Note 6 2 2" xfId="1467" hidden="1" xr:uid="{13698613-029D-471D-BEA5-9202B4F6607F}"/>
    <cellStyle name="Note 6 2 2" xfId="1860" hidden="1" xr:uid="{DDE9045B-F51D-427E-AB63-FC0613FB1C84}"/>
    <cellStyle name="Note 6 2 2" xfId="2008" hidden="1" xr:uid="{BA1713F0-CB4E-44C7-B75D-F51D90FEE4D1}"/>
    <cellStyle name="Note 6 2 2" xfId="2346" hidden="1" xr:uid="{D6249AA9-0337-429E-8C1B-F5AB692A7509}"/>
    <cellStyle name="Note 6 2 2" xfId="2683" hidden="1" xr:uid="{1C149EF4-C516-427D-958D-6429C7A0D30A}"/>
    <cellStyle name="Note 6 2 2" xfId="3259" hidden="1" xr:uid="{75FB710D-D902-426B-BA67-8CF1B8A517E2}"/>
    <cellStyle name="Note 6 2 2" xfId="3374" hidden="1" xr:uid="{29EC04B0-735F-4D6E-9C7B-862D95429088}"/>
    <cellStyle name="Note 6 2 2" xfId="4097" hidden="1" xr:uid="{BF7F3503-DF71-42D2-BF7A-0904544B1821}"/>
    <cellStyle name="Note 6 2 2" xfId="4270" hidden="1" xr:uid="{8C2D45B5-F15E-45ED-9021-7F24CB5E98F8}"/>
    <cellStyle name="Note 6 2 2" xfId="4663" hidden="1" xr:uid="{8609ADCB-C4EA-487D-A3E8-945EBA284D0A}"/>
    <cellStyle name="Note 6 2 2" xfId="4811" hidden="1" xr:uid="{2BCC4802-FB4E-4C05-B280-B60E824762E9}"/>
    <cellStyle name="Note 6 2 2" xfId="5149" hidden="1" xr:uid="{0C2BC1EE-ABB8-41A4-B5BC-174E9736FC3B}"/>
    <cellStyle name="Note 6 2 2" xfId="5486" hidden="1" xr:uid="{E0D58531-5024-4A73-A7A1-DEBDD8E6ED39}"/>
    <cellStyle name="Note 6 2 2" xfId="6051" hidden="1" xr:uid="{B4504E39-C12B-408F-AD5A-702FC2E495A2}"/>
    <cellStyle name="Note 6 2 2" xfId="6166" hidden="1" xr:uid="{A57C84CF-413F-40E8-904A-DE22E7AF32EB}"/>
    <cellStyle name="Note 6 2 2" xfId="6889" hidden="1" xr:uid="{10834615-2BA8-49DC-9BDB-4D6D13877783}"/>
    <cellStyle name="Note 6 2 2" xfId="7062" hidden="1" xr:uid="{0FA78AE6-B9BF-4CFD-B9C4-26CF8851C13C}"/>
    <cellStyle name="Note 6 2 2" xfId="7455" hidden="1" xr:uid="{02D549FD-B121-4C3A-8372-3669A1B490D2}"/>
    <cellStyle name="Note 6 2 2" xfId="7603" hidden="1" xr:uid="{EA829BF8-CEBE-45D1-81D0-94FDD6FC6D38}"/>
    <cellStyle name="Note 6 2 2" xfId="7941" hidden="1" xr:uid="{4408A2AF-5133-429F-9B8C-A98967C16A06}"/>
    <cellStyle name="Note 6 2 2" xfId="8278" hidden="1" xr:uid="{80D02806-E925-4CF8-B673-7A5B27B4BBE3}"/>
    <cellStyle name="Note 6 3" xfId="395" hidden="1" xr:uid="{54164C49-7A07-4AEF-8055-DBD2BC94A0F5}"/>
    <cellStyle name="Note 6 3" xfId="510" hidden="1" xr:uid="{8C541650-129E-4804-A3A6-9593733C7EF5}"/>
    <cellStyle name="Note 6 3" xfId="1233" hidden="1" xr:uid="{1B861D02-D092-41F0-91BF-D6DD5039622A}"/>
    <cellStyle name="Note 6 3" xfId="1406" hidden="1" xr:uid="{245D0E40-18F7-4DC4-9F12-8B8BBB8BF108}"/>
    <cellStyle name="Note 6 3" xfId="1799" hidden="1" xr:uid="{4F9DEC2E-348A-4860-B0C7-2BCE9E0E6776}"/>
    <cellStyle name="Note 6 3" xfId="1947" hidden="1" xr:uid="{3DC275C2-48E4-44AD-92C5-239D0308B987}"/>
    <cellStyle name="Note 6 3" xfId="2285" hidden="1" xr:uid="{C7679B7D-A252-417F-93AA-B0FA5BBADB95}"/>
    <cellStyle name="Note 6 3" xfId="2622" hidden="1" xr:uid="{6F319992-E063-478A-BF9A-E6DB367758DD}"/>
    <cellStyle name="Note 6 3" xfId="3198" hidden="1" xr:uid="{4E34629A-1B79-4E7D-81CA-3F4DC8AAB3B5}"/>
    <cellStyle name="Note 6 3" xfId="3313" hidden="1" xr:uid="{F73B4B81-628A-46D5-9AC2-6F9D46BAD5FB}"/>
    <cellStyle name="Note 6 3" xfId="4036" hidden="1" xr:uid="{73A9D500-C26B-4530-8172-708EB1EE28D9}"/>
    <cellStyle name="Note 6 3" xfId="4209" hidden="1" xr:uid="{07DB1DCF-6635-4C71-AE4E-A863906B7C9E}"/>
    <cellStyle name="Note 6 3" xfId="4602" hidden="1" xr:uid="{5B2B3BA1-CC26-4FF2-987A-0C8AB658828D}"/>
    <cellStyle name="Note 6 3" xfId="4750" hidden="1" xr:uid="{DDDC1D7D-66E9-4E8F-9732-3233CE5187B2}"/>
    <cellStyle name="Note 6 3" xfId="5088" hidden="1" xr:uid="{68CA2CC6-1B30-4B68-A7D1-FC3174C6FA5A}"/>
    <cellStyle name="Note 6 3" xfId="5425" hidden="1" xr:uid="{D576EA95-98FC-43A2-A292-6A83B4E0D49A}"/>
    <cellStyle name="Note 6 3" xfId="5990" hidden="1" xr:uid="{89048224-F31B-4D9B-84AD-B786F33AD0F7}"/>
    <cellStyle name="Note 6 3" xfId="6105" hidden="1" xr:uid="{2CD9E3A2-610C-4A66-A68F-115A59922CF0}"/>
    <cellStyle name="Note 6 3" xfId="6828" hidden="1" xr:uid="{07544C80-A633-4C21-A8EB-B908E6A9F611}"/>
    <cellStyle name="Note 6 3" xfId="7001" hidden="1" xr:uid="{21126703-05C7-4131-A246-C24943BCB556}"/>
    <cellStyle name="Note 6 3" xfId="7394" hidden="1" xr:uid="{45E5C5EE-CDD9-467B-BB2A-13C4D682401F}"/>
    <cellStyle name="Note 6 3" xfId="7542" hidden="1" xr:uid="{3879E16C-FCEC-4066-B91F-F9031D563C95}"/>
    <cellStyle name="Note 6 3" xfId="7880" hidden="1" xr:uid="{823502E1-76D4-4582-9B35-CFA443486C50}"/>
    <cellStyle name="Note 6 3" xfId="8217" hidden="1" xr:uid="{C8CF67A5-6998-430D-AFE1-359DDC00DF48}"/>
    <cellStyle name="Note 8" xfId="71" hidden="1" xr:uid="{86424571-388B-441F-83DB-ACA872B63658}"/>
    <cellStyle name="Note 8" xfId="157" hidden="1" xr:uid="{85013875-8EA6-45E1-9E2B-9465012A10FF}"/>
    <cellStyle name="Note 8" xfId="235" hidden="1" xr:uid="{D2A78A29-81E7-476C-A3C0-68FBB57DA4B3}"/>
    <cellStyle name="Note 8" xfId="313" hidden="1" xr:uid="{822FC335-EB08-4F9D-96EF-8A2C401D3BC7}"/>
    <cellStyle name="Note 8" xfId="895" hidden="1" xr:uid="{B8BEC864-1E7F-4CE0-A0C4-FBC4660C4300}"/>
    <cellStyle name="Note 8" xfId="974" hidden="1" xr:uid="{F1254CB9-3971-46C9-B616-6DA09564FAA3}"/>
    <cellStyle name="Note 8" xfId="1053" hidden="1" xr:uid="{151B7CDA-A7A5-48C8-A3F1-21107FFA0E82}"/>
    <cellStyle name="Note 8" xfId="706" hidden="1" xr:uid="{D4B2CB4C-07EF-46F5-BAFB-F072A1188F9B}"/>
    <cellStyle name="Note 8" xfId="613" hidden="1" xr:uid="{D4ABA132-9A7A-4609-AAE4-4FE82555F33D}"/>
    <cellStyle name="Note 8" xfId="667" hidden="1" xr:uid="{04343F81-854B-4DF2-906A-E8CB075A45A0}"/>
    <cellStyle name="Note 8" xfId="1368" hidden="1" xr:uid="{0138678B-7E72-4D7D-AE49-AD04301D59BA}"/>
    <cellStyle name="Note 8" xfId="1569" hidden="1" xr:uid="{E1375CCF-B171-4289-9A3D-2AC9867866F7}"/>
    <cellStyle name="Note 8" xfId="1647" hidden="1" xr:uid="{3809E3F6-DF5D-41B7-B9BE-27D3AF24C5C3}"/>
    <cellStyle name="Note 8" xfId="661" hidden="1" xr:uid="{239A52C0-EA68-4BD9-B7BB-46FE58866D6A}"/>
    <cellStyle name="Note 8" xfId="1193" hidden="1" xr:uid="{3744E626-AD5D-4D34-8B26-2CA6918C9F2C}"/>
    <cellStyle name="Note 8" xfId="1353" hidden="1" xr:uid="{B83C36C0-555A-47F0-BAE2-5DD38D53822B}"/>
    <cellStyle name="Note 8" xfId="1916" hidden="1" xr:uid="{50D8A1E9-19B9-4F4A-B1D9-FECE256697CA}"/>
    <cellStyle name="Note 8" xfId="2101" hidden="1" xr:uid="{941379C6-F947-4F10-9313-74A9A899CD80}"/>
    <cellStyle name="Note 8" xfId="2179" hidden="1" xr:uid="{4F9F6286-1761-4B22-A460-F0DEE0D83CF2}"/>
    <cellStyle name="Note 8" xfId="2258" hidden="1" xr:uid="{BA697987-F1F3-4689-ACE5-5E4D03BCB874}"/>
    <cellStyle name="Note 8" xfId="2438" hidden="1" xr:uid="{B7139F6B-2E3F-4844-800D-2361F7565243}"/>
    <cellStyle name="Note 8" xfId="2516" hidden="1" xr:uid="{4D25F132-BB8E-4FAC-A66C-31A979882E12}"/>
    <cellStyle name="Note 8" xfId="2595" hidden="1" xr:uid="{813B8A43-5076-4858-8871-362B1D104BC3}"/>
    <cellStyle name="Note 8" xfId="2775" hidden="1" xr:uid="{7FF6C1F0-BEAF-4184-BBB7-28B7CF466586}"/>
    <cellStyle name="Note 8" xfId="2874" hidden="1" xr:uid="{64BE0D27-BEAD-478B-B916-B97116872EBE}"/>
    <cellStyle name="Note 8" xfId="2960" hidden="1" xr:uid="{CF073492-160A-4093-8125-9AC5DB1438F8}"/>
    <cellStyle name="Note 8" xfId="3038" hidden="1" xr:uid="{02BC9523-CB68-4DE1-914A-5C81B064C615}"/>
    <cellStyle name="Note 8" xfId="3116" hidden="1" xr:uid="{0339C64E-4E81-42A6-8158-ADA9061140F7}"/>
    <cellStyle name="Note 8" xfId="3698" hidden="1" xr:uid="{6CA894D4-C08C-4205-A069-72BFE0EA3E43}"/>
    <cellStyle name="Note 8" xfId="3777" hidden="1" xr:uid="{3B9B717D-2547-46AF-80B0-CACF4A33688A}"/>
    <cellStyle name="Note 8" xfId="3856" hidden="1" xr:uid="{C5A3F394-702C-4FA2-9CD3-8AF635AEC0A6}"/>
    <cellStyle name="Note 8" xfId="3509" hidden="1" xr:uid="{14D0B53C-94F1-403A-85C2-BB2BA80A667F}"/>
    <cellStyle name="Note 8" xfId="3416" hidden="1" xr:uid="{39E88738-2893-464F-9D44-A7395D6F4243}"/>
    <cellStyle name="Note 8" xfId="3470" hidden="1" xr:uid="{A2398CAA-0B79-4504-A6F0-6D1C8372300C}"/>
    <cellStyle name="Note 8" xfId="4171" hidden="1" xr:uid="{26822B6E-49FB-4033-B591-BD67BBEFFBBB}"/>
    <cellStyle name="Note 8" xfId="4372" hidden="1" xr:uid="{5D30C60B-0C40-44F9-A69D-1D73DABCC17F}"/>
    <cellStyle name="Note 8" xfId="4450" hidden="1" xr:uid="{D7A36C4C-FCFE-4DDA-AD7D-A69EC13D9CA6}"/>
    <cellStyle name="Note 8" xfId="3464" hidden="1" xr:uid="{7BB64ECA-BF1A-42CE-8E8A-6D9783B98AB7}"/>
    <cellStyle name="Note 8" xfId="3996" hidden="1" xr:uid="{DC0CA666-DE36-41CE-86DA-3BD580B89EA7}"/>
    <cellStyle name="Note 8" xfId="4156" hidden="1" xr:uid="{DF587CDC-6DE6-4FDC-80B2-5196A1F945F0}"/>
    <cellStyle name="Note 8" xfId="4719" hidden="1" xr:uid="{6EE68CFA-C2B5-43D2-9237-1FCDD3AAF506}"/>
    <cellStyle name="Note 8" xfId="4904" hidden="1" xr:uid="{DE7102FD-51BE-41AF-B18E-944AB9C69D11}"/>
    <cellStyle name="Note 8" xfId="4982" hidden="1" xr:uid="{F21B890E-A81D-45D2-96E2-684C55266655}"/>
    <cellStyle name="Note 8" xfId="5061" hidden="1" xr:uid="{B0A24BC4-DDC1-4F05-B113-DB54EA2F11FB}"/>
    <cellStyle name="Note 8" xfId="5241" hidden="1" xr:uid="{9FD06749-C514-4D1D-8E6E-26E28E4D5721}"/>
    <cellStyle name="Note 8" xfId="5319" hidden="1" xr:uid="{6BCCD3B6-1F9D-45DF-AAE8-67B80F017D4A}"/>
    <cellStyle name="Note 8" xfId="5398" hidden="1" xr:uid="{49F616BC-EDBE-4B04-9CF1-D9CF14807CF7}"/>
    <cellStyle name="Note 8" xfId="5578" hidden="1" xr:uid="{923DAA01-FAD9-40C2-AE44-FC2D04C74206}"/>
    <cellStyle name="Note 8" xfId="5666" hidden="1" xr:uid="{CE53E702-005C-4FC7-8A03-11A04F846AE6}"/>
    <cellStyle name="Note 8" xfId="5752" hidden="1" xr:uid="{083D406F-2E4F-418A-84E5-BF4E5B7F4F21}"/>
    <cellStyle name="Note 8" xfId="5830" hidden="1" xr:uid="{0308141E-CDBE-4F06-A384-E257E8861EB4}"/>
    <cellStyle name="Note 8" xfId="5908" hidden="1" xr:uid="{D1706027-1145-4B34-AA44-3D32C74C18E0}"/>
    <cellStyle name="Note 8" xfId="6490" hidden="1" xr:uid="{F1F776D6-3CAE-4E80-93A2-54EABEB30E8C}"/>
    <cellStyle name="Note 8" xfId="6569" hidden="1" xr:uid="{581A6166-E2AF-45C3-8F76-CB27ADE1495D}"/>
    <cellStyle name="Note 8" xfId="6648" hidden="1" xr:uid="{8CA1869B-B5F7-4DE7-AB01-CFEBAB383A9E}"/>
    <cellStyle name="Note 8" xfId="6301" hidden="1" xr:uid="{7645A499-D617-4DAC-87BC-F318F8FC310F}"/>
    <cellStyle name="Note 8" xfId="6208" hidden="1" xr:uid="{BC51FE9C-4C71-4A46-A638-F45F6C1BD6C4}"/>
    <cellStyle name="Note 8" xfId="6262" hidden="1" xr:uid="{9CCDB2DE-80F6-4F3F-8953-59B5B351CFAA}"/>
    <cellStyle name="Note 8" xfId="6963" hidden="1" xr:uid="{65CBBF66-8206-4587-9200-89C6CF49A50B}"/>
    <cellStyle name="Note 8" xfId="7164" hidden="1" xr:uid="{410CA342-C04D-4F18-9C6A-1365785F6197}"/>
    <cellStyle name="Note 8" xfId="7242" hidden="1" xr:uid="{B2B6273F-405C-4241-B045-B21C90D75854}"/>
    <cellStyle name="Note 8" xfId="6256" hidden="1" xr:uid="{9E4F72F9-29EE-4481-892D-FA345B50FDF5}"/>
    <cellStyle name="Note 8" xfId="6788" hidden="1" xr:uid="{DAF49A53-A78A-41DB-8280-F93582B0D351}"/>
    <cellStyle name="Note 8" xfId="6948" hidden="1" xr:uid="{28E9982C-4A7F-47B0-8A59-8FB5526EDECC}"/>
    <cellStyle name="Note 8" xfId="7511" hidden="1" xr:uid="{B1B4F51A-91CC-4587-B493-92287DE4B2FD}"/>
    <cellStyle name="Note 8" xfId="7696" hidden="1" xr:uid="{18A3AC20-16EE-4453-A037-4AC4506870F8}"/>
    <cellStyle name="Note 8" xfId="7774" hidden="1" xr:uid="{E58D3B5E-E987-4F6B-A4B5-0202D9B49464}"/>
    <cellStyle name="Note 8" xfId="7853" hidden="1" xr:uid="{038DA9AA-4FBA-454B-B57C-BEB9F48CA14C}"/>
    <cellStyle name="Note 8" xfId="8033" hidden="1" xr:uid="{BE5B4B24-A072-4F9C-A555-039CAC3F7A71}"/>
    <cellStyle name="Note 8" xfId="8111" hidden="1" xr:uid="{95FD656D-24EB-4CB9-A465-FF67C66E3FB3}"/>
    <cellStyle name="Note 8" xfId="8190" hidden="1" xr:uid="{6699E7FD-EDC4-43B0-8CEA-D5BF28B0F10B}"/>
    <cellStyle name="Note 8" xfId="8370" hidden="1" xr:uid="{D289EDBE-05F9-4D14-A014-6199398F2F6D}"/>
    <cellStyle name="Note 9" xfId="88" hidden="1" xr:uid="{CCCC93F8-ACCF-4BEC-BA5B-FEFB85EFFC19}"/>
    <cellStyle name="Note 9" xfId="87" hidden="1" xr:uid="{3A180CD2-18E2-442D-8B12-964FB281B8E0}"/>
    <cellStyle name="Note 9" xfId="165" hidden="1" xr:uid="{FCE77CE0-B148-443F-AEF4-E014CA0D99E9}"/>
    <cellStyle name="Note 9" xfId="306" hidden="1" xr:uid="{E94A1D4F-8E3E-4B70-86D3-86CFE1ABB3E1}"/>
    <cellStyle name="Note 9" xfId="890" hidden="1" xr:uid="{F0F9B1F2-B631-4087-B166-4BED99163FBA}"/>
    <cellStyle name="Note 9" xfId="904" hidden="1" xr:uid="{1A440B3E-E37B-44F8-B7F9-935F4E46B21F}"/>
    <cellStyle name="Note 9" xfId="1045" hidden="1" xr:uid="{AA62EAC5-AFEC-4D7C-A4A3-8A6722959DC2}"/>
    <cellStyle name="Note 9" xfId="1150" hidden="1" xr:uid="{F21DBC40-A460-42B4-92B2-77090EA576B8}"/>
    <cellStyle name="Note 9" xfId="1333" hidden="1" xr:uid="{4138D430-1445-4521-98FD-EDD9C8311252}"/>
    <cellStyle name="Note 9" xfId="782" hidden="1" xr:uid="{9C5EAFC3-5F2E-4036-8B59-97BC902519D8}"/>
    <cellStyle name="Note 9" xfId="1352" hidden="1" xr:uid="{820CE715-15FB-4770-8710-C416D7621659}"/>
    <cellStyle name="Note 9" xfId="791" hidden="1" xr:uid="{24879132-DBD3-4F47-8872-DE91A8D32A18}"/>
    <cellStyle name="Note 9" xfId="1640" hidden="1" xr:uid="{ED6DD64C-DF47-4A0A-968A-211CF03E1CDE}"/>
    <cellStyle name="Note 9" xfId="1738" hidden="1" xr:uid="{F9CA5CCE-904D-499B-A312-B841EAAB4CE4}"/>
    <cellStyle name="Note 9" xfId="1893" hidden="1" xr:uid="{99ACF971-47F3-489F-B02C-54EE19A31CBE}"/>
    <cellStyle name="Note 9" xfId="834" hidden="1" xr:uid="{39E023F4-B98F-4BAE-9B74-69CF094FC347}"/>
    <cellStyle name="Note 9" xfId="1910" hidden="1" xr:uid="{6178B521-E693-4F94-99D3-D9AF7C7FD8A8}"/>
    <cellStyle name="Note 9" xfId="1157" hidden="1" xr:uid="{2D40DD57-6465-48F9-B4F3-E0ED4464D15A}"/>
    <cellStyle name="Note 9" xfId="2172" hidden="1" xr:uid="{6D61B29F-C03F-4FD5-A392-89680FDD9B99}"/>
    <cellStyle name="Note 9" xfId="759" hidden="1" xr:uid="{1BB3A6B9-A0BE-4EE4-85B2-DE02ACB29C0F}"/>
    <cellStyle name="Note 9" xfId="1216" hidden="1" xr:uid="{E31D5850-CBB3-4AAA-A7DB-01B15F067C47}"/>
    <cellStyle name="Note 9" xfId="2509" hidden="1" xr:uid="{0BB17C3D-9065-4625-913C-B371E2A3B575}"/>
    <cellStyle name="Note 9" xfId="1932" hidden="1" xr:uid="{336B068C-4161-43E4-8085-1A0F724EC987}"/>
    <cellStyle name="Note 9" xfId="1729" hidden="1" xr:uid="{07BDAA69-D5F4-42C7-A72B-959C531BC89B}"/>
    <cellStyle name="Note 9" xfId="2891" hidden="1" xr:uid="{7963D32E-1362-4347-A294-7442538B1812}"/>
    <cellStyle name="Note 9" xfId="2890" hidden="1" xr:uid="{84B1074E-84B0-4902-B7AA-0F6B554456C0}"/>
    <cellStyle name="Note 9" xfId="2968" hidden="1" xr:uid="{463763D5-535E-46B5-917E-C8BE270DD342}"/>
    <cellStyle name="Note 9" xfId="3109" hidden="1" xr:uid="{E9970BDA-62A1-4024-88A6-580B46F2D135}"/>
    <cellStyle name="Note 9" xfId="3693" hidden="1" xr:uid="{1DEEB187-3AB1-4ECA-A608-3A31AA40C34B}"/>
    <cellStyle name="Note 9" xfId="3707" hidden="1" xr:uid="{06A1C9E9-A1FD-4E14-9157-A0EF5111CFDD}"/>
    <cellStyle name="Note 9" xfId="3848" hidden="1" xr:uid="{EED5DA03-9B88-49CB-8C15-56FDEE843F76}"/>
    <cellStyle name="Note 9" xfId="3953" hidden="1" xr:uid="{EE288B77-A948-4A55-B634-EFE807F082B4}"/>
    <cellStyle name="Note 9" xfId="4136" hidden="1" xr:uid="{C495BCFB-3D30-4A0B-9B63-65B3AC3F90A4}"/>
    <cellStyle name="Note 9" xfId="3585" hidden="1" xr:uid="{5FB65C4C-3C08-462C-AB69-BD7CC946694E}"/>
    <cellStyle name="Note 9" xfId="4155" hidden="1" xr:uid="{798A5D01-ECBE-439A-82A3-8D02EBCD50D2}"/>
    <cellStyle name="Note 9" xfId="3594" hidden="1" xr:uid="{CB96D38F-707A-41BD-ACD0-1D4A635225E0}"/>
    <cellStyle name="Note 9" xfId="4443" hidden="1" xr:uid="{98D33F1F-091F-43E5-B313-612429721119}"/>
    <cellStyle name="Note 9" xfId="4541" hidden="1" xr:uid="{0D800682-C105-49BF-A690-9C64560C4769}"/>
    <cellStyle name="Note 9" xfId="4696" hidden="1" xr:uid="{932ED662-2A3A-4D5C-A243-13413C2D8F6F}"/>
    <cellStyle name="Note 9" xfId="3637" hidden="1" xr:uid="{7288CE91-40A3-4FD0-B419-1865DCDBD1C4}"/>
    <cellStyle name="Note 9" xfId="4713" hidden="1" xr:uid="{89913333-F568-417E-AB3D-1ECBD8C0A63B}"/>
    <cellStyle name="Note 9" xfId="3960" hidden="1" xr:uid="{4737F8A7-9515-4CF0-9C85-B27BB240CED3}"/>
    <cellStyle name="Note 9" xfId="4975" hidden="1" xr:uid="{47CB47FA-1F43-4E67-9B1E-90C758071275}"/>
    <cellStyle name="Note 9" xfId="3562" hidden="1" xr:uid="{9B8DA005-5A1F-4F74-B2A8-ACF814746075}"/>
    <cellStyle name="Note 9" xfId="4019" hidden="1" xr:uid="{9E2299B3-4A7D-4A28-AB3C-2124B12020BD}"/>
    <cellStyle name="Note 9" xfId="5312" hidden="1" xr:uid="{11B98918-1131-4266-9ED8-B1A6CD9C186D}"/>
    <cellStyle name="Note 9" xfId="4735" hidden="1" xr:uid="{88583934-9502-4D09-8485-8FA916EE26AF}"/>
    <cellStyle name="Note 9" xfId="4532" hidden="1" xr:uid="{15DCF4B4-4510-4504-A9B0-8BEFBA7572DB}"/>
    <cellStyle name="Note 9" xfId="5683" hidden="1" xr:uid="{ADD69FA5-400F-4C39-BC25-A4C57D723C0B}"/>
    <cellStyle name="Note 9" xfId="5682" hidden="1" xr:uid="{A1EF335E-76BD-4193-B0F3-56AD23BC670B}"/>
    <cellStyle name="Note 9" xfId="5760" hidden="1" xr:uid="{040C7A6B-F96C-40C6-BCB1-A6EE9117B346}"/>
    <cellStyle name="Note 9" xfId="5901" hidden="1" xr:uid="{5CD42A69-5A80-4E86-89C7-6520FD4AA24E}"/>
    <cellStyle name="Note 9" xfId="6485" hidden="1" xr:uid="{596140D1-BC35-4779-AED2-273BD7FBFD48}"/>
    <cellStyle name="Note 9" xfId="6499" hidden="1" xr:uid="{EB3311C2-513D-488A-992C-B0B59C4F364E}"/>
    <cellStyle name="Note 9" xfId="6640" hidden="1" xr:uid="{D9FD29D0-8551-4127-96DA-905B91DCA79B}"/>
    <cellStyle name="Note 9" xfId="6745" hidden="1" xr:uid="{7D3DCE13-1413-4738-9B76-2FECB05290D9}"/>
    <cellStyle name="Note 9" xfId="6928" hidden="1" xr:uid="{20656FF7-8CFA-44B6-82F0-325B16F8F17F}"/>
    <cellStyle name="Note 9" xfId="6377" hidden="1" xr:uid="{0C30A3A0-8001-4A15-AE53-C7B01B7A7D74}"/>
    <cellStyle name="Note 9" xfId="6947" hidden="1" xr:uid="{7E39B40A-9D74-458F-9CB0-6C3F0AE197C9}"/>
    <cellStyle name="Note 9" xfId="6386" hidden="1" xr:uid="{5F45D388-6607-438D-9525-142844E52AE4}"/>
    <cellStyle name="Note 9" xfId="7235" hidden="1" xr:uid="{D8B2B781-F56C-4005-9B8D-0AADB8227E3C}"/>
    <cellStyle name="Note 9" xfId="7333" hidden="1" xr:uid="{D436CD37-7705-40BC-8E68-63DDB9A241CC}"/>
    <cellStyle name="Note 9" xfId="7488" hidden="1" xr:uid="{077328DB-F6E3-4879-873A-8F40A48BD4AD}"/>
    <cellStyle name="Note 9" xfId="6429" hidden="1" xr:uid="{2E740E41-4401-4280-972E-1232B94B0FC0}"/>
    <cellStyle name="Note 9" xfId="7505" hidden="1" xr:uid="{3EC1159A-CC93-4980-B0C4-99877337AADA}"/>
    <cellStyle name="Note 9" xfId="6752" hidden="1" xr:uid="{6DBF68CD-BFC7-4AB2-993E-B9252087465A}"/>
    <cellStyle name="Note 9" xfId="7767" hidden="1" xr:uid="{BE0F5C04-FDBE-4FE1-B740-ACB7DE138EB3}"/>
    <cellStyle name="Note 9" xfId="6354" hidden="1" xr:uid="{C7DB87FB-DFB6-4F8C-AC43-6CC5F4EADDFE}"/>
    <cellStyle name="Note 9" xfId="6811" hidden="1" xr:uid="{55771584-3DB2-46A0-9EEC-DF4B4669B7B4}"/>
    <cellStyle name="Note 9" xfId="8104" hidden="1" xr:uid="{7ABCA429-C514-47AE-B632-6243D56AA339}"/>
    <cellStyle name="Note 9" xfId="7527" hidden="1" xr:uid="{3751D8EE-082E-4068-8A8A-BFEE5D6A2CAC}"/>
    <cellStyle name="Note 9" xfId="7324" hidden="1" xr:uid="{364ED9CB-FE9B-4F8B-944C-F179A08BAAC9}"/>
    <cellStyle name="Output" xfId="15" builtinId="21" customBuiltin="1"/>
    <cellStyle name="Output 3" xfId="2861" xr:uid="{5617027D-E676-477A-97A8-9975C8C1C9A5}"/>
    <cellStyle name="Percent" xfId="61" builtinId="5"/>
    <cellStyle name="Percent [0]" xfId="53" xr:uid="{00000000-0005-0000-0000-000034000000}"/>
    <cellStyle name="Percent [0] 3" xfId="8458" xr:uid="{D040A639-C21D-4A43-886B-64B56619F572}"/>
    <cellStyle name="Percent [1]" xfId="54" xr:uid="{00000000-0005-0000-0000-000035000000}"/>
    <cellStyle name="Percent [1] 2" xfId="8459" xr:uid="{B6197DF7-FBE0-4556-B5A5-DEA7FD5E065D}"/>
    <cellStyle name="Percent [2]" xfId="55" xr:uid="{00000000-0005-0000-0000-000036000000}"/>
    <cellStyle name="Percent [2] 2" xfId="8463" xr:uid="{4AF7CB8A-2DE4-4D62-8DB4-B4966A121550}"/>
    <cellStyle name="Percent [3]" xfId="56" xr:uid="{00000000-0005-0000-0000-000037000000}"/>
    <cellStyle name="Percent [3] 2" xfId="63" xr:uid="{E9532132-4F48-4AE5-8B0D-42431CBD352F}"/>
    <cellStyle name="Percent [3] 3" xfId="8462" xr:uid="{32BF7840-E260-4F21-A52C-5FF7285163C7}"/>
    <cellStyle name="Percent [3] 4" xfId="8460" xr:uid="{5CD38C18-4BCC-46BA-B40C-91156E37463B}"/>
    <cellStyle name="Percent 205" xfId="2864" xr:uid="{AA02D76C-E1F1-48F6-8037-5DD33509D1DF}"/>
    <cellStyle name="Rt border" xfId="57" xr:uid="{00000000-0005-0000-0000-000038000000}"/>
    <cellStyle name="Rt margin" xfId="66" xr:uid="{BBBB2906-70C5-444F-842F-1642ED8C6D9F}"/>
    <cellStyle name="Rt margin 2" xfId="2865" xr:uid="{18C044A2-4BF5-4ACD-BDEC-CDB75838B565}"/>
    <cellStyle name="Sum" xfId="2859" xr:uid="{1D354B85-44F3-45C4-BC47-9129EE141F76}"/>
    <cellStyle name="Text" xfId="58" xr:uid="{00000000-0005-0000-0000-000039000000}"/>
    <cellStyle name="Text 2" xfId="2863" xr:uid="{83ECE922-4A1E-4864-94D7-0AA99C461D23}"/>
    <cellStyle name="Text 3" xfId="2869" xr:uid="{5A2FA9F1-40E1-436E-A7AB-10A80EDC27C2}"/>
    <cellStyle name="Text 3 2" xfId="8461" xr:uid="{1876513E-AAD7-48E1-8146-C8007199C666}"/>
    <cellStyle name="Text 4" xfId="62" xr:uid="{31DB7E4A-0B21-4380-91F3-AC7CA592396E}"/>
    <cellStyle name="Title" xfId="7" builtinId="15" customBuiltin="1"/>
    <cellStyle name="Total" xfId="22" builtinId="25" hidden="1"/>
    <cellStyle name="Warning Text" xfId="19" builtinId="11" hidden="1"/>
    <cellStyle name="Year" xfId="59" xr:uid="{00000000-0005-0000-0000-00003D000000}"/>
  </cellStyles>
  <dxfs count="34">
    <dxf>
      <font>
        <color rgb="FF00B050"/>
      </font>
    </dxf>
    <dxf>
      <font>
        <color rgb="FFFF0000"/>
      </font>
    </dxf>
    <dxf>
      <font>
        <color theme="0" tint="-0.14996795556505021"/>
      </font>
      <fill>
        <patternFill>
          <bgColor theme="0" tint="-0.14996795556505021"/>
        </patternFill>
      </fill>
    </dxf>
    <dxf>
      <font>
        <color theme="0" tint="-0.14996795556505021"/>
      </font>
      <fill>
        <patternFill>
          <bgColor theme="0" tint="-0.14996795556505021"/>
        </patternFill>
      </fill>
    </dxf>
    <dxf>
      <font>
        <color rgb="FF00B050"/>
      </font>
    </dxf>
    <dxf>
      <font>
        <color rgb="FFFF0000"/>
      </font>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ill>
        <patternFill>
          <bgColor theme="0" tint="-0.14996795556505021"/>
        </patternFill>
      </fill>
    </dxf>
    <dxf>
      <font>
        <color theme="0" tint="-0.14996795556505021"/>
      </font>
      <fill>
        <patternFill>
          <bgColor theme="0" tint="-0.14996795556505021"/>
        </patternFill>
      </fill>
    </dxf>
    <dxf>
      <font>
        <color rgb="FF00B050"/>
      </font>
    </dxf>
    <dxf>
      <font>
        <color rgb="FFFF0000"/>
      </font>
    </dxf>
    <dxf>
      <font>
        <color theme="0" tint="-0.14996795556505021"/>
      </font>
      <fill>
        <patternFill>
          <bgColor theme="0" tint="-0.14996795556505021"/>
        </patternFill>
      </fill>
    </dxf>
    <dxf>
      <font>
        <color theme="0" tint="-0.14996795556505021"/>
      </font>
      <fill>
        <patternFill>
          <bgColor theme="0" tint="-0.14996795556505021"/>
        </patternFill>
      </fill>
    </dxf>
    <dxf>
      <font>
        <color rgb="FF00B050"/>
      </font>
    </dxf>
    <dxf>
      <font>
        <color rgb="FFFF0000"/>
      </font>
    </dxf>
    <dxf>
      <font>
        <color theme="0" tint="-0.14996795556505021"/>
      </font>
      <fill>
        <patternFill>
          <bgColor theme="0" tint="-0.14996795556505021"/>
        </patternFill>
      </fill>
    </dxf>
    <dxf>
      <font>
        <color theme="0" tint="-0.14996795556505021"/>
      </font>
      <fill>
        <patternFill>
          <bgColor theme="0" tint="-0.14996795556505021"/>
        </patternFill>
      </fill>
    </dxf>
    <dxf>
      <font>
        <color rgb="FF00B050"/>
      </font>
    </dxf>
    <dxf>
      <font>
        <color rgb="FFFF0000"/>
      </font>
    </dxf>
    <dxf>
      <font>
        <color theme="0" tint="-0.14996795556505021"/>
      </font>
      <fill>
        <patternFill>
          <bgColor theme="0" tint="-0.14996795556505021"/>
        </patternFill>
      </fill>
    </dxf>
    <dxf>
      <font>
        <color theme="0" tint="-0.14996795556505021"/>
      </font>
      <fill>
        <patternFill>
          <bgColor theme="0" tint="-0.14996795556505021"/>
        </patternFill>
      </fill>
    </dxf>
    <dxf>
      <font>
        <color rgb="FF00B050"/>
      </font>
    </dxf>
    <dxf>
      <font>
        <color rgb="FFFF0000"/>
      </font>
    </dxf>
    <dxf>
      <font>
        <color theme="0" tint="-0.14996795556505021"/>
      </font>
      <fill>
        <patternFill>
          <bgColor theme="0" tint="-0.14996795556505021"/>
        </patternFill>
      </fill>
    </dxf>
    <dxf>
      <font>
        <color theme="0"/>
      </font>
    </dxf>
    <dxf>
      <font>
        <color theme="0" tint="-0.14996795556505021"/>
      </font>
      <fill>
        <patternFill>
          <bgColor theme="0" tint="-0.14996795556505021"/>
        </patternFill>
      </fill>
    </dxf>
    <dxf>
      <font>
        <color rgb="FF00B050"/>
      </font>
    </dxf>
    <dxf>
      <font>
        <color rgb="FFFF0000"/>
      </font>
    </dxf>
    <dxf>
      <font>
        <color theme="0" tint="-0.14996795556505021"/>
      </font>
      <fill>
        <patternFill>
          <bgColor theme="0" tint="-0.14996795556505021"/>
        </patternFill>
      </fill>
    </dxf>
  </dxfs>
  <tableStyles count="0" defaultTableStyle="TableStyleMedium2" defaultPivotStyle="PivotStyleLight16"/>
  <colors>
    <mruColors>
      <color rgb="FFFFF1CC"/>
      <color rgb="FFFFBFBF"/>
      <color rgb="FFF7941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47</xdr:row>
      <xdr:rowOff>0</xdr:rowOff>
    </xdr:from>
    <xdr:to>
      <xdr:col>8</xdr:col>
      <xdr:colOff>476250</xdr:colOff>
      <xdr:row>83</xdr:row>
      <xdr:rowOff>152399</xdr:rowOff>
    </xdr:to>
    <xdr:pic>
      <xdr:nvPicPr>
        <xdr:cNvPr id="7" name="Picture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4150" y="9721850"/>
          <a:ext cx="12052300" cy="6089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17</xdr:row>
      <xdr:rowOff>0</xdr:rowOff>
    </xdr:from>
    <xdr:to>
      <xdr:col>9</xdr:col>
      <xdr:colOff>520679</xdr:colOff>
      <xdr:row>34</xdr:row>
      <xdr:rowOff>136081</xdr:rowOff>
    </xdr:to>
    <xdr:pic>
      <xdr:nvPicPr>
        <xdr:cNvPr id="4" name="Picture 3">
          <a:extLst>
            <a:ext uri="{FF2B5EF4-FFF2-40B4-BE49-F238E27FC236}">
              <a16:creationId xmlns:a16="http://schemas.microsoft.com/office/drawing/2014/main" id="{EB9A7ACF-7858-4560-883D-1DED8B16A012}"/>
            </a:ext>
          </a:extLst>
        </xdr:cNvPr>
        <xdr:cNvPicPr>
          <a:picLocks noChangeAspect="1"/>
        </xdr:cNvPicPr>
      </xdr:nvPicPr>
      <xdr:blipFill>
        <a:blip xmlns:r="http://schemas.openxmlformats.org/officeDocument/2006/relationships" r:embed="rId2"/>
        <a:stretch>
          <a:fillRect/>
        </a:stretch>
      </xdr:blipFill>
      <xdr:spPr>
        <a:xfrm>
          <a:off x="179294" y="3753971"/>
          <a:ext cx="13019048" cy="28142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44918</xdr:colOff>
      <xdr:row>9</xdr:row>
      <xdr:rowOff>161085</xdr:rowOff>
    </xdr:from>
    <xdr:to>
      <xdr:col>1</xdr:col>
      <xdr:colOff>3563937</xdr:colOff>
      <xdr:row>12</xdr:row>
      <xdr:rowOff>150812</xdr:rowOff>
    </xdr:to>
    <xdr:sp macro="[0]!Solve_MAR.Solve_MAR" textlink="">
      <xdr:nvSpPr>
        <xdr:cNvPr id="2" name="Rounded Rectangle 1">
          <a:extLst>
            <a:ext uri="{FF2B5EF4-FFF2-40B4-BE49-F238E27FC236}">
              <a16:creationId xmlns:a16="http://schemas.microsoft.com/office/drawing/2014/main" id="{00000000-0008-0000-0800-000002000000}"/>
            </a:ext>
          </a:extLst>
        </xdr:cNvPr>
        <xdr:cNvSpPr/>
      </xdr:nvSpPr>
      <xdr:spPr>
        <a:xfrm>
          <a:off x="243356" y="1605710"/>
          <a:ext cx="3519019" cy="489790"/>
        </a:xfrm>
        <a:prstGeom prst="roundRect">
          <a:avLst/>
        </a:prstGeom>
        <a:solidFill>
          <a:srgbClr val="F7941E"/>
        </a:solid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NZ" sz="1200" b="1">
              <a:latin typeface="Arial" panose="020B0604020202020204" pitchFamily="34" charset="0"/>
              <a:cs typeface="Arial" panose="020B0604020202020204" pitchFamily="34" charset="0"/>
            </a:rPr>
            <a:t>Click here</a:t>
          </a:r>
          <a:r>
            <a:rPr lang="en-NZ" sz="1200" b="1" baseline="0">
              <a:latin typeface="Arial" panose="020B0604020202020204" pitchFamily="34" charset="0"/>
              <a:cs typeface="Arial" panose="020B0604020202020204" pitchFamily="34" charset="0"/>
            </a:rPr>
            <a:t> to calculate the </a:t>
          </a:r>
          <a:r>
            <a:rPr lang="en-NZ" sz="1200" b="1">
              <a:latin typeface="Arial" panose="020B0604020202020204" pitchFamily="34" charset="0"/>
              <a:cs typeface="Arial" panose="020B0604020202020204" pitchFamily="34" charset="0"/>
            </a:rPr>
            <a:t>MAR goal seek</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urora-CPP-Inputs-Model-With-ComCom-Adjustments-Final-Decision-31-March-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Inputs &gt;"/>
      <sheetName val="Global inputs"/>
      <sheetName val="Cost of capital"/>
      <sheetName val="Regulatory tax"/>
      <sheetName val="Assets"/>
      <sheetName val="Other"/>
      <sheetName val="Calculations &gt;"/>
      <sheetName val="RAB"/>
      <sheetName val="Adjusted RAB"/>
      <sheetName val="RTAV"/>
      <sheetName val="Cost of capital "/>
      <sheetName val="Regulatory tax "/>
      <sheetName val="Other "/>
      <sheetName val="Outputs &gt;"/>
      <sheetName val="CPP Financial Model"/>
      <sheetName val="Sch B table 1"/>
      <sheetName val="Sch B table 2"/>
      <sheetName val="Sch B table 3"/>
      <sheetName val="Sch B table 4"/>
      <sheetName val="Sch B table 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11">
          <cell r="M11">
            <v>7.1900000000000006E-2</v>
          </cell>
          <cell r="N11">
            <v>4.5699999999999998E-2</v>
          </cell>
          <cell r="O11">
            <v>4.5699999999999998E-2</v>
          </cell>
          <cell r="P11">
            <v>4.5699999999999998E-2</v>
          </cell>
          <cell r="Q11">
            <v>4.5699999999999998E-2</v>
          </cell>
          <cell r="R11">
            <v>4.5699999999999998E-2</v>
          </cell>
          <cell r="S11">
            <v>4.5699999999999998E-2</v>
          </cell>
        </row>
        <row r="13">
          <cell r="O13">
            <v>9.9644128113878239E-3</v>
          </cell>
          <cell r="P13">
            <v>1.1980267794221344E-2</v>
          </cell>
          <cell r="Q13">
            <v>2.0268273089602218E-2</v>
          </cell>
          <cell r="R13">
            <v>2.1318889509358341E-2</v>
          </cell>
          <cell r="S13">
            <v>2.0564510939344416E-2</v>
          </cell>
        </row>
        <row r="15">
          <cell r="M15">
            <v>0</v>
          </cell>
          <cell r="N15">
            <v>0</v>
          </cell>
          <cell r="O15">
            <v>0</v>
          </cell>
          <cell r="P15">
            <v>0</v>
          </cell>
          <cell r="Q15">
            <v>0</v>
          </cell>
          <cell r="R15">
            <v>0</v>
          </cell>
          <cell r="S15">
            <v>0</v>
          </cell>
        </row>
        <row r="17">
          <cell r="M17">
            <v>1.0352275669181401</v>
          </cell>
          <cell r="N17">
            <v>1.0225321432719434</v>
          </cell>
          <cell r="O17">
            <v>1.0225321432719434</v>
          </cell>
          <cell r="P17">
            <v>1.0225321432719434</v>
          </cell>
          <cell r="Q17">
            <v>1.0225321432719434</v>
          </cell>
          <cell r="R17">
            <v>1.0225321432719434</v>
          </cell>
          <cell r="S17">
            <v>1.0225321432719434</v>
          </cell>
        </row>
        <row r="19">
          <cell r="M19">
            <v>1.0285536205330978</v>
          </cell>
          <cell r="N19">
            <v>1.0182846181695255</v>
          </cell>
          <cell r="O19">
            <v>1.0182846181695255</v>
          </cell>
          <cell r="P19">
            <v>1.0182846181695255</v>
          </cell>
          <cell r="Q19">
            <v>1.0182846181695255</v>
          </cell>
          <cell r="R19">
            <v>1.0182846181695255</v>
          </cell>
          <cell r="S19">
            <v>1.0182846181695255</v>
          </cell>
        </row>
        <row r="21">
          <cell r="M21">
            <v>47238671.101092651</v>
          </cell>
          <cell r="N21">
            <v>48618805.967163764</v>
          </cell>
          <cell r="O21">
            <v>52008320.665107049</v>
          </cell>
          <cell r="P21">
            <v>50703420.557421893</v>
          </cell>
          <cell r="Q21">
            <v>49055692.405681498</v>
          </cell>
          <cell r="R21">
            <v>47871501.366318107</v>
          </cell>
          <cell r="S21">
            <v>47596924.291166991</v>
          </cell>
        </row>
        <row r="23">
          <cell r="M23">
            <v>0.28000000000000003</v>
          </cell>
          <cell r="N23">
            <v>0.28000000000000003</v>
          </cell>
          <cell r="O23">
            <v>0.28000000000000003</v>
          </cell>
          <cell r="P23">
            <v>0.28000000000000003</v>
          </cell>
          <cell r="Q23">
            <v>0.28000000000000003</v>
          </cell>
          <cell r="R23">
            <v>0.28000000000000003</v>
          </cell>
          <cell r="S23">
            <v>0.28000000000000003</v>
          </cell>
        </row>
        <row r="25">
          <cell r="M25">
            <v>0</v>
          </cell>
        </row>
        <row r="27">
          <cell r="M27">
            <v>15781.019842409214</v>
          </cell>
          <cell r="N27">
            <v>15978.619984968636</v>
          </cell>
          <cell r="O27">
            <v>16137.837550655155</v>
          </cell>
          <cell r="P27">
            <v>16331.173166131644</v>
          </cell>
          <cell r="Q27">
            <v>16662.177843736383</v>
          </cell>
          <cell r="R27">
            <v>17017.396972172279</v>
          </cell>
          <cell r="S27">
            <v>17367.351418365681</v>
          </cell>
        </row>
        <row r="29">
          <cell r="M29">
            <v>0</v>
          </cell>
          <cell r="N29">
            <v>0</v>
          </cell>
          <cell r="O29">
            <v>0</v>
          </cell>
          <cell r="P29">
            <v>0</v>
          </cell>
          <cell r="Q29">
            <v>0</v>
          </cell>
          <cell r="R29">
            <v>0</v>
          </cell>
          <cell r="S29">
            <v>0</v>
          </cell>
        </row>
        <row r="31">
          <cell r="M31">
            <v>1525499.1126027396</v>
          </cell>
          <cell r="N31">
            <v>1197475.1610254969</v>
          </cell>
          <cell r="O31">
            <v>1157515.9579497136</v>
          </cell>
          <cell r="P31">
            <v>1110704.2006462931</v>
          </cell>
          <cell r="Q31">
            <v>839619.04473445029</v>
          </cell>
          <cell r="R31">
            <v>507436.09558781091</v>
          </cell>
          <cell r="S31">
            <v>479078.22404427739</v>
          </cell>
        </row>
        <row r="33">
          <cell r="M33">
            <v>0.44</v>
          </cell>
          <cell r="N33">
            <v>0.42</v>
          </cell>
          <cell r="O33">
            <v>0.42</v>
          </cell>
          <cell r="P33">
            <v>0.42</v>
          </cell>
          <cell r="Q33">
            <v>0.42</v>
          </cell>
          <cell r="R33">
            <v>0.42</v>
          </cell>
          <cell r="S33">
            <v>0.42</v>
          </cell>
        </row>
        <row r="35">
          <cell r="M35">
            <v>6.0900000000000003E-2</v>
          </cell>
          <cell r="N35">
            <v>2.9200000000000004E-2</v>
          </cell>
          <cell r="O35">
            <v>2.9200000000000004E-2</v>
          </cell>
          <cell r="P35">
            <v>2.9200000000000004E-2</v>
          </cell>
          <cell r="Q35">
            <v>2.9200000000000004E-2</v>
          </cell>
          <cell r="R35">
            <v>2.9200000000000004E-2</v>
          </cell>
          <cell r="S35">
            <v>2.9200000000000004E-2</v>
          </cell>
        </row>
        <row r="37">
          <cell r="M37">
            <v>89221047.593865678</v>
          </cell>
        </row>
        <row r="39">
          <cell r="M39">
            <v>-152842.53802462705</v>
          </cell>
          <cell r="N39">
            <v>-121627.50977655606</v>
          </cell>
          <cell r="O39">
            <v>-94185.587072790484</v>
          </cell>
          <cell r="P39">
            <v>-71173.532151328924</v>
          </cell>
          <cell r="Q39">
            <v>-56546.174077135707</v>
          </cell>
          <cell r="R39">
            <v>-52478.685921073535</v>
          </cell>
          <cell r="S39">
            <v>-49561.12683966216</v>
          </cell>
        </row>
        <row r="41">
          <cell r="M41">
            <v>17.91</v>
          </cell>
          <cell r="N41">
            <v>16.91</v>
          </cell>
          <cell r="O41">
            <v>15.91</v>
          </cell>
          <cell r="P41">
            <v>14.91</v>
          </cell>
          <cell r="Q41">
            <v>13.91</v>
          </cell>
          <cell r="R41">
            <v>12.91</v>
          </cell>
          <cell r="S41">
            <v>11.91</v>
          </cell>
        </row>
        <row r="43">
          <cell r="M43">
            <v>-20258920.483705156</v>
          </cell>
        </row>
        <row r="45">
          <cell r="M45">
            <v>25113817.5597337</v>
          </cell>
          <cell r="N45">
            <v>29415648.348435424</v>
          </cell>
          <cell r="O45">
            <v>34834411.463455446</v>
          </cell>
          <cell r="P45">
            <v>38458544.260906965</v>
          </cell>
          <cell r="Q45">
            <v>40325427.132294782</v>
          </cell>
          <cell r="R45">
            <v>42725424.642081246</v>
          </cell>
          <cell r="S45">
            <v>44968213.111778527</v>
          </cell>
        </row>
        <row r="47">
          <cell r="M47">
            <v>4799307.0840834845</v>
          </cell>
          <cell r="N47">
            <v>5017431.4279290168</v>
          </cell>
          <cell r="O47">
            <v>5164407.1457152525</v>
          </cell>
          <cell r="P47">
            <v>5412929.3620628435</v>
          </cell>
          <cell r="Q47">
            <v>5752975.0799530922</v>
          </cell>
          <cell r="R47">
            <v>6149200.7203468112</v>
          </cell>
          <cell r="S47">
            <v>6515027.4229025003</v>
          </cell>
        </row>
        <row r="49">
          <cell r="M49">
            <v>0</v>
          </cell>
          <cell r="N49">
            <v>0</v>
          </cell>
          <cell r="O49">
            <v>0</v>
          </cell>
          <cell r="P49">
            <v>0</v>
          </cell>
          <cell r="Q49">
            <v>0</v>
          </cell>
          <cell r="R49">
            <v>0</v>
          </cell>
          <cell r="S49">
            <v>0</v>
          </cell>
        </row>
        <row r="51">
          <cell r="M51">
            <v>0</v>
          </cell>
          <cell r="N51">
            <v>0</v>
          </cell>
          <cell r="O51">
            <v>0</v>
          </cell>
          <cell r="P51">
            <v>0</v>
          </cell>
          <cell r="Q51">
            <v>0</v>
          </cell>
          <cell r="R51">
            <v>0</v>
          </cell>
          <cell r="S51">
            <v>0</v>
          </cell>
        </row>
        <row r="53">
          <cell r="M53">
            <v>0</v>
          </cell>
          <cell r="N53">
            <v>0</v>
          </cell>
          <cell r="O53">
            <v>0</v>
          </cell>
          <cell r="P53">
            <v>0</v>
          </cell>
          <cell r="Q53">
            <v>0</v>
          </cell>
          <cell r="R53">
            <v>0</v>
          </cell>
          <cell r="S53">
            <v>0</v>
          </cell>
        </row>
        <row r="55">
          <cell r="M55">
            <v>-1377971.5722043533</v>
          </cell>
          <cell r="N55">
            <v>-40603.097135916534</v>
          </cell>
          <cell r="O55">
            <v>-132743.22701167708</v>
          </cell>
          <cell r="P55">
            <v>-74338.532896968638</v>
          </cell>
          <cell r="Q55">
            <v>-137782.33633317481</v>
          </cell>
          <cell r="R55">
            <v>-37966.178555319057</v>
          </cell>
          <cell r="S55">
            <v>0</v>
          </cell>
        </row>
        <row r="57">
          <cell r="M57">
            <v>447072181.50474483</v>
          </cell>
        </row>
        <row r="59">
          <cell r="M59">
            <v>765869.13899999997</v>
          </cell>
          <cell r="N59">
            <v>678520.65264099988</v>
          </cell>
          <cell r="O59">
            <v>590091.0656938199</v>
          </cell>
          <cell r="P59">
            <v>499892.88700769632</v>
          </cell>
          <cell r="Q59">
            <v>432548.38080000004</v>
          </cell>
          <cell r="R59">
            <v>441199.34841600008</v>
          </cell>
          <cell r="S59">
            <v>450023.33538432006</v>
          </cell>
        </row>
        <row r="61">
          <cell r="M61">
            <v>60692968.202980123</v>
          </cell>
          <cell r="N61">
            <v>71294851.211772561</v>
          </cell>
          <cell r="O61">
            <v>77802919.963124216</v>
          </cell>
          <cell r="P61">
            <v>66785102.682882234</v>
          </cell>
          <cell r="Q61">
            <v>79107104.69715625</v>
          </cell>
          <cell r="R61">
            <v>72343107.496127591</v>
          </cell>
          <cell r="S61">
            <v>66597227.255597025</v>
          </cell>
        </row>
        <row r="63">
          <cell r="M63">
            <v>58616506.95196487</v>
          </cell>
          <cell r="N63">
            <v>69715288.336834759</v>
          </cell>
          <cell r="O63">
            <v>76079168.502160147</v>
          </cell>
          <cell r="P63">
            <v>65305454.89620769</v>
          </cell>
          <cell r="Q63">
            <v>77354458.557924062</v>
          </cell>
          <cell r="R63">
            <v>70740320.129069462</v>
          </cell>
          <cell r="S63">
            <v>65121741.91606991</v>
          </cell>
        </row>
        <row r="65">
          <cell r="M65">
            <v>1.6999999999999904E-2</v>
          </cell>
          <cell r="N65">
            <v>1.8999999999999906E-2</v>
          </cell>
          <cell r="O65">
            <v>2.0000000000000018E-2</v>
          </cell>
          <cell r="P65">
            <v>2.0000000000000018E-2</v>
          </cell>
          <cell r="Q65">
            <v>2.0000000000000018E-2</v>
          </cell>
          <cell r="R65">
            <v>2.0000000000000018E-2</v>
          </cell>
          <cell r="S65">
            <v>2.0000000000000018E-2</v>
          </cell>
        </row>
        <row r="67">
          <cell r="M67">
            <v>26.562129624839294</v>
          </cell>
          <cell r="N67">
            <v>26.494426897348987</v>
          </cell>
          <cell r="O67">
            <v>27.014398841525569</v>
          </cell>
          <cell r="P67">
            <v>27.316957725673433</v>
          </cell>
          <cell r="Q67">
            <v>27.646738839541985</v>
          </cell>
          <cell r="R67">
            <v>27.958091056086985</v>
          </cell>
          <cell r="S67">
            <v>28.077627124940179</v>
          </cell>
        </row>
        <row r="69">
          <cell r="M69">
            <v>410128234.41980636</v>
          </cell>
        </row>
        <row r="71">
          <cell r="M71">
            <v>30045641.448516063</v>
          </cell>
          <cell r="N71">
            <v>35404899.978961855</v>
          </cell>
          <cell r="O71">
            <v>38712185.447204836</v>
          </cell>
          <cell r="P71">
            <v>33233406.555191897</v>
          </cell>
          <cell r="Q71">
            <v>39445051.522995055</v>
          </cell>
          <cell r="R71">
            <v>36049449.838441707</v>
          </cell>
          <cell r="S71">
            <v>33164214.568216238</v>
          </cell>
        </row>
        <row r="73">
          <cell r="M73">
            <v>714865</v>
          </cell>
          <cell r="N73">
            <v>614865</v>
          </cell>
          <cell r="O73">
            <v>514865</v>
          </cell>
          <cell r="P73">
            <v>414865</v>
          </cell>
          <cell r="Q73">
            <v>400000</v>
          </cell>
          <cell r="R73">
            <v>400000</v>
          </cell>
          <cell r="S73">
            <v>400000</v>
          </cell>
        </row>
        <row r="75">
          <cell r="M75">
            <v>1167611.44</v>
          </cell>
          <cell r="N75">
            <v>1167611.44</v>
          </cell>
          <cell r="O75">
            <v>1240286.2712308874</v>
          </cell>
          <cell r="P75">
            <v>1267272.6764097062</v>
          </cell>
          <cell r="Q75">
            <v>1167611.44</v>
          </cell>
          <cell r="R75">
            <v>1184441.246066629</v>
          </cell>
          <cell r="S75">
            <v>1328397.7475459306</v>
          </cell>
        </row>
        <row r="77">
          <cell r="M77">
            <v>27.032348146375419</v>
          </cell>
          <cell r="N77">
            <v>27.031742083379747</v>
          </cell>
          <cell r="O77">
            <v>27.707041969177062</v>
          </cell>
          <cell r="P77">
            <v>28.123281774877945</v>
          </cell>
          <cell r="Q77">
            <v>28.598237752100363</v>
          </cell>
          <cell r="R77">
            <v>29.070832075311206</v>
          </cell>
          <cell r="S77">
            <v>29.325548212085117</v>
          </cell>
        </row>
        <row r="79">
          <cell r="M79">
            <v>-34705.093785308716</v>
          </cell>
          <cell r="N79">
            <v>-27617.273229189635</v>
          </cell>
          <cell r="O79">
            <v>-21386.190486177842</v>
          </cell>
          <cell r="P79">
            <v>-16160.97285655881</v>
          </cell>
          <cell r="Q79">
            <v>-12839.621089196944</v>
          </cell>
          <cell r="R79">
            <v>-11916.039475392383</v>
          </cell>
          <cell r="S79">
            <v>-11253.565776295303</v>
          </cell>
        </row>
      </sheetData>
      <sheetData sheetId="16" refreshError="1"/>
      <sheetData sheetId="17" refreshError="1"/>
      <sheetData sheetId="18" refreshError="1"/>
      <sheetData sheetId="19" refreshError="1"/>
      <sheetData sheetId="20" refreshError="1"/>
    </sheetDataSet>
  </externalBook>
</externalLink>
</file>

<file path=xl/theme/theme1.xml><?xml version="1.0" encoding="utf-8"?>
<a:theme xmlns:a="http://schemas.openxmlformats.org/drawingml/2006/main" name="Basic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2FB6F0-8534-40AA-A3CD-35FBD8529DB3}">
  <sheetPr codeName="Sheet23">
    <tabColor rgb="FFFFBFBF"/>
  </sheetPr>
  <dimension ref="A1:D109"/>
  <sheetViews>
    <sheetView showGridLines="0" tabSelected="1" zoomScale="85" zoomScaleNormal="85" workbookViewId="0">
      <pane ySplit="3" topLeftCell="A4" activePane="bottomLeft" state="frozen"/>
      <selection pane="bottomLeft"/>
    </sheetView>
  </sheetViews>
  <sheetFormatPr defaultColWidth="8.85546875" defaultRowHeight="12.75" x14ac:dyDescent="0.2"/>
  <cols>
    <col min="1" max="1" width="2.5703125" style="15" customWidth="1"/>
    <col min="2" max="2" width="33" style="15" customWidth="1"/>
    <col min="3" max="3" width="31.28515625" style="15" customWidth="1"/>
    <col min="4" max="4" width="66.42578125" style="15" customWidth="1"/>
    <col min="5" max="8" width="8.85546875" style="15"/>
    <col min="9" max="9" width="8.85546875" style="15" customWidth="1"/>
    <col min="10" max="16384" width="8.85546875" style="15"/>
  </cols>
  <sheetData>
    <row r="1" spans="1:4" ht="18" x14ac:dyDescent="0.2">
      <c r="B1" s="63" t="s">
        <v>301</v>
      </c>
    </row>
    <row r="2" spans="1:4" x14ac:dyDescent="0.2">
      <c r="B2" s="54" t="s">
        <v>191</v>
      </c>
    </row>
    <row r="4" spans="1:4" x14ac:dyDescent="0.2">
      <c r="A4" s="17"/>
      <c r="B4" s="55" t="s">
        <v>176</v>
      </c>
    </row>
    <row r="5" spans="1:4" x14ac:dyDescent="0.2">
      <c r="A5" s="17"/>
      <c r="B5" s="56"/>
    </row>
    <row r="6" spans="1:4" ht="29.65" customHeight="1" x14ac:dyDescent="0.2">
      <c r="A6" s="17"/>
      <c r="B6" s="259" t="s">
        <v>206</v>
      </c>
      <c r="C6" s="259"/>
      <c r="D6" s="259"/>
    </row>
    <row r="7" spans="1:4" x14ac:dyDescent="0.2">
      <c r="A7" s="17"/>
      <c r="B7" s="57"/>
      <c r="C7" s="78"/>
      <c r="D7" s="78"/>
    </row>
    <row r="8" spans="1:4" ht="32.1" customHeight="1" x14ac:dyDescent="0.2">
      <c r="A8" s="17"/>
      <c r="B8" s="258" t="s">
        <v>271</v>
      </c>
      <c r="C8" s="258"/>
      <c r="D8" s="258"/>
    </row>
    <row r="9" spans="1:4" x14ac:dyDescent="0.2">
      <c r="A9" s="17"/>
      <c r="B9" s="57"/>
      <c r="C9" s="78"/>
      <c r="D9" s="78"/>
    </row>
    <row r="10" spans="1:4" ht="32.1" customHeight="1" x14ac:dyDescent="0.2">
      <c r="A10" s="17"/>
      <c r="B10" s="258" t="s">
        <v>188</v>
      </c>
      <c r="C10" s="258"/>
      <c r="D10" s="258"/>
    </row>
    <row r="11" spans="1:4" x14ac:dyDescent="0.2">
      <c r="A11" s="17"/>
      <c r="B11" s="57"/>
      <c r="C11" s="78"/>
      <c r="D11" s="78"/>
    </row>
    <row r="12" spans="1:4" ht="68.25" customHeight="1" x14ac:dyDescent="0.2">
      <c r="A12" s="17"/>
      <c r="B12" s="264" t="s">
        <v>302</v>
      </c>
      <c r="C12" s="264"/>
      <c r="D12" s="264"/>
    </row>
    <row r="13" spans="1:4" x14ac:dyDescent="0.2">
      <c r="A13" s="17"/>
      <c r="B13" s="57"/>
      <c r="C13" s="78"/>
      <c r="D13" s="78"/>
    </row>
    <row r="14" spans="1:4" x14ac:dyDescent="0.2">
      <c r="A14" s="17"/>
      <c r="B14" s="261" t="s">
        <v>189</v>
      </c>
      <c r="C14" s="261"/>
      <c r="D14" s="261"/>
    </row>
    <row r="15" spans="1:4" x14ac:dyDescent="0.2">
      <c r="A15" s="17"/>
      <c r="B15" s="79"/>
      <c r="C15" s="17"/>
      <c r="D15" s="17"/>
    </row>
    <row r="16" spans="1:4" x14ac:dyDescent="0.2">
      <c r="A16" s="17"/>
      <c r="B16" s="58" t="s">
        <v>190</v>
      </c>
      <c r="C16" s="17"/>
      <c r="D16" s="17"/>
    </row>
    <row r="17" spans="2:2" x14ac:dyDescent="0.2">
      <c r="B17" s="58"/>
    </row>
    <row r="18" spans="2:2" x14ac:dyDescent="0.2">
      <c r="B18" s="58"/>
    </row>
    <row r="19" spans="2:2" x14ac:dyDescent="0.2">
      <c r="B19" s="79"/>
    </row>
    <row r="20" spans="2:2" x14ac:dyDescent="0.2">
      <c r="B20" s="79"/>
    </row>
    <row r="21" spans="2:2" x14ac:dyDescent="0.2">
      <c r="B21" s="79"/>
    </row>
    <row r="22" spans="2:2" x14ac:dyDescent="0.2">
      <c r="B22" s="79"/>
    </row>
    <row r="23" spans="2:2" x14ac:dyDescent="0.2">
      <c r="B23" s="79"/>
    </row>
    <row r="24" spans="2:2" x14ac:dyDescent="0.2">
      <c r="B24" s="79"/>
    </row>
    <row r="25" spans="2:2" x14ac:dyDescent="0.2">
      <c r="B25" s="79"/>
    </row>
    <row r="26" spans="2:2" x14ac:dyDescent="0.2">
      <c r="B26" s="79"/>
    </row>
    <row r="27" spans="2:2" x14ac:dyDescent="0.2">
      <c r="B27" s="79"/>
    </row>
    <row r="28" spans="2:2" x14ac:dyDescent="0.2">
      <c r="B28" s="79"/>
    </row>
    <row r="29" spans="2:2" x14ac:dyDescent="0.2">
      <c r="B29" s="79"/>
    </row>
    <row r="30" spans="2:2" x14ac:dyDescent="0.2">
      <c r="B30" s="79"/>
    </row>
    <row r="31" spans="2:2" x14ac:dyDescent="0.2">
      <c r="B31" s="79"/>
    </row>
    <row r="32" spans="2:2" x14ac:dyDescent="0.2">
      <c r="B32" s="79"/>
    </row>
    <row r="33" spans="1:4" x14ac:dyDescent="0.2">
      <c r="A33" s="17"/>
      <c r="B33" s="79"/>
      <c r="C33" s="17"/>
      <c r="D33" s="17"/>
    </row>
    <row r="34" spans="1:4" x14ac:dyDescent="0.2">
      <c r="A34" s="17"/>
      <c r="B34" s="79"/>
      <c r="C34" s="17"/>
      <c r="D34" s="17"/>
    </row>
    <row r="35" spans="1:4" x14ac:dyDescent="0.2">
      <c r="A35" s="17"/>
      <c r="B35" s="79"/>
      <c r="C35" s="17"/>
      <c r="D35" s="17"/>
    </row>
    <row r="36" spans="1:4" x14ac:dyDescent="0.2">
      <c r="A36" s="17"/>
      <c r="B36" s="79"/>
      <c r="C36" s="17"/>
      <c r="D36" s="17"/>
    </row>
    <row r="37" spans="1:4" x14ac:dyDescent="0.2">
      <c r="A37" s="17"/>
      <c r="B37" s="79"/>
      <c r="C37" s="17"/>
      <c r="D37" s="17"/>
    </row>
    <row r="38" spans="1:4" x14ac:dyDescent="0.2">
      <c r="A38" s="17"/>
      <c r="B38" s="79"/>
      <c r="C38" s="17"/>
      <c r="D38" s="17"/>
    </row>
    <row r="39" spans="1:4" x14ac:dyDescent="0.2">
      <c r="A39" s="17"/>
      <c r="B39" s="79"/>
      <c r="C39" s="17"/>
      <c r="D39" s="17"/>
    </row>
    <row r="40" spans="1:4" x14ac:dyDescent="0.2">
      <c r="A40" s="17"/>
      <c r="B40" s="79"/>
      <c r="C40" s="17"/>
      <c r="D40" s="17"/>
    </row>
    <row r="41" spans="1:4" x14ac:dyDescent="0.2">
      <c r="A41" s="17"/>
      <c r="B41" s="79"/>
      <c r="C41" s="17"/>
      <c r="D41" s="17"/>
    </row>
    <row r="42" spans="1:4" x14ac:dyDescent="0.2">
      <c r="A42" s="17"/>
      <c r="B42" s="55" t="s">
        <v>192</v>
      </c>
    </row>
    <row r="43" spans="1:4" x14ac:dyDescent="0.2">
      <c r="A43" s="17"/>
      <c r="B43" s="56"/>
    </row>
    <row r="44" spans="1:4" x14ac:dyDescent="0.2">
      <c r="A44" s="17"/>
      <c r="B44" s="263" t="s">
        <v>205</v>
      </c>
      <c r="C44" s="263"/>
      <c r="D44" s="263"/>
    </row>
    <row r="45" spans="1:4" x14ac:dyDescent="0.2">
      <c r="A45" s="17"/>
      <c r="B45" s="79"/>
      <c r="C45" s="17"/>
      <c r="D45" s="17"/>
    </row>
    <row r="46" spans="1:4" x14ac:dyDescent="0.2">
      <c r="A46" s="17"/>
      <c r="B46" s="58" t="s">
        <v>177</v>
      </c>
      <c r="C46" s="17"/>
      <c r="D46" s="17"/>
    </row>
    <row r="47" spans="1:4" x14ac:dyDescent="0.2">
      <c r="A47" s="17"/>
      <c r="B47" s="58"/>
      <c r="C47" s="17"/>
      <c r="D47" s="17"/>
    </row>
    <row r="48" spans="1:4" x14ac:dyDescent="0.2">
      <c r="A48" s="17"/>
      <c r="B48" s="58"/>
      <c r="C48" s="17"/>
      <c r="D48" s="17"/>
    </row>
    <row r="49" spans="1:4" x14ac:dyDescent="0.2">
      <c r="A49" s="17"/>
      <c r="B49" s="79"/>
      <c r="C49" s="17"/>
      <c r="D49" s="17"/>
    </row>
    <row r="50" spans="1:4" x14ac:dyDescent="0.2">
      <c r="A50" s="17"/>
      <c r="B50" s="79"/>
      <c r="C50" s="17"/>
      <c r="D50" s="17"/>
    </row>
    <row r="51" spans="1:4" x14ac:dyDescent="0.2">
      <c r="B51" s="79"/>
    </row>
    <row r="52" spans="1:4" x14ac:dyDescent="0.2">
      <c r="B52" s="79"/>
    </row>
    <row r="53" spans="1:4" x14ac:dyDescent="0.2">
      <c r="B53" s="79"/>
    </row>
    <row r="54" spans="1:4" x14ac:dyDescent="0.2">
      <c r="B54" s="79"/>
    </row>
    <row r="55" spans="1:4" x14ac:dyDescent="0.2">
      <c r="B55" s="79"/>
    </row>
    <row r="56" spans="1:4" x14ac:dyDescent="0.2">
      <c r="B56" s="79"/>
    </row>
    <row r="57" spans="1:4" x14ac:dyDescent="0.2">
      <c r="B57" s="79"/>
    </row>
    <row r="58" spans="1:4" x14ac:dyDescent="0.2">
      <c r="B58" s="79"/>
    </row>
    <row r="59" spans="1:4" x14ac:dyDescent="0.2">
      <c r="B59" s="79"/>
    </row>
    <row r="60" spans="1:4" x14ac:dyDescent="0.2">
      <c r="B60" s="79"/>
    </row>
    <row r="61" spans="1:4" x14ac:dyDescent="0.2">
      <c r="B61" s="79"/>
    </row>
    <row r="62" spans="1:4" x14ac:dyDescent="0.2">
      <c r="B62" s="79"/>
    </row>
    <row r="63" spans="1:4" x14ac:dyDescent="0.2">
      <c r="B63" s="79"/>
    </row>
    <row r="64" spans="1:4" x14ac:dyDescent="0.2">
      <c r="B64" s="79"/>
    </row>
    <row r="65" spans="2:2" x14ac:dyDescent="0.2">
      <c r="B65" s="79"/>
    </row>
    <row r="66" spans="2:2" x14ac:dyDescent="0.2">
      <c r="B66" s="79"/>
    </row>
    <row r="67" spans="2:2" x14ac:dyDescent="0.2">
      <c r="B67" s="79"/>
    </row>
    <row r="68" spans="2:2" x14ac:dyDescent="0.2">
      <c r="B68" s="79"/>
    </row>
    <row r="69" spans="2:2" x14ac:dyDescent="0.2">
      <c r="B69" s="79"/>
    </row>
    <row r="70" spans="2:2" x14ac:dyDescent="0.2">
      <c r="B70" s="79"/>
    </row>
    <row r="71" spans="2:2" x14ac:dyDescent="0.2">
      <c r="B71" s="79"/>
    </row>
    <row r="72" spans="2:2" x14ac:dyDescent="0.2">
      <c r="B72" s="79"/>
    </row>
    <row r="73" spans="2:2" x14ac:dyDescent="0.2">
      <c r="B73" s="79"/>
    </row>
    <row r="74" spans="2:2" x14ac:dyDescent="0.2">
      <c r="B74" s="79"/>
    </row>
    <row r="75" spans="2:2" x14ac:dyDescent="0.2">
      <c r="B75" s="79"/>
    </row>
    <row r="76" spans="2:2" x14ac:dyDescent="0.2">
      <c r="B76" s="79"/>
    </row>
    <row r="77" spans="2:2" x14ac:dyDescent="0.2">
      <c r="B77" s="79"/>
    </row>
    <row r="78" spans="2:2" x14ac:dyDescent="0.2">
      <c r="B78" s="79"/>
    </row>
    <row r="79" spans="2:2" x14ac:dyDescent="0.2">
      <c r="B79" s="79"/>
    </row>
    <row r="80" spans="2:2" x14ac:dyDescent="0.2">
      <c r="B80" s="79"/>
    </row>
    <row r="81" spans="1:4" x14ac:dyDescent="0.2">
      <c r="B81" s="79"/>
    </row>
    <row r="82" spans="1:4" x14ac:dyDescent="0.2">
      <c r="B82" s="79"/>
    </row>
    <row r="83" spans="1:4" x14ac:dyDescent="0.2">
      <c r="B83" s="79"/>
    </row>
    <row r="84" spans="1:4" x14ac:dyDescent="0.2">
      <c r="B84" s="79"/>
    </row>
    <row r="85" spans="1:4" x14ac:dyDescent="0.2">
      <c r="B85" s="79"/>
    </row>
    <row r="86" spans="1:4" x14ac:dyDescent="0.2">
      <c r="A86" s="17"/>
      <c r="B86" s="55" t="s">
        <v>178</v>
      </c>
    </row>
    <row r="87" spans="1:4" x14ac:dyDescent="0.2">
      <c r="A87" s="17"/>
      <c r="B87" s="56"/>
    </row>
    <row r="88" spans="1:4" ht="47.1" customHeight="1" x14ac:dyDescent="0.2">
      <c r="A88" s="17"/>
      <c r="B88" s="258" t="s">
        <v>193</v>
      </c>
      <c r="C88" s="258"/>
      <c r="D88" s="258"/>
    </row>
    <row r="89" spans="1:4" x14ac:dyDescent="0.2">
      <c r="A89" s="17"/>
      <c r="B89" s="56"/>
    </row>
    <row r="90" spans="1:4" x14ac:dyDescent="0.2">
      <c r="A90" s="17"/>
      <c r="B90" s="59" t="s">
        <v>198</v>
      </c>
      <c r="C90" s="60"/>
      <c r="D90" s="60"/>
    </row>
    <row r="91" spans="1:4" ht="44.1" customHeight="1" x14ac:dyDescent="0.2">
      <c r="A91" s="17"/>
      <c r="B91" s="262" t="s">
        <v>199</v>
      </c>
      <c r="C91" s="262"/>
      <c r="D91" s="262"/>
    </row>
    <row r="92" spans="1:4" x14ac:dyDescent="0.2">
      <c r="A92" s="17"/>
      <c r="B92" s="56"/>
    </row>
    <row r="93" spans="1:4" x14ac:dyDescent="0.2">
      <c r="A93" s="17"/>
      <c r="B93" s="55" t="s">
        <v>179</v>
      </c>
    </row>
    <row r="94" spans="1:4" x14ac:dyDescent="0.2">
      <c r="A94" s="17"/>
      <c r="B94" s="55"/>
    </row>
    <row r="95" spans="1:4" x14ac:dyDescent="0.2">
      <c r="A95" s="17"/>
      <c r="B95" s="61" t="s">
        <v>180</v>
      </c>
      <c r="C95" s="5" t="s">
        <v>181</v>
      </c>
      <c r="D95" s="5"/>
    </row>
    <row r="96" spans="1:4" ht="29.65" customHeight="1" x14ac:dyDescent="0.2">
      <c r="A96" s="17"/>
      <c r="B96" s="77" t="s">
        <v>194</v>
      </c>
      <c r="C96" s="260" t="s">
        <v>207</v>
      </c>
      <c r="D96" s="260"/>
    </row>
    <row r="97" spans="1:4" x14ac:dyDescent="0.2">
      <c r="A97" s="17"/>
      <c r="B97" s="56"/>
    </row>
    <row r="98" spans="1:4" x14ac:dyDescent="0.2">
      <c r="A98" s="17"/>
      <c r="B98" s="55" t="s">
        <v>182</v>
      </c>
    </row>
    <row r="99" spans="1:4" x14ac:dyDescent="0.2">
      <c r="A99" s="17"/>
      <c r="B99" s="55"/>
    </row>
    <row r="100" spans="1:4" x14ac:dyDescent="0.2">
      <c r="A100" s="17"/>
      <c r="B100" s="61" t="s">
        <v>183</v>
      </c>
      <c r="C100" s="5" t="s">
        <v>184</v>
      </c>
      <c r="D100" s="5"/>
    </row>
    <row r="101" spans="1:4" ht="76.5" customHeight="1" x14ac:dyDescent="0.2">
      <c r="B101" s="62" t="s">
        <v>195</v>
      </c>
      <c r="C101" s="260" t="s">
        <v>202</v>
      </c>
      <c r="D101" s="260"/>
    </row>
    <row r="102" spans="1:4" ht="17.649999999999999" customHeight="1" x14ac:dyDescent="0.2">
      <c r="B102" s="62" t="s">
        <v>196</v>
      </c>
      <c r="C102" s="260" t="s">
        <v>203</v>
      </c>
      <c r="D102" s="260"/>
    </row>
    <row r="103" spans="1:4" ht="60.6" customHeight="1" x14ac:dyDescent="0.2">
      <c r="B103" s="62" t="s">
        <v>200</v>
      </c>
      <c r="C103" s="260" t="s">
        <v>204</v>
      </c>
      <c r="D103" s="260"/>
    </row>
    <row r="104" spans="1:4" ht="47.65" customHeight="1" x14ac:dyDescent="0.2">
      <c r="B104" s="62" t="s">
        <v>201</v>
      </c>
      <c r="C104" s="260" t="s">
        <v>262</v>
      </c>
      <c r="D104" s="260"/>
    </row>
    <row r="106" spans="1:4" x14ac:dyDescent="0.2">
      <c r="A106" s="17"/>
      <c r="B106" s="55" t="s">
        <v>185</v>
      </c>
    </row>
    <row r="107" spans="1:4" x14ac:dyDescent="0.2">
      <c r="A107" s="17"/>
      <c r="B107" s="55"/>
    </row>
    <row r="108" spans="1:4" x14ac:dyDescent="0.2">
      <c r="A108" s="17"/>
      <c r="B108" s="61" t="s">
        <v>186</v>
      </c>
      <c r="C108" s="5" t="s">
        <v>187</v>
      </c>
      <c r="D108" s="5"/>
    </row>
    <row r="109" spans="1:4" ht="29.1" customHeight="1" x14ac:dyDescent="0.2">
      <c r="A109" s="17"/>
      <c r="B109" s="30"/>
      <c r="C109" s="260" t="s">
        <v>197</v>
      </c>
      <c r="D109" s="260"/>
    </row>
  </sheetData>
  <sheetProtection algorithmName="SHA-512" hashValue="x30ZqnY2d8lZii97K6HTlb9u4CGNtjaeLS1ePSpjK3iHvt1W1POwH2g3vJYeIL375X2ibQDrAdMLQj2XkaDnvw==" saltValue="FooSIxwytlHClxofsjKGDA==" spinCount="100000" sheet="1" objects="1" scenarios="1"/>
  <mergeCells count="14">
    <mergeCell ref="B8:D8"/>
    <mergeCell ref="B6:D6"/>
    <mergeCell ref="B10:D10"/>
    <mergeCell ref="C109:D109"/>
    <mergeCell ref="B12:D12"/>
    <mergeCell ref="C101:D101"/>
    <mergeCell ref="C102:D102"/>
    <mergeCell ref="B14:D14"/>
    <mergeCell ref="B88:D88"/>
    <mergeCell ref="B91:D91"/>
    <mergeCell ref="B44:D44"/>
    <mergeCell ref="C96:D96"/>
    <mergeCell ref="C103:D103"/>
    <mergeCell ref="C104:D104"/>
  </mergeCells>
  <pageMargins left="0.70866141732283472" right="0.70866141732283472" top="0.74803149606299213" bottom="0.74803149606299213" header="0.31496062992125984" footer="0.31496062992125984"/>
  <pageSetup paperSize="9" scale="70" orientation="landscape" r:id="rId1"/>
  <rowBreaks count="2" manualBreakCount="2">
    <brk id="40" max="16383" man="1"/>
    <brk id="85"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dimension ref="A2:V77"/>
  <sheetViews>
    <sheetView showGridLines="0" zoomScale="85" zoomScaleNormal="85" zoomScaleSheetLayoutView="100" workbookViewId="0">
      <pane xSplit="6" ySplit="7" topLeftCell="G8" activePane="bottomRight" state="frozen"/>
      <selection activeCell="I14" sqref="I14"/>
      <selection pane="topRight" activeCell="I14" sqref="I14"/>
      <selection pane="bottomLeft" activeCell="I14" sqref="I14"/>
      <selection pane="bottomRight" activeCell="L29" sqref="L29"/>
    </sheetView>
  </sheetViews>
  <sheetFormatPr defaultColWidth="0" defaultRowHeight="15" x14ac:dyDescent="0.25"/>
  <cols>
    <col min="1" max="1" width="2.85546875" style="134" customWidth="1"/>
    <col min="2" max="2" width="56.140625" style="134" customWidth="1"/>
    <col min="3" max="5" width="15.85546875" style="134" customWidth="1"/>
    <col min="6" max="7" width="2.85546875" style="134" customWidth="1"/>
    <col min="8" max="14" width="13.5703125" style="134" customWidth="1"/>
    <col min="15" max="15" width="3" style="134" customWidth="1"/>
    <col min="16" max="22" width="0" style="134" hidden="1" customWidth="1"/>
    <col min="23" max="16384" width="8.85546875" style="134" hidden="1"/>
  </cols>
  <sheetData>
    <row r="2" spans="2:22" s="141" customFormat="1" ht="15" customHeight="1" x14ac:dyDescent="0.25">
      <c r="B2" s="137" t="str">
        <f ca="1">MID(CELL("filename",B2),FIND("]",CELL("filename",B2))+1,255)</f>
        <v>MARx</v>
      </c>
      <c r="C2" s="138" t="str">
        <f>IF(Goal_seek_output=0,"Model: Ok","Run goal seek on MARx sheet")</f>
        <v>Model: Ok</v>
      </c>
      <c r="D2" s="139"/>
      <c r="E2" s="139"/>
      <c r="F2" s="140"/>
      <c r="G2" s="140"/>
      <c r="H2" s="140"/>
      <c r="I2" s="140"/>
      <c r="J2" s="140"/>
      <c r="K2" s="140"/>
      <c r="L2" s="140"/>
      <c r="M2" s="140"/>
      <c r="N2" s="140"/>
      <c r="O2" s="134"/>
    </row>
    <row r="3" spans="2:22" s="144" customFormat="1" ht="13.15" customHeight="1" x14ac:dyDescent="0.25">
      <c r="B3" s="142" t="s">
        <v>172</v>
      </c>
      <c r="C3" s="143"/>
      <c r="D3" s="143"/>
      <c r="E3" s="143"/>
      <c r="F3" s="143"/>
      <c r="G3" s="143"/>
      <c r="H3" s="130">
        <v>43556</v>
      </c>
      <c r="I3" s="130">
        <v>43922</v>
      </c>
      <c r="J3" s="130">
        <v>44287</v>
      </c>
      <c r="K3" s="130">
        <v>44652</v>
      </c>
      <c r="L3" s="130">
        <v>45017</v>
      </c>
      <c r="M3" s="130">
        <v>45383</v>
      </c>
      <c r="N3" s="130">
        <v>45748</v>
      </c>
      <c r="O3" s="134"/>
    </row>
    <row r="4" spans="2:22" s="144" customFormat="1" ht="13.15" customHeight="1" x14ac:dyDescent="0.25">
      <c r="B4" s="142" t="s">
        <v>173</v>
      </c>
      <c r="C4" s="143"/>
      <c r="D4" s="143"/>
      <c r="E4" s="143"/>
      <c r="F4" s="143"/>
      <c r="G4" s="143"/>
      <c r="H4" s="130">
        <v>43921</v>
      </c>
      <c r="I4" s="130">
        <v>44286</v>
      </c>
      <c r="J4" s="130">
        <v>44651</v>
      </c>
      <c r="K4" s="130">
        <v>45016</v>
      </c>
      <c r="L4" s="130">
        <v>45382</v>
      </c>
      <c r="M4" s="130">
        <v>45747</v>
      </c>
      <c r="N4" s="130">
        <v>46112</v>
      </c>
      <c r="O4" s="134"/>
    </row>
    <row r="5" spans="2:22" s="144" customFormat="1" ht="13.15" customHeight="1" x14ac:dyDescent="0.25">
      <c r="B5" s="142" t="s">
        <v>174</v>
      </c>
      <c r="C5" s="143"/>
      <c r="D5" s="143"/>
      <c r="E5" s="143"/>
      <c r="F5" s="143"/>
      <c r="G5" s="143"/>
      <c r="H5" s="131" t="str">
        <f>"RY"&amp;RIGHT(YEAR(H4),2)</f>
        <v>RY20</v>
      </c>
      <c r="I5" s="131" t="str">
        <f t="shared" ref="I5:N5" si="0">"RY"&amp;RIGHT(YEAR(I4),2)</f>
        <v>RY21</v>
      </c>
      <c r="J5" s="131" t="str">
        <f t="shared" si="0"/>
        <v>RY22</v>
      </c>
      <c r="K5" s="131" t="str">
        <f t="shared" si="0"/>
        <v>RY23</v>
      </c>
      <c r="L5" s="131" t="str">
        <f t="shared" si="0"/>
        <v>RY24</v>
      </c>
      <c r="M5" s="131" t="str">
        <f t="shared" si="0"/>
        <v>RY25</v>
      </c>
      <c r="N5" s="131" t="str">
        <f t="shared" si="0"/>
        <v>RY26</v>
      </c>
      <c r="O5" s="134"/>
    </row>
    <row r="6" spans="2:22" s="144" customFormat="1" ht="13.15" customHeight="1" x14ac:dyDescent="0.25">
      <c r="B6" s="145" t="s">
        <v>120</v>
      </c>
      <c r="C6" s="147"/>
      <c r="D6" s="147"/>
      <c r="E6" s="147"/>
      <c r="F6" s="145"/>
      <c r="G6" s="148"/>
      <c r="H6" s="132" t="s">
        <v>121</v>
      </c>
      <c r="I6" s="133"/>
      <c r="J6" s="132" t="s">
        <v>122</v>
      </c>
      <c r="K6" s="133"/>
      <c r="L6" s="133"/>
      <c r="M6" s="133"/>
      <c r="N6" s="133"/>
      <c r="O6" s="134"/>
    </row>
    <row r="7" spans="2:22" s="144" customFormat="1" ht="12" customHeight="1" x14ac:dyDescent="0.25">
      <c r="O7" s="134"/>
    </row>
    <row r="8" spans="2:22" s="144" customFormat="1" ht="12" customHeight="1" x14ac:dyDescent="0.2">
      <c r="F8" s="151"/>
      <c r="G8" s="151"/>
      <c r="H8" s="151"/>
      <c r="I8" s="151"/>
      <c r="J8" s="151"/>
      <c r="K8" s="151"/>
      <c r="L8" s="151"/>
      <c r="M8" s="151"/>
      <c r="N8" s="151"/>
      <c r="O8" s="151"/>
    </row>
    <row r="9" spans="2:22" s="155" customFormat="1" ht="13.5" customHeight="1" x14ac:dyDescent="0.2">
      <c r="B9" s="152" t="s">
        <v>117</v>
      </c>
      <c r="C9" s="152" t="s">
        <v>123</v>
      </c>
      <c r="D9" s="153" t="s">
        <v>143</v>
      </c>
      <c r="E9" s="152" t="s">
        <v>208</v>
      </c>
      <c r="F9" s="154"/>
      <c r="G9" s="154"/>
      <c r="H9" s="141"/>
      <c r="I9" s="141"/>
      <c r="J9" s="154"/>
      <c r="K9" s="154"/>
      <c r="L9" s="154"/>
      <c r="M9" s="154"/>
      <c r="N9" s="154"/>
      <c r="O9" s="141"/>
    </row>
    <row r="10" spans="2:22" s="192" customFormat="1" ht="13.5" customHeight="1" x14ac:dyDescent="0.25">
      <c r="B10" s="191"/>
      <c r="C10" s="191"/>
      <c r="D10" s="191"/>
      <c r="E10" s="191"/>
      <c r="F10" s="191"/>
      <c r="G10" s="191"/>
      <c r="H10" s="150"/>
      <c r="J10" s="235"/>
      <c r="K10" s="235"/>
      <c r="L10" s="235"/>
      <c r="M10" s="235"/>
      <c r="N10" s="235"/>
      <c r="O10" s="157"/>
      <c r="P10" s="157"/>
      <c r="Q10" s="157"/>
      <c r="R10" s="157"/>
      <c r="S10" s="157"/>
      <c r="T10" s="157"/>
      <c r="U10" s="157"/>
      <c r="V10" s="157"/>
    </row>
    <row r="11" spans="2:22" s="192" customFormat="1" ht="13.5" customHeight="1" x14ac:dyDescent="0.25">
      <c r="B11" s="191"/>
      <c r="C11" s="191"/>
      <c r="D11" s="191"/>
      <c r="E11" s="191"/>
      <c r="F11" s="191"/>
      <c r="G11" s="191"/>
      <c r="H11" s="150"/>
      <c r="J11" s="235"/>
      <c r="K11" s="235"/>
      <c r="L11" s="235"/>
      <c r="M11" s="235"/>
      <c r="N11" s="235"/>
      <c r="O11" s="157"/>
      <c r="P11" s="157"/>
      <c r="Q11" s="157"/>
      <c r="R11" s="157"/>
      <c r="S11" s="157"/>
      <c r="T11" s="157"/>
      <c r="U11" s="157"/>
      <c r="V11" s="157"/>
    </row>
    <row r="12" spans="2:22" s="192" customFormat="1" ht="13.5" customHeight="1" x14ac:dyDescent="0.25">
      <c r="B12" s="191"/>
      <c r="C12" s="191"/>
      <c r="D12" s="191"/>
      <c r="E12" s="191"/>
      <c r="F12" s="191"/>
      <c r="G12" s="191"/>
      <c r="H12" s="150"/>
      <c r="J12" s="235"/>
      <c r="K12" s="235"/>
      <c r="L12" s="235"/>
      <c r="M12" s="235"/>
      <c r="N12" s="235"/>
      <c r="O12" s="157"/>
      <c r="P12" s="157"/>
      <c r="Q12" s="157"/>
      <c r="R12" s="157"/>
      <c r="S12" s="157"/>
      <c r="T12" s="157"/>
      <c r="U12" s="157"/>
      <c r="V12" s="157"/>
    </row>
    <row r="13" spans="2:22" s="192" customFormat="1" ht="13.5" customHeight="1" x14ac:dyDescent="0.25">
      <c r="B13" s="191"/>
      <c r="C13" s="191"/>
      <c r="D13" s="191"/>
      <c r="E13" s="191"/>
      <c r="F13" s="191"/>
      <c r="G13" s="191"/>
      <c r="H13" s="150"/>
      <c r="J13" s="235"/>
      <c r="K13" s="235"/>
      <c r="L13" s="235"/>
      <c r="M13" s="235"/>
      <c r="N13" s="235"/>
      <c r="O13" s="157"/>
      <c r="P13" s="157"/>
      <c r="Q13" s="157"/>
      <c r="R13" s="157"/>
      <c r="S13" s="157"/>
      <c r="T13" s="157"/>
      <c r="U13" s="157"/>
      <c r="V13" s="157"/>
    </row>
    <row r="14" spans="2:22" s="192" customFormat="1" ht="13.5" customHeight="1" x14ac:dyDescent="0.25">
      <c r="B14" s="191"/>
      <c r="C14" s="191"/>
      <c r="D14" s="191"/>
      <c r="E14" s="191"/>
      <c r="F14" s="191"/>
      <c r="G14" s="191"/>
      <c r="H14" s="150"/>
      <c r="J14" s="235"/>
      <c r="K14" s="235"/>
      <c r="L14" s="235"/>
      <c r="M14" s="235"/>
      <c r="N14" s="235"/>
      <c r="O14" s="157"/>
      <c r="P14" s="157"/>
      <c r="Q14" s="157"/>
      <c r="R14" s="157"/>
      <c r="S14" s="157"/>
      <c r="T14" s="157"/>
      <c r="U14" s="157"/>
      <c r="V14" s="157"/>
    </row>
    <row r="15" spans="2:22" s="141" customFormat="1" ht="13.5" customHeight="1" x14ac:dyDescent="0.2">
      <c r="B15" s="236" t="s">
        <v>81</v>
      </c>
      <c r="C15" s="231"/>
      <c r="D15" s="231"/>
      <c r="E15" s="231"/>
      <c r="F15" s="161"/>
      <c r="G15" s="161"/>
      <c r="J15" s="160"/>
      <c r="K15" s="160"/>
      <c r="L15" s="160"/>
      <c r="M15" s="160"/>
      <c r="N15" s="160"/>
    </row>
    <row r="16" spans="2:22" s="157" customFormat="1" ht="13.5" customHeight="1" x14ac:dyDescent="0.25">
      <c r="B16" s="190"/>
      <c r="E16" s="237"/>
    </row>
    <row r="17" spans="1:22" s="161" customFormat="1" ht="13.5" customHeight="1" x14ac:dyDescent="0.2">
      <c r="B17" s="156" t="s">
        <v>84</v>
      </c>
      <c r="C17" s="195" t="s">
        <v>124</v>
      </c>
      <c r="D17" s="195"/>
      <c r="E17" s="224"/>
      <c r="H17" s="172"/>
      <c r="I17" s="172"/>
      <c r="J17" s="164"/>
      <c r="K17" s="164">
        <f>J20*K41</f>
        <v>103662930.21297438</v>
      </c>
      <c r="L17" s="164">
        <f>K20*L41</f>
        <v>99659597.883396506</v>
      </c>
      <c r="M17" s="164">
        <f>L20*M41</f>
        <v>96595549.53783226</v>
      </c>
      <c r="N17" s="164">
        <f>M20*N41</f>
        <v>93722116.416248798</v>
      </c>
      <c r="O17" s="141"/>
      <c r="P17" s="141"/>
      <c r="Q17" s="141"/>
      <c r="R17" s="141"/>
      <c r="S17" s="141"/>
      <c r="T17" s="141"/>
      <c r="U17" s="141"/>
      <c r="V17" s="141"/>
    </row>
    <row r="18" spans="1:22" s="161" customFormat="1" ht="13.5" customHeight="1" x14ac:dyDescent="0.2">
      <c r="B18" s="156" t="s">
        <v>140</v>
      </c>
      <c r="C18" s="195" t="s">
        <v>171</v>
      </c>
      <c r="D18" s="195"/>
      <c r="H18" s="172"/>
      <c r="I18" s="172"/>
      <c r="J18" s="238"/>
      <c r="K18" s="186">
        <f>(1+General!K17)*K41</f>
        <v>1.0119802677942213</v>
      </c>
      <c r="L18" s="186">
        <f>(1+General!L17)*L41</f>
        <v>1.0202682730896022</v>
      </c>
      <c r="M18" s="186">
        <f>(1+General!M17)*M41</f>
        <v>1.0213188895093583</v>
      </c>
      <c r="N18" s="186">
        <f>(1+General!N17)*N41</f>
        <v>1.0205645109393444</v>
      </c>
      <c r="O18" s="141"/>
      <c r="P18" s="141"/>
      <c r="Q18" s="141"/>
      <c r="R18" s="141"/>
      <c r="S18" s="141"/>
      <c r="T18" s="141"/>
      <c r="U18" s="141"/>
      <c r="V18" s="141"/>
    </row>
    <row r="19" spans="1:22" s="161" customFormat="1" ht="13.5" customHeight="1" x14ac:dyDescent="0.2">
      <c r="B19" s="239" t="s">
        <v>263</v>
      </c>
      <c r="C19" s="195" t="s">
        <v>171</v>
      </c>
      <c r="D19" s="195"/>
      <c r="H19" s="172"/>
      <c r="I19" s="172"/>
      <c r="J19" s="238"/>
      <c r="K19" s="186">
        <f>1-General!$D$13</f>
        <v>0.95</v>
      </c>
      <c r="L19" s="186">
        <f>1-General!$D$13</f>
        <v>0.95</v>
      </c>
      <c r="M19" s="186">
        <f>1-General!$D$13</f>
        <v>0.95</v>
      </c>
      <c r="N19" s="186">
        <f>1-General!$D$13</f>
        <v>0.95</v>
      </c>
      <c r="O19" s="141"/>
      <c r="P19" s="141"/>
      <c r="Q19" s="141"/>
      <c r="R19" s="141"/>
      <c r="S19" s="141"/>
      <c r="T19" s="141"/>
      <c r="U19" s="141"/>
      <c r="V19" s="141"/>
    </row>
    <row r="20" spans="1:22" s="243" customFormat="1" ht="13.5" customHeight="1" x14ac:dyDescent="0.2">
      <c r="A20" s="199"/>
      <c r="B20" s="240" t="s">
        <v>83</v>
      </c>
      <c r="C20" s="198" t="s">
        <v>124</v>
      </c>
      <c r="D20" s="198"/>
      <c r="E20" s="199" t="s">
        <v>261</v>
      </c>
      <c r="F20" s="199"/>
      <c r="G20" s="199"/>
      <c r="H20" s="241"/>
      <c r="I20" s="241"/>
      <c r="J20" s="242">
        <v>103662930.21297438</v>
      </c>
      <c r="K20" s="168">
        <f>K17*K18*K19</f>
        <v>99659597.883396506</v>
      </c>
      <c r="L20" s="168">
        <f>L17*L18*L19</f>
        <v>96595549.53783226</v>
      </c>
      <c r="M20" s="168">
        <f>M17*M18*M19</f>
        <v>93722116.416248798</v>
      </c>
      <c r="N20" s="168">
        <f>N17*N18*N19</f>
        <v>90866992.609321788</v>
      </c>
      <c r="O20" s="151"/>
      <c r="P20" s="151"/>
      <c r="Q20" s="144"/>
      <c r="R20" s="144"/>
      <c r="S20" s="144"/>
      <c r="T20" s="144"/>
      <c r="U20" s="144"/>
      <c r="V20" s="144"/>
    </row>
    <row r="21" spans="1:22" s="244" customFormat="1" ht="13.5" customHeight="1" x14ac:dyDescent="0.2">
      <c r="A21" s="161"/>
      <c r="B21" s="156"/>
      <c r="C21" s="161"/>
      <c r="D21" s="161"/>
      <c r="E21" s="161"/>
      <c r="F21" s="161"/>
      <c r="G21" s="161"/>
      <c r="H21" s="172"/>
      <c r="I21" s="172"/>
      <c r="J21" s="172"/>
      <c r="K21" s="172"/>
      <c r="L21" s="172"/>
      <c r="M21" s="172"/>
      <c r="N21" s="172"/>
      <c r="O21" s="141"/>
      <c r="P21" s="141"/>
      <c r="Q21" s="155"/>
      <c r="R21" s="155"/>
      <c r="S21" s="155"/>
      <c r="T21" s="155"/>
      <c r="U21" s="155"/>
      <c r="V21" s="155"/>
    </row>
    <row r="22" spans="1:22" s="155" customFormat="1" ht="13.5" customHeight="1" x14ac:dyDescent="0.2">
      <c r="A22" s="141"/>
      <c r="B22" s="236" t="s">
        <v>82</v>
      </c>
      <c r="C22" s="231"/>
      <c r="D22" s="231"/>
      <c r="E22" s="231"/>
      <c r="F22" s="161"/>
      <c r="G22" s="161"/>
      <c r="H22" s="170"/>
      <c r="I22" s="170"/>
      <c r="J22" s="172"/>
      <c r="K22" s="172"/>
      <c r="L22" s="172"/>
      <c r="M22" s="172"/>
      <c r="N22" s="172"/>
      <c r="O22" s="141"/>
    </row>
    <row r="23" spans="1:22" s="244" customFormat="1" ht="13.5" customHeight="1" x14ac:dyDescent="0.2">
      <c r="A23" s="161"/>
      <c r="B23" s="156"/>
      <c r="C23" s="161"/>
      <c r="D23" s="161"/>
      <c r="E23" s="161"/>
      <c r="F23" s="161"/>
      <c r="G23" s="161"/>
      <c r="H23" s="172"/>
      <c r="I23" s="172"/>
      <c r="J23" s="172"/>
      <c r="K23" s="172"/>
      <c r="L23" s="172"/>
      <c r="M23" s="172"/>
      <c r="N23" s="172"/>
      <c r="O23" s="141"/>
      <c r="P23" s="155"/>
      <c r="Q23" s="155"/>
      <c r="R23" s="155"/>
      <c r="S23" s="155"/>
      <c r="T23" s="155"/>
      <c r="U23" s="155"/>
      <c r="V23" s="155"/>
    </row>
    <row r="24" spans="1:22" s="244" customFormat="1" ht="13.5" customHeight="1" x14ac:dyDescent="0.2">
      <c r="A24" s="161"/>
      <c r="B24" s="156" t="s">
        <v>83</v>
      </c>
      <c r="C24" s="195" t="s">
        <v>124</v>
      </c>
      <c r="D24" s="195"/>
      <c r="E24" s="224"/>
      <c r="F24" s="161"/>
      <c r="G24" s="161"/>
      <c r="H24" s="172"/>
      <c r="I24" s="172"/>
      <c r="J24" s="164">
        <f>J20</f>
        <v>103662930.21297438</v>
      </c>
      <c r="K24" s="164">
        <f>K20</f>
        <v>99659597.883396506</v>
      </c>
      <c r="L24" s="164">
        <f>L20</f>
        <v>96595549.53783226</v>
      </c>
      <c r="M24" s="164">
        <f>M20</f>
        <v>93722116.416248798</v>
      </c>
      <c r="N24" s="164">
        <f>N20</f>
        <v>90866992.609321788</v>
      </c>
      <c r="O24" s="141"/>
      <c r="P24" s="141"/>
      <c r="Q24" s="155"/>
      <c r="R24" s="155"/>
      <c r="S24" s="155"/>
      <c r="T24" s="155"/>
      <c r="U24" s="155"/>
      <c r="V24" s="155"/>
    </row>
    <row r="25" spans="1:22" s="246" customFormat="1" ht="13.5" customHeight="1" x14ac:dyDescent="0.2">
      <c r="A25" s="154"/>
      <c r="B25" s="156" t="s">
        <v>136</v>
      </c>
      <c r="C25" s="195" t="s">
        <v>124</v>
      </c>
      <c r="D25" s="195"/>
      <c r="E25" s="224"/>
      <c r="F25" s="161"/>
      <c r="G25" s="161"/>
      <c r="H25" s="245"/>
      <c r="I25" s="245"/>
      <c r="J25" s="164">
        <f>TAXx!J17</f>
        <v>5303971.9379580002</v>
      </c>
      <c r="K25" s="164">
        <f>TAXx!K17</f>
        <v>5681555.8737725345</v>
      </c>
      <c r="L25" s="164">
        <f>TAXx!L17</f>
        <v>6247956.1341439094</v>
      </c>
      <c r="M25" s="164">
        <f>TAXx!M17*M41</f>
        <v>6800985.9366589841</v>
      </c>
      <c r="N25" s="164">
        <f>TAXx!N17*N41</f>
        <v>7219466.8265753035</v>
      </c>
      <c r="O25" s="141"/>
      <c r="P25" s="141"/>
      <c r="Q25" s="155"/>
      <c r="R25" s="155"/>
      <c r="S25" s="155"/>
      <c r="T25" s="155"/>
      <c r="U25" s="155"/>
      <c r="V25" s="155"/>
    </row>
    <row r="26" spans="1:22" s="249" customFormat="1" ht="13.5" customHeight="1" x14ac:dyDescent="0.2">
      <c r="A26" s="247"/>
      <c r="B26" s="240" t="s">
        <v>265</v>
      </c>
      <c r="C26" s="198" t="s">
        <v>124</v>
      </c>
      <c r="D26" s="198"/>
      <c r="E26" s="199" t="s">
        <v>260</v>
      </c>
      <c r="F26" s="199"/>
      <c r="G26" s="199"/>
      <c r="H26" s="248"/>
      <c r="I26" s="248"/>
      <c r="J26" s="168">
        <f>(J24-J25)*J34</f>
        <v>100157414.27062735</v>
      </c>
      <c r="K26" s="168">
        <f>(K24-K25)*K34</f>
        <v>95696394.624089584</v>
      </c>
      <c r="L26" s="168">
        <f>(L24-L25)*L34</f>
        <v>91999564.651610345</v>
      </c>
      <c r="M26" s="168">
        <f>(M24-M25)*M34</f>
        <v>88510450.16127263</v>
      </c>
      <c r="N26" s="168">
        <f>(N24-N25)*N34</f>
        <v>85176988.852509543</v>
      </c>
      <c r="O26" s="151"/>
      <c r="P26" s="151"/>
      <c r="Q26" s="144"/>
      <c r="R26" s="144"/>
      <c r="S26" s="144"/>
      <c r="T26" s="144"/>
      <c r="U26" s="144"/>
      <c r="V26" s="144"/>
    </row>
    <row r="27" spans="1:22" s="246" customFormat="1" ht="13.5" customHeight="1" x14ac:dyDescent="0.2">
      <c r="A27" s="154"/>
      <c r="B27" s="156"/>
      <c r="C27" s="161"/>
      <c r="D27" s="161"/>
      <c r="E27" s="161"/>
      <c r="F27" s="161"/>
      <c r="G27" s="161"/>
      <c r="H27" s="245"/>
      <c r="I27" s="245"/>
      <c r="J27" s="172"/>
      <c r="K27" s="172"/>
      <c r="L27" s="172"/>
      <c r="M27" s="172"/>
      <c r="N27" s="172"/>
      <c r="O27" s="141"/>
      <c r="P27" s="155"/>
      <c r="Q27" s="155"/>
      <c r="R27" s="155"/>
      <c r="S27" s="155"/>
      <c r="T27" s="155"/>
      <c r="U27" s="155"/>
      <c r="V27" s="155"/>
    </row>
    <row r="28" spans="1:22" s="155" customFormat="1" ht="13.5" customHeight="1" x14ac:dyDescent="0.2">
      <c r="A28" s="141"/>
      <c r="B28" s="236" t="s">
        <v>3</v>
      </c>
      <c r="C28" s="231"/>
      <c r="D28" s="231"/>
      <c r="E28" s="231"/>
      <c r="F28" s="161"/>
      <c r="G28" s="161"/>
      <c r="H28" s="170"/>
      <c r="I28" s="170"/>
      <c r="J28" s="172"/>
      <c r="K28" s="172"/>
      <c r="L28" s="172"/>
      <c r="M28" s="172"/>
      <c r="N28" s="172"/>
      <c r="O28" s="141"/>
    </row>
    <row r="29" spans="1:22" s="246" customFormat="1" ht="13.5" customHeight="1" x14ac:dyDescent="0.2">
      <c r="A29" s="154"/>
      <c r="B29" s="156"/>
      <c r="C29" s="161"/>
      <c r="D29" s="161"/>
      <c r="E29" s="161"/>
      <c r="F29" s="161"/>
      <c r="G29" s="161"/>
      <c r="H29" s="245"/>
      <c r="I29" s="245"/>
      <c r="J29" s="172"/>
      <c r="K29" s="172"/>
      <c r="L29" s="172"/>
      <c r="M29" s="172"/>
      <c r="N29" s="172"/>
      <c r="O29" s="141"/>
      <c r="P29" s="155"/>
      <c r="Q29" s="155"/>
      <c r="R29" s="155"/>
      <c r="S29" s="155"/>
      <c r="T29" s="155"/>
      <c r="U29" s="155"/>
      <c r="V29" s="155"/>
    </row>
    <row r="30" spans="1:22" s="246" customFormat="1" ht="13.5" customHeight="1" x14ac:dyDescent="0.2">
      <c r="A30" s="154"/>
      <c r="B30" s="159" t="s">
        <v>3</v>
      </c>
      <c r="C30" s="195" t="s">
        <v>124</v>
      </c>
      <c r="D30" s="250">
        <f>General!$D$19</f>
        <v>0</v>
      </c>
      <c r="E30" s="160" t="s">
        <v>225</v>
      </c>
      <c r="F30" s="160"/>
      <c r="G30" s="160"/>
      <c r="H30" s="245"/>
      <c r="I30" s="245"/>
      <c r="J30" s="172"/>
      <c r="K30" s="172"/>
      <c r="L30" s="172"/>
      <c r="M30" s="172"/>
      <c r="N30" s="172"/>
      <c r="O30" s="141"/>
      <c r="P30" s="155"/>
      <c r="Q30" s="155"/>
      <c r="R30" s="155"/>
      <c r="S30" s="155"/>
      <c r="T30" s="155"/>
      <c r="U30" s="155"/>
      <c r="V30" s="155"/>
    </row>
    <row r="31" spans="1:22" s="246" customFormat="1" ht="13.5" customHeight="1" x14ac:dyDescent="0.2">
      <c r="A31" s="154"/>
      <c r="B31" s="251"/>
      <c r="C31" s="161"/>
      <c r="D31" s="161"/>
      <c r="E31" s="161"/>
      <c r="F31" s="161"/>
      <c r="G31" s="161"/>
      <c r="H31" s="245"/>
      <c r="I31" s="245"/>
      <c r="J31" s="172"/>
      <c r="K31" s="172"/>
      <c r="L31" s="172"/>
      <c r="M31" s="172"/>
      <c r="N31" s="172"/>
      <c r="O31" s="141"/>
      <c r="P31" s="155"/>
      <c r="Q31" s="155"/>
      <c r="R31" s="155"/>
      <c r="S31" s="155"/>
      <c r="T31" s="155"/>
      <c r="U31" s="155"/>
      <c r="V31" s="155"/>
    </row>
    <row r="32" spans="1:22" s="155" customFormat="1" ht="13.5" customHeight="1" x14ac:dyDescent="0.2">
      <c r="A32" s="141"/>
      <c r="B32" s="236" t="s">
        <v>105</v>
      </c>
      <c r="C32" s="231"/>
      <c r="D32" s="231"/>
      <c r="E32" s="231"/>
      <c r="F32" s="161"/>
      <c r="G32" s="161"/>
      <c r="H32" s="170"/>
      <c r="I32" s="170"/>
      <c r="J32" s="172"/>
      <c r="K32" s="172"/>
      <c r="L32" s="172"/>
      <c r="M32" s="172"/>
      <c r="N32" s="172"/>
      <c r="O32" s="141"/>
    </row>
    <row r="33" spans="1:22" s="246" customFormat="1" ht="13.5" customHeight="1" x14ac:dyDescent="0.2">
      <c r="A33" s="154"/>
      <c r="B33" s="156"/>
      <c r="C33" s="161"/>
      <c r="D33" s="161"/>
      <c r="E33" s="161"/>
      <c r="F33" s="161"/>
      <c r="G33" s="161"/>
      <c r="H33" s="245"/>
      <c r="I33" s="245"/>
      <c r="J33" s="172"/>
      <c r="K33" s="172"/>
      <c r="L33" s="172"/>
      <c r="M33" s="172"/>
      <c r="N33" s="172"/>
      <c r="O33" s="141"/>
      <c r="P33" s="155"/>
      <c r="Q33" s="155"/>
      <c r="R33" s="155"/>
      <c r="S33" s="155"/>
      <c r="T33" s="155"/>
      <c r="U33" s="155"/>
      <c r="V33" s="155"/>
    </row>
    <row r="34" spans="1:22" s="246" customFormat="1" ht="17.649999999999999" customHeight="1" x14ac:dyDescent="0.2">
      <c r="A34" s="154"/>
      <c r="B34" s="156" t="s">
        <v>141</v>
      </c>
      <c r="C34" s="195" t="s">
        <v>171</v>
      </c>
      <c r="D34" s="161"/>
      <c r="E34" s="161"/>
      <c r="F34" s="161"/>
      <c r="G34" s="161"/>
      <c r="H34" s="245"/>
      <c r="I34" s="245"/>
      <c r="J34" s="252">
        <f>General!J25</f>
        <v>1.0182846181695255</v>
      </c>
      <c r="K34" s="252">
        <f>General!K25</f>
        <v>1.0182846181695255</v>
      </c>
      <c r="L34" s="252">
        <f>General!L25</f>
        <v>1.0182846181695255</v>
      </c>
      <c r="M34" s="252">
        <f>General!M25</f>
        <v>1.0182846181695255</v>
      </c>
      <c r="N34" s="252">
        <f>General!N25</f>
        <v>1.0182846181695255</v>
      </c>
      <c r="O34" s="141"/>
      <c r="P34" s="155"/>
      <c r="Q34" s="155"/>
      <c r="R34" s="155"/>
      <c r="S34" s="155"/>
      <c r="T34" s="155"/>
      <c r="U34" s="155"/>
      <c r="V34" s="155"/>
    </row>
    <row r="35" spans="1:22" s="246" customFormat="1" ht="13.5" customHeight="1" x14ac:dyDescent="0.2">
      <c r="A35" s="154"/>
      <c r="B35" s="156"/>
      <c r="C35" s="161"/>
      <c r="D35" s="161"/>
      <c r="E35" s="161"/>
      <c r="F35" s="161"/>
      <c r="G35" s="161"/>
      <c r="H35" s="245"/>
      <c r="I35" s="245"/>
      <c r="J35" s="172"/>
      <c r="K35" s="172"/>
      <c r="L35" s="172"/>
      <c r="M35" s="172"/>
      <c r="N35" s="172"/>
      <c r="O35" s="141"/>
      <c r="P35" s="155"/>
      <c r="Q35" s="155"/>
      <c r="R35" s="155"/>
      <c r="S35" s="155"/>
      <c r="T35" s="155"/>
      <c r="U35" s="155"/>
      <c r="V35" s="155"/>
    </row>
    <row r="36" spans="1:22" s="155" customFormat="1" ht="13.5" customHeight="1" x14ac:dyDescent="0.2">
      <c r="A36" s="141"/>
      <c r="B36" s="236" t="s">
        <v>95</v>
      </c>
      <c r="C36" s="231"/>
      <c r="D36" s="231"/>
      <c r="E36" s="231"/>
      <c r="F36" s="161"/>
      <c r="G36" s="161"/>
      <c r="H36" s="170"/>
      <c r="I36" s="170"/>
      <c r="J36" s="172"/>
      <c r="K36" s="172"/>
      <c r="L36" s="172"/>
      <c r="M36" s="172"/>
      <c r="N36" s="172"/>
      <c r="O36" s="141"/>
    </row>
    <row r="37" spans="1:22" s="246" customFormat="1" ht="13.5" customHeight="1" x14ac:dyDescent="0.2">
      <c r="A37" s="154"/>
      <c r="B37" s="156"/>
      <c r="C37" s="161"/>
      <c r="D37" s="161"/>
      <c r="E37" s="161"/>
      <c r="F37" s="161"/>
      <c r="G37" s="161"/>
      <c r="H37" s="245"/>
      <c r="I37" s="245"/>
      <c r="J37" s="172"/>
      <c r="K37" s="172"/>
      <c r="L37" s="172"/>
      <c r="M37" s="172"/>
      <c r="N37" s="172"/>
      <c r="O37" s="141"/>
      <c r="P37" s="155"/>
      <c r="Q37" s="155"/>
      <c r="R37" s="155"/>
      <c r="S37" s="155"/>
      <c r="T37" s="155"/>
      <c r="U37" s="155"/>
      <c r="V37" s="155"/>
    </row>
    <row r="38" spans="1:22" s="244" customFormat="1" ht="13.5" customHeight="1" x14ac:dyDescent="0.2">
      <c r="A38" s="161"/>
      <c r="B38" s="240" t="s">
        <v>94</v>
      </c>
      <c r="C38" s="161"/>
      <c r="D38" s="161"/>
      <c r="E38" s="161"/>
      <c r="F38" s="161"/>
      <c r="G38" s="161"/>
      <c r="H38" s="172"/>
      <c r="I38" s="172"/>
      <c r="J38" s="172"/>
      <c r="K38" s="172"/>
      <c r="L38" s="172"/>
      <c r="M38" s="172"/>
      <c r="N38" s="172"/>
      <c r="O38" s="141"/>
      <c r="P38" s="155"/>
      <c r="Q38" s="155"/>
      <c r="R38" s="155"/>
      <c r="S38" s="155"/>
      <c r="T38" s="155"/>
      <c r="U38" s="155"/>
      <c r="V38" s="155"/>
    </row>
    <row r="39" spans="1:22" s="244" customFormat="1" ht="13.5" customHeight="1" x14ac:dyDescent="0.2">
      <c r="A39" s="161"/>
      <c r="B39" s="240"/>
      <c r="C39" s="161"/>
      <c r="D39" s="161"/>
      <c r="E39" s="161"/>
      <c r="F39" s="161"/>
      <c r="G39" s="161"/>
      <c r="H39" s="172"/>
      <c r="I39" s="172"/>
      <c r="J39" s="172"/>
      <c r="K39" s="172"/>
      <c r="L39" s="172"/>
      <c r="M39" s="172"/>
      <c r="N39" s="172"/>
      <c r="O39" s="141"/>
      <c r="P39" s="155"/>
      <c r="Q39" s="155"/>
      <c r="R39" s="155"/>
      <c r="S39" s="155"/>
      <c r="T39" s="155"/>
      <c r="U39" s="155"/>
      <c r="V39" s="155"/>
    </row>
    <row r="40" spans="1:22" s="244" customFormat="1" ht="13.5" customHeight="1" x14ac:dyDescent="0.2">
      <c r="A40" s="161"/>
      <c r="B40" s="156" t="s">
        <v>267</v>
      </c>
      <c r="C40" s="195" t="s">
        <v>171</v>
      </c>
      <c r="D40" s="161"/>
      <c r="E40" s="161"/>
      <c r="F40" s="161"/>
      <c r="G40" s="161"/>
      <c r="H40" s="172"/>
      <c r="I40" s="172"/>
      <c r="J40" s="253">
        <f>IF(MAX($I40:I40)&gt;=General!$D11,0,I40+1)</f>
        <v>1</v>
      </c>
      <c r="K40" s="253">
        <f>IF(MAX($I40:J40)&gt;=General!$D11,0,J40+1)</f>
        <v>2</v>
      </c>
      <c r="L40" s="253">
        <f>IF(MAX($I40:K40)&gt;=General!$D11,0,K40+1)</f>
        <v>3</v>
      </c>
      <c r="M40" s="253">
        <f>IF(MAX($I40:L40)&gt;=General!$D11,0,L40+1)</f>
        <v>4</v>
      </c>
      <c r="N40" s="253">
        <f>IF(MAX($I40:M40)&gt;=General!$D11,0,M40+1)</f>
        <v>5</v>
      </c>
      <c r="O40" s="141"/>
      <c r="P40" s="155"/>
      <c r="Q40" s="155"/>
      <c r="R40" s="155"/>
      <c r="S40" s="155"/>
      <c r="T40" s="155"/>
      <c r="U40" s="155"/>
      <c r="V40" s="155"/>
    </row>
    <row r="41" spans="1:22" s="244" customFormat="1" ht="13.5" customHeight="1" x14ac:dyDescent="0.2">
      <c r="A41" s="161"/>
      <c r="B41" s="156" t="s">
        <v>175</v>
      </c>
      <c r="C41" s="195" t="s">
        <v>171</v>
      </c>
      <c r="D41" s="161"/>
      <c r="E41" s="161"/>
      <c r="F41" s="161"/>
      <c r="G41" s="161"/>
      <c r="H41" s="172"/>
      <c r="I41" s="172"/>
      <c r="J41" s="253">
        <f>(J40&gt;0)*1</f>
        <v>1</v>
      </c>
      <c r="K41" s="253">
        <f>(K40&gt;0)*1</f>
        <v>1</v>
      </c>
      <c r="L41" s="253">
        <f>(L40&gt;0)*1</f>
        <v>1</v>
      </c>
      <c r="M41" s="253">
        <f>(M40&gt;0)*1</f>
        <v>1</v>
      </c>
      <c r="N41" s="253">
        <f>(N40&gt;0)*1</f>
        <v>1</v>
      </c>
      <c r="O41" s="141"/>
      <c r="P41" s="155"/>
      <c r="Q41" s="155"/>
      <c r="R41" s="155"/>
      <c r="S41" s="155"/>
      <c r="T41" s="155"/>
      <c r="U41" s="155"/>
      <c r="V41" s="155"/>
    </row>
    <row r="42" spans="1:22" s="244" customFormat="1" ht="13.5" customHeight="1" x14ac:dyDescent="0.2">
      <c r="A42" s="161"/>
      <c r="B42" s="240"/>
      <c r="C42" s="161"/>
      <c r="D42" s="161"/>
      <c r="E42" s="161"/>
      <c r="F42" s="161"/>
      <c r="G42" s="161"/>
      <c r="H42" s="172"/>
      <c r="I42" s="172"/>
      <c r="J42" s="172"/>
      <c r="K42" s="172"/>
      <c r="L42" s="172"/>
      <c r="M42" s="172"/>
      <c r="N42" s="172"/>
      <c r="O42" s="141"/>
      <c r="P42" s="155"/>
      <c r="Q42" s="155"/>
      <c r="R42" s="155"/>
      <c r="S42" s="155"/>
      <c r="T42" s="155"/>
      <c r="U42" s="155"/>
      <c r="V42" s="155"/>
    </row>
    <row r="43" spans="1:22" s="244" customFormat="1" ht="13.5" customHeight="1" x14ac:dyDescent="0.2">
      <c r="A43" s="161"/>
      <c r="B43" s="156" t="s">
        <v>265</v>
      </c>
      <c r="C43" s="195" t="s">
        <v>124</v>
      </c>
      <c r="D43" s="161"/>
      <c r="E43" s="161"/>
      <c r="F43" s="161"/>
      <c r="G43" s="161"/>
      <c r="H43" s="172"/>
      <c r="I43" s="172"/>
      <c r="J43" s="164">
        <f>J26*J41</f>
        <v>100157414.27062735</v>
      </c>
      <c r="K43" s="164">
        <f>K26*K41</f>
        <v>95696394.624089584</v>
      </c>
      <c r="L43" s="164">
        <f>L26*L41</f>
        <v>91999564.651610345</v>
      </c>
      <c r="M43" s="164">
        <f>M26*M41</f>
        <v>88510450.16127263</v>
      </c>
      <c r="N43" s="164">
        <f>N26*N41</f>
        <v>85176988.852509543</v>
      </c>
      <c r="O43" s="141"/>
      <c r="P43" s="141"/>
      <c r="Q43" s="141"/>
      <c r="R43" s="141"/>
      <c r="S43" s="155"/>
      <c r="T43" s="155"/>
      <c r="U43" s="155"/>
      <c r="V43" s="155"/>
    </row>
    <row r="44" spans="1:22" s="244" customFormat="1" ht="13.5" customHeight="1" x14ac:dyDescent="0.2">
      <c r="A44" s="161"/>
      <c r="B44" s="156" t="s">
        <v>99</v>
      </c>
      <c r="C44" s="195" t="s">
        <v>171</v>
      </c>
      <c r="D44" s="161"/>
      <c r="E44" s="161"/>
      <c r="F44" s="161"/>
      <c r="G44" s="161"/>
      <c r="H44" s="172"/>
      <c r="I44" s="172"/>
      <c r="J44" s="253">
        <f>(I44+1)*J41</f>
        <v>1</v>
      </c>
      <c r="K44" s="253">
        <f>(J44+1)*K41</f>
        <v>2</v>
      </c>
      <c r="L44" s="253">
        <f>(K44+1)*L41</f>
        <v>3</v>
      </c>
      <c r="M44" s="253">
        <f>(L44+1)*M41</f>
        <v>4</v>
      </c>
      <c r="N44" s="253">
        <f>(M44+1)*N41</f>
        <v>5</v>
      </c>
      <c r="O44" s="141"/>
      <c r="P44" s="141"/>
      <c r="Q44" s="141"/>
      <c r="R44" s="141"/>
      <c r="S44" s="155"/>
      <c r="T44" s="155"/>
      <c r="U44" s="155"/>
      <c r="V44" s="155"/>
    </row>
    <row r="45" spans="1:22" s="244" customFormat="1" ht="13.5" customHeight="1" x14ac:dyDescent="0.2">
      <c r="A45" s="161"/>
      <c r="B45" s="156" t="s">
        <v>101</v>
      </c>
      <c r="C45" s="195" t="s">
        <v>124</v>
      </c>
      <c r="D45" s="161"/>
      <c r="E45" s="161"/>
      <c r="F45" s="161"/>
      <c r="G45" s="161"/>
      <c r="H45" s="172"/>
      <c r="I45" s="172"/>
      <c r="J45" s="164">
        <f>J43/(1+General!J15)^J44</f>
        <v>95780256.546454385</v>
      </c>
      <c r="K45" s="164">
        <f>K43/(1+General!K15)^K44</f>
        <v>87514770.845086411</v>
      </c>
      <c r="L45" s="164">
        <f>L43/(1+General!L15)^L44</f>
        <v>80457113.597652465</v>
      </c>
      <c r="M45" s="164">
        <f>M43/(1+General!M15)^M44</f>
        <v>74022903.751529858</v>
      </c>
      <c r="N45" s="164">
        <f>N43/(1+General!N15)^N44</f>
        <v>68121898.500800282</v>
      </c>
      <c r="O45" s="141"/>
      <c r="P45" s="141"/>
      <c r="Q45" s="141"/>
      <c r="R45" s="141"/>
      <c r="S45" s="155"/>
      <c r="T45" s="155"/>
      <c r="U45" s="155"/>
      <c r="V45" s="155"/>
    </row>
    <row r="46" spans="1:22" s="244" customFormat="1" ht="13.5" customHeight="1" x14ac:dyDescent="0.2">
      <c r="A46" s="161"/>
      <c r="B46" s="156" t="str">
        <f>"NPV of MAR after tax (A) ["&amp;General!$D$11&amp;" year regulatory period]"</f>
        <v>NPV of MAR after tax (A) [5 year regulatory period]</v>
      </c>
      <c r="C46" s="195" t="s">
        <v>124</v>
      </c>
      <c r="D46" s="161"/>
      <c r="E46" s="161"/>
      <c r="F46" s="161"/>
      <c r="G46" s="161"/>
      <c r="H46" s="172"/>
      <c r="I46" s="172"/>
      <c r="J46" s="164">
        <f>SUM(J45:N45)</f>
        <v>405896943.24152339</v>
      </c>
      <c r="K46" s="172"/>
      <c r="L46" s="172"/>
      <c r="M46" s="172"/>
      <c r="N46" s="172"/>
      <c r="O46" s="141"/>
      <c r="P46" s="141"/>
      <c r="Q46" s="141"/>
      <c r="R46" s="141"/>
      <c r="S46" s="155"/>
      <c r="T46" s="155"/>
      <c r="U46" s="155"/>
      <c r="V46" s="155"/>
    </row>
    <row r="47" spans="1:22" s="244" customFormat="1" ht="13.5" customHeight="1" x14ac:dyDescent="0.2">
      <c r="A47" s="161"/>
      <c r="B47" s="159"/>
      <c r="C47" s="161"/>
      <c r="D47" s="161"/>
      <c r="E47" s="161"/>
      <c r="F47" s="161"/>
      <c r="G47" s="161"/>
      <c r="H47" s="172"/>
      <c r="I47" s="172"/>
      <c r="J47" s="172"/>
      <c r="K47" s="172"/>
      <c r="L47" s="172"/>
      <c r="M47" s="172"/>
      <c r="N47" s="172"/>
      <c r="O47" s="141"/>
      <c r="P47" s="141"/>
      <c r="Q47" s="141"/>
      <c r="R47" s="141"/>
      <c r="S47" s="155"/>
      <c r="T47" s="155"/>
      <c r="U47" s="155"/>
      <c r="V47" s="155"/>
    </row>
    <row r="48" spans="1:22" s="244" customFormat="1" ht="13.5" customHeight="1" x14ac:dyDescent="0.2">
      <c r="A48" s="161"/>
      <c r="B48" s="156" t="s">
        <v>266</v>
      </c>
      <c r="C48" s="195" t="s">
        <v>124</v>
      </c>
      <c r="D48" s="161"/>
      <c r="E48" s="161"/>
      <c r="F48" s="161"/>
      <c r="G48" s="161"/>
      <c r="H48" s="172"/>
      <c r="I48" s="172"/>
      <c r="J48" s="164">
        <f>BBARx!J43*J$34*J41</f>
        <v>88664465.837828889</v>
      </c>
      <c r="K48" s="164">
        <f>BBARx!K43*K$34*K41</f>
        <v>90848504.727104604</v>
      </c>
      <c r="L48" s="164">
        <f>BBARx!L43*L$34*L41</f>
        <v>92386597.584429309</v>
      </c>
      <c r="M48" s="164">
        <f>BBARx!M43*M$34*M41</f>
        <v>94672209.482923448</v>
      </c>
      <c r="N48" s="164">
        <f>BBARx!N43*N$34*N41</f>
        <v>97596108.400055349</v>
      </c>
      <c r="O48" s="161"/>
      <c r="P48" s="141"/>
      <c r="Q48" s="161"/>
      <c r="R48" s="161"/>
    </row>
    <row r="49" spans="1:22" s="244" customFormat="1" ht="13.5" customHeight="1" x14ac:dyDescent="0.25">
      <c r="A49" s="161"/>
      <c r="B49" s="156" t="s">
        <v>99</v>
      </c>
      <c r="C49" s="195" t="s">
        <v>171</v>
      </c>
      <c r="D49" s="161"/>
      <c r="E49" s="161"/>
      <c r="F49" s="161"/>
      <c r="G49" s="161"/>
      <c r="H49" s="172"/>
      <c r="I49" s="172"/>
      <c r="J49" s="254">
        <f>J44</f>
        <v>1</v>
      </c>
      <c r="K49" s="254">
        <f>K44</f>
        <v>2</v>
      </c>
      <c r="L49" s="254">
        <f>L44</f>
        <v>3</v>
      </c>
      <c r="M49" s="254">
        <f>M44</f>
        <v>4</v>
      </c>
      <c r="N49" s="254">
        <f>N44</f>
        <v>5</v>
      </c>
      <c r="O49" s="161"/>
      <c r="P49" s="160"/>
      <c r="Q49" s="160"/>
      <c r="R49" s="160"/>
      <c r="S49" s="255"/>
      <c r="T49" s="255"/>
      <c r="U49" s="255"/>
    </row>
    <row r="50" spans="1:22" s="244" customFormat="1" ht="13.5" customHeight="1" x14ac:dyDescent="0.2">
      <c r="A50" s="161"/>
      <c r="B50" s="156" t="s">
        <v>102</v>
      </c>
      <c r="C50" s="195" t="s">
        <v>124</v>
      </c>
      <c r="D50" s="161"/>
      <c r="E50" s="161"/>
      <c r="F50" s="161"/>
      <c r="G50" s="161"/>
      <c r="H50" s="172"/>
      <c r="I50" s="172"/>
      <c r="J50" s="164">
        <f>J48/(1+General!J15)^J49</f>
        <v>84789581.943032309</v>
      </c>
      <c r="K50" s="164">
        <f>K48/(1+General!K15)^K49</f>
        <v>83081354.36076203</v>
      </c>
      <c r="L50" s="164">
        <f>L48/(1+General!L15)^L49</f>
        <v>80795588.597613275</v>
      </c>
      <c r="M50" s="164">
        <f>M48/(1+General!M15)^M49</f>
        <v>79176095.452346906</v>
      </c>
      <c r="N50" s="164">
        <f>N48/(1+General!N15)^N49</f>
        <v>78054322.887768909</v>
      </c>
      <c r="O50" s="141"/>
      <c r="P50" s="141"/>
      <c r="Q50" s="141"/>
      <c r="R50" s="141"/>
      <c r="S50" s="155"/>
      <c r="T50" s="155"/>
      <c r="U50" s="155"/>
    </row>
    <row r="51" spans="1:22" s="244" customFormat="1" ht="13.5" customHeight="1" x14ac:dyDescent="0.2">
      <c r="A51" s="161"/>
      <c r="B51" s="156" t="str">
        <f>"NPV of BBAR after tax ["&amp;General!$D$11&amp;" year regulatory period]"</f>
        <v>NPV of BBAR after tax [5 year regulatory period]</v>
      </c>
      <c r="C51" s="195" t="s">
        <v>124</v>
      </c>
      <c r="D51" s="161"/>
      <c r="E51" s="161"/>
      <c r="F51" s="161"/>
      <c r="G51" s="161"/>
      <c r="H51" s="172"/>
      <c r="I51" s="172"/>
      <c r="J51" s="164">
        <f>SUM(J50:N50)</f>
        <v>405896943.24152344</v>
      </c>
      <c r="K51" s="172"/>
      <c r="L51" s="172"/>
      <c r="M51" s="172"/>
      <c r="N51" s="172"/>
      <c r="O51" s="141"/>
      <c r="P51" s="141"/>
      <c r="Q51" s="141"/>
      <c r="R51" s="141"/>
      <c r="S51" s="155"/>
      <c r="T51" s="155"/>
      <c r="U51" s="155"/>
    </row>
    <row r="52" spans="1:22" s="244" customFormat="1" ht="13.5" customHeight="1" x14ac:dyDescent="0.2">
      <c r="A52" s="161"/>
      <c r="B52" s="156" t="s">
        <v>142</v>
      </c>
      <c r="C52" s="195" t="s">
        <v>124</v>
      </c>
      <c r="D52" s="161"/>
      <c r="E52" s="161" t="s">
        <v>225</v>
      </c>
      <c r="F52" s="161"/>
      <c r="G52" s="161"/>
      <c r="H52" s="172"/>
      <c r="I52" s="172"/>
      <c r="J52" s="172">
        <f>$D$30</f>
        <v>0</v>
      </c>
      <c r="K52" s="172"/>
      <c r="L52" s="172"/>
      <c r="M52" s="172"/>
      <c r="N52" s="172"/>
      <c r="O52" s="161"/>
      <c r="P52" s="160"/>
      <c r="Q52" s="160"/>
      <c r="R52" s="160"/>
      <c r="S52" s="255"/>
      <c r="T52" s="255"/>
      <c r="U52" s="255"/>
      <c r="V52" s="155"/>
    </row>
    <row r="53" spans="1:22" s="244" customFormat="1" ht="13.5" customHeight="1" x14ac:dyDescent="0.2">
      <c r="A53" s="161"/>
      <c r="B53" s="156" t="str">
        <f>"NPV of BBAR after tax including Clawback (B) ["&amp;General!$D$11&amp;" year regulatory period]"</f>
        <v>NPV of BBAR after tax including Clawback (B) [5 year regulatory period]</v>
      </c>
      <c r="C53" s="195" t="s">
        <v>124</v>
      </c>
      <c r="D53" s="161"/>
      <c r="E53" s="161"/>
      <c r="F53" s="161"/>
      <c r="G53" s="161"/>
      <c r="H53" s="172"/>
      <c r="I53" s="172"/>
      <c r="J53" s="164">
        <f>J51-J52</f>
        <v>405896943.24152344</v>
      </c>
      <c r="K53" s="172"/>
      <c r="L53" s="172"/>
      <c r="M53" s="172"/>
      <c r="N53" s="172"/>
      <c r="O53" s="161"/>
      <c r="P53" s="141"/>
      <c r="Q53" s="141"/>
      <c r="R53" s="141"/>
      <c r="S53" s="155"/>
      <c r="T53" s="155"/>
      <c r="U53" s="155"/>
      <c r="V53" s="155"/>
    </row>
    <row r="54" spans="1:22" s="244" customFormat="1" ht="13.5" customHeight="1" x14ac:dyDescent="0.2">
      <c r="A54" s="161"/>
      <c r="B54" s="251"/>
      <c r="C54" s="161"/>
      <c r="D54" s="161"/>
      <c r="E54" s="161"/>
      <c r="F54" s="161"/>
      <c r="G54" s="161"/>
      <c r="H54" s="172"/>
      <c r="I54" s="172"/>
      <c r="J54" s="172"/>
      <c r="K54" s="172"/>
      <c r="L54" s="172"/>
      <c r="M54" s="172"/>
      <c r="N54" s="172"/>
      <c r="O54" s="141"/>
      <c r="P54" s="141"/>
      <c r="Q54" s="141"/>
      <c r="R54" s="141"/>
      <c r="S54" s="155"/>
      <c r="T54" s="155"/>
      <c r="U54" s="155"/>
      <c r="V54" s="155"/>
    </row>
    <row r="55" spans="1:22" s="244" customFormat="1" ht="13.5" customHeight="1" x14ac:dyDescent="0.2">
      <c r="A55" s="161"/>
      <c r="B55" s="156" t="s">
        <v>90</v>
      </c>
      <c r="C55" s="195" t="s">
        <v>124</v>
      </c>
      <c r="D55" s="161"/>
      <c r="E55" s="200" t="s">
        <v>259</v>
      </c>
      <c r="F55" s="161"/>
      <c r="G55" s="161"/>
      <c r="H55" s="172"/>
      <c r="I55" s="172"/>
      <c r="J55" s="172">
        <f>J53-J46</f>
        <v>0</v>
      </c>
      <c r="K55" s="172"/>
      <c r="L55" s="172"/>
      <c r="M55" s="172"/>
      <c r="N55" s="172"/>
      <c r="O55" s="141"/>
      <c r="P55" s="141"/>
      <c r="Q55" s="141"/>
      <c r="R55" s="141"/>
      <c r="S55" s="155"/>
      <c r="T55" s="155"/>
      <c r="U55" s="155"/>
      <c r="V55" s="155"/>
    </row>
    <row r="56" spans="1:22" s="244" customFormat="1" ht="12.75" x14ac:dyDescent="0.2">
      <c r="A56" s="251"/>
      <c r="B56" s="161"/>
      <c r="C56" s="161"/>
      <c r="D56" s="161"/>
      <c r="E56" s="161"/>
      <c r="F56" s="161"/>
      <c r="G56" s="161"/>
      <c r="H56" s="160"/>
      <c r="I56" s="160"/>
      <c r="J56" s="160"/>
      <c r="K56" s="160"/>
      <c r="L56" s="160"/>
      <c r="M56" s="161"/>
      <c r="N56" s="161"/>
      <c r="O56" s="161"/>
      <c r="P56" s="141"/>
      <c r="Q56" s="141"/>
      <c r="R56" s="141"/>
      <c r="S56" s="155"/>
      <c r="T56" s="155"/>
      <c r="U56" s="155"/>
      <c r="V56" s="155"/>
    </row>
    <row r="57" spans="1:22" x14ac:dyDescent="0.25">
      <c r="A57" s="157"/>
      <c r="B57" s="157"/>
      <c r="C57" s="157"/>
      <c r="D57" s="157"/>
      <c r="E57" s="237"/>
      <c r="F57" s="157"/>
      <c r="G57" s="157"/>
      <c r="H57" s="157"/>
      <c r="I57" s="157"/>
      <c r="J57" s="157"/>
      <c r="K57" s="157"/>
      <c r="L57" s="157"/>
      <c r="M57" s="157"/>
      <c r="N57" s="157"/>
      <c r="O57" s="157"/>
    </row>
    <row r="58" spans="1:22" x14ac:dyDescent="0.25">
      <c r="A58" s="157"/>
      <c r="B58" s="157"/>
      <c r="C58" s="157"/>
      <c r="D58" s="157"/>
      <c r="E58" s="237"/>
      <c r="F58" s="157"/>
      <c r="G58" s="157"/>
      <c r="H58" s="157"/>
      <c r="I58" s="157"/>
      <c r="J58" s="157"/>
      <c r="K58" s="157"/>
      <c r="L58" s="157"/>
      <c r="M58" s="157"/>
      <c r="N58" s="157"/>
      <c r="O58" s="157"/>
    </row>
    <row r="59" spans="1:22" x14ac:dyDescent="0.25">
      <c r="A59" s="157"/>
      <c r="B59" s="157"/>
      <c r="C59" s="157"/>
      <c r="D59" s="157"/>
      <c r="E59" s="237"/>
      <c r="F59" s="157"/>
      <c r="G59" s="157"/>
      <c r="H59" s="157"/>
      <c r="I59" s="157"/>
      <c r="J59" s="157"/>
      <c r="K59" s="157"/>
      <c r="L59" s="157"/>
      <c r="M59" s="157"/>
      <c r="N59" s="157"/>
      <c r="O59" s="157"/>
    </row>
    <row r="60" spans="1:22" x14ac:dyDescent="0.25">
      <c r="A60" s="157"/>
      <c r="B60" s="157"/>
      <c r="C60" s="157"/>
      <c r="D60" s="157"/>
      <c r="E60" s="157"/>
      <c r="F60" s="157"/>
      <c r="G60" s="157"/>
      <c r="H60" s="157"/>
      <c r="I60" s="157"/>
      <c r="J60" s="157"/>
      <c r="K60" s="157"/>
      <c r="L60" s="157"/>
      <c r="M60" s="157"/>
      <c r="N60" s="157"/>
      <c r="O60" s="157"/>
    </row>
    <row r="61" spans="1:22" x14ac:dyDescent="0.25">
      <c r="B61" s="157"/>
      <c r="C61" s="157"/>
      <c r="D61" s="157"/>
      <c r="E61" s="157"/>
      <c r="F61" s="157"/>
      <c r="G61" s="157"/>
      <c r="H61" s="157"/>
      <c r="I61" s="157"/>
      <c r="J61" s="157"/>
    </row>
    <row r="62" spans="1:22" x14ac:dyDescent="0.25">
      <c r="B62" s="157"/>
      <c r="C62" s="157"/>
      <c r="D62" s="157"/>
      <c r="E62" s="157"/>
      <c r="F62" s="157"/>
      <c r="G62" s="157"/>
      <c r="H62" s="256"/>
      <c r="I62" s="257"/>
      <c r="J62" s="256"/>
    </row>
    <row r="63" spans="1:22" x14ac:dyDescent="0.25">
      <c r="B63" s="157"/>
      <c r="C63" s="157"/>
      <c r="D63" s="157"/>
      <c r="E63" s="157"/>
      <c r="F63" s="157"/>
      <c r="G63" s="157"/>
      <c r="H63" s="256"/>
      <c r="I63" s="257"/>
      <c r="J63" s="256"/>
    </row>
    <row r="64" spans="1:22" x14ac:dyDescent="0.25">
      <c r="B64" s="157"/>
      <c r="C64" s="157"/>
      <c r="D64" s="157"/>
      <c r="E64" s="157"/>
      <c r="F64" s="157"/>
      <c r="G64" s="157"/>
      <c r="H64" s="256"/>
      <c r="I64" s="257"/>
      <c r="J64" s="256"/>
    </row>
    <row r="65" spans="2:10" x14ac:dyDescent="0.25">
      <c r="B65" s="157"/>
      <c r="C65" s="157"/>
      <c r="D65" s="157"/>
      <c r="E65" s="157"/>
      <c r="F65" s="157"/>
      <c r="G65" s="157"/>
      <c r="H65" s="256"/>
      <c r="I65" s="257"/>
      <c r="J65" s="256"/>
    </row>
    <row r="66" spans="2:10" x14ac:dyDescent="0.25">
      <c r="B66" s="157"/>
      <c r="C66" s="157"/>
      <c r="D66" s="157"/>
      <c r="E66" s="157"/>
      <c r="F66" s="157"/>
      <c r="G66" s="157"/>
      <c r="H66" s="256"/>
      <c r="I66" s="257"/>
      <c r="J66" s="256"/>
    </row>
    <row r="67" spans="2:10" x14ac:dyDescent="0.25">
      <c r="B67" s="157"/>
      <c r="C67" s="157"/>
      <c r="D67" s="157"/>
      <c r="E67" s="157"/>
      <c r="F67" s="157"/>
      <c r="G67" s="157"/>
      <c r="H67" s="256"/>
      <c r="I67" s="257"/>
      <c r="J67" s="256"/>
    </row>
    <row r="68" spans="2:10" x14ac:dyDescent="0.25">
      <c r="B68" s="157"/>
      <c r="C68" s="157"/>
      <c r="D68" s="157"/>
      <c r="E68" s="157"/>
      <c r="F68" s="157"/>
      <c r="G68" s="157"/>
      <c r="H68" s="256"/>
      <c r="I68" s="257"/>
      <c r="J68" s="256"/>
    </row>
    <row r="69" spans="2:10" x14ac:dyDescent="0.25">
      <c r="B69" s="157"/>
      <c r="C69" s="157"/>
      <c r="D69" s="157"/>
      <c r="E69" s="157"/>
      <c r="F69" s="157"/>
      <c r="G69" s="157"/>
      <c r="H69" s="256"/>
      <c r="I69" s="257"/>
      <c r="J69" s="256"/>
    </row>
    <row r="70" spans="2:10" x14ac:dyDescent="0.25">
      <c r="B70" s="157"/>
      <c r="C70" s="157"/>
      <c r="D70" s="157"/>
      <c r="E70" s="157"/>
      <c r="F70" s="157"/>
      <c r="G70" s="157"/>
      <c r="H70" s="256"/>
      <c r="I70" s="157"/>
      <c r="J70" s="256"/>
    </row>
    <row r="71" spans="2:10" x14ac:dyDescent="0.25">
      <c r="B71" s="157"/>
      <c r="C71" s="157"/>
      <c r="D71" s="157"/>
      <c r="E71" s="157"/>
      <c r="F71" s="157"/>
      <c r="G71" s="157"/>
      <c r="H71" s="157"/>
      <c r="I71" s="157"/>
      <c r="J71" s="157"/>
    </row>
    <row r="72" spans="2:10" x14ac:dyDescent="0.25">
      <c r="B72" s="157"/>
      <c r="C72" s="157"/>
      <c r="D72" s="157"/>
      <c r="E72" s="157"/>
      <c r="F72" s="157"/>
      <c r="G72" s="157"/>
      <c r="H72" s="157"/>
      <c r="I72" s="157"/>
      <c r="J72" s="157"/>
    </row>
    <row r="77" spans="2:10" x14ac:dyDescent="0.25">
      <c r="J77" s="157"/>
    </row>
  </sheetData>
  <sheetProtection algorithmName="SHA-512" hashValue="eHbubK86OjqOnwq/jZGWJfUpKvRlE2jaw7FEB8f56srJzH4rnV3zjg9X1sZ2HmSvp0zCh3tb8IrV3Pm9qTNISA==" saltValue="PnJGcIXehACFz0Cms7lRNw==" spinCount="100000" sheet="1" objects="1" scenarios="1"/>
  <conditionalFormatting sqref="M38:N39 M45:N47 M27:N27 M35:N35 M29:N31 K56:L56 M49:N55 M42:N43 M17:N18 M23:N25 M20:N20">
    <cfRule type="expression" dxfId="13" priority="23">
      <formula>#REF!=""</formula>
    </cfRule>
  </conditionalFormatting>
  <conditionalFormatting sqref="M37:N37">
    <cfRule type="expression" dxfId="12" priority="22">
      <formula>#REF!=""</formula>
    </cfRule>
  </conditionalFormatting>
  <conditionalFormatting sqref="N44">
    <cfRule type="expression" dxfId="11" priority="21">
      <formula>#REF!=""</formula>
    </cfRule>
  </conditionalFormatting>
  <conditionalFormatting sqref="M26:N26">
    <cfRule type="expression" dxfId="10" priority="18">
      <formula>#REF!=""</formula>
    </cfRule>
  </conditionalFormatting>
  <conditionalFormatting sqref="M48:N48">
    <cfRule type="expression" dxfId="9" priority="17">
      <formula>#REF!=""</formula>
    </cfRule>
  </conditionalFormatting>
  <conditionalFormatting sqref="M33:N34">
    <cfRule type="expression" dxfId="8" priority="16">
      <formula>#REF!=""</formula>
    </cfRule>
  </conditionalFormatting>
  <conditionalFormatting sqref="N41">
    <cfRule type="expression" dxfId="7" priority="4">
      <formula>#REF!=""</formula>
    </cfRule>
  </conditionalFormatting>
  <conditionalFormatting sqref="N40">
    <cfRule type="expression" dxfId="6" priority="3">
      <formula>#REF!=""</formula>
    </cfRule>
  </conditionalFormatting>
  <conditionalFormatting sqref="C2">
    <cfRule type="expression" dxfId="5" priority="1">
      <formula>Goal_seek_output&lt;&gt;0</formula>
    </cfRule>
    <cfRule type="expression" dxfId="4" priority="2">
      <formula>Goal_seek_output=0</formula>
    </cfRule>
  </conditionalFormatting>
  <printOptions horizontalCentered="1"/>
  <pageMargins left="0.23622047244094491" right="0.23622047244094491" top="0.74803149606299213" bottom="0.74803149606299213" header="0.31496062992125984" footer="0.31496062992125984"/>
  <pageSetup paperSize="9" scale="65" fitToHeight="0" orientation="landscape" r:id="rId1"/>
  <headerFooter>
    <oddFooter>&amp;L&amp;F&amp;C&amp;A&amp;R&amp;P</oddFooter>
  </headerFooter>
  <rowBreaks count="1" manualBreakCount="1">
    <brk id="55" max="13" man="1"/>
  </rowBreaks>
  <colBreaks count="2" manualBreakCount="2">
    <brk id="14" min="1" max="55" man="1"/>
    <brk id="15" min="1" max="55" man="1"/>
  </colBreaks>
  <cellWatches>
    <cellWatch r="P53"/>
    <cellWatch r="Q53"/>
    <cellWatch r="R53"/>
    <cellWatch r="S53"/>
    <cellWatch r="T53"/>
    <cellWatch r="U53"/>
  </cellWatche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tabColor rgb="FFF7941E"/>
  </sheetPr>
  <dimension ref="B2"/>
  <sheetViews>
    <sheetView showGridLines="0" zoomScale="85" zoomScaleNormal="85" workbookViewId="0"/>
  </sheetViews>
  <sheetFormatPr defaultColWidth="9.5703125" defaultRowHeight="12.75" x14ac:dyDescent="0.2"/>
  <cols>
    <col min="1" max="1" width="2.85546875" style="15" customWidth="1"/>
    <col min="2" max="16384" width="9.5703125" style="15"/>
  </cols>
  <sheetData>
    <row r="2" spans="2:2" x14ac:dyDescent="0.2">
      <c r="B2" s="5" t="s">
        <v>170</v>
      </c>
    </row>
  </sheetData>
  <sheetProtection algorithmName="SHA-512" hashValue="UnyxYGSqgu8UY/oqzvoQNbV6FQozyiXJ59Hm6/cSr0dBRIG4DHdTKxYr+zUtJw+BqqHH44WkdA59fcp/2qpcPg==" saltValue="I1+47fh+udcLGB9j/de/gg==" spinCount="100000" sheet="1" objects="1" scenarios="1"/>
  <pageMargins left="0.70866141732283472" right="0.70866141732283472" top="0.74803149606299213" bottom="0.74803149606299213" header="0.31496062992125984" footer="0.31496062992125984"/>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7"/>
  <dimension ref="A1:R32"/>
  <sheetViews>
    <sheetView showGridLines="0" zoomScale="90" zoomScaleNormal="90" zoomScaleSheetLayoutView="100" workbookViewId="0">
      <pane xSplit="6" ySplit="7" topLeftCell="G8" activePane="bottomRight" state="frozen"/>
      <selection pane="topRight" activeCell="G1" sqref="G1"/>
      <selection pane="bottomLeft" activeCell="A8" sqref="A8"/>
      <selection pane="bottomRight" activeCell="C18" sqref="C18"/>
    </sheetView>
  </sheetViews>
  <sheetFormatPr defaultColWidth="0" defaultRowHeight="15" x14ac:dyDescent="0.25"/>
  <cols>
    <col min="1" max="1" width="2.85546875" style="32" customWidth="1"/>
    <col min="2" max="2" width="56.140625" style="32" customWidth="1"/>
    <col min="3" max="5" width="15.85546875" style="32" customWidth="1"/>
    <col min="6" max="7" width="2.85546875" style="32" customWidth="1"/>
    <col min="8" max="14" width="13.5703125" style="32" customWidth="1"/>
    <col min="15" max="15" width="3" style="32" customWidth="1"/>
    <col min="16" max="18" width="3.42578125" style="32" hidden="1" customWidth="1"/>
    <col min="19" max="16384" width="0" style="32" hidden="1"/>
  </cols>
  <sheetData>
    <row r="1" spans="1:15" s="20" customFormat="1" ht="14.25" x14ac:dyDescent="0.2"/>
    <row r="2" spans="1:15" s="1" customFormat="1" ht="15" customHeight="1" x14ac:dyDescent="0.25">
      <c r="B2" s="2" t="str">
        <f ca="1">MID(CELL("filename",B2),FIND("]",CELL("filename",B2))+1,255)</f>
        <v xml:space="preserve">General </v>
      </c>
      <c r="C2" s="53" t="str">
        <f>MARx!C2</f>
        <v>Model: Ok</v>
      </c>
      <c r="D2" s="3"/>
      <c r="E2" s="3"/>
      <c r="F2" s="4"/>
      <c r="G2" s="4"/>
      <c r="H2" s="4"/>
      <c r="I2" s="4"/>
      <c r="J2" s="4"/>
      <c r="K2" s="4"/>
      <c r="L2" s="4"/>
      <c r="M2" s="4"/>
      <c r="N2" s="4"/>
      <c r="O2" s="20"/>
    </row>
    <row r="3" spans="1:15" s="5" customFormat="1" ht="12" customHeight="1" x14ac:dyDescent="0.2">
      <c r="B3" s="6" t="s">
        <v>172</v>
      </c>
      <c r="C3" s="7"/>
      <c r="D3" s="7"/>
      <c r="E3" s="7"/>
      <c r="F3" s="7"/>
      <c r="G3" s="7"/>
      <c r="H3" s="8">
        <v>43556</v>
      </c>
      <c r="I3" s="8">
        <v>43922</v>
      </c>
      <c r="J3" s="8">
        <v>44287</v>
      </c>
      <c r="K3" s="8">
        <v>44652</v>
      </c>
      <c r="L3" s="8">
        <v>45017</v>
      </c>
      <c r="M3" s="8">
        <v>45383</v>
      </c>
      <c r="N3" s="8">
        <v>45748</v>
      </c>
      <c r="O3" s="20"/>
    </row>
    <row r="4" spans="1:15" s="5" customFormat="1" ht="12" customHeight="1" x14ac:dyDescent="0.2">
      <c r="B4" s="6" t="s">
        <v>173</v>
      </c>
      <c r="C4" s="7"/>
      <c r="D4" s="7"/>
      <c r="E4" s="7"/>
      <c r="F4" s="7"/>
      <c r="G4" s="7"/>
      <c r="H4" s="8">
        <v>43921</v>
      </c>
      <c r="I4" s="8">
        <v>44286</v>
      </c>
      <c r="J4" s="8">
        <v>44651</v>
      </c>
      <c r="K4" s="8">
        <v>45016</v>
      </c>
      <c r="L4" s="8">
        <v>45382</v>
      </c>
      <c r="M4" s="8">
        <v>45747</v>
      </c>
      <c r="N4" s="8">
        <v>46112</v>
      </c>
      <c r="O4" s="20"/>
    </row>
    <row r="5" spans="1:15" s="5" customFormat="1" ht="12" customHeight="1" x14ac:dyDescent="0.2">
      <c r="B5" s="6" t="s">
        <v>174</v>
      </c>
      <c r="C5" s="7"/>
      <c r="D5" s="7"/>
      <c r="E5" s="7"/>
      <c r="F5" s="7"/>
      <c r="G5" s="7"/>
      <c r="H5" s="23" t="str">
        <f>"RY"&amp;RIGHT(YEAR(H4),2)</f>
        <v>RY20</v>
      </c>
      <c r="I5" s="23" t="str">
        <f t="shared" ref="I5:N5" si="0">"RY"&amp;RIGHT(YEAR(I4),2)</f>
        <v>RY21</v>
      </c>
      <c r="J5" s="23" t="str">
        <f t="shared" si="0"/>
        <v>RY22</v>
      </c>
      <c r="K5" s="23" t="str">
        <f t="shared" si="0"/>
        <v>RY23</v>
      </c>
      <c r="L5" s="23" t="str">
        <f t="shared" si="0"/>
        <v>RY24</v>
      </c>
      <c r="M5" s="23" t="str">
        <f t="shared" si="0"/>
        <v>RY25</v>
      </c>
      <c r="N5" s="23" t="str">
        <f t="shared" si="0"/>
        <v>RY26</v>
      </c>
      <c r="O5" s="20"/>
    </row>
    <row r="6" spans="1:15" s="5" customFormat="1" ht="12" customHeight="1" x14ac:dyDescent="0.2">
      <c r="B6" s="9" t="s">
        <v>120</v>
      </c>
      <c r="C6" s="10"/>
      <c r="D6" s="10"/>
      <c r="E6" s="10"/>
      <c r="F6" s="11"/>
      <c r="G6" s="11"/>
      <c r="H6" s="12" t="s">
        <v>121</v>
      </c>
      <c r="I6" s="13"/>
      <c r="J6" s="12" t="s">
        <v>122</v>
      </c>
      <c r="K6" s="13"/>
      <c r="L6" s="13"/>
      <c r="M6" s="13"/>
      <c r="N6" s="13"/>
      <c r="O6" s="20"/>
    </row>
    <row r="7" spans="1:15" s="5" customFormat="1" ht="12" customHeight="1" x14ac:dyDescent="0.2">
      <c r="D7" s="19"/>
      <c r="E7" s="19"/>
      <c r="O7" s="20"/>
    </row>
    <row r="8" spans="1:15" s="18" customFormat="1" ht="12" customHeight="1" x14ac:dyDescent="0.2">
      <c r="A8" s="5"/>
      <c r="B8" s="5"/>
      <c r="C8" s="5"/>
      <c r="D8" s="19"/>
      <c r="E8" s="19"/>
    </row>
    <row r="9" spans="1:15" s="1" customFormat="1" ht="13.5" customHeight="1" x14ac:dyDescent="0.2">
      <c r="A9" s="15"/>
      <c r="B9" s="14" t="s">
        <v>118</v>
      </c>
      <c r="C9" s="14" t="s">
        <v>123</v>
      </c>
      <c r="D9" s="64" t="s">
        <v>143</v>
      </c>
      <c r="E9" s="14" t="s">
        <v>208</v>
      </c>
      <c r="F9" s="16"/>
      <c r="G9" s="16"/>
      <c r="H9" s="16"/>
      <c r="I9" s="16"/>
      <c r="J9" s="16"/>
      <c r="K9" s="16"/>
      <c r="L9" s="16"/>
      <c r="M9" s="16"/>
      <c r="N9" s="16"/>
    </row>
    <row r="10" spans="1:15" s="24" customFormat="1" ht="13.5" customHeight="1" x14ac:dyDescent="0.25">
      <c r="D10" s="33"/>
      <c r="E10" s="33"/>
    </row>
    <row r="11" spans="1:15" s="24" customFormat="1" ht="13.5" customHeight="1" x14ac:dyDescent="0.25">
      <c r="B11" s="25" t="s">
        <v>175</v>
      </c>
      <c r="C11" s="27" t="s">
        <v>171</v>
      </c>
      <c r="D11" s="21"/>
      <c r="E11" s="21"/>
      <c r="F11" s="21"/>
      <c r="G11" s="21"/>
      <c r="H11" s="29"/>
      <c r="I11" s="29"/>
      <c r="J11" s="34">
        <f>MARx!J41</f>
        <v>1</v>
      </c>
      <c r="K11" s="34">
        <f>MARx!K41</f>
        <v>1</v>
      </c>
      <c r="L11" s="34">
        <f>MARx!L41</f>
        <v>1</v>
      </c>
      <c r="M11" s="34">
        <f>MARx!M41</f>
        <v>1</v>
      </c>
      <c r="N11" s="34">
        <f>MARx!N41</f>
        <v>1</v>
      </c>
    </row>
    <row r="12" spans="1:15" s="24" customFormat="1" ht="13.5" customHeight="1" x14ac:dyDescent="0.25">
      <c r="D12" s="33"/>
      <c r="E12" s="33"/>
    </row>
    <row r="13" spans="1:15" s="1" customFormat="1" ht="13.5" customHeight="1" x14ac:dyDescent="0.2">
      <c r="B13" s="25" t="s">
        <v>0</v>
      </c>
      <c r="C13" s="39" t="s">
        <v>169</v>
      </c>
      <c r="D13" s="40"/>
      <c r="E13" s="40"/>
      <c r="F13" s="26"/>
      <c r="G13" s="26"/>
      <c r="H13" s="41"/>
      <c r="I13" s="41"/>
      <c r="J13" s="42" t="str">
        <f>General!J5</f>
        <v>RY22</v>
      </c>
      <c r="K13" s="43" t="str">
        <f>General!K5</f>
        <v>RY23</v>
      </c>
      <c r="L13" s="43" t="str">
        <f>General!L5</f>
        <v>RY24</v>
      </c>
      <c r="M13" s="43" t="str">
        <f>General!M5</f>
        <v>RY25</v>
      </c>
      <c r="N13" s="43" t="str">
        <f>General!N5</f>
        <v>RY26</v>
      </c>
    </row>
    <row r="14" spans="1:15" s="1" customFormat="1" ht="13.5" customHeight="1" x14ac:dyDescent="0.2">
      <c r="B14" s="25"/>
      <c r="C14" s="39"/>
      <c r="D14" s="40"/>
      <c r="E14" s="40"/>
      <c r="F14" s="26"/>
      <c r="G14" s="26"/>
      <c r="H14" s="41"/>
      <c r="I14" s="41"/>
      <c r="J14" s="43"/>
      <c r="K14" s="43"/>
      <c r="L14" s="43"/>
      <c r="M14" s="43"/>
      <c r="N14" s="43"/>
    </row>
    <row r="15" spans="1:15" s="1" customFormat="1" ht="13.5" customHeight="1" x14ac:dyDescent="0.2">
      <c r="B15" s="25" t="s">
        <v>27</v>
      </c>
      <c r="C15" s="27" t="s">
        <v>124</v>
      </c>
      <c r="D15" s="40"/>
      <c r="E15" s="40"/>
      <c r="F15" s="26"/>
      <c r="G15" s="26"/>
      <c r="H15" s="22">
        <f>BBARx!H37</f>
        <v>95135895.658055604</v>
      </c>
      <c r="I15" s="22">
        <f>BBARx!I37</f>
        <v>85823930.459263474</v>
      </c>
      <c r="J15" s="22">
        <f>BBARx!J37</f>
        <v>92376352.5433065</v>
      </c>
      <c r="K15" s="22">
        <f>BBARx!K37</f>
        <v>94898758.123585969</v>
      </c>
      <c r="L15" s="22">
        <f>BBARx!L37</f>
        <v>96975632.79344964</v>
      </c>
      <c r="M15" s="22">
        <f>BBARx!M37</f>
        <v>99773233.374813125</v>
      </c>
      <c r="N15" s="22">
        <f>BBARx!N37</f>
        <v>103063110.79273351</v>
      </c>
    </row>
    <row r="16" spans="1:15" s="1" customFormat="1" ht="13.5" customHeight="1" x14ac:dyDescent="0.2">
      <c r="B16" s="25"/>
      <c r="C16" s="27"/>
      <c r="D16" s="40"/>
      <c r="E16" s="40"/>
      <c r="F16" s="26"/>
      <c r="G16" s="26"/>
      <c r="H16" s="22"/>
      <c r="I16" s="22"/>
      <c r="J16" s="22"/>
      <c r="K16" s="22"/>
      <c r="L16" s="22"/>
      <c r="M16" s="22"/>
      <c r="N16" s="22"/>
    </row>
    <row r="17" spans="2:14" s="1" customFormat="1" ht="13.5" customHeight="1" x14ac:dyDescent="0.2">
      <c r="B17" s="25" t="s">
        <v>28</v>
      </c>
      <c r="C17" s="27" t="s">
        <v>124</v>
      </c>
      <c r="D17" s="40"/>
      <c r="E17" s="40"/>
      <c r="F17" s="26"/>
      <c r="G17" s="26"/>
      <c r="H17" s="22">
        <f>BBARx!H43</f>
        <v>88318511.03533262</v>
      </c>
      <c r="I17" s="22">
        <f>BBARx!I43</f>
        <v>80779038.791883379</v>
      </c>
      <c r="J17" s="22">
        <f>BBARx!J43</f>
        <v>87072380.605348498</v>
      </c>
      <c r="K17" s="22">
        <f>BBARx!K43</f>
        <v>89217202.249813437</v>
      </c>
      <c r="L17" s="22">
        <f>BBARx!L43</f>
        <v>90727676.659305736</v>
      </c>
      <c r="M17" s="22">
        <f>BBARx!M43</f>
        <v>92972247.438154146</v>
      </c>
      <c r="N17" s="22">
        <f>BBARx!N43</f>
        <v>95843643.966158196</v>
      </c>
    </row>
    <row r="18" spans="2:14" s="1" customFormat="1" ht="13.5" customHeight="1" x14ac:dyDescent="0.2">
      <c r="B18" s="25"/>
      <c r="C18" s="27"/>
      <c r="D18" s="40"/>
      <c r="E18" s="40"/>
      <c r="F18" s="26"/>
      <c r="G18" s="26"/>
      <c r="H18" s="22"/>
      <c r="I18" s="22"/>
      <c r="J18" s="22"/>
      <c r="K18" s="22"/>
      <c r="L18" s="22"/>
      <c r="M18" s="22"/>
      <c r="N18" s="22"/>
    </row>
    <row r="19" spans="2:14" s="1" customFormat="1" ht="13.5" customHeight="1" x14ac:dyDescent="0.2">
      <c r="B19" s="25" t="s">
        <v>29</v>
      </c>
      <c r="C19" s="27" t="s">
        <v>124</v>
      </c>
      <c r="D19" s="40"/>
      <c r="E19" s="40"/>
      <c r="F19" s="26"/>
      <c r="G19" s="26"/>
      <c r="H19" s="22"/>
      <c r="I19" s="22"/>
      <c r="J19" s="22">
        <f>MARx!J20*J11</f>
        <v>103662930.21297438</v>
      </c>
      <c r="K19" s="22">
        <f>MARx!K20*K11</f>
        <v>99659597.883396506</v>
      </c>
      <c r="L19" s="22">
        <f>MARx!L20*L11</f>
        <v>96595549.53783226</v>
      </c>
      <c r="M19" s="22">
        <f>MARx!M20*M11</f>
        <v>93722116.416248798</v>
      </c>
      <c r="N19" s="22">
        <f>MARx!N20*N11</f>
        <v>90866992.609321788</v>
      </c>
    </row>
    <row r="20" spans="2:14" s="1" customFormat="1" ht="13.5" customHeight="1" x14ac:dyDescent="0.2">
      <c r="B20" s="25"/>
      <c r="C20" s="27"/>
      <c r="D20" s="40"/>
      <c r="E20" s="40"/>
      <c r="F20" s="26"/>
      <c r="G20" s="26"/>
      <c r="H20" s="22"/>
      <c r="I20" s="22"/>
      <c r="J20" s="22"/>
      <c r="K20" s="22"/>
      <c r="L20" s="22"/>
      <c r="M20" s="22"/>
      <c r="N20" s="22"/>
    </row>
    <row r="21" spans="2:14" s="1" customFormat="1" ht="13.5" customHeight="1" x14ac:dyDescent="0.2">
      <c r="B21" s="25" t="s">
        <v>30</v>
      </c>
      <c r="C21" s="27" t="s">
        <v>124</v>
      </c>
      <c r="D21" s="40"/>
      <c r="E21" s="40"/>
      <c r="F21" s="26"/>
      <c r="G21" s="26"/>
      <c r="H21" s="22"/>
      <c r="I21" s="22"/>
      <c r="J21" s="22">
        <f>(MARx!J24-MARx!J25)*J11</f>
        <v>98358958.275016382</v>
      </c>
      <c r="K21" s="22">
        <f>(MARx!K24-MARx!K25)*K11</f>
        <v>93978042.009623975</v>
      </c>
      <c r="L21" s="22">
        <f>(MARx!L24-MARx!L25)*L11</f>
        <v>90347593.403688356</v>
      </c>
      <c r="M21" s="22">
        <f>(MARx!M24-MARx!M25)*M11</f>
        <v>86921130.47958982</v>
      </c>
      <c r="N21" s="22">
        <f>(MARx!N24-MARx!N25)*N11</f>
        <v>83647525.782746479</v>
      </c>
    </row>
    <row r="22" spans="2:14" s="1" customFormat="1" ht="13.5" customHeight="1" x14ac:dyDescent="0.2">
      <c r="B22" s="25"/>
      <c r="C22" s="27"/>
      <c r="D22" s="40"/>
      <c r="E22" s="40"/>
      <c r="F22" s="26"/>
      <c r="G22" s="26"/>
      <c r="H22" s="22"/>
      <c r="I22" s="22"/>
      <c r="J22" s="22"/>
      <c r="K22" s="22"/>
      <c r="L22" s="22"/>
      <c r="M22" s="22"/>
      <c r="N22" s="22"/>
    </row>
    <row r="23" spans="2:14" s="1" customFormat="1" ht="12" customHeight="1" x14ac:dyDescent="0.2">
      <c r="B23" s="26"/>
      <c r="C23" s="26"/>
      <c r="D23" s="26"/>
      <c r="E23" s="26"/>
      <c r="F23" s="26"/>
      <c r="G23" s="26"/>
      <c r="H23" s="26"/>
      <c r="I23" s="26"/>
      <c r="J23" s="26"/>
      <c r="K23" s="26"/>
      <c r="L23" s="26"/>
      <c r="M23" s="26"/>
      <c r="N23" s="26"/>
    </row>
    <row r="24" spans="2:14" s="1" customFormat="1" ht="12" customHeight="1" x14ac:dyDescent="0.2">
      <c r="B24" s="26"/>
      <c r="C24" s="26"/>
      <c r="D24" s="26"/>
      <c r="E24" s="26"/>
      <c r="F24" s="26"/>
      <c r="G24" s="26"/>
      <c r="H24" s="26"/>
      <c r="I24" s="26"/>
      <c r="J24" s="26"/>
      <c r="K24" s="26"/>
      <c r="L24" s="26"/>
      <c r="M24" s="26"/>
      <c r="N24" s="26"/>
    </row>
    <row r="25" spans="2:14" s="1" customFormat="1" ht="12" customHeight="1" x14ac:dyDescent="0.2">
      <c r="B25" s="26"/>
      <c r="C25" s="26"/>
      <c r="D25" s="26"/>
      <c r="E25" s="26"/>
      <c r="F25" s="26"/>
      <c r="G25" s="26"/>
      <c r="H25" s="26"/>
      <c r="I25" s="26"/>
      <c r="J25" s="65"/>
      <c r="K25" s="65"/>
      <c r="L25" s="65"/>
      <c r="M25" s="65"/>
      <c r="N25" s="65"/>
    </row>
    <row r="26" spans="2:14" s="1" customFormat="1" ht="12" customHeight="1" x14ac:dyDescent="0.2">
      <c r="B26" s="26"/>
      <c r="C26" s="26"/>
      <c r="D26" s="26"/>
      <c r="E26" s="26"/>
      <c r="F26" s="26"/>
      <c r="G26" s="26"/>
      <c r="H26" s="26"/>
      <c r="I26" s="26"/>
      <c r="J26" s="65"/>
      <c r="K26" s="65"/>
      <c r="L26" s="65"/>
      <c r="M26" s="65"/>
      <c r="N26" s="65"/>
    </row>
    <row r="27" spans="2:14" s="1" customFormat="1" ht="12" customHeight="1" x14ac:dyDescent="0.2">
      <c r="B27" s="26"/>
      <c r="C27" s="26"/>
      <c r="D27" s="26"/>
      <c r="E27" s="26"/>
      <c r="F27" s="26"/>
      <c r="G27" s="26"/>
      <c r="H27" s="26"/>
      <c r="I27" s="74"/>
      <c r="J27" s="65"/>
      <c r="K27" s="65"/>
      <c r="L27" s="65"/>
      <c r="M27" s="65"/>
      <c r="N27" s="65"/>
    </row>
    <row r="28" spans="2:14" s="15" customFormat="1" ht="12.75" x14ac:dyDescent="0.2"/>
    <row r="29" spans="2:14" s="15" customFormat="1" ht="12.75" x14ac:dyDescent="0.2"/>
    <row r="30" spans="2:14" s="15" customFormat="1" ht="12.75" x14ac:dyDescent="0.2">
      <c r="J30" s="66"/>
      <c r="K30" s="66"/>
      <c r="L30" s="66"/>
      <c r="M30" s="66"/>
      <c r="N30" s="66"/>
    </row>
    <row r="31" spans="2:14" s="15" customFormat="1" ht="12.75" x14ac:dyDescent="0.2"/>
    <row r="32" spans="2:14" x14ac:dyDescent="0.25">
      <c r="J32" s="66"/>
      <c r="K32" s="66"/>
      <c r="L32" s="66"/>
      <c r="M32" s="66"/>
      <c r="N32" s="66"/>
    </row>
  </sheetData>
  <sheetProtection algorithmName="SHA-512" hashValue="sTVBtDTr+ESKbsE5eOaZpJgowbQn5ZKEz4vT7NJXSJ8p1fUKMgQOoU3Tpt8e5bP+PHWpBFXTrR53LQl00hFykg==" saltValue="8xVktZ10AbPEoutN0Yn5cg==" spinCount="100000" sheet="1" objects="1" scenarios="1"/>
  <conditionalFormatting sqref="M13:N20">
    <cfRule type="expression" dxfId="3" priority="49">
      <formula>#REF!=""</formula>
    </cfRule>
  </conditionalFormatting>
  <conditionalFormatting sqref="N11">
    <cfRule type="expression" dxfId="2" priority="3">
      <formula>#REF!=""</formula>
    </cfRule>
  </conditionalFormatting>
  <conditionalFormatting sqref="C2">
    <cfRule type="expression" dxfId="1" priority="1">
      <formula>Goal_seek_output&lt;&gt;0</formula>
    </cfRule>
    <cfRule type="expression" dxfId="0" priority="2">
      <formula>Goal_seek_output=0</formula>
    </cfRule>
  </conditionalFormatting>
  <dataValidations count="1">
    <dataValidation type="whole" allowBlank="1" showInputMessage="1" showErrorMessage="1" error="Please input the number of years in the regulatory period as 3,4 or 5." prompt="Input the number of years in the regulatory period as either 3,4 or 5." sqref="D13:E14" xr:uid="{00000000-0002-0000-0A00-000000000000}">
      <formula1>3</formula1>
      <formula2>5</formula2>
    </dataValidation>
  </dataValidations>
  <printOptions horizontalCentered="1"/>
  <pageMargins left="0.70866141732283472" right="0.70866141732283472" top="0.74803149606299213" bottom="0.74803149606299213" header="0.31496062992125984" footer="0.31496062992125984"/>
  <pageSetup paperSize="9" scale="64" fitToHeight="0" orientation="landscape" r:id="rId1"/>
  <headerFooter>
    <oddFooter>&amp;L&amp;F&amp;C&amp;A&amp;R&amp;P</oddFooter>
  </headerFooter>
  <colBreaks count="1" manualBreakCount="1">
    <brk id="15" min="1" max="22"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1CD7FF-F4F0-4A12-B5F1-DAB7BA4DE12D}">
  <sheetPr codeName="Sheet8"/>
  <dimension ref="A1:B13"/>
  <sheetViews>
    <sheetView showGridLines="0" zoomScaleNormal="100" workbookViewId="0"/>
  </sheetViews>
  <sheetFormatPr defaultRowHeight="15" x14ac:dyDescent="0.25"/>
  <cols>
    <col min="1" max="1" width="15.5703125" style="32" customWidth="1"/>
    <col min="2" max="2" width="150.42578125" style="32" customWidth="1"/>
    <col min="3" max="16384" width="9.140625" style="32"/>
  </cols>
  <sheetData>
    <row r="1" spans="1:2" x14ac:dyDescent="0.25">
      <c r="A1" s="76" t="s">
        <v>300</v>
      </c>
      <c r="B1" s="76"/>
    </row>
    <row r="3" spans="1:2" x14ac:dyDescent="0.25">
      <c r="A3" s="68" t="s">
        <v>283</v>
      </c>
    </row>
    <row r="5" spans="1:2" x14ac:dyDescent="0.25">
      <c r="A5" s="67" t="s">
        <v>279</v>
      </c>
      <c r="B5" s="67" t="s">
        <v>181</v>
      </c>
    </row>
    <row r="6" spans="1:2" x14ac:dyDescent="0.25">
      <c r="A6" s="69" t="s">
        <v>280</v>
      </c>
      <c r="B6" s="70" t="s">
        <v>282</v>
      </c>
    </row>
    <row r="7" spans="1:2" x14ac:dyDescent="0.25">
      <c r="A7" s="69" t="s">
        <v>280</v>
      </c>
      <c r="B7" s="70" t="s">
        <v>285</v>
      </c>
    </row>
    <row r="8" spans="1:2" x14ac:dyDescent="0.25">
      <c r="A8" s="69" t="s">
        <v>280</v>
      </c>
      <c r="B8" s="70" t="s">
        <v>293</v>
      </c>
    </row>
    <row r="9" spans="1:2" x14ac:dyDescent="0.25">
      <c r="A9" s="69" t="s">
        <v>284</v>
      </c>
      <c r="B9" s="72" t="s">
        <v>286</v>
      </c>
    </row>
    <row r="10" spans="1:2" x14ac:dyDescent="0.25">
      <c r="A10" s="71" t="s">
        <v>288</v>
      </c>
      <c r="B10" s="73" t="s">
        <v>289</v>
      </c>
    </row>
    <row r="11" spans="1:2" x14ac:dyDescent="0.25">
      <c r="A11" s="71" t="s">
        <v>288</v>
      </c>
      <c r="B11" s="69" t="s">
        <v>290</v>
      </c>
    </row>
    <row r="12" spans="1:2" x14ac:dyDescent="0.25">
      <c r="A12" s="71" t="s">
        <v>288</v>
      </c>
      <c r="B12" s="69" t="s">
        <v>291</v>
      </c>
    </row>
    <row r="13" spans="1:2" x14ac:dyDescent="0.25">
      <c r="A13" s="69" t="s">
        <v>294</v>
      </c>
      <c r="B13" s="70" t="s">
        <v>295</v>
      </c>
    </row>
  </sheetData>
  <sheetProtection algorithmName="SHA-512" hashValue="ZGdg5vgT4B8OMDz+bhs5aC7lIpaGk2XoUozlviKvLDlYSuBpz2pZ1reGIwlVAsFY6k74gFYN9XlisUx2DvTqjw==" saltValue="Ipmx3dyS94ez7pJ+jx5DhQ==" spinCount="100000" sheet="1" objects="1" scenarios="1"/>
  <pageMargins left="0.70866141732283472" right="0.70866141732283472" top="0.74803149606299213" bottom="0.74803149606299213" header="0.31496062992125984" footer="0.31496062992125984"/>
  <pageSetup paperSize="9" scale="7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9">
    <tabColor rgb="FFF7941E"/>
  </sheetPr>
  <dimension ref="B2"/>
  <sheetViews>
    <sheetView showGridLines="0" zoomScale="85" zoomScaleNormal="85" workbookViewId="0"/>
  </sheetViews>
  <sheetFormatPr defaultColWidth="9.5703125" defaultRowHeight="12.75" x14ac:dyDescent="0.2"/>
  <cols>
    <col min="1" max="1" width="2.85546875" style="15" customWidth="1"/>
    <col min="2" max="16384" width="9.5703125" style="15"/>
  </cols>
  <sheetData>
    <row r="2" spans="2:2" x14ac:dyDescent="0.2">
      <c r="B2" s="5" t="s">
        <v>170</v>
      </c>
    </row>
  </sheetData>
  <sheetProtection algorithmName="SHA-512" hashValue="tkXBItSSeEDpIF0dDPZZ9F2dgK6k9fMrxihXLkwZ7gxGwLSmPoQsyvcJvFROQA/0dIv2AByach4Zro5cMmhQAA==" saltValue="3XMIHYV08thGhl8OlCoGRA==" spinCount="100000" sheet="1" objects="1" scenarios="1"/>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O100"/>
  <sheetViews>
    <sheetView showGridLines="0" zoomScale="85" zoomScaleNormal="85" zoomScaleSheetLayoutView="70" workbookViewId="0">
      <pane xSplit="6" ySplit="7" topLeftCell="G8" activePane="bottomRight" state="frozen"/>
      <selection pane="topRight" activeCell="G1" sqref="G1"/>
      <selection pane="bottomLeft" activeCell="A8" sqref="A8"/>
      <selection pane="bottomRight" activeCell="D15" sqref="D15"/>
    </sheetView>
  </sheetViews>
  <sheetFormatPr defaultColWidth="0" defaultRowHeight="15" x14ac:dyDescent="0.25"/>
  <cols>
    <col min="1" max="1" width="2.85546875" style="80" customWidth="1"/>
    <col min="2" max="2" width="56.140625" style="80" customWidth="1"/>
    <col min="3" max="5" width="15.85546875" style="80" customWidth="1"/>
    <col min="6" max="7" width="2.85546875" style="80" customWidth="1"/>
    <col min="8" max="14" width="13.5703125" style="80" customWidth="1"/>
    <col min="15" max="15" width="2.85546875" style="80" customWidth="1"/>
    <col min="16" max="16384" width="8.85546875" style="80" hidden="1"/>
  </cols>
  <sheetData>
    <row r="1" spans="2:15" x14ac:dyDescent="0.25">
      <c r="D1" s="81"/>
      <c r="E1" s="81"/>
    </row>
    <row r="2" spans="2:15" s="86" customFormat="1" ht="15" customHeight="1" x14ac:dyDescent="0.25">
      <c r="B2" s="82" t="str">
        <f ca="1">MID(CELL("filename",B2),FIND("]",CELL("filename",B2))+1,255)</f>
        <v>General</v>
      </c>
      <c r="C2" s="83" t="str">
        <f>MARx!C2</f>
        <v>Model: Ok</v>
      </c>
      <c r="D2" s="84"/>
      <c r="E2" s="84"/>
      <c r="F2" s="85"/>
      <c r="G2" s="85"/>
      <c r="H2" s="85"/>
      <c r="I2" s="85"/>
      <c r="J2" s="85"/>
      <c r="K2" s="85"/>
      <c r="L2" s="85"/>
      <c r="M2" s="85"/>
      <c r="N2" s="85"/>
    </row>
    <row r="3" spans="2:15" s="89" customFormat="1" ht="12" customHeight="1" x14ac:dyDescent="0.2">
      <c r="B3" s="87" t="s">
        <v>172</v>
      </c>
      <c r="C3" s="88"/>
      <c r="D3" s="88"/>
      <c r="E3" s="88"/>
      <c r="F3" s="88"/>
      <c r="G3" s="88"/>
      <c r="H3" s="130">
        <v>43556</v>
      </c>
      <c r="I3" s="130">
        <v>43922</v>
      </c>
      <c r="J3" s="130">
        <v>44287</v>
      </c>
      <c r="K3" s="130">
        <v>44652</v>
      </c>
      <c r="L3" s="130">
        <v>45017</v>
      </c>
      <c r="M3" s="130">
        <v>45383</v>
      </c>
      <c r="N3" s="130">
        <v>45748</v>
      </c>
      <c r="O3" s="86"/>
    </row>
    <row r="4" spans="2:15" s="89" customFormat="1" ht="12" customHeight="1" x14ac:dyDescent="0.2">
      <c r="B4" s="87" t="s">
        <v>173</v>
      </c>
      <c r="C4" s="88"/>
      <c r="D4" s="88"/>
      <c r="E4" s="88"/>
      <c r="F4" s="88"/>
      <c r="G4" s="88"/>
      <c r="H4" s="130">
        <v>43921</v>
      </c>
      <c r="I4" s="130">
        <v>44286</v>
      </c>
      <c r="J4" s="130">
        <v>44651</v>
      </c>
      <c r="K4" s="130">
        <v>45016</v>
      </c>
      <c r="L4" s="130">
        <v>45382</v>
      </c>
      <c r="M4" s="130">
        <v>45747</v>
      </c>
      <c r="N4" s="130">
        <v>46112</v>
      </c>
      <c r="O4" s="86"/>
    </row>
    <row r="5" spans="2:15" s="89" customFormat="1" ht="12" customHeight="1" x14ac:dyDescent="0.2">
      <c r="B5" s="87" t="s">
        <v>174</v>
      </c>
      <c r="C5" s="88"/>
      <c r="D5" s="88"/>
      <c r="E5" s="88"/>
      <c r="F5" s="88"/>
      <c r="G5" s="88"/>
      <c r="H5" s="131" t="str">
        <f>"RY"&amp;RIGHT(YEAR(H4),2)</f>
        <v>RY20</v>
      </c>
      <c r="I5" s="131" t="str">
        <f t="shared" ref="I5:N5" si="0">"RY"&amp;RIGHT(YEAR(I4),2)</f>
        <v>RY21</v>
      </c>
      <c r="J5" s="131" t="str">
        <f t="shared" si="0"/>
        <v>RY22</v>
      </c>
      <c r="K5" s="131" t="str">
        <f t="shared" si="0"/>
        <v>RY23</v>
      </c>
      <c r="L5" s="131" t="str">
        <f t="shared" si="0"/>
        <v>RY24</v>
      </c>
      <c r="M5" s="131" t="str">
        <f t="shared" si="0"/>
        <v>RY25</v>
      </c>
      <c r="N5" s="131" t="str">
        <f t="shared" si="0"/>
        <v>RY26</v>
      </c>
      <c r="O5" s="86"/>
    </row>
    <row r="6" spans="2:15" s="89" customFormat="1" ht="12" customHeight="1" x14ac:dyDescent="0.2">
      <c r="B6" s="90" t="s">
        <v>120</v>
      </c>
      <c r="C6" s="91"/>
      <c r="D6" s="91"/>
      <c r="E6" s="91"/>
      <c r="F6" s="92"/>
      <c r="G6" s="92"/>
      <c r="H6" s="132" t="s">
        <v>121</v>
      </c>
      <c r="I6" s="133"/>
      <c r="J6" s="132" t="s">
        <v>122</v>
      </c>
      <c r="K6" s="133"/>
      <c r="L6" s="133"/>
      <c r="M6" s="133"/>
      <c r="N6" s="133"/>
      <c r="O6" s="86"/>
    </row>
    <row r="7" spans="2:15" s="89" customFormat="1" ht="12" customHeight="1" x14ac:dyDescent="0.2">
      <c r="D7" s="93"/>
      <c r="E7" s="93"/>
      <c r="O7" s="86"/>
    </row>
    <row r="8" spans="2:15" s="89" customFormat="1" ht="12" customHeight="1" x14ac:dyDescent="0.2">
      <c r="D8" s="93"/>
      <c r="E8" s="93"/>
      <c r="F8" s="94"/>
      <c r="G8" s="94"/>
      <c r="H8" s="94"/>
      <c r="I8" s="94"/>
      <c r="J8" s="94"/>
      <c r="K8" s="94"/>
      <c r="L8" s="94"/>
      <c r="M8" s="94"/>
      <c r="N8" s="94"/>
      <c r="O8" s="86"/>
    </row>
    <row r="9" spans="2:15" s="98" customFormat="1" ht="13.5" customHeight="1" x14ac:dyDescent="0.2">
      <c r="B9" s="95" t="s">
        <v>119</v>
      </c>
      <c r="C9" s="95" t="s">
        <v>123</v>
      </c>
      <c r="D9" s="96" t="s">
        <v>143</v>
      </c>
      <c r="E9" s="95" t="s">
        <v>208</v>
      </c>
      <c r="F9" s="97"/>
      <c r="G9" s="97"/>
      <c r="H9" s="97"/>
      <c r="I9" s="97"/>
      <c r="J9" s="97"/>
      <c r="K9" s="97"/>
      <c r="L9" s="97"/>
      <c r="M9" s="97"/>
      <c r="N9" s="97"/>
      <c r="O9" s="86"/>
    </row>
    <row r="10" spans="2:15" s="98" customFormat="1" ht="13.5" customHeight="1" x14ac:dyDescent="0.2">
      <c r="E10" s="99"/>
      <c r="F10" s="86"/>
      <c r="G10" s="86"/>
      <c r="H10" s="86"/>
      <c r="I10" s="86"/>
      <c r="J10" s="97"/>
      <c r="K10" s="86"/>
      <c r="L10" s="86"/>
      <c r="M10" s="86"/>
      <c r="N10" s="86"/>
      <c r="O10" s="86"/>
    </row>
    <row r="11" spans="2:15" s="102" customFormat="1" ht="13.5" customHeight="1" x14ac:dyDescent="0.2">
      <c r="B11" s="44" t="s">
        <v>0</v>
      </c>
      <c r="C11" s="100" t="s">
        <v>169</v>
      </c>
      <c r="D11" s="127">
        <v>5</v>
      </c>
      <c r="E11" s="45"/>
      <c r="H11" s="103"/>
      <c r="I11" s="103"/>
      <c r="J11" s="97"/>
      <c r="K11" s="103"/>
      <c r="L11" s="103"/>
      <c r="M11" s="103"/>
      <c r="N11" s="103"/>
    </row>
    <row r="12" spans="2:15" s="98" customFormat="1" ht="13.5" customHeight="1" x14ac:dyDescent="0.2">
      <c r="B12" s="99"/>
      <c r="C12" s="104"/>
      <c r="E12" s="105"/>
    </row>
    <row r="13" spans="2:15" s="98" customFormat="1" ht="13.5" customHeight="1" x14ac:dyDescent="0.2">
      <c r="B13" s="99" t="s">
        <v>264</v>
      </c>
      <c r="C13" s="100" t="s">
        <v>157</v>
      </c>
      <c r="D13" s="128">
        <v>0.05</v>
      </c>
      <c r="E13" s="105" t="s">
        <v>278</v>
      </c>
    </row>
    <row r="14" spans="2:15" s="98" customFormat="1" ht="13.5" customHeight="1" x14ac:dyDescent="0.2">
      <c r="B14" s="99"/>
      <c r="C14" s="104"/>
      <c r="D14" s="106"/>
      <c r="E14" s="105"/>
    </row>
    <row r="15" spans="2:15" s="102" customFormat="1" ht="13.5" customHeight="1" x14ac:dyDescent="0.2">
      <c r="B15" s="44" t="s">
        <v>1</v>
      </c>
      <c r="C15" s="100" t="s">
        <v>157</v>
      </c>
      <c r="D15" s="106"/>
      <c r="E15" s="99" t="s">
        <v>272</v>
      </c>
      <c r="H15" s="107">
        <f>'[1]CPP Financial Model'!M11</f>
        <v>7.1900000000000006E-2</v>
      </c>
      <c r="I15" s="107">
        <f>'[1]CPP Financial Model'!N11</f>
        <v>4.5699999999999998E-2</v>
      </c>
      <c r="J15" s="107">
        <f>'[1]CPP Financial Model'!O11</f>
        <v>4.5699999999999998E-2</v>
      </c>
      <c r="K15" s="107">
        <f>'[1]CPP Financial Model'!P11</f>
        <v>4.5699999999999998E-2</v>
      </c>
      <c r="L15" s="107">
        <f>'[1]CPP Financial Model'!Q11</f>
        <v>4.5699999999999998E-2</v>
      </c>
      <c r="M15" s="107">
        <f>'[1]CPP Financial Model'!R11</f>
        <v>4.5699999999999998E-2</v>
      </c>
      <c r="N15" s="107">
        <f>'[1]CPP Financial Model'!S11</f>
        <v>4.5699999999999998E-2</v>
      </c>
    </row>
    <row r="16" spans="2:15" s="98" customFormat="1" ht="13.5" customHeight="1" x14ac:dyDescent="0.2">
      <c r="B16" s="99"/>
      <c r="C16" s="104"/>
      <c r="E16" s="105"/>
    </row>
    <row r="17" spans="2:15" s="102" customFormat="1" ht="13.5" customHeight="1" x14ac:dyDescent="0.2">
      <c r="B17" s="44" t="s">
        <v>2</v>
      </c>
      <c r="C17" s="100" t="s">
        <v>157</v>
      </c>
      <c r="D17" s="106"/>
      <c r="E17" s="98" t="s">
        <v>224</v>
      </c>
      <c r="H17" s="108"/>
      <c r="I17" s="108"/>
      <c r="J17" s="107">
        <f>'[1]CPP Financial Model'!O13</f>
        <v>9.9644128113878239E-3</v>
      </c>
      <c r="K17" s="107">
        <f>'[1]CPP Financial Model'!P13</f>
        <v>1.1980267794221344E-2</v>
      </c>
      <c r="L17" s="107">
        <f>'[1]CPP Financial Model'!Q13</f>
        <v>2.0268273089602218E-2</v>
      </c>
      <c r="M17" s="107">
        <f>'[1]CPP Financial Model'!R13</f>
        <v>2.1318889509358341E-2</v>
      </c>
      <c r="N17" s="107">
        <f>'[1]CPP Financial Model'!S13</f>
        <v>2.0564510939344416E-2</v>
      </c>
      <c r="O17" s="109"/>
    </row>
    <row r="18" spans="2:15" s="98" customFormat="1" ht="13.5" customHeight="1" x14ac:dyDescent="0.2">
      <c r="B18" s="99"/>
      <c r="C18" s="104"/>
      <c r="E18" s="105"/>
    </row>
    <row r="19" spans="2:15" s="102" customFormat="1" ht="13.5" customHeight="1" x14ac:dyDescent="0.2">
      <c r="B19" s="44" t="s">
        <v>3</v>
      </c>
      <c r="C19" s="110" t="s">
        <v>124</v>
      </c>
      <c r="D19" s="129">
        <v>0</v>
      </c>
      <c r="E19" s="98" t="s">
        <v>225</v>
      </c>
      <c r="H19" s="108"/>
      <c r="I19" s="108"/>
      <c r="J19" s="112"/>
      <c r="K19" s="112"/>
      <c r="L19" s="112"/>
      <c r="M19" s="112"/>
      <c r="N19" s="112"/>
      <c r="O19" s="109"/>
    </row>
    <row r="20" spans="2:15" s="98" customFormat="1" ht="13.5" customHeight="1" x14ac:dyDescent="0.2">
      <c r="B20" s="99"/>
      <c r="C20" s="104"/>
      <c r="E20" s="105"/>
    </row>
    <row r="21" spans="2:15" s="102" customFormat="1" ht="13.5" customHeight="1" x14ac:dyDescent="0.2">
      <c r="B21" s="44" t="s">
        <v>4</v>
      </c>
      <c r="C21" s="110" t="s">
        <v>124</v>
      </c>
      <c r="D21" s="113"/>
      <c r="E21" s="99" t="s">
        <v>219</v>
      </c>
      <c r="H21" s="111">
        <f>'[1]CPP Financial Model'!M15</f>
        <v>0</v>
      </c>
      <c r="I21" s="111">
        <f>'[1]CPP Financial Model'!N15</f>
        <v>0</v>
      </c>
      <c r="J21" s="111">
        <f>'[1]CPP Financial Model'!O15</f>
        <v>0</v>
      </c>
      <c r="K21" s="111">
        <f>'[1]CPP Financial Model'!P15</f>
        <v>0</v>
      </c>
      <c r="L21" s="111">
        <f>'[1]CPP Financial Model'!Q15</f>
        <v>0</v>
      </c>
      <c r="M21" s="111">
        <f>'[1]CPP Financial Model'!R15</f>
        <v>0</v>
      </c>
      <c r="N21" s="111">
        <f>'[1]CPP Financial Model'!S15</f>
        <v>0</v>
      </c>
      <c r="O21" s="109"/>
    </row>
    <row r="22" spans="2:15" s="98" customFormat="1" ht="13.5" customHeight="1" x14ac:dyDescent="0.2">
      <c r="B22" s="99"/>
      <c r="C22" s="104"/>
      <c r="E22" s="105"/>
    </row>
    <row r="23" spans="2:15" s="102" customFormat="1" ht="13.5" customHeight="1" x14ac:dyDescent="0.2">
      <c r="B23" s="44" t="s">
        <v>5</v>
      </c>
      <c r="C23" s="110" t="s">
        <v>171</v>
      </c>
      <c r="D23" s="114"/>
      <c r="E23" s="99" t="s">
        <v>209</v>
      </c>
      <c r="H23" s="115">
        <f>'[1]CPP Financial Model'!M17</f>
        <v>1.0352275669181401</v>
      </c>
      <c r="I23" s="115">
        <f>'[1]CPP Financial Model'!N17</f>
        <v>1.0225321432719434</v>
      </c>
      <c r="J23" s="115">
        <f>'[1]CPP Financial Model'!O17</f>
        <v>1.0225321432719434</v>
      </c>
      <c r="K23" s="115">
        <f>'[1]CPP Financial Model'!P17</f>
        <v>1.0225321432719434</v>
      </c>
      <c r="L23" s="115">
        <f>'[1]CPP Financial Model'!Q17</f>
        <v>1.0225321432719434</v>
      </c>
      <c r="M23" s="115">
        <f>'[1]CPP Financial Model'!R17</f>
        <v>1.0225321432719434</v>
      </c>
      <c r="N23" s="115">
        <f>'[1]CPP Financial Model'!S17</f>
        <v>1.0225321432719434</v>
      </c>
      <c r="O23" s="109"/>
    </row>
    <row r="24" spans="2:15" s="98" customFormat="1" ht="13.5" customHeight="1" x14ac:dyDescent="0.2">
      <c r="B24" s="99"/>
      <c r="C24" s="104"/>
      <c r="E24" s="105"/>
    </row>
    <row r="25" spans="2:15" s="102" customFormat="1" ht="13.5" customHeight="1" x14ac:dyDescent="0.2">
      <c r="B25" s="44" t="s">
        <v>105</v>
      </c>
      <c r="C25" s="110" t="s">
        <v>171</v>
      </c>
      <c r="D25" s="116"/>
      <c r="E25" s="99" t="s">
        <v>210</v>
      </c>
      <c r="H25" s="115">
        <f>'[1]CPP Financial Model'!M19</f>
        <v>1.0285536205330978</v>
      </c>
      <c r="I25" s="115">
        <f>'[1]CPP Financial Model'!N19</f>
        <v>1.0182846181695255</v>
      </c>
      <c r="J25" s="115">
        <f>'[1]CPP Financial Model'!O19</f>
        <v>1.0182846181695255</v>
      </c>
      <c r="K25" s="115">
        <f>'[1]CPP Financial Model'!P19</f>
        <v>1.0182846181695255</v>
      </c>
      <c r="L25" s="115">
        <f>'[1]CPP Financial Model'!Q19</f>
        <v>1.0182846181695255</v>
      </c>
      <c r="M25" s="115">
        <f>'[1]CPP Financial Model'!R19</f>
        <v>1.0182846181695255</v>
      </c>
      <c r="N25" s="115">
        <f>'[1]CPP Financial Model'!S19</f>
        <v>1.0182846181695255</v>
      </c>
      <c r="O25" s="109"/>
    </row>
    <row r="26" spans="2:15" s="98" customFormat="1" ht="13.5" customHeight="1" x14ac:dyDescent="0.2">
      <c r="B26" s="99"/>
      <c r="C26" s="104"/>
      <c r="E26" s="105"/>
    </row>
    <row r="27" spans="2:15" s="102" customFormat="1" ht="13.5" customHeight="1" x14ac:dyDescent="0.2">
      <c r="B27" s="44" t="s">
        <v>6</v>
      </c>
      <c r="C27" s="110" t="s">
        <v>124</v>
      </c>
      <c r="D27" s="113"/>
      <c r="E27" s="99" t="s">
        <v>213</v>
      </c>
      <c r="H27" s="101">
        <f>'[1]CPP Financial Model'!M21</f>
        <v>47238671.101092651</v>
      </c>
      <c r="I27" s="101">
        <f>'[1]CPP Financial Model'!N21</f>
        <v>48618805.967163764</v>
      </c>
      <c r="J27" s="101">
        <f>'[1]CPP Financial Model'!O21</f>
        <v>52008320.665107049</v>
      </c>
      <c r="K27" s="101">
        <f>'[1]CPP Financial Model'!P21</f>
        <v>50703420.557421893</v>
      </c>
      <c r="L27" s="101">
        <f>'[1]CPP Financial Model'!Q21</f>
        <v>49055692.405681498</v>
      </c>
      <c r="M27" s="101">
        <f>'[1]CPP Financial Model'!R21</f>
        <v>47871501.366318107</v>
      </c>
      <c r="N27" s="101">
        <f>'[1]CPP Financial Model'!S21</f>
        <v>47596924.291166991</v>
      </c>
      <c r="O27" s="109"/>
    </row>
    <row r="28" spans="2:15" s="98" customFormat="1" ht="13.5" customHeight="1" x14ac:dyDescent="0.2">
      <c r="B28" s="99"/>
      <c r="C28" s="104"/>
      <c r="E28" s="105"/>
    </row>
    <row r="29" spans="2:15" s="102" customFormat="1" ht="13.5" customHeight="1" x14ac:dyDescent="0.2">
      <c r="B29" s="44" t="s">
        <v>7</v>
      </c>
      <c r="C29" s="100" t="s">
        <v>157</v>
      </c>
      <c r="D29" s="117"/>
      <c r="E29" s="99" t="s">
        <v>214</v>
      </c>
      <c r="H29" s="107">
        <f>'[1]CPP Financial Model'!M23</f>
        <v>0.28000000000000003</v>
      </c>
      <c r="I29" s="107">
        <f>'[1]CPP Financial Model'!N23</f>
        <v>0.28000000000000003</v>
      </c>
      <c r="J29" s="107">
        <f>'[1]CPP Financial Model'!O23</f>
        <v>0.28000000000000003</v>
      </c>
      <c r="K29" s="107">
        <f>'[1]CPP Financial Model'!P23</f>
        <v>0.28000000000000003</v>
      </c>
      <c r="L29" s="107">
        <f>'[1]CPP Financial Model'!Q23</f>
        <v>0.28000000000000003</v>
      </c>
      <c r="M29" s="107">
        <f>'[1]CPP Financial Model'!R23</f>
        <v>0.28000000000000003</v>
      </c>
      <c r="N29" s="107">
        <f>'[1]CPP Financial Model'!S23</f>
        <v>0.28000000000000003</v>
      </c>
    </row>
    <row r="30" spans="2:15" s="98" customFormat="1" ht="13.5" customHeight="1" x14ac:dyDescent="0.2">
      <c r="B30" s="99"/>
      <c r="C30" s="104"/>
      <c r="E30" s="105"/>
    </row>
    <row r="31" spans="2:15" s="102" customFormat="1" ht="13.5" customHeight="1" x14ac:dyDescent="0.2">
      <c r="B31" s="44" t="s">
        <v>8</v>
      </c>
      <c r="C31" s="110" t="s">
        <v>124</v>
      </c>
      <c r="D31" s="113"/>
      <c r="E31" s="99" t="s">
        <v>215</v>
      </c>
      <c r="H31" s="101">
        <f>'[1]CPP Financial Model'!$M$25</f>
        <v>0</v>
      </c>
      <c r="I31" s="112"/>
      <c r="J31" s="112"/>
      <c r="K31" s="112"/>
      <c r="L31" s="112"/>
      <c r="M31" s="112"/>
      <c r="N31" s="112"/>
      <c r="O31" s="109"/>
    </row>
    <row r="32" spans="2:15" s="98" customFormat="1" ht="13.5" customHeight="1" x14ac:dyDescent="0.2">
      <c r="B32" s="99"/>
      <c r="C32" s="104"/>
      <c r="E32" s="105"/>
    </row>
    <row r="33" spans="2:15" s="102" customFormat="1" ht="13.5" customHeight="1" x14ac:dyDescent="0.2">
      <c r="B33" s="44" t="s">
        <v>9</v>
      </c>
      <c r="C33" s="110" t="s">
        <v>124</v>
      </c>
      <c r="D33" s="113"/>
      <c r="E33" s="46" t="s">
        <v>216</v>
      </c>
      <c r="H33" s="118">
        <f>'[1]CPP Financial Model'!M27</f>
        <v>15781.019842409214</v>
      </c>
      <c r="I33" s="118">
        <f>'[1]CPP Financial Model'!N27</f>
        <v>15978.619984968636</v>
      </c>
      <c r="J33" s="118">
        <f>'[1]CPP Financial Model'!O27</f>
        <v>16137.837550655155</v>
      </c>
      <c r="K33" s="118">
        <f>'[1]CPP Financial Model'!P27</f>
        <v>16331.173166131644</v>
      </c>
      <c r="L33" s="118">
        <f>'[1]CPP Financial Model'!Q27</f>
        <v>16662.177843736383</v>
      </c>
      <c r="M33" s="118">
        <f>'[1]CPP Financial Model'!R27</f>
        <v>17017.396972172279</v>
      </c>
      <c r="N33" s="118">
        <f>'[1]CPP Financial Model'!S27</f>
        <v>17367.351418365681</v>
      </c>
      <c r="O33" s="109"/>
    </row>
    <row r="34" spans="2:15" s="98" customFormat="1" ht="13.5" customHeight="1" x14ac:dyDescent="0.2">
      <c r="B34" s="99"/>
      <c r="C34" s="104"/>
      <c r="E34" s="46"/>
    </row>
    <row r="35" spans="2:15" s="102" customFormat="1" ht="13.5" customHeight="1" x14ac:dyDescent="0.2">
      <c r="B35" s="44" t="s">
        <v>10</v>
      </c>
      <c r="C35" s="110" t="s">
        <v>124</v>
      </c>
      <c r="D35" s="113"/>
      <c r="E35" s="46" t="s">
        <v>217</v>
      </c>
      <c r="H35" s="118">
        <f>'[1]CPP Financial Model'!M29</f>
        <v>0</v>
      </c>
      <c r="I35" s="118">
        <f>'[1]CPP Financial Model'!N29</f>
        <v>0</v>
      </c>
      <c r="J35" s="118">
        <f>'[1]CPP Financial Model'!O29</f>
        <v>0</v>
      </c>
      <c r="K35" s="118">
        <f>'[1]CPP Financial Model'!P29</f>
        <v>0</v>
      </c>
      <c r="L35" s="118">
        <f>'[1]CPP Financial Model'!Q29</f>
        <v>0</v>
      </c>
      <c r="M35" s="118">
        <f>'[1]CPP Financial Model'!R29</f>
        <v>0</v>
      </c>
      <c r="N35" s="118">
        <f>'[1]CPP Financial Model'!S29</f>
        <v>0</v>
      </c>
      <c r="O35" s="109"/>
    </row>
    <row r="36" spans="2:15" s="98" customFormat="1" ht="13.5" customHeight="1" x14ac:dyDescent="0.2">
      <c r="B36" s="99"/>
      <c r="C36" s="104"/>
      <c r="E36" s="46"/>
    </row>
    <row r="37" spans="2:15" s="102" customFormat="1" ht="13.5" customHeight="1" x14ac:dyDescent="0.2">
      <c r="B37" s="44" t="s">
        <v>11</v>
      </c>
      <c r="C37" s="110" t="s">
        <v>124</v>
      </c>
      <c r="D37" s="113"/>
      <c r="E37" s="46" t="s">
        <v>218</v>
      </c>
      <c r="H37" s="118">
        <f>'[1]CPP Financial Model'!M31</f>
        <v>1525499.1126027396</v>
      </c>
      <c r="I37" s="118">
        <f>'[1]CPP Financial Model'!N31</f>
        <v>1197475.1610254969</v>
      </c>
      <c r="J37" s="118">
        <f>'[1]CPP Financial Model'!O31</f>
        <v>1157515.9579497136</v>
      </c>
      <c r="K37" s="118">
        <f>'[1]CPP Financial Model'!P31</f>
        <v>1110704.2006462931</v>
      </c>
      <c r="L37" s="118">
        <f>'[1]CPP Financial Model'!Q31</f>
        <v>839619.04473445029</v>
      </c>
      <c r="M37" s="118">
        <f>'[1]CPP Financial Model'!R31</f>
        <v>507436.09558781091</v>
      </c>
      <c r="N37" s="118">
        <f>'[1]CPP Financial Model'!S31</f>
        <v>479078.22404427739</v>
      </c>
      <c r="O37" s="109"/>
    </row>
    <row r="38" spans="2:15" s="98" customFormat="1" ht="13.5" customHeight="1" x14ac:dyDescent="0.2">
      <c r="B38" s="99"/>
      <c r="C38" s="104"/>
      <c r="E38" s="105"/>
    </row>
    <row r="39" spans="2:15" s="102" customFormat="1" ht="13.5" customHeight="1" x14ac:dyDescent="0.2">
      <c r="B39" s="44" t="s">
        <v>12</v>
      </c>
      <c r="C39" s="100" t="s">
        <v>157</v>
      </c>
      <c r="D39" s="119"/>
      <c r="E39" s="46" t="s">
        <v>223</v>
      </c>
      <c r="H39" s="107">
        <f>'[1]CPP Financial Model'!M$33</f>
        <v>0.44</v>
      </c>
      <c r="I39" s="107">
        <f>'[1]CPP Financial Model'!N$33</f>
        <v>0.42</v>
      </c>
      <c r="J39" s="107">
        <f>'[1]CPP Financial Model'!O$33</f>
        <v>0.42</v>
      </c>
      <c r="K39" s="107">
        <f>'[1]CPP Financial Model'!P$33</f>
        <v>0.42</v>
      </c>
      <c r="L39" s="107">
        <f>'[1]CPP Financial Model'!Q$33</f>
        <v>0.42</v>
      </c>
      <c r="M39" s="107">
        <f>'[1]CPP Financial Model'!R$33</f>
        <v>0.42</v>
      </c>
      <c r="N39" s="107">
        <f>'[1]CPP Financial Model'!S$33</f>
        <v>0.42</v>
      </c>
      <c r="O39" s="109"/>
    </row>
    <row r="40" spans="2:15" s="98" customFormat="1" ht="13.5" customHeight="1" x14ac:dyDescent="0.2">
      <c r="B40" s="99"/>
      <c r="C40" s="104"/>
      <c r="E40" s="105"/>
    </row>
    <row r="41" spans="2:15" s="102" customFormat="1" ht="13.5" customHeight="1" x14ac:dyDescent="0.2">
      <c r="B41" s="44" t="s">
        <v>13</v>
      </c>
      <c r="C41" s="100" t="s">
        <v>157</v>
      </c>
      <c r="D41" s="120"/>
      <c r="E41" s="46" t="s">
        <v>226</v>
      </c>
      <c r="H41" s="107">
        <f>'[1]CPP Financial Model'!M35</f>
        <v>6.0900000000000003E-2</v>
      </c>
      <c r="I41" s="107">
        <f>'[1]CPP Financial Model'!N35</f>
        <v>2.9200000000000004E-2</v>
      </c>
      <c r="J41" s="107">
        <f>'[1]CPP Financial Model'!O35</f>
        <v>2.9200000000000004E-2</v>
      </c>
      <c r="K41" s="107">
        <f>'[1]CPP Financial Model'!P35</f>
        <v>2.9200000000000004E-2</v>
      </c>
      <c r="L41" s="107">
        <f>'[1]CPP Financial Model'!Q35</f>
        <v>2.9200000000000004E-2</v>
      </c>
      <c r="M41" s="107">
        <f>'[1]CPP Financial Model'!R35</f>
        <v>2.9200000000000004E-2</v>
      </c>
      <c r="N41" s="107">
        <f>'[1]CPP Financial Model'!S35</f>
        <v>2.9200000000000004E-2</v>
      </c>
    </row>
    <row r="42" spans="2:15" s="98" customFormat="1" ht="13.5" customHeight="1" x14ac:dyDescent="0.2">
      <c r="B42" s="99"/>
      <c r="C42" s="104"/>
      <c r="E42" s="105"/>
    </row>
    <row r="43" spans="2:15" s="102" customFormat="1" ht="13.5" customHeight="1" x14ac:dyDescent="0.2">
      <c r="B43" s="44" t="s">
        <v>14</v>
      </c>
      <c r="C43" s="110" t="s">
        <v>124</v>
      </c>
      <c r="D43" s="113"/>
      <c r="E43" s="98" t="s">
        <v>220</v>
      </c>
      <c r="H43" s="101">
        <f>'[1]CPP Financial Model'!$M$37</f>
        <v>89221047.593865678</v>
      </c>
      <c r="I43" s="112"/>
      <c r="J43" s="112"/>
      <c r="K43" s="112"/>
      <c r="L43" s="112"/>
      <c r="M43" s="112"/>
      <c r="N43" s="112"/>
      <c r="O43" s="109"/>
    </row>
    <row r="44" spans="2:15" s="98" customFormat="1" ht="13.5" customHeight="1" x14ac:dyDescent="0.2">
      <c r="B44" s="99"/>
      <c r="C44" s="104"/>
      <c r="E44" s="46"/>
    </row>
    <row r="45" spans="2:15" s="102" customFormat="1" ht="13.5" customHeight="1" x14ac:dyDescent="0.2">
      <c r="B45" s="44" t="s">
        <v>15</v>
      </c>
      <c r="C45" s="110" t="s">
        <v>124</v>
      </c>
      <c r="D45" s="113"/>
      <c r="E45" s="98" t="s">
        <v>221</v>
      </c>
      <c r="H45" s="101">
        <f>'[1]CPP Financial Model'!M39</f>
        <v>-152842.53802462705</v>
      </c>
      <c r="I45" s="101">
        <f>'[1]CPP Financial Model'!N39</f>
        <v>-121627.50977655606</v>
      </c>
      <c r="J45" s="101">
        <f>'[1]CPP Financial Model'!O39</f>
        <v>-94185.587072790484</v>
      </c>
      <c r="K45" s="101">
        <f>'[1]CPP Financial Model'!P39</f>
        <v>-71173.532151328924</v>
      </c>
      <c r="L45" s="101">
        <f>'[1]CPP Financial Model'!Q39</f>
        <v>-56546.174077135707</v>
      </c>
      <c r="M45" s="101">
        <f>'[1]CPP Financial Model'!R39</f>
        <v>-52478.685921073535</v>
      </c>
      <c r="N45" s="101">
        <f>'[1]CPP Financial Model'!S39</f>
        <v>-49561.12683966216</v>
      </c>
      <c r="O45" s="109"/>
    </row>
    <row r="46" spans="2:15" s="98" customFormat="1" ht="13.5" customHeight="1" x14ac:dyDescent="0.2">
      <c r="B46" s="99"/>
      <c r="C46" s="104"/>
      <c r="E46" s="46"/>
    </row>
    <row r="47" spans="2:15" s="102" customFormat="1" ht="13.5" customHeight="1" x14ac:dyDescent="0.2">
      <c r="B47" s="44" t="s">
        <v>16</v>
      </c>
      <c r="C47" s="110" t="s">
        <v>171</v>
      </c>
      <c r="D47" s="117"/>
      <c r="E47" s="98" t="s">
        <v>222</v>
      </c>
      <c r="H47" s="111">
        <f>'[1]CPP Financial Model'!M41</f>
        <v>17.91</v>
      </c>
      <c r="I47" s="111">
        <f>'[1]CPP Financial Model'!N41</f>
        <v>16.91</v>
      </c>
      <c r="J47" s="111">
        <f>'[1]CPP Financial Model'!O41</f>
        <v>15.91</v>
      </c>
      <c r="K47" s="111">
        <f>'[1]CPP Financial Model'!P41</f>
        <v>14.91</v>
      </c>
      <c r="L47" s="111">
        <f>'[1]CPP Financial Model'!Q41</f>
        <v>13.91</v>
      </c>
      <c r="M47" s="111">
        <f>'[1]CPP Financial Model'!R41</f>
        <v>12.91</v>
      </c>
      <c r="N47" s="111">
        <f>'[1]CPP Financial Model'!S41</f>
        <v>11.91</v>
      </c>
      <c r="O47" s="109"/>
    </row>
    <row r="48" spans="2:15" s="98" customFormat="1" ht="13.5" customHeight="1" x14ac:dyDescent="0.2">
      <c r="B48" s="99"/>
      <c r="C48" s="104"/>
      <c r="E48" s="105"/>
    </row>
    <row r="49" spans="1:15" s="102" customFormat="1" ht="13.5" customHeight="1" x14ac:dyDescent="0.2">
      <c r="B49" s="44" t="s">
        <v>298</v>
      </c>
      <c r="C49" s="110" t="s">
        <v>124</v>
      </c>
      <c r="D49" s="113"/>
      <c r="E49" s="46" t="s">
        <v>227</v>
      </c>
      <c r="H49" s="101">
        <f>'[1]CPP Financial Model'!$M$43</f>
        <v>-20258920.483705156</v>
      </c>
      <c r="I49" s="112"/>
      <c r="J49" s="112"/>
      <c r="K49" s="112"/>
      <c r="L49" s="112"/>
      <c r="M49" s="112"/>
      <c r="N49" s="112"/>
      <c r="O49" s="109"/>
    </row>
    <row r="50" spans="1:15" s="98" customFormat="1" ht="13.5" customHeight="1" x14ac:dyDescent="0.2">
      <c r="B50" s="99"/>
      <c r="C50" s="104"/>
      <c r="E50" s="46"/>
    </row>
    <row r="51" spans="1:15" s="102" customFormat="1" ht="13.5" customHeight="1" x14ac:dyDescent="0.2">
      <c r="B51" s="44" t="s">
        <v>17</v>
      </c>
      <c r="C51" s="110" t="s">
        <v>124</v>
      </c>
      <c r="D51" s="113"/>
      <c r="E51" s="46" t="s">
        <v>228</v>
      </c>
      <c r="H51" s="101">
        <f>'[1]CPP Financial Model'!M45</f>
        <v>25113817.5597337</v>
      </c>
      <c r="I51" s="101">
        <f>'[1]CPP Financial Model'!N45</f>
        <v>29415648.348435424</v>
      </c>
      <c r="J51" s="101">
        <f>'[1]CPP Financial Model'!O45</f>
        <v>34834411.463455446</v>
      </c>
      <c r="K51" s="101">
        <f>'[1]CPP Financial Model'!P45</f>
        <v>38458544.260906965</v>
      </c>
      <c r="L51" s="101">
        <f>'[1]CPP Financial Model'!Q45</f>
        <v>40325427.132294782</v>
      </c>
      <c r="M51" s="101">
        <f>'[1]CPP Financial Model'!R45</f>
        <v>42725424.642081246</v>
      </c>
      <c r="N51" s="101">
        <f>'[1]CPP Financial Model'!S45</f>
        <v>44968213.111778527</v>
      </c>
      <c r="O51" s="109"/>
    </row>
    <row r="52" spans="1:15" s="98" customFormat="1" ht="13.5" customHeight="1" x14ac:dyDescent="0.2">
      <c r="B52" s="99"/>
      <c r="C52" s="104"/>
      <c r="E52" s="46"/>
    </row>
    <row r="53" spans="1:15" s="102" customFormat="1" ht="13.5" customHeight="1" x14ac:dyDescent="0.2">
      <c r="B53" s="44" t="s">
        <v>18</v>
      </c>
      <c r="C53" s="110" t="s">
        <v>124</v>
      </c>
      <c r="D53" s="113"/>
      <c r="E53" s="46" t="s">
        <v>229</v>
      </c>
      <c r="H53" s="101">
        <f>'[1]CPP Financial Model'!M47</f>
        <v>4799307.0840834845</v>
      </c>
      <c r="I53" s="101">
        <f>'[1]CPP Financial Model'!N47</f>
        <v>5017431.4279290168</v>
      </c>
      <c r="J53" s="101">
        <f>'[1]CPP Financial Model'!O47</f>
        <v>5164407.1457152525</v>
      </c>
      <c r="K53" s="101">
        <f>'[1]CPP Financial Model'!P47</f>
        <v>5412929.3620628435</v>
      </c>
      <c r="L53" s="101">
        <f>'[1]CPP Financial Model'!Q47</f>
        <v>5752975.0799530922</v>
      </c>
      <c r="M53" s="101">
        <f>'[1]CPP Financial Model'!R47</f>
        <v>6149200.7203468112</v>
      </c>
      <c r="N53" s="101">
        <f>'[1]CPP Financial Model'!S47</f>
        <v>6515027.4229025003</v>
      </c>
      <c r="O53" s="109"/>
    </row>
    <row r="54" spans="1:15" s="98" customFormat="1" ht="13.5" customHeight="1" x14ac:dyDescent="0.2">
      <c r="B54" s="99"/>
      <c r="C54" s="104"/>
      <c r="E54" s="46"/>
    </row>
    <row r="55" spans="1:15" s="102" customFormat="1" ht="13.5" customHeight="1" x14ac:dyDescent="0.2">
      <c r="B55" s="44" t="s">
        <v>19</v>
      </c>
      <c r="C55" s="110" t="s">
        <v>124</v>
      </c>
      <c r="D55" s="113"/>
      <c r="E55" s="46" t="s">
        <v>230</v>
      </c>
      <c r="H55" s="101">
        <f>'[1]CPP Financial Model'!M49</f>
        <v>0</v>
      </c>
      <c r="I55" s="101">
        <f>'[1]CPP Financial Model'!N49</f>
        <v>0</v>
      </c>
      <c r="J55" s="101">
        <f>'[1]CPP Financial Model'!O49</f>
        <v>0</v>
      </c>
      <c r="K55" s="101">
        <f>'[1]CPP Financial Model'!P49</f>
        <v>0</v>
      </c>
      <c r="L55" s="101">
        <f>'[1]CPP Financial Model'!Q49</f>
        <v>0</v>
      </c>
      <c r="M55" s="101">
        <f>'[1]CPP Financial Model'!R49</f>
        <v>0</v>
      </c>
      <c r="N55" s="101">
        <f>'[1]CPP Financial Model'!S49</f>
        <v>0</v>
      </c>
      <c r="O55" s="109"/>
    </row>
    <row r="56" spans="1:15" s="98" customFormat="1" ht="13.5" customHeight="1" x14ac:dyDescent="0.2">
      <c r="B56" s="99"/>
      <c r="C56" s="104"/>
      <c r="E56" s="46"/>
    </row>
    <row r="57" spans="1:15" s="102" customFormat="1" ht="13.5" customHeight="1" x14ac:dyDescent="0.2">
      <c r="B57" s="44" t="s">
        <v>20</v>
      </c>
      <c r="C57" s="110" t="s">
        <v>124</v>
      </c>
      <c r="D57" s="113"/>
      <c r="E57" s="47" t="s">
        <v>231</v>
      </c>
      <c r="H57" s="101">
        <f>'[1]CPP Financial Model'!M51</f>
        <v>0</v>
      </c>
      <c r="I57" s="101">
        <f>'[1]CPP Financial Model'!N51</f>
        <v>0</v>
      </c>
      <c r="J57" s="101">
        <f>'[1]CPP Financial Model'!O51</f>
        <v>0</v>
      </c>
      <c r="K57" s="101">
        <f>'[1]CPP Financial Model'!P51</f>
        <v>0</v>
      </c>
      <c r="L57" s="101">
        <f>'[1]CPP Financial Model'!Q51</f>
        <v>0</v>
      </c>
      <c r="M57" s="101">
        <f>'[1]CPP Financial Model'!R51</f>
        <v>0</v>
      </c>
      <c r="N57" s="101">
        <f>'[1]CPP Financial Model'!S51</f>
        <v>0</v>
      </c>
      <c r="O57" s="109"/>
    </row>
    <row r="58" spans="1:15" s="98" customFormat="1" ht="13.5" customHeight="1" x14ac:dyDescent="0.2">
      <c r="B58" s="99"/>
      <c r="C58" s="104"/>
      <c r="E58" s="47"/>
    </row>
    <row r="59" spans="1:15" s="102" customFormat="1" ht="13.5" customHeight="1" x14ac:dyDescent="0.2">
      <c r="B59" s="44" t="s">
        <v>21</v>
      </c>
      <c r="C59" s="110" t="s">
        <v>124</v>
      </c>
      <c r="D59" s="113"/>
      <c r="E59" s="46" t="s">
        <v>232</v>
      </c>
      <c r="H59" s="101">
        <f>'[1]CPP Financial Model'!M53</f>
        <v>0</v>
      </c>
      <c r="I59" s="101">
        <f>'[1]CPP Financial Model'!N53</f>
        <v>0</v>
      </c>
      <c r="J59" s="101">
        <f>'[1]CPP Financial Model'!O53</f>
        <v>0</v>
      </c>
      <c r="K59" s="101">
        <f>'[1]CPP Financial Model'!P53</f>
        <v>0</v>
      </c>
      <c r="L59" s="101">
        <f>'[1]CPP Financial Model'!Q53</f>
        <v>0</v>
      </c>
      <c r="M59" s="101">
        <f>'[1]CPP Financial Model'!R53</f>
        <v>0</v>
      </c>
      <c r="N59" s="101">
        <f>'[1]CPP Financial Model'!S53</f>
        <v>0</v>
      </c>
      <c r="O59" s="109"/>
    </row>
    <row r="60" spans="1:15" s="102" customFormat="1" ht="13.5" customHeight="1" x14ac:dyDescent="0.2">
      <c r="A60" s="109"/>
      <c r="B60" s="44"/>
      <c r="C60" s="121"/>
      <c r="D60" s="113"/>
      <c r="E60" s="46"/>
      <c r="F60" s="109"/>
      <c r="G60" s="109"/>
      <c r="H60" s="122"/>
      <c r="I60" s="122"/>
      <c r="J60" s="122"/>
      <c r="K60" s="122"/>
      <c r="L60" s="122"/>
      <c r="M60" s="122"/>
      <c r="N60" s="122"/>
      <c r="O60" s="109"/>
    </row>
    <row r="61" spans="1:15" s="102" customFormat="1" ht="13.5" customHeight="1" x14ac:dyDescent="0.2">
      <c r="A61" s="109"/>
      <c r="B61" s="44" t="s">
        <v>292</v>
      </c>
      <c r="C61" s="110" t="s">
        <v>124</v>
      </c>
      <c r="D61" s="113"/>
      <c r="E61" s="75" t="s">
        <v>296</v>
      </c>
      <c r="F61" s="109"/>
      <c r="G61" s="109"/>
      <c r="H61" s="101">
        <f>'[1]CPP Financial Model'!M$55</f>
        <v>-1377971.5722043533</v>
      </c>
      <c r="I61" s="101">
        <f>'[1]CPP Financial Model'!N$55</f>
        <v>-40603.097135916534</v>
      </c>
      <c r="J61" s="101">
        <f>'[1]CPP Financial Model'!O$55</f>
        <v>-132743.22701167708</v>
      </c>
      <c r="K61" s="101">
        <f>'[1]CPP Financial Model'!P$55</f>
        <v>-74338.532896968638</v>
      </c>
      <c r="L61" s="101">
        <f>'[1]CPP Financial Model'!Q$55</f>
        <v>-137782.33633317481</v>
      </c>
      <c r="M61" s="101">
        <f>'[1]CPP Financial Model'!R$55</f>
        <v>-37966.178555319057</v>
      </c>
      <c r="N61" s="101">
        <f>'[1]CPP Financial Model'!S$55</f>
        <v>0</v>
      </c>
      <c r="O61" s="109"/>
    </row>
    <row r="62" spans="1:15" s="98" customFormat="1" ht="13.5" customHeight="1" x14ac:dyDescent="0.2">
      <c r="B62" s="99"/>
      <c r="C62" s="104"/>
      <c r="E62" s="46"/>
      <c r="H62" s="86"/>
    </row>
    <row r="63" spans="1:15" s="102" customFormat="1" ht="13.5" customHeight="1" x14ac:dyDescent="0.2">
      <c r="B63" s="44" t="s">
        <v>22</v>
      </c>
      <c r="C63" s="110" t="s">
        <v>124</v>
      </c>
      <c r="D63" s="123"/>
      <c r="E63" s="46" t="s">
        <v>233</v>
      </c>
      <c r="H63" s="101">
        <f>'[1]CPP Financial Model'!M57</f>
        <v>447072181.50474483</v>
      </c>
      <c r="I63" s="124"/>
      <c r="J63" s="124"/>
      <c r="K63" s="124"/>
      <c r="L63" s="124"/>
      <c r="M63" s="124"/>
      <c r="N63" s="124"/>
      <c r="O63" s="109"/>
    </row>
    <row r="64" spans="1:15" s="98" customFormat="1" ht="13.5" customHeight="1" x14ac:dyDescent="0.2">
      <c r="B64" s="99"/>
      <c r="C64" s="104"/>
      <c r="E64" s="46"/>
    </row>
    <row r="65" spans="2:15" s="102" customFormat="1" ht="13.5" customHeight="1" x14ac:dyDescent="0.2">
      <c r="B65" s="44" t="s">
        <v>23</v>
      </c>
      <c r="C65" s="110" t="s">
        <v>124</v>
      </c>
      <c r="D65" s="123"/>
      <c r="E65" s="46" t="s">
        <v>234</v>
      </c>
      <c r="H65" s="101">
        <f>'[1]CPP Financial Model'!M59</f>
        <v>765869.13899999997</v>
      </c>
      <c r="I65" s="101">
        <f>'[1]CPP Financial Model'!N59</f>
        <v>678520.65264099988</v>
      </c>
      <c r="J65" s="101">
        <f>'[1]CPP Financial Model'!O59</f>
        <v>590091.0656938199</v>
      </c>
      <c r="K65" s="101">
        <f>'[1]CPP Financial Model'!P59</f>
        <v>499892.88700769632</v>
      </c>
      <c r="L65" s="101">
        <f>'[1]CPP Financial Model'!Q59</f>
        <v>432548.38080000004</v>
      </c>
      <c r="M65" s="101">
        <f>'[1]CPP Financial Model'!R59</f>
        <v>441199.34841600008</v>
      </c>
      <c r="N65" s="101">
        <f>'[1]CPP Financial Model'!S59</f>
        <v>450023.33538432006</v>
      </c>
      <c r="O65" s="109"/>
    </row>
    <row r="66" spans="2:15" s="98" customFormat="1" ht="13.5" customHeight="1" x14ac:dyDescent="0.2">
      <c r="B66" s="99"/>
      <c r="C66" s="104"/>
      <c r="E66" s="46"/>
    </row>
    <row r="67" spans="2:15" s="102" customFormat="1" ht="13.5" customHeight="1" x14ac:dyDescent="0.2">
      <c r="B67" s="44" t="s">
        <v>108</v>
      </c>
      <c r="C67" s="110" t="s">
        <v>124</v>
      </c>
      <c r="D67" s="123"/>
      <c r="E67" s="46" t="s">
        <v>235</v>
      </c>
      <c r="H67" s="101">
        <f>'[1]CPP Financial Model'!M61</f>
        <v>60692968.202980123</v>
      </c>
      <c r="I67" s="101">
        <f>'[1]CPP Financial Model'!N61</f>
        <v>71294851.211772561</v>
      </c>
      <c r="J67" s="101">
        <f>'[1]CPP Financial Model'!O61</f>
        <v>77802919.963124216</v>
      </c>
      <c r="K67" s="101">
        <f>'[1]CPP Financial Model'!P61</f>
        <v>66785102.682882234</v>
      </c>
      <c r="L67" s="101">
        <f>'[1]CPP Financial Model'!Q61</f>
        <v>79107104.69715625</v>
      </c>
      <c r="M67" s="101">
        <f>'[1]CPP Financial Model'!R61</f>
        <v>72343107.496127591</v>
      </c>
      <c r="N67" s="101">
        <f>'[1]CPP Financial Model'!S61</f>
        <v>66597227.255597025</v>
      </c>
      <c r="O67" s="109"/>
    </row>
    <row r="68" spans="2:15" s="98" customFormat="1" ht="13.5" customHeight="1" x14ac:dyDescent="0.2">
      <c r="B68" s="99"/>
      <c r="C68" s="104"/>
      <c r="E68" s="46"/>
    </row>
    <row r="69" spans="2:15" s="102" customFormat="1" ht="13.5" customHeight="1" x14ac:dyDescent="0.2">
      <c r="B69" s="44" t="s">
        <v>106</v>
      </c>
      <c r="C69" s="110" t="s">
        <v>124</v>
      </c>
      <c r="D69" s="123"/>
      <c r="E69" s="46" t="s">
        <v>211</v>
      </c>
      <c r="H69" s="101">
        <f>'[1]CPP Financial Model'!M63</f>
        <v>58616506.95196487</v>
      </c>
      <c r="I69" s="101">
        <f>'[1]CPP Financial Model'!N63</f>
        <v>69715288.336834759</v>
      </c>
      <c r="J69" s="101">
        <f>'[1]CPP Financial Model'!O63</f>
        <v>76079168.502160147</v>
      </c>
      <c r="K69" s="101">
        <f>'[1]CPP Financial Model'!P63</f>
        <v>65305454.89620769</v>
      </c>
      <c r="L69" s="101">
        <f>'[1]CPP Financial Model'!Q63</f>
        <v>77354458.557924062</v>
      </c>
      <c r="M69" s="101">
        <f>'[1]CPP Financial Model'!R63</f>
        <v>70740320.129069462</v>
      </c>
      <c r="N69" s="101">
        <f>'[1]CPP Financial Model'!S63</f>
        <v>65121741.91606991</v>
      </c>
      <c r="O69" s="109"/>
    </row>
    <row r="70" spans="2:15" s="98" customFormat="1" ht="13.5" customHeight="1" x14ac:dyDescent="0.2">
      <c r="B70" s="99"/>
      <c r="C70" s="104"/>
      <c r="E70" s="46"/>
    </row>
    <row r="71" spans="2:15" s="102" customFormat="1" ht="13.5" customHeight="1" x14ac:dyDescent="0.2">
      <c r="B71" s="44" t="s">
        <v>24</v>
      </c>
      <c r="C71" s="100" t="s">
        <v>157</v>
      </c>
      <c r="D71" s="123"/>
      <c r="E71" s="98" t="s">
        <v>236</v>
      </c>
      <c r="H71" s="107">
        <f>'[1]CPP Financial Model'!M65</f>
        <v>1.6999999999999904E-2</v>
      </c>
      <c r="I71" s="107">
        <f>'[1]CPP Financial Model'!N65</f>
        <v>1.8999999999999906E-2</v>
      </c>
      <c r="J71" s="107">
        <f>'[1]CPP Financial Model'!O65</f>
        <v>2.0000000000000018E-2</v>
      </c>
      <c r="K71" s="107">
        <f>'[1]CPP Financial Model'!P65</f>
        <v>2.0000000000000018E-2</v>
      </c>
      <c r="L71" s="107">
        <f>'[1]CPP Financial Model'!Q65</f>
        <v>2.0000000000000018E-2</v>
      </c>
      <c r="M71" s="107">
        <f>'[1]CPP Financial Model'!R65</f>
        <v>2.0000000000000018E-2</v>
      </c>
      <c r="N71" s="107">
        <f>'[1]CPP Financial Model'!S65</f>
        <v>2.0000000000000018E-2</v>
      </c>
    </row>
    <row r="72" spans="2:15" s="98" customFormat="1" ht="13.5" customHeight="1" x14ac:dyDescent="0.2">
      <c r="B72" s="99"/>
      <c r="C72" s="104"/>
      <c r="E72" s="46"/>
    </row>
    <row r="73" spans="2:15" s="102" customFormat="1" ht="13.5" customHeight="1" x14ac:dyDescent="0.2">
      <c r="B73" s="44" t="s">
        <v>25</v>
      </c>
      <c r="C73" s="110" t="s">
        <v>171</v>
      </c>
      <c r="D73" s="123"/>
      <c r="E73" s="46" t="s">
        <v>237</v>
      </c>
      <c r="H73" s="111">
        <f>'[1]CPP Financial Model'!M67</f>
        <v>26.562129624839294</v>
      </c>
      <c r="I73" s="111">
        <f>'[1]CPP Financial Model'!N67</f>
        <v>26.494426897348987</v>
      </c>
      <c r="J73" s="111">
        <f>'[1]CPP Financial Model'!O67</f>
        <v>27.014398841525569</v>
      </c>
      <c r="K73" s="111">
        <f>'[1]CPP Financial Model'!P67</f>
        <v>27.316957725673433</v>
      </c>
      <c r="L73" s="111">
        <f>'[1]CPP Financial Model'!Q67</f>
        <v>27.646738839541985</v>
      </c>
      <c r="M73" s="111">
        <f>'[1]CPP Financial Model'!R67</f>
        <v>27.958091056086985</v>
      </c>
      <c r="N73" s="111">
        <f>'[1]CPP Financial Model'!S67</f>
        <v>28.077627124940179</v>
      </c>
      <c r="O73" s="109"/>
    </row>
    <row r="74" spans="2:15" s="98" customFormat="1" ht="13.5" customHeight="1" x14ac:dyDescent="0.2">
      <c r="B74" s="99"/>
      <c r="C74" s="104"/>
      <c r="E74" s="46"/>
    </row>
    <row r="75" spans="2:15" s="102" customFormat="1" ht="13.5" customHeight="1" x14ac:dyDescent="0.2">
      <c r="B75" s="44" t="s">
        <v>100</v>
      </c>
      <c r="C75" s="110" t="s">
        <v>124</v>
      </c>
      <c r="D75" s="123"/>
      <c r="E75" s="46" t="s">
        <v>233</v>
      </c>
      <c r="H75" s="101">
        <f>'[1]CPP Financial Model'!M69</f>
        <v>410128234.41980636</v>
      </c>
      <c r="I75" s="112"/>
      <c r="J75" s="112"/>
      <c r="K75" s="112"/>
      <c r="L75" s="112"/>
      <c r="M75" s="112"/>
      <c r="N75" s="112"/>
      <c r="O75" s="109"/>
    </row>
    <row r="76" spans="2:15" s="98" customFormat="1" ht="13.5" customHeight="1" x14ac:dyDescent="0.2">
      <c r="B76" s="99"/>
      <c r="C76" s="104"/>
      <c r="E76" s="46"/>
    </row>
    <row r="77" spans="2:15" s="102" customFormat="1" ht="13.5" customHeight="1" x14ac:dyDescent="0.2">
      <c r="B77" s="44" t="s">
        <v>26</v>
      </c>
      <c r="C77" s="110" t="s">
        <v>124</v>
      </c>
      <c r="D77" s="123"/>
      <c r="E77" s="98" t="s">
        <v>238</v>
      </c>
      <c r="H77" s="101">
        <f>'[1]CPP Financial Model'!M71</f>
        <v>30045641.448516063</v>
      </c>
      <c r="I77" s="101">
        <f>'[1]CPP Financial Model'!N71</f>
        <v>35404899.978961855</v>
      </c>
      <c r="J77" s="101">
        <f>'[1]CPP Financial Model'!O71</f>
        <v>38712185.447204836</v>
      </c>
      <c r="K77" s="101">
        <f>'[1]CPP Financial Model'!P71</f>
        <v>33233406.555191897</v>
      </c>
      <c r="L77" s="101">
        <f>'[1]CPP Financial Model'!Q71</f>
        <v>39445051.522995055</v>
      </c>
      <c r="M77" s="101">
        <f>'[1]CPP Financial Model'!R71</f>
        <v>36049449.838441707</v>
      </c>
      <c r="N77" s="101">
        <f>'[1]CPP Financial Model'!S71</f>
        <v>33164214.568216238</v>
      </c>
      <c r="O77" s="109"/>
    </row>
    <row r="78" spans="2:15" s="98" customFormat="1" ht="13.5" customHeight="1" x14ac:dyDescent="0.2">
      <c r="B78" s="99"/>
      <c r="C78" s="104"/>
      <c r="E78" s="46"/>
    </row>
    <row r="79" spans="2:15" s="102" customFormat="1" ht="13.5" customHeight="1" x14ac:dyDescent="0.2">
      <c r="B79" s="44" t="s">
        <v>91</v>
      </c>
      <c r="C79" s="110" t="s">
        <v>124</v>
      </c>
      <c r="D79" s="123"/>
      <c r="E79" s="46" t="s">
        <v>234</v>
      </c>
      <c r="H79" s="101">
        <f>'[1]CPP Financial Model'!M73</f>
        <v>714865</v>
      </c>
      <c r="I79" s="101">
        <f>'[1]CPP Financial Model'!N73</f>
        <v>614865</v>
      </c>
      <c r="J79" s="101">
        <f>'[1]CPP Financial Model'!O73</f>
        <v>514865</v>
      </c>
      <c r="K79" s="101">
        <f>'[1]CPP Financial Model'!P73</f>
        <v>414865</v>
      </c>
      <c r="L79" s="101">
        <f>'[1]CPP Financial Model'!Q73</f>
        <v>400000</v>
      </c>
      <c r="M79" s="101">
        <f>'[1]CPP Financial Model'!R73</f>
        <v>400000</v>
      </c>
      <c r="N79" s="101">
        <f>'[1]CPP Financial Model'!S73</f>
        <v>400000</v>
      </c>
      <c r="O79" s="109"/>
    </row>
    <row r="80" spans="2:15" s="98" customFormat="1" ht="13.5" customHeight="1" x14ac:dyDescent="0.2">
      <c r="B80" s="99"/>
      <c r="C80" s="104"/>
      <c r="E80" s="46"/>
    </row>
    <row r="81" spans="1:15" s="102" customFormat="1" ht="13.5" customHeight="1" x14ac:dyDescent="0.2">
      <c r="B81" s="44" t="s">
        <v>277</v>
      </c>
      <c r="C81" s="110" t="s">
        <v>124</v>
      </c>
      <c r="D81" s="123"/>
      <c r="E81" s="46"/>
      <c r="H81" s="101">
        <f>'[1]CPP Financial Model'!M75</f>
        <v>1167611.44</v>
      </c>
      <c r="I81" s="101">
        <f>'[1]CPP Financial Model'!N75</f>
        <v>1167611.44</v>
      </c>
      <c r="J81" s="101">
        <f>'[1]CPP Financial Model'!O75</f>
        <v>1240286.2712308874</v>
      </c>
      <c r="K81" s="101">
        <f>'[1]CPP Financial Model'!P75</f>
        <v>1267272.6764097062</v>
      </c>
      <c r="L81" s="101">
        <f>'[1]CPP Financial Model'!Q75</f>
        <v>1167611.44</v>
      </c>
      <c r="M81" s="101">
        <f>'[1]CPP Financial Model'!R75</f>
        <v>1184441.246066629</v>
      </c>
      <c r="N81" s="101">
        <f>'[1]CPP Financial Model'!S75</f>
        <v>1328397.7475459306</v>
      </c>
      <c r="O81" s="109"/>
    </row>
    <row r="82" spans="1:15" s="98" customFormat="1" ht="13.5" customHeight="1" x14ac:dyDescent="0.2">
      <c r="B82" s="99"/>
      <c r="C82" s="104"/>
      <c r="E82" s="46"/>
    </row>
    <row r="83" spans="1:15" s="102" customFormat="1" ht="13.5" customHeight="1" x14ac:dyDescent="0.2">
      <c r="A83" s="109"/>
      <c r="B83" s="44" t="s">
        <v>107</v>
      </c>
      <c r="C83" s="121" t="s">
        <v>171</v>
      </c>
      <c r="D83" s="113"/>
      <c r="E83" s="98" t="s">
        <v>237</v>
      </c>
      <c r="F83" s="109"/>
      <c r="G83" s="109"/>
      <c r="H83" s="111">
        <f>'[1]CPP Financial Model'!M77</f>
        <v>27.032348146375419</v>
      </c>
      <c r="I83" s="111">
        <f>'[1]CPP Financial Model'!N77</f>
        <v>27.031742083379747</v>
      </c>
      <c r="J83" s="111">
        <f>'[1]CPP Financial Model'!O77</f>
        <v>27.707041969177062</v>
      </c>
      <c r="K83" s="111">
        <f>'[1]CPP Financial Model'!P77</f>
        <v>28.123281774877945</v>
      </c>
      <c r="L83" s="111">
        <f>'[1]CPP Financial Model'!Q77</f>
        <v>28.598237752100363</v>
      </c>
      <c r="M83" s="111">
        <f>'[1]CPP Financial Model'!R77</f>
        <v>29.070832075311206</v>
      </c>
      <c r="N83" s="111">
        <f>'[1]CPP Financial Model'!S77</f>
        <v>29.325548212085117</v>
      </c>
      <c r="O83" s="109"/>
    </row>
    <row r="84" spans="1:15" s="98" customFormat="1" ht="13.5" customHeight="1" x14ac:dyDescent="0.2">
      <c r="A84" s="86"/>
      <c r="B84" s="105"/>
      <c r="C84" s="125"/>
      <c r="D84" s="86"/>
      <c r="E84" s="46"/>
      <c r="F84" s="86"/>
      <c r="G84" s="86"/>
    </row>
    <row r="85" spans="1:15" s="102" customFormat="1" ht="13.5" customHeight="1" x14ac:dyDescent="0.2">
      <c r="A85" s="109"/>
      <c r="B85" s="44" t="s">
        <v>109</v>
      </c>
      <c r="C85" s="121" t="s">
        <v>124</v>
      </c>
      <c r="D85" s="113"/>
      <c r="E85" s="98" t="s">
        <v>239</v>
      </c>
      <c r="F85" s="109"/>
      <c r="G85" s="109"/>
      <c r="H85" s="101">
        <f>'[1]CPP Financial Model'!M79</f>
        <v>-34705.093785308716</v>
      </c>
      <c r="I85" s="101">
        <f>'[1]CPP Financial Model'!N79</f>
        <v>-27617.273229189635</v>
      </c>
      <c r="J85" s="101">
        <f>'[1]CPP Financial Model'!O79</f>
        <v>-21386.190486177842</v>
      </c>
      <c r="K85" s="101">
        <f>'[1]CPP Financial Model'!P79</f>
        <v>-16160.97285655881</v>
      </c>
      <c r="L85" s="101">
        <f>'[1]CPP Financial Model'!Q79</f>
        <v>-12839.621089196944</v>
      </c>
      <c r="M85" s="101">
        <f>'[1]CPP Financial Model'!R79</f>
        <v>-11916.039475392383</v>
      </c>
      <c r="N85" s="101">
        <f>'[1]CPP Financial Model'!S79</f>
        <v>-11253.565776295303</v>
      </c>
      <c r="O85" s="109"/>
    </row>
    <row r="86" spans="1:15" s="86" customFormat="1" ht="12.75" x14ac:dyDescent="0.2">
      <c r="A86" s="97"/>
      <c r="B86" s="97"/>
      <c r="C86" s="97"/>
      <c r="D86" s="97"/>
      <c r="E86" s="126"/>
      <c r="H86" s="97"/>
      <c r="I86" s="97"/>
      <c r="J86" s="97"/>
      <c r="K86" s="97"/>
      <c r="L86" s="97"/>
      <c r="M86" s="97"/>
      <c r="N86" s="97"/>
    </row>
    <row r="87" spans="1:15" s="86" customFormat="1" ht="12.75" x14ac:dyDescent="0.2">
      <c r="E87" s="105"/>
    </row>
    <row r="88" spans="1:15" s="86" customFormat="1" ht="12.75" x14ac:dyDescent="0.2"/>
    <row r="89" spans="1:15" s="98" customFormat="1" ht="12.75" x14ac:dyDescent="0.2"/>
    <row r="90" spans="1:15" s="98" customFormat="1" ht="12.75" x14ac:dyDescent="0.2"/>
    <row r="91" spans="1:15" s="98" customFormat="1" ht="12.75" x14ac:dyDescent="0.2"/>
    <row r="92" spans="1:15" s="98" customFormat="1" ht="12.75" x14ac:dyDescent="0.2"/>
    <row r="93" spans="1:15" s="98" customFormat="1" ht="12.75" x14ac:dyDescent="0.2"/>
    <row r="94" spans="1:15" s="98" customFormat="1" ht="12.75" x14ac:dyDescent="0.2"/>
    <row r="95" spans="1:15" s="98" customFormat="1" ht="12.75" x14ac:dyDescent="0.2"/>
    <row r="96" spans="1:15" s="98" customFormat="1" ht="12.75" x14ac:dyDescent="0.2"/>
    <row r="97" s="98" customFormat="1" ht="12.75" x14ac:dyDescent="0.2"/>
    <row r="98" s="98" customFormat="1" ht="12.75" x14ac:dyDescent="0.2"/>
    <row r="99" s="98" customFormat="1" ht="12.75" x14ac:dyDescent="0.2"/>
    <row r="100" s="98" customFormat="1" ht="12.75" x14ac:dyDescent="0.2"/>
  </sheetData>
  <sheetProtection algorithmName="SHA-512" hashValue="rIFPxIfFjIMhYHOWAcgTwsmBA9RwM6GjiP4+bBvl0f7pzeDGDVeF1Ov32umOykXyKSrzzi7vwxHL6MWEFZXhqw==" saltValue="jSZ7akJLZ38nbcWISVQzxw==" spinCount="100000" sheet="1" objects="1" scenarios="1"/>
  <conditionalFormatting sqref="M63:N63 M11:N11 M23:N23 M75:N75 M19:N19 M43:N43 M49:N49 M25:N25 M31:N31">
    <cfRule type="expression" dxfId="33" priority="87">
      <formula>M$5=""</formula>
    </cfRule>
  </conditionalFormatting>
  <conditionalFormatting sqref="C2">
    <cfRule type="expression" dxfId="32" priority="1">
      <formula>Goal_seek_output&lt;&gt;0</formula>
    </cfRule>
    <cfRule type="expression" dxfId="31" priority="2">
      <formula>Goal_seek_output=0</formula>
    </cfRule>
  </conditionalFormatting>
  <dataValidations count="2">
    <dataValidation type="whole" allowBlank="1" showInputMessage="1" showErrorMessage="1" error="Please input the number of years in the regulatory period as 3,4 or 5." prompt="Input the number of years in the regulatory period as either 3,4 or 5." sqref="E11" xr:uid="{00000000-0002-0000-0200-000000000000}">
      <formula1>3</formula1>
      <formula2>5</formula2>
    </dataValidation>
    <dataValidation type="list" allowBlank="1" showInputMessage="1" showErrorMessage="1" error="Please input the number of years in the regulatory period as 3,4 or 5." prompt="Input the number of years in the regulatory period as either 3,4 or 5." sqref="D11" xr:uid="{4A9FE564-0632-47AC-9AC3-F9A1B8726B8E}">
      <formula1>"3,4,5"</formula1>
    </dataValidation>
  </dataValidations>
  <printOptions horizontalCentered="1"/>
  <pageMargins left="0.23622047244094499" right="0.23622047244094499" top="0.55118110236220497" bottom="0.55118110236220497" header="0.31496062992126" footer="0.31496062992126"/>
  <pageSetup paperSize="9" scale="69" fitToHeight="0" orientation="landscape" r:id="rId1"/>
  <headerFooter>
    <oddFooter>&amp;L&amp;F&amp;C&amp;A&amp;R&amp;P</oddFooter>
  </headerFooter>
  <ignoredErrors>
    <ignoredError sqref="H15:N91"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0">
    <tabColor rgb="FFF7941E"/>
  </sheetPr>
  <dimension ref="B2"/>
  <sheetViews>
    <sheetView showGridLines="0" zoomScale="85" zoomScaleNormal="85" workbookViewId="0"/>
  </sheetViews>
  <sheetFormatPr defaultColWidth="9.5703125" defaultRowHeight="12.75" x14ac:dyDescent="0.2"/>
  <cols>
    <col min="1" max="1" width="2.85546875" style="15" customWidth="1"/>
    <col min="2" max="16384" width="9.5703125" style="15"/>
  </cols>
  <sheetData>
    <row r="2" spans="2:2" x14ac:dyDescent="0.2">
      <c r="B2" s="5" t="s">
        <v>170</v>
      </c>
    </row>
  </sheetData>
  <sheetProtection algorithmName="SHA-512" hashValue="CIEdv1HuhtBINqz1bcH9cJxOB0D0/nt4A+IkXNGEOoLdL45JzUFjSG1DIv9QebjbYALqE2fPk4bHUiUdiASWYQ==" saltValue="3eWJ3NvWVRRkmrssCwnArg==" spinCount="100000" sheet="1" objects="1" scenarios="1"/>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dimension ref="A1:O73"/>
  <sheetViews>
    <sheetView showGridLines="0" zoomScale="85" zoomScaleNormal="85" zoomScaleSheetLayoutView="100" workbookViewId="0">
      <pane xSplit="6" ySplit="7" topLeftCell="G8" activePane="bottomRight" state="frozen"/>
      <selection activeCell="I14" sqref="I14"/>
      <selection pane="topRight" activeCell="I14" sqref="I14"/>
      <selection pane="bottomLeft" activeCell="I14" sqref="I14"/>
      <selection pane="bottomRight" activeCell="G8" sqref="G8"/>
    </sheetView>
  </sheetViews>
  <sheetFormatPr defaultColWidth="0" defaultRowHeight="15" x14ac:dyDescent="0.25"/>
  <cols>
    <col min="1" max="1" width="2.85546875" style="157" customWidth="1"/>
    <col min="2" max="2" width="56.140625" style="157" customWidth="1"/>
    <col min="3" max="3" width="15.85546875" style="190" customWidth="1"/>
    <col min="4" max="5" width="15.85546875" style="157" customWidth="1"/>
    <col min="6" max="7" width="2.85546875" style="157" customWidth="1"/>
    <col min="8" max="14" width="13.5703125" style="157" customWidth="1"/>
    <col min="15" max="15" width="3" style="157" customWidth="1"/>
    <col min="16" max="16384" width="8.85546875" style="24" hidden="1"/>
  </cols>
  <sheetData>
    <row r="1" spans="2:15" s="134" customFormat="1" x14ac:dyDescent="0.25">
      <c r="C1" s="135"/>
      <c r="D1" s="136"/>
      <c r="E1" s="136"/>
    </row>
    <row r="2" spans="2:15" s="141" customFormat="1" ht="15" customHeight="1" x14ac:dyDescent="0.25">
      <c r="B2" s="137" t="str">
        <f ca="1">MID(CELL("filename",B2),FIND("]",CELL("filename",B2))+1,255)</f>
        <v>RABx</v>
      </c>
      <c r="C2" s="138" t="str">
        <f>MARx!C2</f>
        <v>Model: Ok</v>
      </c>
      <c r="D2" s="139"/>
      <c r="E2" s="139"/>
      <c r="F2" s="140"/>
      <c r="G2" s="140"/>
      <c r="H2" s="140"/>
      <c r="I2" s="140"/>
      <c r="J2" s="140"/>
      <c r="K2" s="140"/>
      <c r="L2" s="140"/>
      <c r="M2" s="140"/>
      <c r="N2" s="140"/>
      <c r="O2" s="140"/>
    </row>
    <row r="3" spans="2:15" s="144" customFormat="1" ht="12" customHeight="1" x14ac:dyDescent="0.2">
      <c r="B3" s="142" t="s">
        <v>172</v>
      </c>
      <c r="C3" s="143"/>
      <c r="D3" s="143"/>
      <c r="E3" s="143"/>
      <c r="F3" s="143"/>
      <c r="G3" s="143"/>
      <c r="H3" s="130">
        <v>43556</v>
      </c>
      <c r="I3" s="130">
        <v>43922</v>
      </c>
      <c r="J3" s="130">
        <v>44287</v>
      </c>
      <c r="K3" s="130">
        <v>44652</v>
      </c>
      <c r="L3" s="130">
        <v>45017</v>
      </c>
      <c r="M3" s="130">
        <v>45383</v>
      </c>
      <c r="N3" s="130">
        <v>45748</v>
      </c>
      <c r="O3" s="140"/>
    </row>
    <row r="4" spans="2:15" s="144" customFormat="1" ht="12" customHeight="1" x14ac:dyDescent="0.2">
      <c r="B4" s="142" t="s">
        <v>173</v>
      </c>
      <c r="C4" s="143"/>
      <c r="D4" s="143"/>
      <c r="E4" s="143"/>
      <c r="F4" s="143"/>
      <c r="G4" s="143"/>
      <c r="H4" s="130">
        <v>43921</v>
      </c>
      <c r="I4" s="130">
        <v>44286</v>
      </c>
      <c r="J4" s="130">
        <v>44651</v>
      </c>
      <c r="K4" s="130">
        <v>45016</v>
      </c>
      <c r="L4" s="130">
        <v>45382</v>
      </c>
      <c r="M4" s="130">
        <v>45747</v>
      </c>
      <c r="N4" s="130">
        <v>46112</v>
      </c>
      <c r="O4" s="140"/>
    </row>
    <row r="5" spans="2:15" s="144" customFormat="1" ht="12" customHeight="1" x14ac:dyDescent="0.2">
      <c r="B5" s="142" t="s">
        <v>174</v>
      </c>
      <c r="C5" s="143"/>
      <c r="D5" s="143"/>
      <c r="E5" s="143"/>
      <c r="F5" s="143"/>
      <c r="G5" s="143"/>
      <c r="H5" s="131" t="str">
        <f>"RY"&amp;RIGHT(YEAR(H4),2)</f>
        <v>RY20</v>
      </c>
      <c r="I5" s="131" t="str">
        <f t="shared" ref="I5:N5" si="0">"RY"&amp;RIGHT(YEAR(I4),2)</f>
        <v>RY21</v>
      </c>
      <c r="J5" s="131" t="str">
        <f t="shared" si="0"/>
        <v>RY22</v>
      </c>
      <c r="K5" s="131" t="str">
        <f t="shared" si="0"/>
        <v>RY23</v>
      </c>
      <c r="L5" s="131" t="str">
        <f t="shared" si="0"/>
        <v>RY24</v>
      </c>
      <c r="M5" s="131" t="str">
        <f t="shared" si="0"/>
        <v>RY25</v>
      </c>
      <c r="N5" s="131" t="str">
        <f t="shared" si="0"/>
        <v>RY26</v>
      </c>
      <c r="O5" s="140"/>
    </row>
    <row r="6" spans="2:15" s="144" customFormat="1" ht="12" customHeight="1" x14ac:dyDescent="0.2">
      <c r="B6" s="145" t="s">
        <v>120</v>
      </c>
      <c r="C6" s="146"/>
      <c r="D6" s="147"/>
      <c r="E6" s="147"/>
      <c r="F6" s="145"/>
      <c r="G6" s="148"/>
      <c r="H6" s="132" t="s">
        <v>121</v>
      </c>
      <c r="I6" s="133"/>
      <c r="J6" s="132" t="s">
        <v>122</v>
      </c>
      <c r="K6" s="133"/>
      <c r="L6" s="133"/>
      <c r="M6" s="133"/>
      <c r="N6" s="133"/>
      <c r="O6" s="140"/>
    </row>
    <row r="7" spans="2:15" s="144" customFormat="1" ht="12" customHeight="1" x14ac:dyDescent="0.2">
      <c r="C7" s="149"/>
      <c r="D7" s="150"/>
      <c r="E7" s="150"/>
      <c r="O7" s="140"/>
    </row>
    <row r="8" spans="2:15" s="144" customFormat="1" ht="12" customHeight="1" x14ac:dyDescent="0.2">
      <c r="C8" s="149"/>
      <c r="D8" s="150"/>
      <c r="E8" s="150"/>
      <c r="F8" s="151"/>
      <c r="G8" s="151"/>
      <c r="H8" s="151"/>
      <c r="I8" s="151"/>
      <c r="J8" s="151"/>
      <c r="K8" s="151"/>
      <c r="L8" s="151"/>
      <c r="M8" s="151"/>
      <c r="N8" s="151"/>
      <c r="O8" s="151"/>
    </row>
    <row r="9" spans="2:15" s="155" customFormat="1" ht="13.5" customHeight="1" x14ac:dyDescent="0.2">
      <c r="B9" s="152" t="s">
        <v>113</v>
      </c>
      <c r="C9" s="152" t="s">
        <v>123</v>
      </c>
      <c r="D9" s="153" t="s">
        <v>143</v>
      </c>
      <c r="E9" s="152" t="s">
        <v>208</v>
      </c>
      <c r="F9" s="154"/>
      <c r="G9" s="154"/>
      <c r="H9" s="154"/>
      <c r="I9" s="154"/>
      <c r="J9" s="154"/>
      <c r="K9" s="154"/>
      <c r="L9" s="154"/>
      <c r="M9" s="154"/>
      <c r="N9" s="154"/>
      <c r="O9" s="141"/>
    </row>
    <row r="10" spans="2:15" s="157" customFormat="1" ht="13.5" customHeight="1" x14ac:dyDescent="0.25">
      <c r="B10" s="141"/>
      <c r="C10" s="156"/>
      <c r="D10" s="154"/>
      <c r="E10" s="154"/>
      <c r="F10" s="154"/>
      <c r="G10" s="154"/>
      <c r="H10" s="154"/>
      <c r="I10" s="154"/>
      <c r="J10" s="154"/>
      <c r="K10" s="154"/>
      <c r="L10" s="141"/>
      <c r="M10" s="141"/>
      <c r="N10" s="141"/>
    </row>
    <row r="11" spans="2:15" s="157" customFormat="1" ht="13.5" customHeight="1" x14ac:dyDescent="0.25">
      <c r="B11" s="158" t="s">
        <v>63</v>
      </c>
      <c r="C11" s="159"/>
      <c r="D11" s="141"/>
      <c r="E11" s="141"/>
      <c r="F11" s="141"/>
      <c r="G11" s="141"/>
      <c r="H11" s="160"/>
      <c r="I11" s="160"/>
      <c r="J11" s="160"/>
      <c r="K11" s="160"/>
      <c r="L11" s="160"/>
      <c r="M11" s="160"/>
      <c r="N11" s="160"/>
    </row>
    <row r="12" spans="2:15" s="157" customFormat="1" ht="13.5" customHeight="1" x14ac:dyDescent="0.25">
      <c r="B12" s="161"/>
      <c r="C12" s="159"/>
      <c r="D12" s="141"/>
      <c r="E12" s="141"/>
      <c r="F12" s="141"/>
      <c r="G12" s="141"/>
      <c r="H12" s="160"/>
      <c r="I12" s="160"/>
      <c r="J12" s="160"/>
      <c r="K12" s="160"/>
      <c r="L12" s="160"/>
      <c r="M12" s="160"/>
      <c r="N12" s="160"/>
    </row>
    <row r="13" spans="2:15" s="157" customFormat="1" ht="13.5" customHeight="1" x14ac:dyDescent="0.25">
      <c r="B13" s="162" t="s">
        <v>66</v>
      </c>
      <c r="C13" s="163" t="s">
        <v>124</v>
      </c>
      <c r="D13" s="141"/>
      <c r="E13" s="155" t="s">
        <v>273</v>
      </c>
      <c r="F13" s="141"/>
      <c r="G13" s="141"/>
      <c r="H13" s="164">
        <f>IF(H$5=General!$H$5,General!H$63,G18)</f>
        <v>447072181.50474483</v>
      </c>
      <c r="I13" s="164">
        <f>IF(I$5=General!$H$5,General!I$63,H18)</f>
        <v>497735451.08273143</v>
      </c>
      <c r="J13" s="164">
        <f>IF(J$5=General!$H$5,General!J$63,I18)</f>
        <v>558987257.95799589</v>
      </c>
      <c r="K13" s="164">
        <f>IF(K$5=General!$H$5,General!K$63,J18)</f>
        <v>626651027.64210367</v>
      </c>
      <c r="L13" s="164">
        <f>IF(L$5=General!$H$5,General!L$63,K18)</f>
        <v>682493914.0420301</v>
      </c>
      <c r="M13" s="164">
        <f>IF(M$5=General!$H$5,General!M$63,L18)</f>
        <v>750100109.64468908</v>
      </c>
      <c r="N13" s="164">
        <f>IF(N$5=General!$H$5,General!N$63,M18)</f>
        <v>810142060.62285507</v>
      </c>
    </row>
    <row r="14" spans="2:15" s="157" customFormat="1" ht="13.5" customHeight="1" x14ac:dyDescent="0.25">
      <c r="B14" s="162" t="s">
        <v>158</v>
      </c>
      <c r="C14" s="163" t="s">
        <v>124</v>
      </c>
      <c r="D14" s="141"/>
      <c r="E14" s="155" t="s">
        <v>240</v>
      </c>
      <c r="F14" s="141"/>
      <c r="G14" s="141"/>
      <c r="H14" s="164">
        <f t="shared" ref="H14:N14" si="1">H52</f>
        <v>16831187.401731148</v>
      </c>
      <c r="I14" s="164">
        <f t="shared" si="1"/>
        <v>18786420.744678739</v>
      </c>
      <c r="J14" s="164">
        <f t="shared" si="1"/>
        <v>20692196.825743932</v>
      </c>
      <c r="K14" s="164">
        <f t="shared" si="1"/>
        <v>22940000.637521766</v>
      </c>
      <c r="L14" s="164">
        <f t="shared" si="1"/>
        <v>24686235.798121955</v>
      </c>
      <c r="M14" s="164">
        <f t="shared" si="1"/>
        <v>26829446.55054976</v>
      </c>
      <c r="N14" s="164">
        <f t="shared" si="1"/>
        <v>28853651.236903843</v>
      </c>
    </row>
    <row r="15" spans="2:15" ht="13.5" customHeight="1" x14ac:dyDescent="0.25">
      <c r="B15" s="162" t="s">
        <v>159</v>
      </c>
      <c r="C15" s="163" t="s">
        <v>124</v>
      </c>
      <c r="D15" s="141"/>
      <c r="E15" s="141" t="s">
        <v>234</v>
      </c>
      <c r="F15" s="141"/>
      <c r="G15" s="141"/>
      <c r="H15" s="28">
        <f>General!H$65</f>
        <v>765869.13899999997</v>
      </c>
      <c r="I15" s="28">
        <f>General!I$65</f>
        <v>678520.65264099988</v>
      </c>
      <c r="J15" s="28">
        <f>General!J$65</f>
        <v>590091.0656938199</v>
      </c>
      <c r="K15" s="28">
        <f>General!K$65</f>
        <v>499892.88700769632</v>
      </c>
      <c r="L15" s="28">
        <f>General!L$65</f>
        <v>432548.38080000004</v>
      </c>
      <c r="M15" s="28">
        <f>General!M$65</f>
        <v>441199.34841600008</v>
      </c>
      <c r="N15" s="28">
        <f>General!N$65</f>
        <v>450023.33538432006</v>
      </c>
    </row>
    <row r="16" spans="2:15" ht="13.5" customHeight="1" x14ac:dyDescent="0.25">
      <c r="B16" s="162" t="s">
        <v>160</v>
      </c>
      <c r="C16" s="163" t="s">
        <v>124</v>
      </c>
      <c r="D16" s="141"/>
      <c r="E16" s="155" t="s">
        <v>241</v>
      </c>
      <c r="F16" s="141"/>
      <c r="G16" s="141"/>
      <c r="H16" s="164">
        <f t="shared" ref="H16:N16" si="2">H46</f>
        <v>7567357.9157376196</v>
      </c>
      <c r="I16" s="164">
        <f t="shared" si="2"/>
        <v>9421897.0608116724</v>
      </c>
      <c r="J16" s="164">
        <f t="shared" si="2"/>
        <v>11143137.612421433</v>
      </c>
      <c r="K16" s="164">
        <f t="shared" si="2"/>
        <v>12497677.241573736</v>
      </c>
      <c r="L16" s="164">
        <f t="shared" si="2"/>
        <v>13617875.084424613</v>
      </c>
      <c r="M16" s="164">
        <f t="shared" si="2"/>
        <v>14969489.381004144</v>
      </c>
      <c r="N16" s="164">
        <f t="shared" si="2"/>
        <v>16167272.790798509</v>
      </c>
    </row>
    <row r="17" spans="1:15" ht="13.5" customHeight="1" x14ac:dyDescent="0.25">
      <c r="B17" s="162" t="s">
        <v>161</v>
      </c>
      <c r="C17" s="163" t="s">
        <v>124</v>
      </c>
      <c r="D17" s="141"/>
      <c r="E17" s="141" t="s">
        <v>235</v>
      </c>
      <c r="F17" s="141"/>
      <c r="G17" s="141"/>
      <c r="H17" s="28">
        <f>General!H$67</f>
        <v>60692968.202980123</v>
      </c>
      <c r="I17" s="28">
        <f>General!I$67</f>
        <v>71294851.211772561</v>
      </c>
      <c r="J17" s="28">
        <f>General!J$67</f>
        <v>77802919.963124216</v>
      </c>
      <c r="K17" s="28">
        <f>General!K$67</f>
        <v>66785102.682882234</v>
      </c>
      <c r="L17" s="28">
        <f>General!L$67</f>
        <v>79107104.69715625</v>
      </c>
      <c r="M17" s="28">
        <f>General!M$67</f>
        <v>72343107.496127591</v>
      </c>
      <c r="N17" s="28">
        <f>General!N$67</f>
        <v>66597227.255597025</v>
      </c>
    </row>
    <row r="18" spans="1:15" s="48" customFormat="1" ht="13.5" customHeight="1" x14ac:dyDescent="0.25">
      <c r="A18" s="165"/>
      <c r="B18" s="166" t="s">
        <v>67</v>
      </c>
      <c r="C18" s="167" t="s">
        <v>124</v>
      </c>
      <c r="D18" s="151"/>
      <c r="E18" s="151" t="s">
        <v>274</v>
      </c>
      <c r="F18" s="151"/>
      <c r="G18" s="151"/>
      <c r="H18" s="168">
        <f>H13-H14-H15+H16+H17</f>
        <v>497735451.08273143</v>
      </c>
      <c r="I18" s="168">
        <f t="shared" ref="I18:N18" si="3">I13-I14-I15+I16+I17</f>
        <v>558987257.95799589</v>
      </c>
      <c r="J18" s="168">
        <f t="shared" si="3"/>
        <v>626651027.64210367</v>
      </c>
      <c r="K18" s="168">
        <f t="shared" si="3"/>
        <v>682493914.0420301</v>
      </c>
      <c r="L18" s="168">
        <f t="shared" si="3"/>
        <v>750100109.64468908</v>
      </c>
      <c r="M18" s="168">
        <f t="shared" si="3"/>
        <v>810142060.62285507</v>
      </c>
      <c r="N18" s="168">
        <f t="shared" si="3"/>
        <v>863602886.09696245</v>
      </c>
      <c r="O18" s="165"/>
    </row>
    <row r="19" spans="1:15" ht="13.5" customHeight="1" x14ac:dyDescent="0.25">
      <c r="B19" s="141"/>
      <c r="C19" s="169"/>
      <c r="D19" s="141"/>
      <c r="E19" s="141"/>
      <c r="F19" s="141"/>
      <c r="G19" s="141"/>
      <c r="H19" s="170"/>
      <c r="I19" s="170"/>
      <c r="J19" s="170"/>
      <c r="K19" s="170"/>
      <c r="L19" s="170"/>
      <c r="M19" s="170"/>
      <c r="N19" s="170"/>
    </row>
    <row r="20" spans="1:15" ht="13.5" customHeight="1" x14ac:dyDescent="0.25">
      <c r="B20" s="158" t="s">
        <v>92</v>
      </c>
      <c r="C20" s="171"/>
      <c r="D20" s="141"/>
      <c r="E20" s="141"/>
      <c r="F20" s="141"/>
      <c r="G20" s="141"/>
      <c r="H20" s="172"/>
      <c r="I20" s="172"/>
      <c r="J20" s="172"/>
      <c r="K20" s="172"/>
      <c r="L20" s="172"/>
      <c r="M20" s="172"/>
      <c r="N20" s="172"/>
    </row>
    <row r="21" spans="1:15" ht="13.5" customHeight="1" x14ac:dyDescent="0.25">
      <c r="B21" s="161"/>
      <c r="C21" s="171"/>
      <c r="D21" s="141"/>
      <c r="E21" s="141"/>
      <c r="F21" s="141"/>
      <c r="G21" s="141"/>
      <c r="H21" s="172"/>
      <c r="I21" s="172"/>
      <c r="J21" s="172"/>
      <c r="K21" s="172"/>
      <c r="L21" s="172"/>
      <c r="M21" s="172"/>
      <c r="N21" s="172"/>
    </row>
    <row r="22" spans="1:15" ht="13.5" customHeight="1" x14ac:dyDescent="0.25">
      <c r="B22" s="162" t="s">
        <v>88</v>
      </c>
      <c r="C22" s="163" t="s">
        <v>124</v>
      </c>
      <c r="D22" s="141"/>
      <c r="E22" s="155"/>
      <c r="F22" s="141"/>
      <c r="G22" s="141"/>
      <c r="H22" s="164">
        <f t="shared" ref="H22:N22" si="4">H56</f>
        <v>410128234.41980636</v>
      </c>
      <c r="I22" s="164">
        <f t="shared" si="4"/>
        <v>454934579.98637861</v>
      </c>
      <c r="J22" s="164">
        <f t="shared" si="4"/>
        <v>508784922.78918672</v>
      </c>
      <c r="K22" s="164">
        <f t="shared" si="4"/>
        <v>567709959.30540538</v>
      </c>
      <c r="L22" s="164">
        <f t="shared" si="4"/>
        <v>613893720.74949634</v>
      </c>
      <c r="M22" s="164">
        <f t="shared" si="4"/>
        <v>671134687.35552454</v>
      </c>
      <c r="N22" s="164">
        <f t="shared" si="4"/>
        <v>719991607.10109603</v>
      </c>
    </row>
    <row r="23" spans="1:15" ht="13.5" customHeight="1" x14ac:dyDescent="0.25">
      <c r="B23" s="162" t="s">
        <v>162</v>
      </c>
      <c r="C23" s="163" t="s">
        <v>124</v>
      </c>
      <c r="D23" s="141"/>
      <c r="E23" s="155"/>
      <c r="F23" s="141"/>
      <c r="G23" s="141"/>
      <c r="H23" s="164">
        <f t="shared" ref="H23:N23" si="5">H66</f>
        <v>15171757.63640783</v>
      </c>
      <c r="I23" s="164">
        <f t="shared" si="5"/>
        <v>16829643.408964437</v>
      </c>
      <c r="J23" s="164">
        <f t="shared" si="5"/>
        <v>18363018.446905624</v>
      </c>
      <c r="K23" s="164">
        <f t="shared" si="5"/>
        <v>20186476.238791276</v>
      </c>
      <c r="L23" s="164">
        <f t="shared" si="5"/>
        <v>21466138.091127999</v>
      </c>
      <c r="M23" s="164">
        <f t="shared" si="5"/>
        <v>23086187.750556156</v>
      </c>
      <c r="N23" s="164">
        <f t="shared" si="5"/>
        <v>24551684.486647926</v>
      </c>
    </row>
    <row r="24" spans="1:15" ht="13.5" customHeight="1" x14ac:dyDescent="0.25">
      <c r="B24" s="162" t="s">
        <v>163</v>
      </c>
      <c r="C24" s="163" t="s">
        <v>124</v>
      </c>
      <c r="D24" s="141"/>
      <c r="E24" s="141"/>
      <c r="F24" s="141"/>
      <c r="G24" s="141"/>
      <c r="H24" s="164">
        <f t="shared" ref="H24:N25" si="6">H58</f>
        <v>714865</v>
      </c>
      <c r="I24" s="164">
        <f t="shared" si="6"/>
        <v>614865</v>
      </c>
      <c r="J24" s="164">
        <f t="shared" si="6"/>
        <v>514865</v>
      </c>
      <c r="K24" s="164">
        <f t="shared" si="6"/>
        <v>414865</v>
      </c>
      <c r="L24" s="164">
        <f t="shared" si="6"/>
        <v>400000</v>
      </c>
      <c r="M24" s="164">
        <f t="shared" si="6"/>
        <v>400000</v>
      </c>
      <c r="N24" s="164">
        <f t="shared" si="6"/>
        <v>400000</v>
      </c>
    </row>
    <row r="25" spans="1:15" ht="13.5" customHeight="1" x14ac:dyDescent="0.25">
      <c r="B25" s="162" t="s">
        <v>161</v>
      </c>
      <c r="C25" s="163" t="s">
        <v>124</v>
      </c>
      <c r="D25" s="141"/>
      <c r="E25" s="141"/>
      <c r="F25" s="141"/>
      <c r="G25" s="141"/>
      <c r="H25" s="164">
        <f t="shared" si="6"/>
        <v>60692968.202980123</v>
      </c>
      <c r="I25" s="164">
        <f t="shared" si="6"/>
        <v>71294851.211772561</v>
      </c>
      <c r="J25" s="164">
        <f t="shared" si="6"/>
        <v>77802919.963124216</v>
      </c>
      <c r="K25" s="164">
        <f t="shared" si="6"/>
        <v>66785102.682882234</v>
      </c>
      <c r="L25" s="164">
        <f t="shared" si="6"/>
        <v>79107104.69715625</v>
      </c>
      <c r="M25" s="164">
        <f t="shared" si="6"/>
        <v>72343107.496127591</v>
      </c>
      <c r="N25" s="164">
        <f t="shared" si="6"/>
        <v>66597227.255597025</v>
      </c>
    </row>
    <row r="26" spans="1:15" s="48" customFormat="1" ht="13.5" customHeight="1" x14ac:dyDescent="0.25">
      <c r="A26" s="165"/>
      <c r="B26" s="166" t="s">
        <v>89</v>
      </c>
      <c r="C26" s="167" t="s">
        <v>124</v>
      </c>
      <c r="D26" s="151"/>
      <c r="E26" s="151"/>
      <c r="F26" s="151"/>
      <c r="G26" s="151"/>
      <c r="H26" s="168">
        <f>H22-H23-H24+H25</f>
        <v>454934579.98637861</v>
      </c>
      <c r="I26" s="168">
        <f t="shared" ref="I26:N26" si="7">I22-I23-I24+I25</f>
        <v>508784922.78918672</v>
      </c>
      <c r="J26" s="168">
        <f t="shared" si="7"/>
        <v>567709959.30540538</v>
      </c>
      <c r="K26" s="168">
        <f t="shared" si="7"/>
        <v>613893720.74949634</v>
      </c>
      <c r="L26" s="168">
        <f t="shared" si="7"/>
        <v>671134687.35552454</v>
      </c>
      <c r="M26" s="168">
        <f t="shared" si="7"/>
        <v>719991607.10109603</v>
      </c>
      <c r="N26" s="168">
        <f t="shared" si="7"/>
        <v>761637149.87004507</v>
      </c>
      <c r="O26" s="165"/>
    </row>
    <row r="27" spans="1:15" ht="13.5" customHeight="1" x14ac:dyDescent="0.25">
      <c r="B27" s="141"/>
      <c r="C27" s="173"/>
      <c r="D27" s="141"/>
      <c r="E27" s="151"/>
      <c r="F27" s="141"/>
      <c r="G27" s="141"/>
      <c r="H27" s="174">
        <f>H60-H26</f>
        <v>0</v>
      </c>
      <c r="I27" s="174">
        <f t="shared" ref="I27:N27" si="8">I60+0-I26</f>
        <v>0</v>
      </c>
      <c r="J27" s="174">
        <f t="shared" si="8"/>
        <v>0</v>
      </c>
      <c r="K27" s="174">
        <f t="shared" si="8"/>
        <v>0</v>
      </c>
      <c r="L27" s="174">
        <f t="shared" si="8"/>
        <v>0</v>
      </c>
      <c r="M27" s="174">
        <f t="shared" si="8"/>
        <v>0</v>
      </c>
      <c r="N27" s="174">
        <f t="shared" si="8"/>
        <v>0</v>
      </c>
    </row>
    <row r="28" spans="1:15" ht="13.5" customHeight="1" x14ac:dyDescent="0.25">
      <c r="B28" s="158" t="s">
        <v>242</v>
      </c>
      <c r="C28" s="171"/>
      <c r="D28" s="141"/>
      <c r="E28" s="141"/>
      <c r="F28" s="141"/>
      <c r="G28" s="141"/>
      <c r="H28" s="172"/>
      <c r="I28" s="172"/>
      <c r="J28" s="172"/>
      <c r="K28" s="172"/>
      <c r="L28" s="172"/>
      <c r="M28" s="172"/>
      <c r="N28" s="172"/>
    </row>
    <row r="29" spans="1:15" ht="13.5" customHeight="1" x14ac:dyDescent="0.25">
      <c r="B29" s="161"/>
      <c r="C29" s="171"/>
      <c r="D29" s="141"/>
      <c r="E29" s="141"/>
      <c r="F29" s="141"/>
      <c r="G29" s="141"/>
      <c r="H29" s="172"/>
      <c r="I29" s="172"/>
      <c r="J29" s="172"/>
      <c r="K29" s="172"/>
      <c r="L29" s="172"/>
      <c r="M29" s="172"/>
      <c r="N29" s="172"/>
    </row>
    <row r="30" spans="1:15" s="49" customFormat="1" ht="18.600000000000001" customHeight="1" x14ac:dyDescent="0.25">
      <c r="A30" s="175"/>
      <c r="B30" s="176" t="s">
        <v>164</v>
      </c>
      <c r="C30" s="163" t="s">
        <v>124</v>
      </c>
      <c r="D30" s="177"/>
      <c r="E30" s="177" t="s">
        <v>211</v>
      </c>
      <c r="F30" s="177"/>
      <c r="G30" s="177"/>
      <c r="H30" s="50">
        <f>General!H69</f>
        <v>58616506.95196487</v>
      </c>
      <c r="I30" s="50">
        <f>General!I69</f>
        <v>69715288.336834759</v>
      </c>
      <c r="J30" s="50">
        <f>General!J69</f>
        <v>76079168.502160147</v>
      </c>
      <c r="K30" s="50">
        <f>General!K69</f>
        <v>65305454.89620769</v>
      </c>
      <c r="L30" s="50">
        <f>General!L69</f>
        <v>77354458.557924062</v>
      </c>
      <c r="M30" s="50">
        <f>General!M69</f>
        <v>70740320.129069462</v>
      </c>
      <c r="N30" s="50">
        <f>General!N69</f>
        <v>65121741.91606991</v>
      </c>
      <c r="O30" s="175"/>
    </row>
    <row r="31" spans="1:15" ht="13.5" customHeight="1" x14ac:dyDescent="0.25">
      <c r="B31" s="162" t="s">
        <v>165</v>
      </c>
      <c r="C31" s="163" t="s">
        <v>171</v>
      </c>
      <c r="D31" s="141"/>
      <c r="E31" s="141"/>
      <c r="F31" s="141"/>
      <c r="G31" s="141"/>
      <c r="H31" s="31">
        <f>1+General!H15</f>
        <v>1.0719000000000001</v>
      </c>
      <c r="I31" s="31">
        <f>1+General!I15</f>
        <v>1.0457000000000001</v>
      </c>
      <c r="J31" s="31">
        <f>1+General!J15</f>
        <v>1.0457000000000001</v>
      </c>
      <c r="K31" s="31">
        <f>1+General!K15</f>
        <v>1.0457000000000001</v>
      </c>
      <c r="L31" s="31">
        <f>1+General!L15</f>
        <v>1.0457000000000001</v>
      </c>
      <c r="M31" s="31">
        <f>1+General!M15</f>
        <v>1.0457000000000001</v>
      </c>
      <c r="N31" s="31">
        <f>1+General!N15</f>
        <v>1.0457000000000001</v>
      </c>
    </row>
    <row r="32" spans="1:15" ht="13.5" customHeight="1" x14ac:dyDescent="0.25">
      <c r="B32" s="162" t="s">
        <v>166</v>
      </c>
      <c r="C32" s="163" t="s">
        <v>124</v>
      </c>
      <c r="D32" s="141"/>
      <c r="E32" s="141"/>
      <c r="F32" s="141"/>
      <c r="G32" s="141"/>
      <c r="H32" s="164">
        <f t="shared" ref="H32:N32" si="9">H17</f>
        <v>60692968.202980123</v>
      </c>
      <c r="I32" s="164">
        <f t="shared" si="9"/>
        <v>71294851.211772561</v>
      </c>
      <c r="J32" s="164">
        <f t="shared" si="9"/>
        <v>77802919.963124216</v>
      </c>
      <c r="K32" s="164">
        <f t="shared" si="9"/>
        <v>66785102.682882234</v>
      </c>
      <c r="L32" s="164">
        <f t="shared" si="9"/>
        <v>79107104.69715625</v>
      </c>
      <c r="M32" s="164">
        <f t="shared" si="9"/>
        <v>72343107.496127591</v>
      </c>
      <c r="N32" s="164">
        <f t="shared" si="9"/>
        <v>66597227.255597025</v>
      </c>
    </row>
    <row r="33" spans="1:15" s="51" customFormat="1" ht="17.649999999999999" customHeight="1" x14ac:dyDescent="0.25">
      <c r="A33" s="178"/>
      <c r="B33" s="179" t="s">
        <v>249</v>
      </c>
      <c r="C33" s="167" t="s">
        <v>171</v>
      </c>
      <c r="D33" s="180"/>
      <c r="E33" s="180" t="s">
        <v>212</v>
      </c>
      <c r="F33" s="180"/>
      <c r="G33" s="180"/>
      <c r="H33" s="181">
        <f>H30*H31/H32</f>
        <v>1.0352275669181401</v>
      </c>
      <c r="I33" s="181">
        <f t="shared" ref="I33:N33" si="10">I30*I31/I32</f>
        <v>1.0225321432719434</v>
      </c>
      <c r="J33" s="181">
        <f t="shared" si="10"/>
        <v>1.0225321432719432</v>
      </c>
      <c r="K33" s="181">
        <f t="shared" si="10"/>
        <v>1.0225321432719434</v>
      </c>
      <c r="L33" s="181">
        <f t="shared" si="10"/>
        <v>1.0225321432719434</v>
      </c>
      <c r="M33" s="181">
        <f t="shared" si="10"/>
        <v>1.0225321432719434</v>
      </c>
      <c r="N33" s="181">
        <f t="shared" si="10"/>
        <v>1.0225321432719434</v>
      </c>
      <c r="O33" s="178"/>
    </row>
    <row r="34" spans="1:15" ht="13.5" customHeight="1" x14ac:dyDescent="0.25">
      <c r="B34" s="182"/>
      <c r="C34" s="171"/>
      <c r="D34" s="141"/>
      <c r="E34" s="141"/>
      <c r="F34" s="141"/>
      <c r="G34" s="141"/>
      <c r="H34" s="172"/>
      <c r="I34" s="172"/>
      <c r="J34" s="172"/>
      <c r="K34" s="172"/>
      <c r="L34" s="172"/>
      <c r="M34" s="172"/>
      <c r="N34" s="172"/>
    </row>
    <row r="35" spans="1:15" ht="13.5" customHeight="1" x14ac:dyDescent="0.25">
      <c r="B35" s="158" t="s">
        <v>26</v>
      </c>
      <c r="C35" s="171"/>
      <c r="D35" s="141"/>
      <c r="E35" s="141"/>
      <c r="F35" s="141"/>
      <c r="G35" s="141"/>
      <c r="H35" s="172"/>
      <c r="I35" s="172"/>
      <c r="J35" s="172"/>
      <c r="K35" s="172"/>
      <c r="L35" s="172"/>
      <c r="M35" s="172"/>
      <c r="N35" s="172"/>
    </row>
    <row r="36" spans="1:15" ht="13.5" customHeight="1" x14ac:dyDescent="0.25">
      <c r="B36" s="161"/>
      <c r="C36" s="171"/>
      <c r="D36" s="141"/>
      <c r="E36" s="141"/>
      <c r="F36" s="141"/>
      <c r="G36" s="141"/>
      <c r="H36" s="172"/>
      <c r="I36" s="172"/>
      <c r="J36" s="172"/>
      <c r="K36" s="172"/>
      <c r="L36" s="172"/>
      <c r="M36" s="172"/>
      <c r="N36" s="172"/>
    </row>
    <row r="37" spans="1:15" ht="13.5" customHeight="1" x14ac:dyDescent="0.25">
      <c r="B37" s="182" t="s">
        <v>26</v>
      </c>
      <c r="C37" s="163" t="s">
        <v>124</v>
      </c>
      <c r="D37" s="141"/>
      <c r="E37" s="141" t="s">
        <v>238</v>
      </c>
      <c r="F37" s="141"/>
      <c r="G37" s="141"/>
      <c r="H37" s="28">
        <f>General!H77</f>
        <v>30045641.448516063</v>
      </c>
      <c r="I37" s="28">
        <f>General!I77</f>
        <v>35404899.978961855</v>
      </c>
      <c r="J37" s="28">
        <f>General!J77</f>
        <v>38712185.447204836</v>
      </c>
      <c r="K37" s="28">
        <f>General!K77</f>
        <v>33233406.555191897</v>
      </c>
      <c r="L37" s="28">
        <f>General!L77</f>
        <v>39445051.522995055</v>
      </c>
      <c r="M37" s="28">
        <f>General!M77</f>
        <v>36049449.838441707</v>
      </c>
      <c r="N37" s="28">
        <f>General!N77</f>
        <v>33164214.568216238</v>
      </c>
    </row>
    <row r="38" spans="1:15" s="157" customFormat="1" ht="13.5" customHeight="1" x14ac:dyDescent="0.25">
      <c r="B38" s="161"/>
      <c r="C38" s="171"/>
      <c r="D38" s="141"/>
      <c r="E38" s="141"/>
      <c r="F38" s="141"/>
      <c r="G38" s="141"/>
      <c r="H38" s="172"/>
      <c r="I38" s="172"/>
      <c r="J38" s="172"/>
      <c r="K38" s="172"/>
      <c r="L38" s="172"/>
      <c r="M38" s="172"/>
      <c r="N38" s="172"/>
    </row>
    <row r="39" spans="1:15" s="157" customFormat="1" ht="13.5" customHeight="1" x14ac:dyDescent="0.25">
      <c r="B39" s="158" t="s">
        <v>110</v>
      </c>
      <c r="C39" s="171"/>
      <c r="D39" s="141"/>
      <c r="E39" s="141"/>
      <c r="F39" s="141"/>
      <c r="G39" s="141"/>
      <c r="H39" s="172"/>
      <c r="I39" s="172"/>
      <c r="J39" s="172"/>
      <c r="K39" s="172"/>
      <c r="L39" s="172"/>
      <c r="M39" s="172"/>
      <c r="N39" s="172"/>
    </row>
    <row r="40" spans="1:15" s="157" customFormat="1" ht="13.5" customHeight="1" x14ac:dyDescent="0.25">
      <c r="B40" s="182"/>
      <c r="C40" s="171"/>
      <c r="D40" s="141"/>
      <c r="E40" s="141"/>
      <c r="F40" s="141"/>
      <c r="G40" s="141"/>
      <c r="H40" s="172"/>
      <c r="I40" s="172"/>
      <c r="J40" s="172"/>
      <c r="K40" s="172"/>
      <c r="L40" s="172"/>
      <c r="M40" s="172"/>
      <c r="N40" s="172"/>
    </row>
    <row r="41" spans="1:15" s="157" customFormat="1" ht="13.5" customHeight="1" x14ac:dyDescent="0.25">
      <c r="B41" s="183" t="s">
        <v>66</v>
      </c>
      <c r="C41" s="163" t="s">
        <v>124</v>
      </c>
      <c r="D41" s="141"/>
      <c r="E41" s="141"/>
      <c r="F41" s="141"/>
      <c r="G41" s="141"/>
      <c r="H41" s="164">
        <f t="shared" ref="H41:N41" si="11">H13</f>
        <v>447072181.50474483</v>
      </c>
      <c r="I41" s="164">
        <f t="shared" si="11"/>
        <v>497735451.08273143</v>
      </c>
      <c r="J41" s="164">
        <f t="shared" si="11"/>
        <v>558987257.95799589</v>
      </c>
      <c r="K41" s="164">
        <f t="shared" si="11"/>
        <v>626651027.64210367</v>
      </c>
      <c r="L41" s="164">
        <f t="shared" si="11"/>
        <v>682493914.0420301</v>
      </c>
      <c r="M41" s="164">
        <f t="shared" si="11"/>
        <v>750100109.64468908</v>
      </c>
      <c r="N41" s="164">
        <f t="shared" si="11"/>
        <v>810142060.62285507</v>
      </c>
    </row>
    <row r="42" spans="1:15" ht="13.5" customHeight="1" x14ac:dyDescent="0.25">
      <c r="B42" s="183" t="s">
        <v>276</v>
      </c>
      <c r="C42" s="163" t="s">
        <v>124</v>
      </c>
      <c r="D42" s="141"/>
      <c r="E42" s="141"/>
      <c r="F42" s="141"/>
      <c r="G42" s="141"/>
      <c r="H42" s="28">
        <f>General!H$81</f>
        <v>1167611.44</v>
      </c>
      <c r="I42" s="28">
        <f>General!I$81</f>
        <v>1167611.44</v>
      </c>
      <c r="J42" s="28">
        <f>General!J$81</f>
        <v>1240286.2712308874</v>
      </c>
      <c r="K42" s="28">
        <f>General!K$81</f>
        <v>1267272.6764097062</v>
      </c>
      <c r="L42" s="28">
        <f>General!L$81</f>
        <v>1167611.44</v>
      </c>
      <c r="M42" s="28">
        <f>General!M$81</f>
        <v>1184441.246066629</v>
      </c>
      <c r="N42" s="28">
        <f>General!N$81</f>
        <v>1328397.7475459306</v>
      </c>
    </row>
    <row r="43" spans="1:15" ht="13.5" customHeight="1" x14ac:dyDescent="0.25">
      <c r="B43" s="183" t="s">
        <v>159</v>
      </c>
      <c r="C43" s="163" t="s">
        <v>124</v>
      </c>
      <c r="D43" s="141"/>
      <c r="E43" s="141"/>
      <c r="F43" s="141"/>
      <c r="G43" s="141"/>
      <c r="H43" s="28">
        <f>General!H$65</f>
        <v>765869.13899999997</v>
      </c>
      <c r="I43" s="28">
        <f>General!I$65</f>
        <v>678520.65264099988</v>
      </c>
      <c r="J43" s="28">
        <f>General!J$65</f>
        <v>590091.0656938199</v>
      </c>
      <c r="K43" s="28">
        <f>General!K$65</f>
        <v>499892.88700769632</v>
      </c>
      <c r="L43" s="28">
        <f>General!L$65</f>
        <v>432548.38080000004</v>
      </c>
      <c r="M43" s="28">
        <f>General!M$65</f>
        <v>441199.34841600008</v>
      </c>
      <c r="N43" s="28">
        <f>General!N$65</f>
        <v>450023.33538432006</v>
      </c>
    </row>
    <row r="44" spans="1:15" s="157" customFormat="1" ht="13.5" customHeight="1" x14ac:dyDescent="0.25">
      <c r="B44" s="183" t="s">
        <v>98</v>
      </c>
      <c r="C44" s="163" t="s">
        <v>124</v>
      </c>
      <c r="D44" s="141"/>
      <c r="E44" s="141"/>
      <c r="F44" s="141"/>
      <c r="G44" s="141"/>
      <c r="H44" s="164">
        <f>H41-H42-H43</f>
        <v>445138700.92574483</v>
      </c>
      <c r="I44" s="164">
        <f t="shared" ref="I44:N44" si="12">I41-I42-I43</f>
        <v>495889318.99009043</v>
      </c>
      <c r="J44" s="164">
        <f t="shared" si="12"/>
        <v>557156880.6210711</v>
      </c>
      <c r="K44" s="164">
        <f t="shared" si="12"/>
        <v>624883862.07868624</v>
      </c>
      <c r="L44" s="164">
        <f t="shared" si="12"/>
        <v>680893754.22123003</v>
      </c>
      <c r="M44" s="164">
        <f t="shared" si="12"/>
        <v>748474469.05020654</v>
      </c>
      <c r="N44" s="164">
        <f t="shared" si="12"/>
        <v>808363639.53992474</v>
      </c>
    </row>
    <row r="45" spans="1:15" s="157" customFormat="1" ht="13.5" customHeight="1" x14ac:dyDescent="0.25">
      <c r="B45" s="183" t="s">
        <v>167</v>
      </c>
      <c r="C45" s="171" t="s">
        <v>157</v>
      </c>
      <c r="D45" s="141"/>
      <c r="E45" s="141"/>
      <c r="F45" s="141"/>
      <c r="G45" s="141"/>
      <c r="H45" s="184">
        <f>General!H$71</f>
        <v>1.6999999999999904E-2</v>
      </c>
      <c r="I45" s="184">
        <f>General!I$71</f>
        <v>1.8999999999999906E-2</v>
      </c>
      <c r="J45" s="184">
        <f>General!J$71</f>
        <v>2.0000000000000018E-2</v>
      </c>
      <c r="K45" s="184">
        <f>General!K$71</f>
        <v>2.0000000000000018E-2</v>
      </c>
      <c r="L45" s="184">
        <f>General!L$71</f>
        <v>2.0000000000000018E-2</v>
      </c>
      <c r="M45" s="184">
        <f>General!M$71</f>
        <v>2.0000000000000018E-2</v>
      </c>
      <c r="N45" s="184">
        <f>General!N$71</f>
        <v>2.0000000000000018E-2</v>
      </c>
    </row>
    <row r="46" spans="1:15" s="165" customFormat="1" ht="13.5" customHeight="1" x14ac:dyDescent="0.25">
      <c r="B46" s="185" t="s">
        <v>65</v>
      </c>
      <c r="C46" s="167" t="s">
        <v>124</v>
      </c>
      <c r="D46" s="151"/>
      <c r="E46" s="151" t="s">
        <v>243</v>
      </c>
      <c r="F46" s="151"/>
      <c r="G46" s="151"/>
      <c r="H46" s="168">
        <f>H44*H45</f>
        <v>7567357.9157376196</v>
      </c>
      <c r="I46" s="168">
        <f t="shared" ref="I46:N46" si="13">I44*I45</f>
        <v>9421897.0608116724</v>
      </c>
      <c r="J46" s="168">
        <f t="shared" si="13"/>
        <v>11143137.612421433</v>
      </c>
      <c r="K46" s="168">
        <f t="shared" si="13"/>
        <v>12497677.241573736</v>
      </c>
      <c r="L46" s="168">
        <f t="shared" si="13"/>
        <v>13617875.084424613</v>
      </c>
      <c r="M46" s="168">
        <f t="shared" si="13"/>
        <v>14969489.381004144</v>
      </c>
      <c r="N46" s="168">
        <f t="shared" si="13"/>
        <v>16167272.790798509</v>
      </c>
    </row>
    <row r="47" spans="1:15" s="157" customFormat="1" ht="13.5" customHeight="1" x14ac:dyDescent="0.25">
      <c r="B47" s="182"/>
      <c r="C47" s="171"/>
      <c r="D47" s="141"/>
      <c r="E47" s="141"/>
      <c r="F47" s="141"/>
      <c r="G47" s="141"/>
      <c r="H47" s="172"/>
      <c r="I47" s="172"/>
      <c r="J47" s="172"/>
      <c r="K47" s="172"/>
      <c r="L47" s="172"/>
      <c r="M47" s="172"/>
      <c r="N47" s="172"/>
    </row>
    <row r="48" spans="1:15" s="157" customFormat="1" ht="13.5" customHeight="1" x14ac:dyDescent="0.25">
      <c r="B48" s="158" t="s">
        <v>53</v>
      </c>
      <c r="C48" s="171"/>
      <c r="D48" s="141"/>
      <c r="E48" s="141"/>
      <c r="F48" s="141"/>
      <c r="G48" s="141"/>
      <c r="H48" s="172"/>
      <c r="I48" s="172"/>
      <c r="J48" s="172"/>
      <c r="K48" s="172"/>
      <c r="L48" s="172"/>
      <c r="M48" s="172"/>
      <c r="N48" s="172"/>
    </row>
    <row r="49" spans="1:15" s="157" customFormat="1" ht="13.5" customHeight="1" x14ac:dyDescent="0.25">
      <c r="B49" s="182"/>
      <c r="C49" s="171"/>
      <c r="D49" s="141"/>
      <c r="E49" s="141"/>
      <c r="F49" s="141"/>
      <c r="G49" s="141"/>
      <c r="H49" s="172"/>
      <c r="I49" s="172"/>
      <c r="J49" s="172"/>
      <c r="K49" s="172"/>
      <c r="L49" s="172"/>
      <c r="M49" s="172"/>
      <c r="N49" s="172"/>
    </row>
    <row r="50" spans="1:15" s="157" customFormat="1" ht="13.5" customHeight="1" x14ac:dyDescent="0.25">
      <c r="B50" s="183" t="s">
        <v>66</v>
      </c>
      <c r="C50" s="163" t="s">
        <v>124</v>
      </c>
      <c r="D50" s="141"/>
      <c r="E50" s="141"/>
      <c r="F50" s="141"/>
      <c r="G50" s="141"/>
      <c r="H50" s="164">
        <f t="shared" ref="H50:N50" si="14">H13</f>
        <v>447072181.50474483</v>
      </c>
      <c r="I50" s="164">
        <f t="shared" si="14"/>
        <v>497735451.08273143</v>
      </c>
      <c r="J50" s="164">
        <f t="shared" si="14"/>
        <v>558987257.95799589</v>
      </c>
      <c r="K50" s="164">
        <f t="shared" si="14"/>
        <v>626651027.64210367</v>
      </c>
      <c r="L50" s="164">
        <f t="shared" si="14"/>
        <v>682493914.0420301</v>
      </c>
      <c r="M50" s="164">
        <f t="shared" si="14"/>
        <v>750100109.64468908</v>
      </c>
      <c r="N50" s="164">
        <f t="shared" si="14"/>
        <v>810142060.62285507</v>
      </c>
    </row>
    <row r="51" spans="1:15" s="157" customFormat="1" ht="13.5" customHeight="1" x14ac:dyDescent="0.25">
      <c r="B51" s="183" t="s">
        <v>168</v>
      </c>
      <c r="C51" s="163" t="s">
        <v>171</v>
      </c>
      <c r="D51" s="141"/>
      <c r="E51" s="141"/>
      <c r="F51" s="141"/>
      <c r="G51" s="141"/>
      <c r="H51" s="186">
        <f>IFERROR(1/General!H$73,0)</f>
        <v>3.764758376394868E-2</v>
      </c>
      <c r="I51" s="186">
        <f>IFERROR(1/General!I$73,0)</f>
        <v>3.774378679238611E-2</v>
      </c>
      <c r="J51" s="186">
        <f>IFERROR(1/General!J$73,0)</f>
        <v>3.7017296067415564E-2</v>
      </c>
      <c r="K51" s="186">
        <f>IFERROR(1/General!K$73,0)</f>
        <v>3.6607297563746088E-2</v>
      </c>
      <c r="L51" s="186">
        <f>IFERROR(1/General!L$73,0)</f>
        <v>3.6170631400826971E-2</v>
      </c>
      <c r="M51" s="186">
        <f>IFERROR(1/General!M$73,0)</f>
        <v>3.5767821128913656E-2</v>
      </c>
      <c r="N51" s="186">
        <f>IFERROR(1/General!N$73,0)</f>
        <v>3.5615545272048361E-2</v>
      </c>
    </row>
    <row r="52" spans="1:15" s="165" customFormat="1" ht="13.5" customHeight="1" x14ac:dyDescent="0.25">
      <c r="B52" s="185" t="s">
        <v>53</v>
      </c>
      <c r="C52" s="167" t="s">
        <v>124</v>
      </c>
      <c r="D52" s="151"/>
      <c r="E52" s="151" t="s">
        <v>240</v>
      </c>
      <c r="F52" s="151"/>
      <c r="G52" s="151"/>
      <c r="H52" s="168">
        <f>IFERROR(H50*H51,0)</f>
        <v>16831187.401731148</v>
      </c>
      <c r="I52" s="168">
        <f t="shared" ref="I52:N52" si="15">IFERROR(I50*I51,0)</f>
        <v>18786420.744678739</v>
      </c>
      <c r="J52" s="168">
        <f t="shared" si="15"/>
        <v>20692196.825743932</v>
      </c>
      <c r="K52" s="168">
        <f t="shared" si="15"/>
        <v>22940000.637521766</v>
      </c>
      <c r="L52" s="168">
        <f t="shared" si="15"/>
        <v>24686235.798121955</v>
      </c>
      <c r="M52" s="168">
        <f t="shared" si="15"/>
        <v>26829446.55054976</v>
      </c>
      <c r="N52" s="168">
        <f t="shared" si="15"/>
        <v>28853651.236903843</v>
      </c>
    </row>
    <row r="53" spans="1:15" s="157" customFormat="1" ht="13.5" customHeight="1" x14ac:dyDescent="0.25">
      <c r="B53" s="187"/>
      <c r="C53" s="171"/>
      <c r="D53" s="141"/>
      <c r="F53" s="141"/>
      <c r="G53" s="141"/>
      <c r="H53" s="172"/>
      <c r="I53" s="172"/>
      <c r="J53" s="172"/>
      <c r="K53" s="172"/>
      <c r="L53" s="172"/>
      <c r="M53" s="172"/>
      <c r="N53" s="172"/>
    </row>
    <row r="54" spans="1:15" s="157" customFormat="1" ht="13.5" customHeight="1" x14ac:dyDescent="0.25">
      <c r="B54" s="158" t="s">
        <v>111</v>
      </c>
      <c r="C54" s="171"/>
      <c r="D54" s="141"/>
      <c r="E54" s="141"/>
      <c r="F54" s="141"/>
      <c r="G54" s="141"/>
      <c r="H54" s="172"/>
      <c r="I54" s="172"/>
      <c r="J54" s="172"/>
      <c r="K54" s="172"/>
      <c r="L54" s="172"/>
      <c r="M54" s="172"/>
      <c r="N54" s="172"/>
    </row>
    <row r="55" spans="1:15" s="157" customFormat="1" ht="13.5" customHeight="1" x14ac:dyDescent="0.25">
      <c r="B55" s="182"/>
      <c r="C55" s="171"/>
      <c r="D55" s="141"/>
      <c r="E55" s="141"/>
      <c r="F55" s="141"/>
      <c r="G55" s="141"/>
      <c r="H55" s="172"/>
      <c r="I55" s="172"/>
      <c r="J55" s="172"/>
      <c r="K55" s="172"/>
      <c r="L55" s="172"/>
      <c r="M55" s="172"/>
      <c r="N55" s="172"/>
    </row>
    <row r="56" spans="1:15" s="157" customFormat="1" ht="13.5" customHeight="1" x14ac:dyDescent="0.25">
      <c r="B56" s="183" t="s">
        <v>88</v>
      </c>
      <c r="C56" s="163" t="s">
        <v>124</v>
      </c>
      <c r="D56" s="141"/>
      <c r="E56" s="141"/>
      <c r="F56" s="141"/>
      <c r="G56" s="141"/>
      <c r="H56" s="164">
        <f>IF(H$5=General!$H$5,General!$H$75,G60)</f>
        <v>410128234.41980636</v>
      </c>
      <c r="I56" s="164">
        <f>IF(I$5=General!$H$5,General!$H$75,H60)</f>
        <v>454934579.98637861</v>
      </c>
      <c r="J56" s="164">
        <f>IF(J$5=General!$H$5,General!$H$75,I60)</f>
        <v>508784922.78918672</v>
      </c>
      <c r="K56" s="164">
        <f>IF(K$5=General!$H$5,General!$H$75,J60)</f>
        <v>567709959.30540538</v>
      </c>
      <c r="L56" s="164">
        <f>IF(L$5=General!$H$5,General!$H$75,K60)</f>
        <v>613893720.74949634</v>
      </c>
      <c r="M56" s="164">
        <f>IF(M$5=General!$H$5,General!$H$75,L60)</f>
        <v>671134687.35552454</v>
      </c>
      <c r="N56" s="164">
        <f>IF(N$5=General!$H$5,General!$H$75,M60)</f>
        <v>719991607.10109603</v>
      </c>
    </row>
    <row r="57" spans="1:15" s="157" customFormat="1" ht="13.5" customHeight="1" x14ac:dyDescent="0.25">
      <c r="B57" s="183" t="s">
        <v>93</v>
      </c>
      <c r="C57" s="163" t="s">
        <v>124</v>
      </c>
      <c r="D57" s="141"/>
      <c r="E57" s="141"/>
      <c r="F57" s="141"/>
      <c r="G57" s="141"/>
      <c r="H57" s="164">
        <f>H66</f>
        <v>15171757.63640783</v>
      </c>
      <c r="I57" s="164">
        <f t="shared" ref="I57:N57" si="16">I66</f>
        <v>16829643.408964437</v>
      </c>
      <c r="J57" s="164">
        <f t="shared" si="16"/>
        <v>18363018.446905624</v>
      </c>
      <c r="K57" s="164">
        <f t="shared" si="16"/>
        <v>20186476.238791276</v>
      </c>
      <c r="L57" s="164">
        <f t="shared" si="16"/>
        <v>21466138.091127999</v>
      </c>
      <c r="M57" s="164">
        <f t="shared" si="16"/>
        <v>23086187.750556156</v>
      </c>
      <c r="N57" s="164">
        <f t="shared" si="16"/>
        <v>24551684.486647926</v>
      </c>
    </row>
    <row r="58" spans="1:15" ht="13.5" customHeight="1" x14ac:dyDescent="0.25">
      <c r="B58" s="183" t="s">
        <v>163</v>
      </c>
      <c r="C58" s="163" t="s">
        <v>124</v>
      </c>
      <c r="D58" s="141"/>
      <c r="E58" s="141"/>
      <c r="F58" s="141"/>
      <c r="G58" s="141"/>
      <c r="H58" s="28">
        <f>General!H$79</f>
        <v>714865</v>
      </c>
      <c r="I58" s="28">
        <f>General!I$79</f>
        <v>614865</v>
      </c>
      <c r="J58" s="28">
        <f>General!J$79</f>
        <v>514865</v>
      </c>
      <c r="K58" s="28">
        <f>General!K$79</f>
        <v>414865</v>
      </c>
      <c r="L58" s="28">
        <f>General!L$79</f>
        <v>400000</v>
      </c>
      <c r="M58" s="28">
        <f>General!M$79</f>
        <v>400000</v>
      </c>
      <c r="N58" s="28">
        <f>General!N$79</f>
        <v>400000</v>
      </c>
    </row>
    <row r="59" spans="1:15" ht="13.5" customHeight="1" x14ac:dyDescent="0.25">
      <c r="B59" s="183" t="s">
        <v>161</v>
      </c>
      <c r="C59" s="163" t="s">
        <v>124</v>
      </c>
      <c r="D59" s="141"/>
      <c r="E59" s="141"/>
      <c r="F59" s="141"/>
      <c r="G59" s="141"/>
      <c r="H59" s="164">
        <f t="shared" ref="H59:N59" si="17">H17</f>
        <v>60692968.202980123</v>
      </c>
      <c r="I59" s="164">
        <f t="shared" si="17"/>
        <v>71294851.211772561</v>
      </c>
      <c r="J59" s="164">
        <f t="shared" si="17"/>
        <v>77802919.963124216</v>
      </c>
      <c r="K59" s="164">
        <f t="shared" si="17"/>
        <v>66785102.682882234</v>
      </c>
      <c r="L59" s="164">
        <f t="shared" si="17"/>
        <v>79107104.69715625</v>
      </c>
      <c r="M59" s="164">
        <f t="shared" si="17"/>
        <v>72343107.496127591</v>
      </c>
      <c r="N59" s="164">
        <f t="shared" si="17"/>
        <v>66597227.255597025</v>
      </c>
    </row>
    <row r="60" spans="1:15" s="48" customFormat="1" ht="13.5" customHeight="1" x14ac:dyDescent="0.25">
      <c r="A60" s="165"/>
      <c r="B60" s="185" t="s">
        <v>89</v>
      </c>
      <c r="C60" s="167" t="s">
        <v>124</v>
      </c>
      <c r="D60" s="151"/>
      <c r="E60" s="151"/>
      <c r="F60" s="151"/>
      <c r="G60" s="151"/>
      <c r="H60" s="168">
        <f>H56-H57-H58+H59</f>
        <v>454934579.98637861</v>
      </c>
      <c r="I60" s="168">
        <f t="shared" ref="I60:N60" si="18">I56-I57-I58+I59</f>
        <v>508784922.78918672</v>
      </c>
      <c r="J60" s="168">
        <f t="shared" si="18"/>
        <v>567709959.30540538</v>
      </c>
      <c r="K60" s="168">
        <f t="shared" si="18"/>
        <v>613893720.74949634</v>
      </c>
      <c r="L60" s="168">
        <f t="shared" si="18"/>
        <v>671134687.35552454</v>
      </c>
      <c r="M60" s="168">
        <f t="shared" si="18"/>
        <v>719991607.10109603</v>
      </c>
      <c r="N60" s="168">
        <f t="shared" si="18"/>
        <v>761637149.87004507</v>
      </c>
      <c r="O60" s="165"/>
    </row>
    <row r="61" spans="1:15" ht="13.5" customHeight="1" x14ac:dyDescent="0.25">
      <c r="B61" s="182"/>
      <c r="C61" s="171"/>
      <c r="D61" s="141"/>
      <c r="E61" s="141"/>
      <c r="F61" s="141"/>
      <c r="G61" s="141"/>
      <c r="H61" s="172"/>
      <c r="I61" s="172"/>
      <c r="J61" s="172"/>
      <c r="K61" s="172"/>
      <c r="L61" s="172"/>
      <c r="M61" s="172"/>
      <c r="N61" s="172"/>
    </row>
    <row r="62" spans="1:15" ht="13.5" customHeight="1" x14ac:dyDescent="0.25">
      <c r="B62" s="158" t="s">
        <v>112</v>
      </c>
      <c r="C62" s="171"/>
      <c r="D62" s="141"/>
      <c r="E62" s="141"/>
      <c r="F62" s="141"/>
      <c r="G62" s="141"/>
      <c r="H62" s="172"/>
      <c r="I62" s="172"/>
      <c r="J62" s="172"/>
      <c r="K62" s="172"/>
      <c r="L62" s="172"/>
      <c r="M62" s="172"/>
      <c r="N62" s="172"/>
    </row>
    <row r="63" spans="1:15" ht="13.5" customHeight="1" x14ac:dyDescent="0.25">
      <c r="B63" s="182"/>
      <c r="C63" s="171"/>
      <c r="D63" s="141"/>
      <c r="E63" s="141"/>
      <c r="F63" s="141"/>
      <c r="G63" s="141"/>
      <c r="H63" s="172"/>
      <c r="I63" s="172"/>
      <c r="J63" s="172"/>
      <c r="K63" s="172"/>
      <c r="L63" s="172"/>
      <c r="M63" s="172"/>
      <c r="N63" s="172"/>
    </row>
    <row r="64" spans="1:15" ht="13.5" customHeight="1" x14ac:dyDescent="0.25">
      <c r="B64" s="183" t="s">
        <v>66</v>
      </c>
      <c r="C64" s="163" t="s">
        <v>124</v>
      </c>
      <c r="D64" s="141"/>
      <c r="E64" s="141"/>
      <c r="F64" s="141"/>
      <c r="G64" s="141"/>
      <c r="H64" s="164">
        <f>H56</f>
        <v>410128234.41980636</v>
      </c>
      <c r="I64" s="164">
        <f t="shared" ref="I64:N64" si="19">I56</f>
        <v>454934579.98637861</v>
      </c>
      <c r="J64" s="164">
        <f t="shared" si="19"/>
        <v>508784922.78918672</v>
      </c>
      <c r="K64" s="164">
        <f t="shared" si="19"/>
        <v>567709959.30540538</v>
      </c>
      <c r="L64" s="164">
        <f t="shared" si="19"/>
        <v>613893720.74949634</v>
      </c>
      <c r="M64" s="164">
        <f t="shared" si="19"/>
        <v>671134687.35552454</v>
      </c>
      <c r="N64" s="164">
        <f t="shared" si="19"/>
        <v>719991607.10109603</v>
      </c>
    </row>
    <row r="65" spans="1:15" ht="13.5" customHeight="1" x14ac:dyDescent="0.25">
      <c r="B65" s="183" t="s">
        <v>168</v>
      </c>
      <c r="C65" s="163" t="s">
        <v>171</v>
      </c>
      <c r="D65" s="141"/>
      <c r="E65" s="141"/>
      <c r="F65" s="141"/>
      <c r="G65" s="141"/>
      <c r="H65" s="186">
        <f>1/General!H83</f>
        <v>3.6992716821534537E-2</v>
      </c>
      <c r="I65" s="186">
        <f>1/General!I83</f>
        <v>3.6993546213761858E-2</v>
      </c>
      <c r="J65" s="186">
        <f>1/General!J83</f>
        <v>3.6091907649775774E-2</v>
      </c>
      <c r="K65" s="186">
        <f>1/General!K83</f>
        <v>3.5557727864223981E-2</v>
      </c>
      <c r="L65" s="186">
        <f>1/General!L83</f>
        <v>3.4967189540430904E-2</v>
      </c>
      <c r="M65" s="186">
        <f>1/General!M83</f>
        <v>3.4398740201497822E-2</v>
      </c>
      <c r="N65" s="186">
        <f>1/General!N83</f>
        <v>3.4099959283553923E-2</v>
      </c>
    </row>
    <row r="66" spans="1:15" s="48" customFormat="1" ht="13.5" customHeight="1" x14ac:dyDescent="0.25">
      <c r="A66" s="165"/>
      <c r="B66" s="185" t="s">
        <v>53</v>
      </c>
      <c r="C66" s="167" t="s">
        <v>124</v>
      </c>
      <c r="D66" s="151"/>
      <c r="E66" s="151"/>
      <c r="F66" s="151"/>
      <c r="G66" s="151"/>
      <c r="H66" s="168">
        <f>IFERROR(H64*H65,0)</f>
        <v>15171757.63640783</v>
      </c>
      <c r="I66" s="168">
        <f t="shared" ref="I66:N66" si="20">IFERROR(I64*I65,0)</f>
        <v>16829643.408964437</v>
      </c>
      <c r="J66" s="168">
        <f t="shared" si="20"/>
        <v>18363018.446905624</v>
      </c>
      <c r="K66" s="168">
        <f t="shared" si="20"/>
        <v>20186476.238791276</v>
      </c>
      <c r="L66" s="168">
        <f t="shared" si="20"/>
        <v>21466138.091127999</v>
      </c>
      <c r="M66" s="168">
        <f t="shared" si="20"/>
        <v>23086187.750556156</v>
      </c>
      <c r="N66" s="168">
        <f t="shared" si="20"/>
        <v>24551684.486647926</v>
      </c>
      <c r="O66" s="165"/>
    </row>
    <row r="67" spans="1:15" ht="13.5" customHeight="1" x14ac:dyDescent="0.25">
      <c r="A67" s="188"/>
      <c r="B67" s="161"/>
      <c r="C67" s="171"/>
      <c r="D67" s="161"/>
      <c r="E67" s="161"/>
      <c r="F67" s="161"/>
      <c r="G67" s="161"/>
      <c r="H67" s="161"/>
      <c r="I67" s="161"/>
      <c r="J67" s="161"/>
      <c r="K67" s="161"/>
      <c r="L67" s="161"/>
      <c r="M67" s="161"/>
      <c r="N67" s="141"/>
    </row>
    <row r="68" spans="1:15" ht="13.5" customHeight="1" x14ac:dyDescent="0.25">
      <c r="B68" s="141"/>
      <c r="C68" s="169"/>
      <c r="D68" s="141"/>
      <c r="E68" s="141"/>
      <c r="F68" s="141"/>
      <c r="G68" s="141"/>
      <c r="H68" s="141"/>
      <c r="I68" s="141"/>
      <c r="J68" s="141"/>
      <c r="K68" s="141"/>
      <c r="L68" s="141"/>
      <c r="M68" s="141"/>
      <c r="N68" s="141"/>
    </row>
    <row r="69" spans="1:15" ht="13.5" customHeight="1" x14ac:dyDescent="0.25">
      <c r="B69" s="141"/>
      <c r="C69" s="169"/>
      <c r="D69" s="141"/>
      <c r="E69" s="141"/>
      <c r="F69" s="141"/>
      <c r="G69" s="141"/>
      <c r="H69" s="141"/>
      <c r="I69" s="141"/>
      <c r="J69" s="141"/>
      <c r="K69" s="141"/>
      <c r="L69" s="141"/>
      <c r="M69" s="141"/>
      <c r="N69" s="141"/>
    </row>
    <row r="70" spans="1:15" ht="13.5" customHeight="1" x14ac:dyDescent="0.25">
      <c r="B70" s="141"/>
      <c r="C70" s="189"/>
      <c r="D70" s="141"/>
      <c r="E70" s="141"/>
      <c r="F70" s="141"/>
      <c r="G70" s="141"/>
      <c r="H70" s="141"/>
      <c r="I70" s="141"/>
      <c r="J70" s="141"/>
      <c r="K70" s="141"/>
      <c r="L70" s="141"/>
      <c r="M70" s="141"/>
      <c r="N70" s="141"/>
    </row>
    <row r="71" spans="1:15" ht="13.5" customHeight="1" x14ac:dyDescent="0.25">
      <c r="B71" s="141"/>
      <c r="C71" s="189"/>
      <c r="D71" s="141"/>
      <c r="E71" s="141"/>
      <c r="F71" s="141"/>
      <c r="G71" s="141"/>
      <c r="H71" s="141"/>
      <c r="I71" s="141"/>
      <c r="J71" s="141"/>
      <c r="K71" s="141"/>
      <c r="L71" s="141"/>
      <c r="M71" s="141"/>
      <c r="N71" s="141"/>
    </row>
    <row r="72" spans="1:15" ht="13.5" customHeight="1" x14ac:dyDescent="0.25">
      <c r="B72" s="141"/>
      <c r="C72" s="189"/>
      <c r="D72" s="141"/>
      <c r="E72" s="141"/>
      <c r="F72" s="141"/>
      <c r="G72" s="141"/>
      <c r="H72" s="141"/>
      <c r="I72" s="141"/>
      <c r="J72" s="141"/>
      <c r="K72" s="141"/>
      <c r="L72" s="141"/>
      <c r="M72" s="141"/>
      <c r="N72" s="141"/>
    </row>
    <row r="73" spans="1:15" x14ac:dyDescent="0.25">
      <c r="B73" s="141"/>
      <c r="C73" s="189"/>
      <c r="D73" s="141"/>
      <c r="E73" s="141"/>
      <c r="F73" s="141"/>
      <c r="G73" s="141"/>
      <c r="H73" s="141"/>
      <c r="I73" s="141"/>
      <c r="J73" s="141"/>
      <c r="K73" s="141"/>
      <c r="L73" s="141"/>
      <c r="M73" s="141"/>
      <c r="N73" s="141"/>
    </row>
  </sheetData>
  <sheetProtection algorithmName="SHA-512" hashValue="8gjrIXJpEL1csqz0iM1MkoBLgeXHQ3QnyflgkwLv/6gBepCwQcwRgJb9WokYJJv5npTQw/s8Q1ZwGX8LsGbRnw==" saltValue="ltOugL13ICqU37hbX3VPUQ==" spinCount="100000" sheet="1" objects="1" scenarios="1"/>
  <conditionalFormatting sqref="I50:M52 M14:N18 M57:N66 M11:N12 M20:N55">
    <cfRule type="expression" dxfId="30" priority="45">
      <formula>#REF!=""</formula>
    </cfRule>
  </conditionalFormatting>
  <conditionalFormatting sqref="C27 H27:N27">
    <cfRule type="expression" dxfId="29" priority="79">
      <formula>SUM($H27:$N27)=0</formula>
    </cfRule>
  </conditionalFormatting>
  <conditionalFormatting sqref="J67:K67">
    <cfRule type="expression" dxfId="28" priority="83">
      <formula>#REF!=""</formula>
    </cfRule>
  </conditionalFormatting>
  <conditionalFormatting sqref="C2">
    <cfRule type="expression" dxfId="27" priority="1">
      <formula>Goal_seek_output&lt;&gt;0</formula>
    </cfRule>
    <cfRule type="expression" dxfId="26" priority="2">
      <formula>Goal_seek_output=0</formula>
    </cfRule>
  </conditionalFormatting>
  <printOptions horizontalCentered="1"/>
  <pageMargins left="0.23622047244094491" right="0.23622047244094491" top="0.55118110236220474" bottom="0.55118110236220474" header="0.31496062992125984" footer="0.31496062992125984"/>
  <pageSetup paperSize="9" scale="69" orientation="landscape" r:id="rId1"/>
  <headerFooter>
    <oddFooter>&amp;L&amp;F&amp;C&amp;A&amp;R&amp;P</oddFooter>
  </headerFooter>
  <rowBreaks count="1" manualBreakCount="1">
    <brk id="53" min="1" max="13" man="1"/>
  </rowBreaks>
  <colBreaks count="1" manualBreakCount="1">
    <brk id="15" min="1" max="66"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dimension ref="A1:O92"/>
  <sheetViews>
    <sheetView showGridLines="0" zoomScale="85" zoomScaleNormal="85" zoomScaleSheetLayoutView="100" workbookViewId="0">
      <pane xSplit="6" ySplit="7" topLeftCell="G8" activePane="bottomRight" state="frozen"/>
      <selection activeCell="I14" sqref="I14"/>
      <selection pane="topRight" activeCell="I14" sqref="I14"/>
      <selection pane="bottomLeft" activeCell="I14" sqref="I14"/>
      <selection pane="bottomRight" activeCell="G8" sqref="G8"/>
    </sheetView>
  </sheetViews>
  <sheetFormatPr defaultColWidth="0" defaultRowHeight="15" x14ac:dyDescent="0.25"/>
  <cols>
    <col min="1" max="1" width="2.85546875" style="157" customWidth="1"/>
    <col min="2" max="2" width="56.140625" style="157" customWidth="1"/>
    <col min="3" max="5" width="15.85546875" style="157" customWidth="1"/>
    <col min="6" max="7" width="2.85546875" style="157" customWidth="1"/>
    <col min="8" max="14" width="13.5703125" style="157" customWidth="1"/>
    <col min="15" max="15" width="3" style="157" customWidth="1"/>
    <col min="16" max="16384" width="8.85546875" style="24" hidden="1"/>
  </cols>
  <sheetData>
    <row r="1" spans="1:15" s="32" customFormat="1" x14ac:dyDescent="0.25">
      <c r="A1" s="134"/>
      <c r="B1" s="134"/>
      <c r="C1" s="134"/>
      <c r="D1" s="136"/>
      <c r="E1" s="136"/>
      <c r="F1" s="134"/>
      <c r="G1" s="134"/>
      <c r="H1" s="134"/>
      <c r="I1" s="134"/>
      <c r="J1" s="134"/>
      <c r="K1" s="134"/>
      <c r="L1" s="134"/>
      <c r="M1" s="134"/>
      <c r="N1" s="134"/>
      <c r="O1" s="134"/>
    </row>
    <row r="2" spans="1:15" s="1" customFormat="1" ht="15" customHeight="1" x14ac:dyDescent="0.25">
      <c r="A2" s="141"/>
      <c r="B2" s="137" t="str">
        <f ca="1">MID(CELL("filename",B2),FIND("]",CELL("filename",B2))+1,255)</f>
        <v>TAXx</v>
      </c>
      <c r="C2" s="138" t="str">
        <f>MARx!C2</f>
        <v>Model: Ok</v>
      </c>
      <c r="D2" s="139"/>
      <c r="E2" s="139"/>
      <c r="F2" s="140"/>
      <c r="G2" s="140"/>
      <c r="H2" s="140"/>
      <c r="I2" s="140"/>
      <c r="J2" s="140"/>
      <c r="K2" s="140"/>
      <c r="L2" s="140"/>
      <c r="M2" s="140"/>
      <c r="N2" s="140"/>
      <c r="O2" s="140"/>
    </row>
    <row r="3" spans="1:15" s="5" customFormat="1" ht="12" customHeight="1" x14ac:dyDescent="0.2">
      <c r="A3" s="144"/>
      <c r="B3" s="142" t="s">
        <v>172</v>
      </c>
      <c r="C3" s="143"/>
      <c r="D3" s="143"/>
      <c r="E3" s="143"/>
      <c r="F3" s="143"/>
      <c r="G3" s="143"/>
      <c r="H3" s="130">
        <v>43556</v>
      </c>
      <c r="I3" s="130">
        <v>43922</v>
      </c>
      <c r="J3" s="130">
        <v>44287</v>
      </c>
      <c r="K3" s="130">
        <v>44652</v>
      </c>
      <c r="L3" s="130">
        <v>45017</v>
      </c>
      <c r="M3" s="130">
        <v>45383</v>
      </c>
      <c r="N3" s="130">
        <v>45748</v>
      </c>
      <c r="O3" s="140"/>
    </row>
    <row r="4" spans="1:15" s="5" customFormat="1" ht="12" customHeight="1" x14ac:dyDescent="0.2">
      <c r="A4" s="144"/>
      <c r="B4" s="142" t="s">
        <v>173</v>
      </c>
      <c r="C4" s="143"/>
      <c r="D4" s="143"/>
      <c r="E4" s="143"/>
      <c r="F4" s="143"/>
      <c r="G4" s="143"/>
      <c r="H4" s="130">
        <v>43921</v>
      </c>
      <c r="I4" s="130">
        <v>44286</v>
      </c>
      <c r="J4" s="130">
        <v>44651</v>
      </c>
      <c r="K4" s="130">
        <v>45016</v>
      </c>
      <c r="L4" s="130">
        <v>45382</v>
      </c>
      <c r="M4" s="130">
        <v>45747</v>
      </c>
      <c r="N4" s="130">
        <v>46112</v>
      </c>
      <c r="O4" s="140"/>
    </row>
    <row r="5" spans="1:15" s="5" customFormat="1" ht="12" customHeight="1" x14ac:dyDescent="0.2">
      <c r="A5" s="144"/>
      <c r="B5" s="142" t="s">
        <v>174</v>
      </c>
      <c r="C5" s="143"/>
      <c r="D5" s="143"/>
      <c r="E5" s="143"/>
      <c r="F5" s="143"/>
      <c r="G5" s="143"/>
      <c r="H5" s="131" t="str">
        <f>"RY"&amp;RIGHT(YEAR(H4),2)</f>
        <v>RY20</v>
      </c>
      <c r="I5" s="131" t="str">
        <f t="shared" ref="I5:N5" si="0">"RY"&amp;RIGHT(YEAR(I4),2)</f>
        <v>RY21</v>
      </c>
      <c r="J5" s="131" t="str">
        <f t="shared" si="0"/>
        <v>RY22</v>
      </c>
      <c r="K5" s="131" t="str">
        <f t="shared" si="0"/>
        <v>RY23</v>
      </c>
      <c r="L5" s="131" t="str">
        <f t="shared" si="0"/>
        <v>RY24</v>
      </c>
      <c r="M5" s="131" t="str">
        <f t="shared" si="0"/>
        <v>RY25</v>
      </c>
      <c r="N5" s="131" t="str">
        <f t="shared" si="0"/>
        <v>RY26</v>
      </c>
      <c r="O5" s="140"/>
    </row>
    <row r="6" spans="1:15" s="5" customFormat="1" ht="12" customHeight="1" x14ac:dyDescent="0.2">
      <c r="A6" s="144"/>
      <c r="B6" s="145" t="s">
        <v>120</v>
      </c>
      <c r="C6" s="147"/>
      <c r="D6" s="147"/>
      <c r="E6" s="147"/>
      <c r="F6" s="145"/>
      <c r="G6" s="148"/>
      <c r="H6" s="132" t="s">
        <v>121</v>
      </c>
      <c r="I6" s="133"/>
      <c r="J6" s="132" t="s">
        <v>122</v>
      </c>
      <c r="K6" s="133"/>
      <c r="L6" s="133"/>
      <c r="M6" s="133"/>
      <c r="N6" s="133"/>
      <c r="O6" s="140"/>
    </row>
    <row r="7" spans="1:15" s="5" customFormat="1" ht="12" customHeight="1" x14ac:dyDescent="0.2">
      <c r="A7" s="144"/>
      <c r="B7" s="144"/>
      <c r="C7" s="144"/>
      <c r="D7" s="150"/>
      <c r="E7" s="150"/>
      <c r="F7" s="151"/>
      <c r="G7" s="151"/>
      <c r="H7" s="151"/>
      <c r="I7" s="151"/>
      <c r="J7" s="151"/>
      <c r="K7" s="151"/>
      <c r="L7" s="151"/>
      <c r="M7" s="151"/>
      <c r="N7" s="151"/>
      <c r="O7" s="140"/>
    </row>
    <row r="8" spans="1:15" s="5" customFormat="1" ht="12" customHeight="1" x14ac:dyDescent="0.2">
      <c r="A8" s="144"/>
      <c r="B8" s="144"/>
      <c r="C8" s="144"/>
      <c r="D8" s="150"/>
      <c r="E8" s="150"/>
      <c r="F8" s="151"/>
      <c r="G8" s="151"/>
      <c r="H8" s="151"/>
      <c r="I8" s="151"/>
      <c r="J8" s="151"/>
      <c r="K8" s="151"/>
      <c r="L8" s="151"/>
      <c r="M8" s="151"/>
      <c r="N8" s="151"/>
      <c r="O8" s="140"/>
    </row>
    <row r="9" spans="1:15" s="15" customFormat="1" ht="13.5" customHeight="1" x14ac:dyDescent="0.2">
      <c r="A9" s="155"/>
      <c r="B9" s="152" t="s">
        <v>114</v>
      </c>
      <c r="C9" s="152" t="s">
        <v>123</v>
      </c>
      <c r="D9" s="153" t="s">
        <v>143</v>
      </c>
      <c r="E9" s="152" t="s">
        <v>208</v>
      </c>
      <c r="F9" s="154"/>
      <c r="G9" s="154"/>
      <c r="H9" s="154"/>
      <c r="I9" s="154"/>
      <c r="J9" s="154"/>
      <c r="K9" s="154"/>
      <c r="L9" s="154"/>
      <c r="M9" s="154"/>
      <c r="N9" s="154"/>
      <c r="O9" s="141"/>
    </row>
    <row r="10" spans="1:15" ht="13.5" customHeight="1" x14ac:dyDescent="0.25">
      <c r="B10" s="191"/>
      <c r="C10" s="191"/>
      <c r="H10" s="191"/>
      <c r="I10" s="191"/>
      <c r="J10" s="191"/>
      <c r="K10" s="191"/>
      <c r="L10" s="191"/>
      <c r="M10" s="191"/>
      <c r="N10" s="191"/>
      <c r="O10" s="192"/>
    </row>
    <row r="11" spans="1:15" s="1" customFormat="1" ht="13.5" customHeight="1" x14ac:dyDescent="0.2">
      <c r="A11" s="141"/>
      <c r="B11" s="158" t="s">
        <v>45</v>
      </c>
      <c r="C11" s="161"/>
      <c r="D11" s="141"/>
      <c r="E11" s="141"/>
      <c r="F11" s="141"/>
      <c r="G11" s="141"/>
      <c r="H11" s="160"/>
      <c r="I11" s="160"/>
      <c r="J11" s="160"/>
      <c r="K11" s="160"/>
      <c r="L11" s="160"/>
      <c r="M11" s="160"/>
      <c r="N11" s="160"/>
      <c r="O11" s="161"/>
    </row>
    <row r="12" spans="1:15" s="1" customFormat="1" ht="13.5" customHeight="1" x14ac:dyDescent="0.2">
      <c r="A12" s="141"/>
      <c r="B12" s="193"/>
      <c r="C12" s="161"/>
      <c r="D12" s="141"/>
      <c r="E12" s="141"/>
      <c r="F12" s="141"/>
      <c r="G12" s="141"/>
      <c r="H12" s="160"/>
      <c r="I12" s="160"/>
      <c r="J12" s="160"/>
      <c r="K12" s="160"/>
      <c r="L12" s="160"/>
      <c r="M12" s="160"/>
      <c r="N12" s="160"/>
      <c r="O12" s="161"/>
    </row>
    <row r="13" spans="1:15" s="1" customFormat="1" ht="13.5" customHeight="1" x14ac:dyDescent="0.2">
      <c r="A13" s="141"/>
      <c r="B13" s="194" t="s">
        <v>46</v>
      </c>
      <c r="C13" s="195" t="s">
        <v>124</v>
      </c>
      <c r="D13" s="141"/>
      <c r="E13" s="141"/>
      <c r="F13" s="141"/>
      <c r="G13" s="141"/>
      <c r="H13" s="164">
        <f>H24</f>
        <v>24347802.224010672</v>
      </c>
      <c r="I13" s="164">
        <f t="shared" ref="I13:N13" si="1">I24</f>
        <v>18017470.240643192</v>
      </c>
      <c r="J13" s="164">
        <f t="shared" si="1"/>
        <v>18942756.92127857</v>
      </c>
      <c r="K13" s="164">
        <f t="shared" si="1"/>
        <v>20291270.977759048</v>
      </c>
      <c r="L13" s="164">
        <f t="shared" si="1"/>
        <v>22314129.05051396</v>
      </c>
      <c r="M13" s="164">
        <f t="shared" si="1"/>
        <v>24289235.488067798</v>
      </c>
      <c r="N13" s="164">
        <f t="shared" si="1"/>
        <v>25783810.094911795</v>
      </c>
      <c r="O13" s="161"/>
    </row>
    <row r="14" spans="1:15" s="1" customFormat="1" ht="13.5" customHeight="1" x14ac:dyDescent="0.2">
      <c r="A14" s="141"/>
      <c r="B14" s="194" t="s">
        <v>133</v>
      </c>
      <c r="C14" s="195" t="s">
        <v>124</v>
      </c>
      <c r="D14" s="141"/>
      <c r="E14" s="141"/>
      <c r="F14" s="141"/>
      <c r="G14" s="141"/>
      <c r="H14" s="164">
        <f>H37</f>
        <v>0</v>
      </c>
      <c r="I14" s="164">
        <f t="shared" ref="I14:N14" si="2">I37</f>
        <v>0</v>
      </c>
      <c r="J14" s="164">
        <f t="shared" si="2"/>
        <v>0</v>
      </c>
      <c r="K14" s="164">
        <f t="shared" si="2"/>
        <v>0</v>
      </c>
      <c r="L14" s="164">
        <f t="shared" si="2"/>
        <v>0</v>
      </c>
      <c r="M14" s="164">
        <f t="shared" si="2"/>
        <v>0</v>
      </c>
      <c r="N14" s="164">
        <f t="shared" si="2"/>
        <v>0</v>
      </c>
      <c r="O14" s="161"/>
    </row>
    <row r="15" spans="1:15" s="1" customFormat="1" ht="13.5" customHeight="1" x14ac:dyDescent="0.2">
      <c r="A15" s="141"/>
      <c r="B15" s="194" t="s">
        <v>287</v>
      </c>
      <c r="C15" s="195" t="s">
        <v>124</v>
      </c>
      <c r="D15" s="141"/>
      <c r="E15" s="141" t="s">
        <v>269</v>
      </c>
      <c r="F15" s="141"/>
      <c r="G15" s="141"/>
      <c r="H15" s="164">
        <f>MAX(H13-H14,0)</f>
        <v>24347802.224010672</v>
      </c>
      <c r="I15" s="164">
        <f t="shared" ref="I15:N15" si="3">MAX(I13-I14,0)</f>
        <v>18017470.240643192</v>
      </c>
      <c r="J15" s="164">
        <f t="shared" si="3"/>
        <v>18942756.92127857</v>
      </c>
      <c r="K15" s="164">
        <f t="shared" si="3"/>
        <v>20291270.977759048</v>
      </c>
      <c r="L15" s="164">
        <f t="shared" si="3"/>
        <v>22314129.05051396</v>
      </c>
      <c r="M15" s="164">
        <f t="shared" si="3"/>
        <v>24289235.488067798</v>
      </c>
      <c r="N15" s="164">
        <f t="shared" si="3"/>
        <v>25783810.094911795</v>
      </c>
      <c r="O15" s="161"/>
    </row>
    <row r="16" spans="1:15" s="1" customFormat="1" ht="13.5" customHeight="1" x14ac:dyDescent="0.2">
      <c r="A16" s="141"/>
      <c r="B16" s="194" t="s">
        <v>144</v>
      </c>
      <c r="C16" s="195" t="s">
        <v>157</v>
      </c>
      <c r="D16" s="141"/>
      <c r="E16" s="141"/>
      <c r="F16" s="141"/>
      <c r="G16" s="141"/>
      <c r="H16" s="196">
        <f>H78</f>
        <v>0.28000000000000003</v>
      </c>
      <c r="I16" s="196">
        <f t="shared" ref="I16:N16" si="4">I78</f>
        <v>0.28000000000000003</v>
      </c>
      <c r="J16" s="196">
        <f t="shared" si="4"/>
        <v>0.28000000000000003</v>
      </c>
      <c r="K16" s="196">
        <f t="shared" si="4"/>
        <v>0.28000000000000003</v>
      </c>
      <c r="L16" s="196">
        <f t="shared" si="4"/>
        <v>0.28000000000000003</v>
      </c>
      <c r="M16" s="196">
        <f t="shared" si="4"/>
        <v>0.28000000000000003</v>
      </c>
      <c r="N16" s="196">
        <f t="shared" si="4"/>
        <v>0.28000000000000003</v>
      </c>
      <c r="O16" s="161"/>
    </row>
    <row r="17" spans="1:15" s="18" customFormat="1" ht="13.5" customHeight="1" x14ac:dyDescent="0.2">
      <c r="A17" s="151"/>
      <c r="B17" s="197" t="s">
        <v>45</v>
      </c>
      <c r="C17" s="198" t="s">
        <v>124</v>
      </c>
      <c r="D17" s="151"/>
      <c r="E17" s="151" t="s">
        <v>268</v>
      </c>
      <c r="F17" s="151"/>
      <c r="G17" s="151"/>
      <c r="H17" s="168">
        <f>H15*H16</f>
        <v>6817384.6227229889</v>
      </c>
      <c r="I17" s="168">
        <f t="shared" ref="I17:N17" si="5">I15*I16</f>
        <v>5044891.6673800945</v>
      </c>
      <c r="J17" s="168">
        <f t="shared" si="5"/>
        <v>5303971.9379580002</v>
      </c>
      <c r="K17" s="168">
        <f t="shared" si="5"/>
        <v>5681555.8737725345</v>
      </c>
      <c r="L17" s="168">
        <f t="shared" si="5"/>
        <v>6247956.1341439094</v>
      </c>
      <c r="M17" s="168">
        <f t="shared" si="5"/>
        <v>6800985.9366589841</v>
      </c>
      <c r="N17" s="168">
        <f t="shared" si="5"/>
        <v>7219466.8265753035</v>
      </c>
      <c r="O17" s="199"/>
    </row>
    <row r="18" spans="1:15" s="1" customFormat="1" ht="13.5" customHeight="1" x14ac:dyDescent="0.2">
      <c r="A18" s="141"/>
      <c r="B18" s="193"/>
      <c r="C18" s="141"/>
      <c r="D18" s="141"/>
      <c r="E18" s="141"/>
      <c r="F18" s="141"/>
      <c r="G18" s="141"/>
      <c r="H18" s="160"/>
      <c r="I18" s="160"/>
      <c r="J18" s="160"/>
      <c r="K18" s="160"/>
      <c r="L18" s="160"/>
      <c r="M18" s="160"/>
      <c r="N18" s="160"/>
      <c r="O18" s="161"/>
    </row>
    <row r="19" spans="1:15" s="1" customFormat="1" ht="13.5" customHeight="1" x14ac:dyDescent="0.2">
      <c r="A19" s="141"/>
      <c r="B19" s="158" t="s">
        <v>46</v>
      </c>
      <c r="C19" s="141"/>
      <c r="D19" s="141"/>
      <c r="E19" s="141"/>
      <c r="F19" s="141"/>
      <c r="G19" s="141"/>
      <c r="H19" s="160"/>
      <c r="I19" s="160"/>
      <c r="J19" s="160"/>
      <c r="K19" s="160"/>
      <c r="L19" s="160"/>
      <c r="M19" s="160"/>
      <c r="N19" s="160"/>
      <c r="O19" s="161"/>
    </row>
    <row r="20" spans="1:15" s="1" customFormat="1" ht="13.5" customHeight="1" x14ac:dyDescent="0.2">
      <c r="A20" s="141"/>
      <c r="B20" s="193"/>
      <c r="C20" s="141"/>
      <c r="D20" s="141"/>
      <c r="E20" s="141"/>
      <c r="F20" s="141"/>
      <c r="G20" s="141"/>
      <c r="H20" s="160"/>
      <c r="I20" s="160"/>
      <c r="J20" s="160"/>
      <c r="K20" s="160"/>
      <c r="L20" s="160"/>
      <c r="M20" s="160"/>
      <c r="N20" s="160"/>
      <c r="O20" s="161"/>
    </row>
    <row r="21" spans="1:15" s="1" customFormat="1" ht="13.5" customHeight="1" x14ac:dyDescent="0.2">
      <c r="A21" s="141"/>
      <c r="B21" s="194" t="s">
        <v>59</v>
      </c>
      <c r="C21" s="195" t="s">
        <v>124</v>
      </c>
      <c r="D21" s="141"/>
      <c r="E21" s="141"/>
      <c r="F21" s="141"/>
      <c r="G21" s="141"/>
      <c r="H21" s="164">
        <f>H31</f>
        <v>31066037.155231804</v>
      </c>
      <c r="I21" s="164">
        <f t="shared" ref="I21:N21" si="6">I31</f>
        <v>18418703.74742097</v>
      </c>
      <c r="J21" s="164">
        <f t="shared" si="6"/>
        <v>19675835.052455518</v>
      </c>
      <c r="K21" s="164">
        <f t="shared" si="6"/>
        <v>21255336.92864231</v>
      </c>
      <c r="L21" s="164">
        <f t="shared" si="6"/>
        <v>23233704.589646187</v>
      </c>
      <c r="M21" s="164">
        <f t="shared" si="6"/>
        <v>25072285.457945257</v>
      </c>
      <c r="N21" s="164">
        <f t="shared" si="6"/>
        <v>26612535.264662672</v>
      </c>
      <c r="O21" s="161"/>
    </row>
    <row r="22" spans="1:15" s="1" customFormat="1" ht="13.5" customHeight="1" x14ac:dyDescent="0.2">
      <c r="A22" s="141"/>
      <c r="B22" s="194" t="s">
        <v>145</v>
      </c>
      <c r="C22" s="195" t="s">
        <v>124</v>
      </c>
      <c r="D22" s="141"/>
      <c r="E22" s="141"/>
      <c r="F22" s="141"/>
      <c r="G22" s="141"/>
      <c r="H22" s="164">
        <f>H45</f>
        <v>-1509718.0927603303</v>
      </c>
      <c r="I22" s="164">
        <f t="shared" ref="I22:N22" si="7">I45</f>
        <v>-1181496.5410405283</v>
      </c>
      <c r="J22" s="164">
        <f t="shared" si="7"/>
        <v>-1141378.1203990583</v>
      </c>
      <c r="K22" s="164">
        <f t="shared" si="7"/>
        <v>-1094373.0274801615</v>
      </c>
      <c r="L22" s="164">
        <f t="shared" si="7"/>
        <v>-822956.86689071392</v>
      </c>
      <c r="M22" s="164">
        <f t="shared" si="7"/>
        <v>-490418.69861563866</v>
      </c>
      <c r="N22" s="164">
        <f t="shared" si="7"/>
        <v>-461710.87262591172</v>
      </c>
      <c r="O22" s="161"/>
    </row>
    <row r="23" spans="1:15" s="1" customFormat="1" ht="13.5" customHeight="1" x14ac:dyDescent="0.2">
      <c r="A23" s="141"/>
      <c r="B23" s="194" t="s">
        <v>146</v>
      </c>
      <c r="C23" s="195" t="s">
        <v>124</v>
      </c>
      <c r="D23" s="141"/>
      <c r="E23" s="141"/>
      <c r="F23" s="141"/>
      <c r="G23" s="141"/>
      <c r="H23" s="164">
        <f>H67</f>
        <v>-5208516.8384607993</v>
      </c>
      <c r="I23" s="164">
        <f t="shared" ref="I23:N23" si="8">I67</f>
        <v>780263.0342627503</v>
      </c>
      <c r="J23" s="164">
        <f t="shared" si="8"/>
        <v>408299.98922211025</v>
      </c>
      <c r="K23" s="164">
        <f t="shared" si="8"/>
        <v>130307.07659689989</v>
      </c>
      <c r="L23" s="164">
        <f t="shared" si="8"/>
        <v>-96618.672241511755</v>
      </c>
      <c r="M23" s="164">
        <f t="shared" si="8"/>
        <v>-292631.27126182057</v>
      </c>
      <c r="N23" s="164">
        <f t="shared" si="8"/>
        <v>-367014.29712496325</v>
      </c>
      <c r="O23" s="161"/>
    </row>
    <row r="24" spans="1:15" s="18" customFormat="1" ht="13.5" customHeight="1" x14ac:dyDescent="0.2">
      <c r="A24" s="151"/>
      <c r="B24" s="197" t="s">
        <v>46</v>
      </c>
      <c r="C24" s="198" t="s">
        <v>124</v>
      </c>
      <c r="D24" s="151"/>
      <c r="E24" s="200" t="s">
        <v>253</v>
      </c>
      <c r="F24" s="151"/>
      <c r="G24" s="151"/>
      <c r="H24" s="168">
        <f>SUM(H21:H23)</f>
        <v>24347802.224010672</v>
      </c>
      <c r="I24" s="168">
        <f t="shared" ref="I24:N24" si="9">SUM(I21:I23)</f>
        <v>18017470.240643192</v>
      </c>
      <c r="J24" s="168">
        <f t="shared" si="9"/>
        <v>18942756.92127857</v>
      </c>
      <c r="K24" s="168">
        <f t="shared" si="9"/>
        <v>20291270.977759048</v>
      </c>
      <c r="L24" s="168">
        <f t="shared" si="9"/>
        <v>22314129.05051396</v>
      </c>
      <c r="M24" s="168">
        <f t="shared" si="9"/>
        <v>24289235.488067798</v>
      </c>
      <c r="N24" s="168">
        <f t="shared" si="9"/>
        <v>25783810.094911795</v>
      </c>
      <c r="O24" s="199"/>
    </row>
    <row r="25" spans="1:15" s="1" customFormat="1" ht="13.5" customHeight="1" x14ac:dyDescent="0.2">
      <c r="A25" s="141"/>
      <c r="B25" s="193"/>
      <c r="C25" s="141"/>
      <c r="D25" s="141"/>
      <c r="E25" s="141"/>
      <c r="F25" s="141"/>
      <c r="G25" s="141"/>
      <c r="H25" s="172"/>
      <c r="I25" s="172"/>
      <c r="J25" s="172"/>
      <c r="K25" s="172"/>
      <c r="L25" s="172"/>
      <c r="M25" s="172"/>
      <c r="N25" s="172"/>
      <c r="O25" s="161"/>
    </row>
    <row r="26" spans="1:15" s="1" customFormat="1" ht="13.5" customHeight="1" x14ac:dyDescent="0.2">
      <c r="A26" s="141"/>
      <c r="B26" s="158" t="s">
        <v>47</v>
      </c>
      <c r="C26" s="141"/>
      <c r="D26" s="141"/>
      <c r="E26" s="141"/>
      <c r="F26" s="141"/>
      <c r="G26" s="141"/>
      <c r="H26" s="172"/>
      <c r="I26" s="172"/>
      <c r="J26" s="172"/>
      <c r="K26" s="172"/>
      <c r="L26" s="172"/>
      <c r="M26" s="172"/>
      <c r="N26" s="172"/>
      <c r="O26" s="161"/>
    </row>
    <row r="27" spans="1:15" s="1" customFormat="1" ht="13.5" customHeight="1" x14ac:dyDescent="0.2">
      <c r="A27" s="141"/>
      <c r="B27" s="201"/>
      <c r="C27" s="141"/>
      <c r="D27" s="141"/>
      <c r="E27" s="141"/>
      <c r="F27" s="141"/>
      <c r="G27" s="141"/>
      <c r="H27" s="172"/>
      <c r="I27" s="172"/>
      <c r="J27" s="172"/>
      <c r="K27" s="172"/>
      <c r="L27" s="172"/>
      <c r="M27" s="172"/>
      <c r="N27" s="172"/>
      <c r="O27" s="161"/>
    </row>
    <row r="28" spans="1:15" s="1" customFormat="1" ht="13.5" customHeight="1" x14ac:dyDescent="0.2">
      <c r="A28" s="141"/>
      <c r="B28" s="194" t="s">
        <v>60</v>
      </c>
      <c r="C28" s="195" t="s">
        <v>124</v>
      </c>
      <c r="D28" s="141"/>
      <c r="E28" s="141"/>
      <c r="F28" s="141"/>
      <c r="G28" s="141"/>
      <c r="H28" s="28">
        <f>BBARx!H37</f>
        <v>95135895.658055604</v>
      </c>
      <c r="I28" s="28">
        <f>BBARx!I37</f>
        <v>85823930.459263474</v>
      </c>
      <c r="J28" s="28">
        <f>BBARx!J37</f>
        <v>92376352.5433065</v>
      </c>
      <c r="K28" s="28">
        <f>BBARx!K37</f>
        <v>94898758.123585969</v>
      </c>
      <c r="L28" s="28">
        <f>BBARx!L37</f>
        <v>96975632.79344964</v>
      </c>
      <c r="M28" s="28">
        <f>BBARx!M37</f>
        <v>99773233.374813125</v>
      </c>
      <c r="N28" s="28">
        <f>BBARx!N37</f>
        <v>103063110.79273351</v>
      </c>
      <c r="O28" s="161"/>
    </row>
    <row r="29" spans="1:15" s="1" customFormat="1" ht="13.5" customHeight="1" x14ac:dyDescent="0.2">
      <c r="A29" s="141"/>
      <c r="B29" s="194" t="s">
        <v>147</v>
      </c>
      <c r="C29" s="195" t="s">
        <v>124</v>
      </c>
      <c r="D29" s="141"/>
      <c r="E29" s="141"/>
      <c r="F29" s="141"/>
      <c r="G29" s="141"/>
      <c r="H29" s="28">
        <f>General!H27</f>
        <v>47238671.101092651</v>
      </c>
      <c r="I29" s="28">
        <f>General!I27</f>
        <v>48618805.967163764</v>
      </c>
      <c r="J29" s="28">
        <f>General!J27</f>
        <v>52008320.665107049</v>
      </c>
      <c r="K29" s="28">
        <f>General!K27</f>
        <v>50703420.557421893</v>
      </c>
      <c r="L29" s="28">
        <f>General!L27</f>
        <v>49055692.405681498</v>
      </c>
      <c r="M29" s="28">
        <f>General!M27</f>
        <v>47871501.366318107</v>
      </c>
      <c r="N29" s="28">
        <f>General!N27</f>
        <v>47596924.291166991</v>
      </c>
      <c r="O29" s="161"/>
    </row>
    <row r="30" spans="1:15" s="1" customFormat="1" ht="13.5" customHeight="1" x14ac:dyDescent="0.2">
      <c r="A30" s="141"/>
      <c r="B30" s="194" t="s">
        <v>148</v>
      </c>
      <c r="C30" s="195" t="s">
        <v>124</v>
      </c>
      <c r="D30" s="141"/>
      <c r="E30" s="141"/>
      <c r="F30" s="141"/>
      <c r="G30" s="141"/>
      <c r="H30" s="28">
        <f>RABx!H14</f>
        <v>16831187.401731148</v>
      </c>
      <c r="I30" s="28">
        <f>RABx!I14</f>
        <v>18786420.744678739</v>
      </c>
      <c r="J30" s="28">
        <f>RABx!J14</f>
        <v>20692196.825743932</v>
      </c>
      <c r="K30" s="28">
        <f>RABx!K14</f>
        <v>22940000.637521766</v>
      </c>
      <c r="L30" s="28">
        <f>RABx!L14</f>
        <v>24686235.798121955</v>
      </c>
      <c r="M30" s="28">
        <f>RABx!M14</f>
        <v>26829446.55054976</v>
      </c>
      <c r="N30" s="28">
        <f>RABx!N14</f>
        <v>28853651.236903843</v>
      </c>
      <c r="O30" s="161"/>
    </row>
    <row r="31" spans="1:15" s="151" customFormat="1" ht="13.5" customHeight="1" x14ac:dyDescent="0.2">
      <c r="B31" s="197" t="s">
        <v>59</v>
      </c>
      <c r="C31" s="198" t="s">
        <v>124</v>
      </c>
      <c r="E31" s="200" t="s">
        <v>252</v>
      </c>
      <c r="H31" s="168">
        <f>H28-H29-H30</f>
        <v>31066037.155231804</v>
      </c>
      <c r="I31" s="168">
        <f t="shared" ref="I31:N31" si="10">I28-I29-I30</f>
        <v>18418703.74742097</v>
      </c>
      <c r="J31" s="168">
        <f t="shared" si="10"/>
        <v>19675835.052455518</v>
      </c>
      <c r="K31" s="168">
        <f t="shared" si="10"/>
        <v>21255336.92864231</v>
      </c>
      <c r="L31" s="168">
        <f t="shared" si="10"/>
        <v>23233704.589646187</v>
      </c>
      <c r="M31" s="168">
        <f t="shared" si="10"/>
        <v>25072285.457945257</v>
      </c>
      <c r="N31" s="168">
        <f t="shared" si="10"/>
        <v>26612535.264662672</v>
      </c>
      <c r="O31" s="199"/>
    </row>
    <row r="32" spans="1:15" s="141" customFormat="1" ht="13.5" customHeight="1" x14ac:dyDescent="0.2">
      <c r="B32" s="201"/>
      <c r="H32" s="172"/>
      <c r="I32" s="172"/>
      <c r="J32" s="172"/>
      <c r="K32" s="172"/>
      <c r="L32" s="172"/>
      <c r="M32" s="172"/>
      <c r="N32" s="172"/>
      <c r="O32" s="161"/>
    </row>
    <row r="33" spans="1:15" s="141" customFormat="1" ht="13.5" customHeight="1" x14ac:dyDescent="0.2">
      <c r="B33" s="158" t="s">
        <v>48</v>
      </c>
      <c r="H33" s="172"/>
      <c r="I33" s="172"/>
      <c r="J33" s="172"/>
      <c r="K33" s="172"/>
      <c r="L33" s="172"/>
      <c r="M33" s="172"/>
      <c r="N33" s="172"/>
      <c r="O33" s="161"/>
    </row>
    <row r="34" spans="1:15" s="141" customFormat="1" ht="13.5" customHeight="1" x14ac:dyDescent="0.2">
      <c r="B34" s="201"/>
      <c r="H34" s="172"/>
      <c r="I34" s="172"/>
      <c r="J34" s="172"/>
      <c r="K34" s="172"/>
      <c r="L34" s="172"/>
      <c r="M34" s="172"/>
      <c r="N34" s="172"/>
      <c r="O34" s="161"/>
    </row>
    <row r="35" spans="1:15" s="141" customFormat="1" ht="13.5" customHeight="1" x14ac:dyDescent="0.2">
      <c r="B35" s="202" t="s">
        <v>61</v>
      </c>
      <c r="C35" s="195" t="s">
        <v>124</v>
      </c>
      <c r="E35" s="141" t="s">
        <v>251</v>
      </c>
      <c r="H35" s="164">
        <f>IF(H5=General!$H$5,General!$H$31,G38)</f>
        <v>0</v>
      </c>
      <c r="I35" s="164">
        <f>IF(I5=General!$H$5,General!$H$31,H38)</f>
        <v>0</v>
      </c>
      <c r="J35" s="164">
        <f>IF(J5=General!$H$5,General!$H$31,I38)</f>
        <v>0</v>
      </c>
      <c r="K35" s="164">
        <f>IF(K5=General!$H$5,General!$H$31,J38)</f>
        <v>0</v>
      </c>
      <c r="L35" s="164">
        <f>IF(L5=General!$H$5,General!$H$31,K38)</f>
        <v>0</v>
      </c>
      <c r="M35" s="164">
        <f>IF(M5=General!$H$5,General!$H$31,L38)</f>
        <v>0</v>
      </c>
      <c r="N35" s="164">
        <f>IF(N5=General!$H$5,General!$H$31,M38)</f>
        <v>0</v>
      </c>
      <c r="O35" s="161"/>
    </row>
    <row r="36" spans="1:15" s="141" customFormat="1" ht="13.5" customHeight="1" x14ac:dyDescent="0.2">
      <c r="B36" s="194" t="s">
        <v>149</v>
      </c>
      <c r="C36" s="195" t="s">
        <v>124</v>
      </c>
      <c r="H36" s="164">
        <f>-MIN(H24,0)</f>
        <v>0</v>
      </c>
      <c r="I36" s="164">
        <f t="shared" ref="I36:N36" si="11">-MIN(I24,0)</f>
        <v>0</v>
      </c>
      <c r="J36" s="164">
        <f t="shared" si="11"/>
        <v>0</v>
      </c>
      <c r="K36" s="164">
        <f t="shared" si="11"/>
        <v>0</v>
      </c>
      <c r="L36" s="164">
        <f t="shared" si="11"/>
        <v>0</v>
      </c>
      <c r="M36" s="164">
        <f t="shared" si="11"/>
        <v>0</v>
      </c>
      <c r="N36" s="164">
        <f t="shared" si="11"/>
        <v>0</v>
      </c>
      <c r="O36" s="161"/>
    </row>
    <row r="37" spans="1:15" s="141" customFormat="1" ht="13.5" customHeight="1" x14ac:dyDescent="0.2">
      <c r="B37" s="194" t="s">
        <v>133</v>
      </c>
      <c r="C37" s="195" t="s">
        <v>124</v>
      </c>
      <c r="E37" s="141" t="s">
        <v>270</v>
      </c>
      <c r="H37" s="164">
        <f>MIN(H35,MAX(H24,0))</f>
        <v>0</v>
      </c>
      <c r="I37" s="164">
        <f t="shared" ref="I37:N37" si="12">MIN(I35,MAX(I24,0))</f>
        <v>0</v>
      </c>
      <c r="J37" s="164">
        <f t="shared" si="12"/>
        <v>0</v>
      </c>
      <c r="K37" s="164">
        <f t="shared" si="12"/>
        <v>0</v>
      </c>
      <c r="L37" s="164">
        <f t="shared" si="12"/>
        <v>0</v>
      </c>
      <c r="M37" s="164">
        <f t="shared" si="12"/>
        <v>0</v>
      </c>
      <c r="N37" s="164">
        <f t="shared" si="12"/>
        <v>0</v>
      </c>
      <c r="O37" s="161"/>
    </row>
    <row r="38" spans="1:15" s="151" customFormat="1" ht="13.5" customHeight="1" x14ac:dyDescent="0.2">
      <c r="B38" s="197" t="s">
        <v>62</v>
      </c>
      <c r="C38" s="198" t="s">
        <v>124</v>
      </c>
      <c r="E38" s="200" t="s">
        <v>250</v>
      </c>
      <c r="H38" s="168">
        <f>H35+H36-H37</f>
        <v>0</v>
      </c>
      <c r="I38" s="168">
        <f t="shared" ref="I38:N38" si="13">I35+I36-I37</f>
        <v>0</v>
      </c>
      <c r="J38" s="168">
        <f t="shared" si="13"/>
        <v>0</v>
      </c>
      <c r="K38" s="168">
        <f t="shared" si="13"/>
        <v>0</v>
      </c>
      <c r="L38" s="168">
        <f t="shared" si="13"/>
        <v>0</v>
      </c>
      <c r="M38" s="168">
        <f t="shared" si="13"/>
        <v>0</v>
      </c>
      <c r="N38" s="168">
        <f t="shared" si="13"/>
        <v>0</v>
      </c>
      <c r="O38" s="199"/>
    </row>
    <row r="39" spans="1:15" s="141" customFormat="1" ht="13.5" customHeight="1" x14ac:dyDescent="0.2">
      <c r="B39" s="202"/>
      <c r="H39" s="172"/>
      <c r="I39" s="172"/>
      <c r="J39" s="172"/>
      <c r="K39" s="172"/>
      <c r="L39" s="172"/>
      <c r="M39" s="172"/>
      <c r="N39" s="172"/>
      <c r="O39" s="161"/>
    </row>
    <row r="40" spans="1:15" s="141" customFormat="1" ht="13.5" customHeight="1" x14ac:dyDescent="0.2">
      <c r="B40" s="158" t="s">
        <v>49</v>
      </c>
      <c r="H40" s="172"/>
      <c r="I40" s="172"/>
      <c r="J40" s="172"/>
      <c r="K40" s="172"/>
      <c r="L40" s="172"/>
      <c r="M40" s="172"/>
      <c r="N40" s="172"/>
      <c r="O40" s="161"/>
    </row>
    <row r="41" spans="1:15" s="141" customFormat="1" ht="13.5" customHeight="1" x14ac:dyDescent="0.2">
      <c r="B41" s="201"/>
      <c r="H41" s="172"/>
      <c r="I41" s="172"/>
      <c r="J41" s="172"/>
      <c r="K41" s="172"/>
      <c r="L41" s="172"/>
      <c r="M41" s="172"/>
      <c r="N41" s="172"/>
      <c r="O41" s="161"/>
    </row>
    <row r="42" spans="1:15" s="1" customFormat="1" ht="13.5" customHeight="1" x14ac:dyDescent="0.2">
      <c r="A42" s="141"/>
      <c r="B42" s="202" t="s">
        <v>9</v>
      </c>
      <c r="C42" s="195" t="s">
        <v>124</v>
      </c>
      <c r="D42" s="141"/>
      <c r="E42" s="203" t="s">
        <v>216</v>
      </c>
      <c r="F42" s="141"/>
      <c r="G42" s="141"/>
      <c r="H42" s="28">
        <f>General!H33</f>
        <v>15781.019842409214</v>
      </c>
      <c r="I42" s="28">
        <f>General!I33</f>
        <v>15978.619984968636</v>
      </c>
      <c r="J42" s="28">
        <f>General!J33</f>
        <v>16137.837550655155</v>
      </c>
      <c r="K42" s="28">
        <f>General!K33</f>
        <v>16331.173166131644</v>
      </c>
      <c r="L42" s="28">
        <f>General!L33</f>
        <v>16662.177843736383</v>
      </c>
      <c r="M42" s="28">
        <f>General!M33</f>
        <v>17017.396972172279</v>
      </c>
      <c r="N42" s="28">
        <f>General!N33</f>
        <v>17367.351418365681</v>
      </c>
      <c r="O42" s="161"/>
    </row>
    <row r="43" spans="1:15" s="1" customFormat="1" ht="13.5" customHeight="1" x14ac:dyDescent="0.2">
      <c r="A43" s="141"/>
      <c r="B43" s="202" t="s">
        <v>150</v>
      </c>
      <c r="C43" s="195" t="s">
        <v>124</v>
      </c>
      <c r="D43" s="141"/>
      <c r="E43" s="203" t="s">
        <v>217</v>
      </c>
      <c r="F43" s="141"/>
      <c r="G43" s="141"/>
      <c r="H43" s="28">
        <f>General!H35</f>
        <v>0</v>
      </c>
      <c r="I43" s="28">
        <f>General!I35</f>
        <v>0</v>
      </c>
      <c r="J43" s="28">
        <f>General!J35</f>
        <v>0</v>
      </c>
      <c r="K43" s="28">
        <f>General!K35</f>
        <v>0</v>
      </c>
      <c r="L43" s="28">
        <f>General!L35</f>
        <v>0</v>
      </c>
      <c r="M43" s="28">
        <f>General!M35</f>
        <v>0</v>
      </c>
      <c r="N43" s="28">
        <f>General!N35</f>
        <v>0</v>
      </c>
      <c r="O43" s="161"/>
    </row>
    <row r="44" spans="1:15" s="1" customFormat="1" ht="13.5" customHeight="1" x14ac:dyDescent="0.2">
      <c r="A44" s="141"/>
      <c r="B44" s="202" t="s">
        <v>151</v>
      </c>
      <c r="C44" s="195" t="s">
        <v>124</v>
      </c>
      <c r="D44" s="141"/>
      <c r="E44" s="203" t="s">
        <v>218</v>
      </c>
      <c r="F44" s="141"/>
      <c r="G44" s="141"/>
      <c r="H44" s="28">
        <f>General!H37</f>
        <v>1525499.1126027396</v>
      </c>
      <c r="I44" s="28">
        <f>General!I37</f>
        <v>1197475.1610254969</v>
      </c>
      <c r="J44" s="28">
        <f>General!J37</f>
        <v>1157515.9579497136</v>
      </c>
      <c r="K44" s="28">
        <f>General!K37</f>
        <v>1110704.2006462931</v>
      </c>
      <c r="L44" s="28">
        <f>General!L37</f>
        <v>839619.04473445029</v>
      </c>
      <c r="M44" s="28">
        <f>General!M37</f>
        <v>507436.09558781091</v>
      </c>
      <c r="N44" s="28">
        <f>General!N37</f>
        <v>479078.22404427739</v>
      </c>
      <c r="O44" s="161"/>
    </row>
    <row r="45" spans="1:15" s="151" customFormat="1" ht="13.5" customHeight="1" x14ac:dyDescent="0.2">
      <c r="B45" s="204" t="s">
        <v>51</v>
      </c>
      <c r="C45" s="198" t="s">
        <v>124</v>
      </c>
      <c r="E45" s="200" t="s">
        <v>248</v>
      </c>
      <c r="H45" s="168">
        <f>H42-H43-H44</f>
        <v>-1509718.0927603303</v>
      </c>
      <c r="I45" s="168">
        <f t="shared" ref="I45:N45" si="14">I42-I43-I44</f>
        <v>-1181496.5410405283</v>
      </c>
      <c r="J45" s="168">
        <f t="shared" si="14"/>
        <v>-1141378.1203990583</v>
      </c>
      <c r="K45" s="168">
        <f t="shared" si="14"/>
        <v>-1094373.0274801615</v>
      </c>
      <c r="L45" s="168">
        <f t="shared" si="14"/>
        <v>-822956.86689071392</v>
      </c>
      <c r="M45" s="168">
        <f t="shared" si="14"/>
        <v>-490418.69861563866</v>
      </c>
      <c r="N45" s="168">
        <f t="shared" si="14"/>
        <v>-461710.87262591172</v>
      </c>
      <c r="O45" s="199"/>
    </row>
    <row r="46" spans="1:15" s="141" customFormat="1" ht="13.5" customHeight="1" x14ac:dyDescent="0.2">
      <c r="B46" s="201"/>
      <c r="H46" s="205"/>
      <c r="I46" s="205"/>
      <c r="J46" s="205"/>
      <c r="K46" s="205"/>
      <c r="L46" s="205"/>
      <c r="M46" s="205"/>
      <c r="N46" s="205"/>
      <c r="O46" s="161"/>
    </row>
    <row r="47" spans="1:15" s="141" customFormat="1" ht="13.5" customHeight="1" x14ac:dyDescent="0.2">
      <c r="B47" s="158" t="s">
        <v>50</v>
      </c>
      <c r="H47" s="172"/>
      <c r="I47" s="172"/>
      <c r="J47" s="172"/>
      <c r="K47" s="172"/>
      <c r="L47" s="172"/>
      <c r="M47" s="172"/>
      <c r="N47" s="172"/>
      <c r="O47" s="161"/>
    </row>
    <row r="48" spans="1:15" s="141" customFormat="1" ht="13.5" customHeight="1" x14ac:dyDescent="0.2">
      <c r="B48" s="201"/>
      <c r="H48" s="205"/>
      <c r="I48" s="205"/>
      <c r="J48" s="205"/>
      <c r="K48" s="205"/>
      <c r="L48" s="205"/>
      <c r="M48" s="205"/>
      <c r="N48" s="205"/>
      <c r="O48" s="161"/>
    </row>
    <row r="49" spans="1:15" s="151" customFormat="1" ht="13.5" customHeight="1" x14ac:dyDescent="0.2">
      <c r="B49" s="204" t="s">
        <v>38</v>
      </c>
      <c r="C49" s="198" t="s">
        <v>124</v>
      </c>
      <c r="E49" s="151" t="s">
        <v>246</v>
      </c>
      <c r="H49" s="206">
        <f>H72</f>
        <v>4981633.031483287</v>
      </c>
      <c r="I49" s="206">
        <f t="shared" ref="I49:N49" si="15">I72</f>
        <v>4972594.4425995117</v>
      </c>
      <c r="J49" s="206">
        <f t="shared" si="15"/>
        <v>4964949.7216833243</v>
      </c>
      <c r="K49" s="206">
        <f t="shared" si="15"/>
        <v>4958632.7809004402</v>
      </c>
      <c r="L49" s="206">
        <f t="shared" si="15"/>
        <v>4953516.0639952412</v>
      </c>
      <c r="M49" s="206">
        <f t="shared" si="15"/>
        <v>4949136.035019476</v>
      </c>
      <c r="N49" s="206">
        <f t="shared" si="15"/>
        <v>4944729.7641612832</v>
      </c>
      <c r="O49" s="199"/>
    </row>
    <row r="50" spans="1:15" s="141" customFormat="1" ht="13.5" customHeight="1" x14ac:dyDescent="0.2">
      <c r="B50" s="207" t="s">
        <v>86</v>
      </c>
      <c r="H50" s="205"/>
      <c r="I50" s="205"/>
      <c r="J50" s="205"/>
      <c r="K50" s="205"/>
      <c r="L50" s="205"/>
      <c r="M50" s="205"/>
      <c r="N50" s="205"/>
      <c r="O50" s="161"/>
    </row>
    <row r="51" spans="1:15" s="141" customFormat="1" ht="13.5" customHeight="1" x14ac:dyDescent="0.2">
      <c r="B51" s="208" t="s">
        <v>54</v>
      </c>
      <c r="H51" s="205"/>
      <c r="I51" s="205"/>
      <c r="J51" s="205"/>
      <c r="K51" s="205"/>
      <c r="L51" s="205"/>
      <c r="M51" s="205"/>
      <c r="N51" s="205"/>
      <c r="O51" s="161"/>
    </row>
    <row r="52" spans="1:15" s="1" customFormat="1" ht="13.5" customHeight="1" x14ac:dyDescent="0.2">
      <c r="A52" s="141"/>
      <c r="B52" s="209" t="s">
        <v>53</v>
      </c>
      <c r="C52" s="195" t="s">
        <v>124</v>
      </c>
      <c r="D52" s="141"/>
      <c r="E52" s="141"/>
      <c r="F52" s="141"/>
      <c r="G52" s="141"/>
      <c r="H52" s="28">
        <f>RABx!H14</f>
        <v>16831187.401731148</v>
      </c>
      <c r="I52" s="28">
        <f>RABx!I14</f>
        <v>18786420.744678739</v>
      </c>
      <c r="J52" s="28">
        <f>RABx!J14</f>
        <v>20692196.825743932</v>
      </c>
      <c r="K52" s="28">
        <f>RABx!K14</f>
        <v>22940000.637521766</v>
      </c>
      <c r="L52" s="28">
        <f>RABx!L14</f>
        <v>24686235.798121955</v>
      </c>
      <c r="M52" s="28">
        <f>RABx!M14</f>
        <v>26829446.55054976</v>
      </c>
      <c r="N52" s="28">
        <f>RABx!N14</f>
        <v>28853651.236903843</v>
      </c>
      <c r="O52" s="161"/>
    </row>
    <row r="53" spans="1:15" s="1" customFormat="1" ht="13.5" customHeight="1" x14ac:dyDescent="0.2">
      <c r="A53" s="141"/>
      <c r="B53" s="210" t="s">
        <v>152</v>
      </c>
      <c r="C53" s="195" t="s">
        <v>124</v>
      </c>
      <c r="D53" s="141"/>
      <c r="E53" s="141"/>
      <c r="F53" s="141"/>
      <c r="G53" s="141"/>
      <c r="H53" s="28">
        <f>RABx!H23</f>
        <v>15171757.63640783</v>
      </c>
      <c r="I53" s="28">
        <f>RABx!I23</f>
        <v>16829643.408964437</v>
      </c>
      <c r="J53" s="28">
        <f>RABx!J23</f>
        <v>18363018.446905624</v>
      </c>
      <c r="K53" s="28">
        <f>RABx!K23</f>
        <v>20186476.238791276</v>
      </c>
      <c r="L53" s="28">
        <f>RABx!L23</f>
        <v>21466138.091127999</v>
      </c>
      <c r="M53" s="28">
        <f>RABx!M23</f>
        <v>23086187.750556156</v>
      </c>
      <c r="N53" s="28">
        <f>RABx!N23</f>
        <v>24551684.486647926</v>
      </c>
      <c r="O53" s="161"/>
    </row>
    <row r="54" spans="1:15" s="18" customFormat="1" ht="13.5" customHeight="1" x14ac:dyDescent="0.2">
      <c r="A54" s="151"/>
      <c r="B54" s="211" t="s">
        <v>54</v>
      </c>
      <c r="C54" s="198" t="s">
        <v>124</v>
      </c>
      <c r="D54" s="151"/>
      <c r="E54" s="151" t="s">
        <v>247</v>
      </c>
      <c r="F54" s="151"/>
      <c r="G54" s="151"/>
      <c r="H54" s="168">
        <f>H52-H53</f>
        <v>1659429.7653233185</v>
      </c>
      <c r="I54" s="168">
        <f t="shared" ref="I54:N54" si="16">I52-I53</f>
        <v>1956777.335714303</v>
      </c>
      <c r="J54" s="168">
        <f t="shared" si="16"/>
        <v>2329178.3788383082</v>
      </c>
      <c r="K54" s="168">
        <f t="shared" si="16"/>
        <v>2753524.3987304904</v>
      </c>
      <c r="L54" s="168">
        <f t="shared" si="16"/>
        <v>3220097.7069939561</v>
      </c>
      <c r="M54" s="168">
        <f t="shared" si="16"/>
        <v>3743258.7999936044</v>
      </c>
      <c r="N54" s="168">
        <f t="shared" si="16"/>
        <v>4301966.7502559163</v>
      </c>
      <c r="O54" s="199"/>
    </row>
    <row r="55" spans="1:15" s="1" customFormat="1" ht="13.5" customHeight="1" x14ac:dyDescent="0.2">
      <c r="A55" s="141"/>
      <c r="B55" s="212" t="s">
        <v>85</v>
      </c>
      <c r="C55" s="141"/>
      <c r="D55" s="141"/>
      <c r="E55" s="141"/>
      <c r="F55" s="141"/>
      <c r="G55" s="141"/>
      <c r="H55" s="205"/>
      <c r="I55" s="205"/>
      <c r="J55" s="205"/>
      <c r="K55" s="205"/>
      <c r="L55" s="205"/>
      <c r="M55" s="205"/>
      <c r="N55" s="205"/>
      <c r="O55" s="161"/>
    </row>
    <row r="56" spans="1:15" s="1" customFormat="1" ht="13.5" customHeight="1" x14ac:dyDescent="0.2">
      <c r="A56" s="141"/>
      <c r="B56" s="187" t="s">
        <v>55</v>
      </c>
      <c r="C56" s="141"/>
      <c r="D56" s="141"/>
      <c r="E56" s="141"/>
      <c r="F56" s="141"/>
      <c r="G56" s="141"/>
      <c r="H56" s="205"/>
      <c r="I56" s="205"/>
      <c r="J56" s="205"/>
      <c r="K56" s="205"/>
      <c r="L56" s="205"/>
      <c r="M56" s="205"/>
      <c r="N56" s="205"/>
      <c r="O56" s="161"/>
    </row>
    <row r="57" spans="1:15" s="1" customFormat="1" ht="13.5" customHeight="1" x14ac:dyDescent="0.2">
      <c r="A57" s="141"/>
      <c r="B57" s="210" t="s">
        <v>56</v>
      </c>
      <c r="C57" s="195" t="s">
        <v>124</v>
      </c>
      <c r="D57" s="141"/>
      <c r="E57" s="141"/>
      <c r="F57" s="141"/>
      <c r="G57" s="141"/>
      <c r="H57" s="28">
        <f>BBARx!H49</f>
        <v>425435289.44883531</v>
      </c>
      <c r="I57" s="28">
        <f>BBARx!I49</f>
        <v>473257832.97966814</v>
      </c>
      <c r="J57" s="28">
        <f>BBARx!J49</f>
        <v>530892986.87399048</v>
      </c>
      <c r="K57" s="28">
        <f>BBARx!K49</f>
        <v>593947662.24978244</v>
      </c>
      <c r="L57" s="28">
        <f>BBARx!L49</f>
        <v>644679951.28276539</v>
      </c>
      <c r="M57" s="28">
        <f>BBARx!M49</f>
        <v>707204267.92089975</v>
      </c>
      <c r="N57" s="28">
        <f>BBARx!N49</f>
        <v>762095166.72080576</v>
      </c>
      <c r="O57" s="161"/>
    </row>
    <row r="58" spans="1:15" s="1" customFormat="1" ht="13.5" customHeight="1" x14ac:dyDescent="0.2">
      <c r="A58" s="141"/>
      <c r="B58" s="210" t="s">
        <v>153</v>
      </c>
      <c r="C58" s="195" t="s">
        <v>124</v>
      </c>
      <c r="D58" s="141"/>
      <c r="E58" s="141" t="s">
        <v>238</v>
      </c>
      <c r="F58" s="141"/>
      <c r="G58" s="141"/>
      <c r="H58" s="28">
        <f>RABx!H37</f>
        <v>30045641.448516063</v>
      </c>
      <c r="I58" s="28">
        <f>RABx!I37</f>
        <v>35404899.978961855</v>
      </c>
      <c r="J58" s="28">
        <f>RABx!J37</f>
        <v>38712185.447204836</v>
      </c>
      <c r="K58" s="28">
        <f>RABx!K37</f>
        <v>33233406.555191897</v>
      </c>
      <c r="L58" s="28">
        <f>RABx!L37</f>
        <v>39445051.522995055</v>
      </c>
      <c r="M58" s="28">
        <f>RABx!M37</f>
        <v>36049449.838441707</v>
      </c>
      <c r="N58" s="28">
        <f>RABx!N37</f>
        <v>33164214.568216238</v>
      </c>
      <c r="O58" s="161"/>
    </row>
    <row r="59" spans="1:15" s="1" customFormat="1" ht="13.5" customHeight="1" x14ac:dyDescent="0.2">
      <c r="A59" s="141"/>
      <c r="B59" s="210" t="s">
        <v>57</v>
      </c>
      <c r="C59" s="195" t="s">
        <v>124</v>
      </c>
      <c r="D59" s="141"/>
      <c r="E59" s="141"/>
      <c r="F59" s="141"/>
      <c r="G59" s="141"/>
      <c r="H59" s="28">
        <f>H57+H58</f>
        <v>455480930.89735138</v>
      </c>
      <c r="I59" s="28">
        <f t="shared" ref="I59:N59" si="17">I57+I58</f>
        <v>508662732.95862997</v>
      </c>
      <c r="J59" s="28">
        <f t="shared" si="17"/>
        <v>569605172.32119536</v>
      </c>
      <c r="K59" s="28">
        <f t="shared" si="17"/>
        <v>627181068.80497432</v>
      </c>
      <c r="L59" s="28">
        <f t="shared" si="17"/>
        <v>684125002.80576038</v>
      </c>
      <c r="M59" s="28">
        <f t="shared" si="17"/>
        <v>743253717.75934148</v>
      </c>
      <c r="N59" s="28">
        <f t="shared" si="17"/>
        <v>795259381.28902197</v>
      </c>
      <c r="O59" s="161"/>
    </row>
    <row r="60" spans="1:15" s="1" customFormat="1" ht="13.5" customHeight="1" x14ac:dyDescent="0.2">
      <c r="A60" s="141"/>
      <c r="B60" s="213" t="s">
        <v>281</v>
      </c>
      <c r="C60" s="195" t="s">
        <v>157</v>
      </c>
      <c r="D60" s="141"/>
      <c r="E60" s="141"/>
      <c r="F60" s="141"/>
      <c r="G60" s="141"/>
      <c r="H60" s="36">
        <f>General!H$39</f>
        <v>0.44</v>
      </c>
      <c r="I60" s="36">
        <f>General!I$39</f>
        <v>0.42</v>
      </c>
      <c r="J60" s="36">
        <f>General!J$39</f>
        <v>0.42</v>
      </c>
      <c r="K60" s="36">
        <f>General!K$39</f>
        <v>0.42</v>
      </c>
      <c r="L60" s="36">
        <f>General!L$39</f>
        <v>0.42</v>
      </c>
      <c r="M60" s="36">
        <f>General!M$39</f>
        <v>0.42</v>
      </c>
      <c r="N60" s="36">
        <f>General!N$39</f>
        <v>0.42</v>
      </c>
      <c r="O60" s="161"/>
    </row>
    <row r="61" spans="1:15" s="1" customFormat="1" ht="13.5" customHeight="1" x14ac:dyDescent="0.2">
      <c r="A61" s="141"/>
      <c r="B61" s="210" t="s">
        <v>58</v>
      </c>
      <c r="C61" s="195" t="s">
        <v>124</v>
      </c>
      <c r="D61" s="141"/>
      <c r="E61" s="141"/>
      <c r="F61" s="141"/>
      <c r="G61" s="141"/>
      <c r="H61" s="164">
        <f>H59*H60</f>
        <v>200411609.5948346</v>
      </c>
      <c r="I61" s="164">
        <f t="shared" ref="I61:N61" si="18">I59*I60</f>
        <v>213638347.84262457</v>
      </c>
      <c r="J61" s="164">
        <f t="shared" si="18"/>
        <v>239234172.37490204</v>
      </c>
      <c r="K61" s="164">
        <f t="shared" si="18"/>
        <v>263416048.8980892</v>
      </c>
      <c r="L61" s="164">
        <f t="shared" si="18"/>
        <v>287332501.17841935</v>
      </c>
      <c r="M61" s="164">
        <f t="shared" si="18"/>
        <v>312166561.4589234</v>
      </c>
      <c r="N61" s="164">
        <f t="shared" si="18"/>
        <v>334008940.14138919</v>
      </c>
      <c r="O61" s="161"/>
    </row>
    <row r="62" spans="1:15" s="1" customFormat="1" ht="13.5" customHeight="1" x14ac:dyDescent="0.2">
      <c r="A62" s="141"/>
      <c r="B62" s="213" t="s">
        <v>87</v>
      </c>
      <c r="C62" s="195" t="s">
        <v>157</v>
      </c>
      <c r="D62" s="141"/>
      <c r="E62" s="141"/>
      <c r="F62" s="141"/>
      <c r="G62" s="141"/>
      <c r="H62" s="37">
        <f>General!H41</f>
        <v>6.0900000000000003E-2</v>
      </c>
      <c r="I62" s="37">
        <f>General!I41</f>
        <v>2.9200000000000004E-2</v>
      </c>
      <c r="J62" s="37">
        <f>General!J41</f>
        <v>2.9200000000000004E-2</v>
      </c>
      <c r="K62" s="37">
        <f>General!K41</f>
        <v>2.9200000000000004E-2</v>
      </c>
      <c r="L62" s="37">
        <f>General!L41</f>
        <v>2.9200000000000004E-2</v>
      </c>
      <c r="M62" s="37">
        <f>General!M41</f>
        <v>2.9200000000000004E-2</v>
      </c>
      <c r="N62" s="37">
        <f>General!N41</f>
        <v>2.9200000000000004E-2</v>
      </c>
      <c r="O62" s="161"/>
    </row>
    <row r="63" spans="1:15" s="141" customFormat="1" ht="13.5" customHeight="1" x14ac:dyDescent="0.2">
      <c r="B63" s="210" t="s">
        <v>103</v>
      </c>
      <c r="C63" s="195" t="s">
        <v>124</v>
      </c>
      <c r="H63" s="164">
        <f t="shared" ref="H63:N63" si="19">H61*H62</f>
        <v>12205067.024325427</v>
      </c>
      <c r="I63" s="164">
        <f t="shared" si="19"/>
        <v>6238239.7570046382</v>
      </c>
      <c r="J63" s="164">
        <f t="shared" si="19"/>
        <v>6985637.8333471408</v>
      </c>
      <c r="K63" s="164">
        <f t="shared" si="19"/>
        <v>7691748.6278242059</v>
      </c>
      <c r="L63" s="164">
        <f t="shared" si="19"/>
        <v>8390109.0344098452</v>
      </c>
      <c r="M63" s="164">
        <f t="shared" si="19"/>
        <v>9115263.5946005639</v>
      </c>
      <c r="N63" s="164">
        <f t="shared" si="19"/>
        <v>9753061.0521285664</v>
      </c>
      <c r="O63" s="161"/>
    </row>
    <row r="64" spans="1:15" s="1" customFormat="1" ht="13.5" customHeight="1" x14ac:dyDescent="0.2">
      <c r="A64" s="141"/>
      <c r="B64" s="210" t="s">
        <v>154</v>
      </c>
      <c r="C64" s="195" t="s">
        <v>124</v>
      </c>
      <c r="D64" s="141"/>
      <c r="E64" s="141"/>
      <c r="F64" s="141"/>
      <c r="G64" s="141"/>
      <c r="H64" s="28">
        <f>General!H21</f>
        <v>0</v>
      </c>
      <c r="I64" s="28">
        <f>General!I21</f>
        <v>0</v>
      </c>
      <c r="J64" s="28">
        <f>General!J21</f>
        <v>0</v>
      </c>
      <c r="K64" s="28">
        <f>General!K21</f>
        <v>0</v>
      </c>
      <c r="L64" s="28">
        <f>General!L21</f>
        <v>0</v>
      </c>
      <c r="M64" s="28">
        <f>General!M21</f>
        <v>0</v>
      </c>
      <c r="N64" s="28">
        <f>General!N21</f>
        <v>0</v>
      </c>
      <c r="O64" s="161"/>
    </row>
    <row r="65" spans="1:15" s="151" customFormat="1" ht="13.5" customHeight="1" x14ac:dyDescent="0.2">
      <c r="B65" s="211" t="s">
        <v>55</v>
      </c>
      <c r="C65" s="198" t="s">
        <v>124</v>
      </c>
      <c r="E65" s="151" t="s">
        <v>245</v>
      </c>
      <c r="H65" s="168">
        <f>(H63+H64)/(SQRT(1+General!H41))</f>
        <v>11849579.635267405</v>
      </c>
      <c r="I65" s="168">
        <f>(I63+I64)/(SQRT(1+General!I41))</f>
        <v>6149108.7440510644</v>
      </c>
      <c r="J65" s="168">
        <f>(J63+J64)/(SQRT(1+General!J41))</f>
        <v>6885828.1112995222</v>
      </c>
      <c r="K65" s="168">
        <f>(K63+K64)/(SQRT(1+General!K41))</f>
        <v>7581850.1030340306</v>
      </c>
      <c r="L65" s="168">
        <f>(L63+L64)/(SQRT(1+General!L41))</f>
        <v>8270232.4432307091</v>
      </c>
      <c r="M65" s="168">
        <f>(M63+M64)/(SQRT(1+General!M41))</f>
        <v>8985026.106274901</v>
      </c>
      <c r="N65" s="168">
        <f>(N63+N64)/(SQRT(1+General!N41))</f>
        <v>9613710.8115421627</v>
      </c>
      <c r="O65" s="199"/>
    </row>
    <row r="66" spans="1:15" s="141" customFormat="1" ht="13.5" customHeight="1" x14ac:dyDescent="0.2">
      <c r="B66" s="182"/>
      <c r="H66" s="172"/>
      <c r="I66" s="172"/>
      <c r="J66" s="172"/>
      <c r="K66" s="172"/>
      <c r="L66" s="172"/>
      <c r="M66" s="172"/>
      <c r="N66" s="172"/>
      <c r="O66" s="161"/>
    </row>
    <row r="67" spans="1:15" s="151" customFormat="1" ht="13.5" customHeight="1" x14ac:dyDescent="0.2">
      <c r="B67" s="214" t="s">
        <v>50</v>
      </c>
      <c r="C67" s="198" t="s">
        <v>124</v>
      </c>
      <c r="E67" s="151" t="s">
        <v>244</v>
      </c>
      <c r="H67" s="168">
        <f t="shared" ref="H67:N67" si="20">H49+H54-H65</f>
        <v>-5208516.8384607993</v>
      </c>
      <c r="I67" s="168">
        <f t="shared" si="20"/>
        <v>780263.0342627503</v>
      </c>
      <c r="J67" s="168">
        <f t="shared" si="20"/>
        <v>408299.98922211025</v>
      </c>
      <c r="K67" s="168">
        <f t="shared" si="20"/>
        <v>130307.07659689989</v>
      </c>
      <c r="L67" s="168">
        <f t="shared" si="20"/>
        <v>-96618.672241511755</v>
      </c>
      <c r="M67" s="168">
        <f t="shared" si="20"/>
        <v>-292631.27126182057</v>
      </c>
      <c r="N67" s="168">
        <f t="shared" si="20"/>
        <v>-367014.29712496325</v>
      </c>
      <c r="O67" s="199"/>
    </row>
    <row r="68" spans="1:15" s="141" customFormat="1" ht="13.5" customHeight="1" x14ac:dyDescent="0.2">
      <c r="B68" s="161"/>
      <c r="H68" s="172"/>
      <c r="I68" s="172"/>
      <c r="J68" s="172"/>
      <c r="K68" s="172"/>
      <c r="L68" s="172"/>
      <c r="M68" s="172"/>
      <c r="N68" s="172"/>
      <c r="O68" s="161"/>
    </row>
    <row r="69" spans="1:15" s="141" customFormat="1" ht="13.5" customHeight="1" x14ac:dyDescent="0.2">
      <c r="B69" s="158" t="s">
        <v>38</v>
      </c>
      <c r="H69" s="172"/>
      <c r="I69" s="172"/>
      <c r="J69" s="172"/>
      <c r="K69" s="172"/>
      <c r="L69" s="172"/>
      <c r="M69" s="172"/>
      <c r="N69" s="172"/>
      <c r="O69" s="161"/>
    </row>
    <row r="70" spans="1:15" s="141" customFormat="1" ht="13.5" customHeight="1" x14ac:dyDescent="0.2">
      <c r="B70" s="161"/>
      <c r="H70" s="172"/>
      <c r="I70" s="172"/>
      <c r="J70" s="172"/>
      <c r="K70" s="172"/>
      <c r="L70" s="172"/>
      <c r="M70" s="172"/>
      <c r="N70" s="172"/>
      <c r="O70" s="161"/>
    </row>
    <row r="71" spans="1:15" s="141" customFormat="1" ht="13.5" customHeight="1" x14ac:dyDescent="0.2">
      <c r="B71" s="182" t="s">
        <v>39</v>
      </c>
      <c r="C71" s="195" t="s">
        <v>124</v>
      </c>
      <c r="D71" s="215"/>
      <c r="E71" s="141" t="s">
        <v>220</v>
      </c>
      <c r="H71" s="164">
        <f>IF(G74="",General!$H$43,G74)</f>
        <v>89221047.593865678</v>
      </c>
      <c r="I71" s="164">
        <f>IF(H74="",General!$H$43,H74)</f>
        <v>84086572.024357751</v>
      </c>
      <c r="J71" s="164">
        <f>IF(I74="",General!$H$43,I74)</f>
        <v>78992350.071981683</v>
      </c>
      <c r="K71" s="164">
        <f>IF(J74="",General!$H$43,J74)</f>
        <v>73933214.76322557</v>
      </c>
      <c r="L71" s="164">
        <f>IF(K74="",General!$H$43,K74)</f>
        <v>68903408.45017381</v>
      </c>
      <c r="M71" s="164">
        <f>IF(L74="",General!$H$43,L74)</f>
        <v>63893346.21210143</v>
      </c>
      <c r="N71" s="164">
        <f>IF(M74="",General!$H$43,M74)</f>
        <v>58891731.491160884</v>
      </c>
      <c r="O71" s="161"/>
    </row>
    <row r="72" spans="1:15" s="141" customFormat="1" ht="13.5" customHeight="1" x14ac:dyDescent="0.2">
      <c r="B72" s="216" t="s">
        <v>155</v>
      </c>
      <c r="C72" s="195" t="s">
        <v>124</v>
      </c>
      <c r="E72" s="141" t="s">
        <v>246</v>
      </c>
      <c r="H72" s="217">
        <f>H71/General!H47</f>
        <v>4981633.031483287</v>
      </c>
      <c r="I72" s="217">
        <f>I71/General!I47</f>
        <v>4972594.4425995117</v>
      </c>
      <c r="J72" s="217">
        <f>J71/General!J47</f>
        <v>4964949.7216833243</v>
      </c>
      <c r="K72" s="217">
        <f>K71/General!K47</f>
        <v>4958632.7809004402</v>
      </c>
      <c r="L72" s="217">
        <f>L71/General!L47</f>
        <v>4953516.0639952412</v>
      </c>
      <c r="M72" s="217">
        <f>M71/General!M47</f>
        <v>4949136.035019476</v>
      </c>
      <c r="N72" s="217">
        <f>N71/General!N47</f>
        <v>4944729.7641612832</v>
      </c>
      <c r="O72" s="161"/>
    </row>
    <row r="73" spans="1:15" s="1" customFormat="1" ht="13.5" customHeight="1" x14ac:dyDescent="0.2">
      <c r="A73" s="141"/>
      <c r="B73" s="216" t="s">
        <v>156</v>
      </c>
      <c r="C73" s="195" t="s">
        <v>124</v>
      </c>
      <c r="D73" s="141"/>
      <c r="E73" s="141" t="s">
        <v>221</v>
      </c>
      <c r="F73" s="141"/>
      <c r="G73" s="141"/>
      <c r="H73" s="38">
        <f>General!H45</f>
        <v>-152842.53802462705</v>
      </c>
      <c r="I73" s="38">
        <f>General!I45</f>
        <v>-121627.50977655606</v>
      </c>
      <c r="J73" s="38">
        <f>General!J45</f>
        <v>-94185.587072790484</v>
      </c>
      <c r="K73" s="38">
        <f>General!K45</f>
        <v>-71173.532151328924</v>
      </c>
      <c r="L73" s="38">
        <f>General!L45</f>
        <v>-56546.174077135707</v>
      </c>
      <c r="M73" s="38">
        <f>General!M45</f>
        <v>-52478.685921073535</v>
      </c>
      <c r="N73" s="38">
        <f>General!N45</f>
        <v>-49561.12683966216</v>
      </c>
      <c r="O73" s="161"/>
    </row>
    <row r="74" spans="1:15" s="18" customFormat="1" ht="13.5" customHeight="1" x14ac:dyDescent="0.2">
      <c r="A74" s="151"/>
      <c r="B74" s="214" t="s">
        <v>40</v>
      </c>
      <c r="C74" s="198" t="s">
        <v>124</v>
      </c>
      <c r="D74" s="151"/>
      <c r="E74" s="151" t="s">
        <v>275</v>
      </c>
      <c r="F74" s="151"/>
      <c r="G74" s="151"/>
      <c r="H74" s="168">
        <f>H71-H72+H73</f>
        <v>84086572.024357751</v>
      </c>
      <c r="I74" s="168">
        <f t="shared" ref="I74:N74" si="21">I71-I72+I73</f>
        <v>78992350.071981683</v>
      </c>
      <c r="J74" s="168">
        <f t="shared" si="21"/>
        <v>73933214.76322557</v>
      </c>
      <c r="K74" s="168">
        <f t="shared" si="21"/>
        <v>68903408.45017381</v>
      </c>
      <c r="L74" s="168">
        <f t="shared" si="21"/>
        <v>63893346.21210143</v>
      </c>
      <c r="M74" s="168">
        <f t="shared" si="21"/>
        <v>58891731.491160884</v>
      </c>
      <c r="N74" s="168">
        <f t="shared" si="21"/>
        <v>53897440.600159943</v>
      </c>
      <c r="O74" s="199"/>
    </row>
    <row r="75" spans="1:15" s="1" customFormat="1" ht="13.5" customHeight="1" x14ac:dyDescent="0.2">
      <c r="A75" s="141"/>
      <c r="B75" s="161"/>
      <c r="C75" s="141"/>
      <c r="D75" s="141"/>
      <c r="E75" s="141"/>
      <c r="F75" s="141"/>
      <c r="G75" s="141"/>
      <c r="H75" s="172"/>
      <c r="I75" s="172"/>
      <c r="J75" s="172"/>
      <c r="K75" s="172"/>
      <c r="L75" s="172"/>
      <c r="M75" s="172"/>
      <c r="N75" s="172"/>
      <c r="O75" s="161"/>
    </row>
    <row r="76" spans="1:15" s="1" customFormat="1" ht="13.5" customHeight="1" x14ac:dyDescent="0.2">
      <c r="A76" s="141"/>
      <c r="B76" s="158" t="s">
        <v>7</v>
      </c>
      <c r="C76" s="141"/>
      <c r="D76" s="141"/>
      <c r="E76" s="141"/>
      <c r="F76" s="141"/>
      <c r="G76" s="141"/>
      <c r="H76" s="172"/>
      <c r="I76" s="172"/>
      <c r="J76" s="172"/>
      <c r="K76" s="172"/>
      <c r="L76" s="172"/>
      <c r="M76" s="172"/>
      <c r="N76" s="172"/>
      <c r="O76" s="161"/>
    </row>
    <row r="77" spans="1:15" s="1" customFormat="1" ht="13.5" customHeight="1" x14ac:dyDescent="0.2">
      <c r="A77" s="141"/>
      <c r="B77" s="161"/>
      <c r="C77" s="141"/>
      <c r="D77" s="141"/>
      <c r="E77" s="141"/>
      <c r="F77" s="141"/>
      <c r="G77" s="141"/>
      <c r="H77" s="172"/>
      <c r="I77" s="172"/>
      <c r="J77" s="172"/>
      <c r="K77" s="172"/>
      <c r="L77" s="172"/>
      <c r="M77" s="172"/>
      <c r="N77" s="172"/>
      <c r="O77" s="161"/>
    </row>
    <row r="78" spans="1:15" s="1" customFormat="1" ht="13.5" customHeight="1" x14ac:dyDescent="0.2">
      <c r="A78" s="141"/>
      <c r="B78" s="182" t="s">
        <v>52</v>
      </c>
      <c r="C78" s="195" t="s">
        <v>157</v>
      </c>
      <c r="D78" s="141"/>
      <c r="E78" s="218" t="s">
        <v>214</v>
      </c>
      <c r="F78" s="141"/>
      <c r="G78" s="141"/>
      <c r="H78" s="36">
        <f>General!H29</f>
        <v>0.28000000000000003</v>
      </c>
      <c r="I78" s="36">
        <f>General!I29</f>
        <v>0.28000000000000003</v>
      </c>
      <c r="J78" s="36">
        <f>General!J29</f>
        <v>0.28000000000000003</v>
      </c>
      <c r="K78" s="36">
        <f>General!K29</f>
        <v>0.28000000000000003</v>
      </c>
      <c r="L78" s="36">
        <f>General!L29</f>
        <v>0.28000000000000003</v>
      </c>
      <c r="M78" s="36">
        <f>General!M29</f>
        <v>0.28000000000000003</v>
      </c>
      <c r="N78" s="36">
        <f>General!N29</f>
        <v>0.28000000000000003</v>
      </c>
      <c r="O78" s="161"/>
    </row>
    <row r="79" spans="1:15" s="1" customFormat="1" ht="13.5" customHeight="1" x14ac:dyDescent="0.2">
      <c r="A79" s="141"/>
      <c r="B79" s="161"/>
      <c r="C79" s="161"/>
      <c r="D79" s="161"/>
      <c r="E79" s="161"/>
      <c r="F79" s="161"/>
      <c r="G79" s="161"/>
      <c r="H79" s="172"/>
      <c r="I79" s="172"/>
      <c r="J79" s="172"/>
      <c r="K79" s="172"/>
      <c r="L79" s="172"/>
      <c r="M79" s="172"/>
      <c r="N79" s="170"/>
      <c r="O79" s="141"/>
    </row>
    <row r="80" spans="1:15" s="1" customFormat="1" ht="12.75" x14ac:dyDescent="0.2">
      <c r="A80" s="141"/>
      <c r="B80" s="141"/>
      <c r="C80" s="141"/>
      <c r="D80" s="141"/>
      <c r="E80" s="141"/>
      <c r="F80" s="141"/>
      <c r="G80" s="141"/>
      <c r="H80" s="141"/>
      <c r="I80" s="141"/>
      <c r="J80" s="141"/>
      <c r="K80" s="141"/>
      <c r="L80" s="141"/>
      <c r="M80" s="141"/>
      <c r="N80" s="141"/>
      <c r="O80" s="141"/>
    </row>
    <row r="81" spans="1:15" s="1" customFormat="1" ht="12.75" x14ac:dyDescent="0.2">
      <c r="A81" s="141"/>
      <c r="B81" s="141"/>
      <c r="C81" s="141"/>
      <c r="D81" s="141"/>
      <c r="E81" s="141"/>
      <c r="F81" s="141"/>
      <c r="G81" s="141"/>
      <c r="H81" s="141"/>
      <c r="I81" s="141"/>
      <c r="J81" s="141"/>
      <c r="K81" s="141"/>
      <c r="L81" s="141"/>
      <c r="M81" s="141"/>
      <c r="N81" s="141"/>
      <c r="O81" s="141"/>
    </row>
    <row r="82" spans="1:15" s="1" customFormat="1" ht="12.75" x14ac:dyDescent="0.2">
      <c r="A82" s="141"/>
      <c r="B82" s="141"/>
      <c r="C82" s="141"/>
      <c r="D82" s="141"/>
      <c r="E82" s="141"/>
      <c r="F82" s="141"/>
      <c r="G82" s="141"/>
      <c r="H82" s="141"/>
      <c r="I82" s="141"/>
      <c r="J82" s="141"/>
      <c r="K82" s="141"/>
      <c r="L82" s="141"/>
      <c r="M82" s="141"/>
      <c r="N82" s="141"/>
      <c r="O82" s="141"/>
    </row>
    <row r="83" spans="1:15" s="1" customFormat="1" ht="12.75" x14ac:dyDescent="0.2">
      <c r="A83" s="141"/>
      <c r="B83" s="141"/>
      <c r="C83" s="141"/>
      <c r="D83" s="141"/>
      <c r="E83" s="141"/>
      <c r="F83" s="141"/>
      <c r="G83" s="141"/>
      <c r="H83" s="141"/>
      <c r="I83" s="141"/>
      <c r="J83" s="141"/>
      <c r="K83" s="141"/>
      <c r="L83" s="141"/>
      <c r="M83" s="141"/>
      <c r="N83" s="141"/>
      <c r="O83" s="141"/>
    </row>
    <row r="84" spans="1:15" s="1" customFormat="1" ht="12.75" x14ac:dyDescent="0.2">
      <c r="A84" s="141"/>
      <c r="B84" s="141"/>
      <c r="C84" s="141"/>
      <c r="D84" s="141"/>
      <c r="E84" s="141"/>
      <c r="F84" s="141"/>
      <c r="G84" s="141"/>
      <c r="H84" s="141"/>
      <c r="I84" s="141"/>
      <c r="J84" s="141"/>
      <c r="K84" s="141"/>
      <c r="L84" s="141"/>
      <c r="M84" s="141"/>
      <c r="N84" s="141"/>
      <c r="O84" s="141"/>
    </row>
    <row r="85" spans="1:15" s="1" customFormat="1" ht="12.75" x14ac:dyDescent="0.2">
      <c r="A85" s="141"/>
      <c r="B85" s="141"/>
      <c r="C85" s="141"/>
      <c r="D85" s="141"/>
      <c r="E85" s="141"/>
      <c r="F85" s="141"/>
      <c r="G85" s="141"/>
      <c r="H85" s="141"/>
      <c r="I85" s="141"/>
      <c r="J85" s="141"/>
      <c r="K85" s="141"/>
      <c r="L85" s="141"/>
      <c r="M85" s="141"/>
      <c r="N85" s="141"/>
      <c r="O85" s="141"/>
    </row>
    <row r="86" spans="1:15" s="1" customFormat="1" ht="12.75" x14ac:dyDescent="0.2">
      <c r="A86" s="141"/>
      <c r="B86" s="141"/>
      <c r="C86" s="141"/>
      <c r="D86" s="141"/>
      <c r="E86" s="141"/>
      <c r="F86" s="141"/>
      <c r="G86" s="141"/>
      <c r="H86" s="141"/>
      <c r="I86" s="141"/>
      <c r="J86" s="141"/>
      <c r="K86" s="141"/>
      <c r="L86" s="141"/>
      <c r="M86" s="141"/>
      <c r="N86" s="141"/>
      <c r="O86" s="141"/>
    </row>
    <row r="87" spans="1:15" s="1" customFormat="1" ht="12.75" x14ac:dyDescent="0.2">
      <c r="A87" s="141"/>
      <c r="B87" s="141"/>
      <c r="C87" s="141"/>
      <c r="D87" s="141"/>
      <c r="E87" s="141"/>
      <c r="F87" s="141"/>
      <c r="G87" s="141"/>
      <c r="H87" s="141"/>
      <c r="I87" s="141"/>
      <c r="J87" s="141"/>
      <c r="K87" s="141"/>
      <c r="L87" s="141"/>
      <c r="M87" s="141"/>
      <c r="N87" s="141"/>
      <c r="O87" s="141"/>
    </row>
    <row r="88" spans="1:15" s="1" customFormat="1" ht="12.75" x14ac:dyDescent="0.2">
      <c r="A88" s="141"/>
      <c r="B88" s="141"/>
      <c r="C88" s="141"/>
      <c r="D88" s="141"/>
      <c r="E88" s="141"/>
      <c r="F88" s="141"/>
      <c r="G88" s="141"/>
      <c r="H88" s="141"/>
      <c r="I88" s="141"/>
      <c r="J88" s="141"/>
      <c r="K88" s="141"/>
      <c r="L88" s="141"/>
      <c r="M88" s="141"/>
      <c r="N88" s="141"/>
      <c r="O88" s="141"/>
    </row>
    <row r="89" spans="1:15" s="1" customFormat="1" ht="12.75" x14ac:dyDescent="0.2">
      <c r="A89" s="141"/>
      <c r="B89" s="141"/>
      <c r="C89" s="141"/>
      <c r="D89" s="141"/>
      <c r="E89" s="141"/>
      <c r="F89" s="141"/>
      <c r="G89" s="141"/>
      <c r="H89" s="141"/>
      <c r="I89" s="141"/>
      <c r="J89" s="141"/>
      <c r="K89" s="141"/>
      <c r="L89" s="141"/>
      <c r="M89" s="141"/>
      <c r="N89" s="141"/>
      <c r="O89" s="141"/>
    </row>
    <row r="90" spans="1:15" s="1" customFormat="1" ht="12.75" x14ac:dyDescent="0.2">
      <c r="A90" s="141"/>
      <c r="B90" s="141"/>
      <c r="C90" s="141"/>
      <c r="D90" s="141"/>
      <c r="E90" s="141"/>
      <c r="F90" s="141"/>
      <c r="G90" s="141"/>
      <c r="H90" s="141"/>
      <c r="I90" s="141"/>
      <c r="J90" s="141"/>
      <c r="K90" s="141"/>
      <c r="L90" s="141"/>
      <c r="M90" s="141"/>
      <c r="N90" s="141"/>
      <c r="O90" s="141"/>
    </row>
    <row r="91" spans="1:15" s="1" customFormat="1" ht="12.75" x14ac:dyDescent="0.2">
      <c r="A91" s="141"/>
      <c r="B91" s="141"/>
      <c r="C91" s="141"/>
      <c r="D91" s="141"/>
      <c r="E91" s="141"/>
      <c r="F91" s="141"/>
      <c r="G91" s="141"/>
      <c r="H91" s="141"/>
      <c r="I91" s="141"/>
      <c r="J91" s="141"/>
      <c r="K91" s="141"/>
      <c r="L91" s="141"/>
      <c r="M91" s="141"/>
      <c r="N91" s="141"/>
      <c r="O91" s="141"/>
    </row>
    <row r="92" spans="1:15" s="1" customFormat="1" ht="12.75" x14ac:dyDescent="0.2">
      <c r="A92" s="141"/>
      <c r="B92" s="141"/>
      <c r="C92" s="141"/>
      <c r="D92" s="141"/>
      <c r="E92" s="141"/>
      <c r="F92" s="141"/>
      <c r="G92" s="141"/>
      <c r="H92" s="141"/>
      <c r="I92" s="141"/>
      <c r="J92" s="141"/>
      <c r="K92" s="141"/>
      <c r="L92" s="141"/>
      <c r="M92" s="141"/>
      <c r="N92" s="141"/>
      <c r="O92" s="141"/>
    </row>
  </sheetData>
  <sheetProtection algorithmName="SHA-512" hashValue="syXyVFGOsbPdn6y3bIm90IGb6WUXGAVbCllNB/eiH3J4MYPMEeX0hBLO7/LNf5oLEv6eKXPJ5RzAF8YrVeF1mA==" saltValue="/Yj98REqHSLju01QPe+tFg==" spinCount="100000" sheet="1" objects="1" scenarios="1"/>
  <conditionalFormatting sqref="M11:N34 M36:N70 M72:N78">
    <cfRule type="expression" dxfId="25" priority="5">
      <formula>#REF!=""</formula>
    </cfRule>
  </conditionalFormatting>
  <conditionalFormatting sqref="J79:K79">
    <cfRule type="expression" dxfId="24" priority="78">
      <formula>#REF!=""</formula>
    </cfRule>
  </conditionalFormatting>
  <conditionalFormatting sqref="C2">
    <cfRule type="expression" dxfId="23" priority="1">
      <formula>Goal_seek_output&lt;&gt;0</formula>
    </cfRule>
    <cfRule type="expression" dxfId="22" priority="2">
      <formula>Goal_seek_output=0</formula>
    </cfRule>
  </conditionalFormatting>
  <printOptions horizontalCentered="1"/>
  <pageMargins left="0.23622047244094491" right="0.23622047244094491" top="0.55118110236220474" bottom="0.55118110236220474" header="0.31496062992125984" footer="0.31496062992125984"/>
  <pageSetup paperSize="9" scale="69" orientation="landscape" r:id="rId1"/>
  <headerFooter>
    <oddFooter>&amp;L&amp;F&amp;C&amp;A&amp;R&amp;P</oddFooter>
  </headerFooter>
  <rowBreaks count="1" manualBreakCount="1">
    <brk id="46" min="1" max="1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P42"/>
  <sheetViews>
    <sheetView showGridLines="0" zoomScale="85" zoomScaleNormal="85" zoomScaleSheetLayoutView="100" workbookViewId="0">
      <pane xSplit="6" ySplit="7" topLeftCell="G8" activePane="bottomRight" state="frozen"/>
      <selection activeCell="I14" sqref="I14"/>
      <selection pane="topRight" activeCell="I14" sqref="I14"/>
      <selection pane="bottomLeft" activeCell="I14" sqref="I14"/>
      <selection pane="bottomRight" activeCell="G8" sqref="G8"/>
    </sheetView>
  </sheetViews>
  <sheetFormatPr defaultColWidth="0" defaultRowHeight="14.25" x14ac:dyDescent="0.2"/>
  <cols>
    <col min="1" max="1" width="2.85546875" style="223" customWidth="1"/>
    <col min="2" max="2" width="56.140625" style="223" customWidth="1"/>
    <col min="3" max="5" width="15.85546875" style="223" customWidth="1"/>
    <col min="6" max="7" width="2.85546875" style="223" customWidth="1"/>
    <col min="8" max="14" width="13.5703125" style="223" customWidth="1"/>
    <col min="15" max="15" width="3" style="223" customWidth="1"/>
    <col min="16" max="16" width="0" style="35" hidden="1" customWidth="1"/>
    <col min="17" max="16384" width="8.85546875" style="35" hidden="1"/>
  </cols>
  <sheetData>
    <row r="1" spans="1:15" s="20" customFormat="1" x14ac:dyDescent="0.2">
      <c r="A1" s="136"/>
      <c r="B1" s="136"/>
      <c r="C1" s="136"/>
      <c r="D1" s="136"/>
      <c r="E1" s="136"/>
      <c r="F1" s="136"/>
      <c r="G1" s="136"/>
      <c r="H1" s="136"/>
      <c r="I1" s="136"/>
      <c r="J1" s="136"/>
      <c r="K1" s="136"/>
      <c r="L1" s="136"/>
      <c r="M1" s="136"/>
      <c r="N1" s="136"/>
      <c r="O1" s="136"/>
    </row>
    <row r="2" spans="1:15" s="1" customFormat="1" ht="15" customHeight="1" x14ac:dyDescent="0.25">
      <c r="A2" s="141"/>
      <c r="B2" s="137" t="str">
        <f ca="1">MID(CELL("filename",B2),FIND("]",CELL("filename",B2))+1,255)</f>
        <v>DTAXx</v>
      </c>
      <c r="C2" s="138" t="str">
        <f>MARx!C2</f>
        <v>Model: Ok</v>
      </c>
      <c r="D2" s="139"/>
      <c r="E2" s="139"/>
      <c r="F2" s="140"/>
      <c r="G2" s="140"/>
      <c r="H2" s="140"/>
      <c r="I2" s="140"/>
      <c r="J2" s="140"/>
      <c r="K2" s="140"/>
      <c r="L2" s="140"/>
      <c r="M2" s="140"/>
      <c r="N2" s="140"/>
      <c r="O2" s="140"/>
    </row>
    <row r="3" spans="1:15" s="5" customFormat="1" ht="12" customHeight="1" x14ac:dyDescent="0.2">
      <c r="A3" s="144"/>
      <c r="B3" s="142" t="s">
        <v>172</v>
      </c>
      <c r="C3" s="143"/>
      <c r="D3" s="143"/>
      <c r="E3" s="143"/>
      <c r="F3" s="143"/>
      <c r="G3" s="143"/>
      <c r="H3" s="130">
        <v>43556</v>
      </c>
      <c r="I3" s="130">
        <v>43922</v>
      </c>
      <c r="J3" s="130">
        <v>44287</v>
      </c>
      <c r="K3" s="130">
        <v>44652</v>
      </c>
      <c r="L3" s="130">
        <v>45017</v>
      </c>
      <c r="M3" s="130">
        <v>45383</v>
      </c>
      <c r="N3" s="130">
        <v>45748</v>
      </c>
      <c r="O3" s="140"/>
    </row>
    <row r="4" spans="1:15" s="5" customFormat="1" ht="12" customHeight="1" x14ac:dyDescent="0.2">
      <c r="A4" s="144"/>
      <c r="B4" s="142" t="s">
        <v>173</v>
      </c>
      <c r="C4" s="143"/>
      <c r="D4" s="143"/>
      <c r="E4" s="143"/>
      <c r="F4" s="143"/>
      <c r="G4" s="143"/>
      <c r="H4" s="130">
        <v>43921</v>
      </c>
      <c r="I4" s="130">
        <v>44286</v>
      </c>
      <c r="J4" s="130">
        <v>44651</v>
      </c>
      <c r="K4" s="130">
        <v>45016</v>
      </c>
      <c r="L4" s="130">
        <v>45382</v>
      </c>
      <c r="M4" s="130">
        <v>45747</v>
      </c>
      <c r="N4" s="130">
        <v>46112</v>
      </c>
      <c r="O4" s="140"/>
    </row>
    <row r="5" spans="1:15" s="5" customFormat="1" ht="12" customHeight="1" x14ac:dyDescent="0.2">
      <c r="A5" s="144"/>
      <c r="B5" s="142" t="s">
        <v>174</v>
      </c>
      <c r="C5" s="143"/>
      <c r="D5" s="143"/>
      <c r="E5" s="143"/>
      <c r="F5" s="143"/>
      <c r="G5" s="143"/>
      <c r="H5" s="131" t="str">
        <f>"RY"&amp;RIGHT(YEAR(H4),2)</f>
        <v>RY20</v>
      </c>
      <c r="I5" s="131" t="str">
        <f t="shared" ref="I5:N5" si="0">"RY"&amp;RIGHT(YEAR(I4),2)</f>
        <v>RY21</v>
      </c>
      <c r="J5" s="131" t="str">
        <f t="shared" si="0"/>
        <v>RY22</v>
      </c>
      <c r="K5" s="131" t="str">
        <f t="shared" si="0"/>
        <v>RY23</v>
      </c>
      <c r="L5" s="131" t="str">
        <f t="shared" si="0"/>
        <v>RY24</v>
      </c>
      <c r="M5" s="131" t="str">
        <f t="shared" si="0"/>
        <v>RY25</v>
      </c>
      <c r="N5" s="131" t="str">
        <f t="shared" si="0"/>
        <v>RY26</v>
      </c>
      <c r="O5" s="140"/>
    </row>
    <row r="6" spans="1:15" s="5" customFormat="1" ht="12" customHeight="1" x14ac:dyDescent="0.2">
      <c r="A6" s="144"/>
      <c r="B6" s="145" t="s">
        <v>120</v>
      </c>
      <c r="C6" s="147"/>
      <c r="D6" s="147"/>
      <c r="E6" s="147"/>
      <c r="F6" s="145"/>
      <c r="G6" s="148"/>
      <c r="H6" s="132" t="s">
        <v>121</v>
      </c>
      <c r="I6" s="133"/>
      <c r="J6" s="132" t="s">
        <v>122</v>
      </c>
      <c r="K6" s="133"/>
      <c r="L6" s="133"/>
      <c r="M6" s="133"/>
      <c r="N6" s="133"/>
      <c r="O6" s="140"/>
    </row>
    <row r="7" spans="1:15" s="18" customFormat="1" ht="12" customHeight="1" x14ac:dyDescent="0.2">
      <c r="A7" s="151"/>
      <c r="B7" s="219"/>
      <c r="C7" s="150"/>
      <c r="D7" s="150"/>
      <c r="E7" s="150"/>
      <c r="F7" s="219"/>
      <c r="G7" s="220"/>
      <c r="H7" s="221"/>
      <c r="I7" s="221"/>
      <c r="J7" s="221"/>
      <c r="K7" s="221"/>
      <c r="L7" s="221"/>
      <c r="M7" s="221"/>
      <c r="N7" s="221"/>
      <c r="O7" s="140"/>
    </row>
    <row r="8" spans="1:15" s="18" customFormat="1" ht="12" customHeight="1" x14ac:dyDescent="0.2">
      <c r="A8" s="151"/>
      <c r="B8" s="219"/>
      <c r="C8" s="150"/>
      <c r="D8" s="150"/>
      <c r="E8" s="150"/>
      <c r="F8" s="219"/>
      <c r="G8" s="220"/>
      <c r="H8" s="221"/>
      <c r="I8" s="221"/>
      <c r="J8" s="221"/>
      <c r="K8" s="221"/>
      <c r="L8" s="221"/>
      <c r="M8" s="221"/>
      <c r="N8" s="221"/>
      <c r="O8" s="222"/>
    </row>
    <row r="9" spans="1:15" s="15" customFormat="1" ht="13.5" customHeight="1" x14ac:dyDescent="0.2">
      <c r="A9" s="155"/>
      <c r="B9" s="152" t="s">
        <v>115</v>
      </c>
      <c r="C9" s="152" t="s">
        <v>123</v>
      </c>
      <c r="D9" s="153" t="s">
        <v>143</v>
      </c>
      <c r="E9" s="152" t="s">
        <v>208</v>
      </c>
      <c r="F9" s="154"/>
      <c r="G9" s="154"/>
      <c r="H9" s="154"/>
      <c r="I9" s="154"/>
      <c r="J9" s="154"/>
      <c r="K9" s="154"/>
      <c r="L9" s="154"/>
      <c r="M9" s="154"/>
      <c r="N9" s="154"/>
      <c r="O9" s="141"/>
    </row>
    <row r="10" spans="1:15" ht="13.5" customHeight="1" x14ac:dyDescent="0.2">
      <c r="B10" s="161"/>
      <c r="C10" s="161"/>
      <c r="D10" s="161"/>
      <c r="E10" s="161"/>
      <c r="H10" s="161"/>
      <c r="I10" s="161"/>
      <c r="J10" s="161"/>
      <c r="K10" s="161"/>
      <c r="L10" s="161"/>
      <c r="M10" s="161"/>
      <c r="N10" s="161"/>
    </row>
    <row r="11" spans="1:15" ht="13.5" customHeight="1" x14ac:dyDescent="0.2">
      <c r="B11" s="182" t="s">
        <v>31</v>
      </c>
      <c r="C11" s="161"/>
      <c r="D11" s="161"/>
      <c r="E11" s="161"/>
      <c r="H11" s="161"/>
      <c r="I11" s="161"/>
      <c r="J11" s="161"/>
      <c r="K11" s="161"/>
      <c r="L11" s="161"/>
      <c r="M11" s="161"/>
      <c r="N11" s="161"/>
    </row>
    <row r="12" spans="1:15" ht="13.5" customHeight="1" x14ac:dyDescent="0.2">
      <c r="B12" s="187" t="s">
        <v>297</v>
      </c>
      <c r="C12" s="195" t="s">
        <v>124</v>
      </c>
      <c r="D12" s="195"/>
      <c r="E12" s="224" t="s">
        <v>227</v>
      </c>
      <c r="F12" s="141"/>
      <c r="G12" s="141"/>
      <c r="H12" s="164">
        <f>IF(H5=General!$H$5,General!$H$49,G30)</f>
        <v>-20258920.483705156</v>
      </c>
      <c r="I12" s="164">
        <f>IF(I5=General!$H$5,General!$H$49,H30)</f>
        <v>-24437015.005927388</v>
      </c>
      <c r="J12" s="164">
        <f>IF(J5=General!$H$5,General!$H$49,I30)</f>
        <v>-27961527.856993727</v>
      </c>
      <c r="K12" s="164">
        <f>IF(K5=General!$H$5,General!$H$49,J30)</f>
        <v>-32629026.859424237</v>
      </c>
      <c r="L12" s="164">
        <f>IF(L5=General!$H$5,General!$H$49,K30)</f>
        <v>-37676180.422931567</v>
      </c>
      <c r="M12" s="164">
        <f>IF(M5=General!$H$5,General!$H$49,L30)</f>
        <v>-42857875.545234047</v>
      </c>
      <c r="N12" s="164">
        <f>IF(N5=General!$H$5,General!$H$49,M30)</f>
        <v>-48046893.902049348</v>
      </c>
    </row>
    <row r="13" spans="1:15" ht="13.5" customHeight="1" x14ac:dyDescent="0.2">
      <c r="B13" s="187" t="s">
        <v>299</v>
      </c>
      <c r="C13" s="195" t="s">
        <v>124</v>
      </c>
      <c r="D13" s="195"/>
      <c r="E13" s="224"/>
      <c r="F13" s="141"/>
      <c r="G13" s="141"/>
      <c r="H13" s="28">
        <f>General!H61</f>
        <v>-1377971.5722043533</v>
      </c>
      <c r="I13" s="28">
        <f>General!I61</f>
        <v>-40603.097135916534</v>
      </c>
      <c r="J13" s="28">
        <f>General!J61</f>
        <v>-132743.22701167708</v>
      </c>
      <c r="K13" s="28">
        <f>General!K61</f>
        <v>-74338.532896968638</v>
      </c>
      <c r="L13" s="28">
        <f>General!L61</f>
        <v>-137782.33633317481</v>
      </c>
      <c r="M13" s="28">
        <f>General!M61</f>
        <v>-37966.178555319057</v>
      </c>
      <c r="N13" s="28">
        <f>General!N61</f>
        <v>0</v>
      </c>
    </row>
    <row r="14" spans="1:15" s="223" customFormat="1" ht="13.5" customHeight="1" x14ac:dyDescent="0.2">
      <c r="B14" s="187" t="s">
        <v>31</v>
      </c>
      <c r="C14" s="195" t="s">
        <v>124</v>
      </c>
      <c r="D14" s="195"/>
      <c r="E14" s="224"/>
      <c r="F14" s="141"/>
      <c r="G14" s="141"/>
      <c r="H14" s="164">
        <f t="shared" ref="H14:N14" si="1">H12+H13</f>
        <v>-21636892.055909507</v>
      </c>
      <c r="I14" s="164">
        <f t="shared" si="1"/>
        <v>-24477618.103063304</v>
      </c>
      <c r="J14" s="164">
        <f t="shared" si="1"/>
        <v>-28094271.084005404</v>
      </c>
      <c r="K14" s="164">
        <f t="shared" si="1"/>
        <v>-32703365.392321207</v>
      </c>
      <c r="L14" s="164">
        <f t="shared" si="1"/>
        <v>-37813962.759264745</v>
      </c>
      <c r="M14" s="164">
        <f t="shared" si="1"/>
        <v>-42895841.723789364</v>
      </c>
      <c r="N14" s="164">
        <f t="shared" si="1"/>
        <v>-48046893.902049348</v>
      </c>
    </row>
    <row r="15" spans="1:15" s="223" customFormat="1" ht="13.5" customHeight="1" x14ac:dyDescent="0.2">
      <c r="B15" s="182"/>
      <c r="C15" s="161"/>
      <c r="D15" s="161"/>
      <c r="E15" s="161"/>
      <c r="F15" s="141"/>
      <c r="G15" s="141"/>
      <c r="H15" s="205"/>
      <c r="I15" s="205"/>
      <c r="J15" s="205"/>
      <c r="K15" s="205"/>
      <c r="L15" s="205"/>
      <c r="M15" s="205"/>
      <c r="N15" s="205"/>
    </row>
    <row r="16" spans="1:15" s="223" customFormat="1" ht="13.5" customHeight="1" x14ac:dyDescent="0.2">
      <c r="B16" s="212" t="s">
        <v>33</v>
      </c>
      <c r="C16" s="161"/>
      <c r="D16" s="161"/>
      <c r="E16" s="161"/>
      <c r="F16" s="141"/>
      <c r="G16" s="141"/>
      <c r="H16" s="205"/>
      <c r="I16" s="205"/>
      <c r="J16" s="205"/>
      <c r="K16" s="205"/>
      <c r="L16" s="205"/>
      <c r="M16" s="205"/>
      <c r="N16" s="205"/>
    </row>
    <row r="17" spans="1:15" s="223" customFormat="1" ht="13.5" customHeight="1" x14ac:dyDescent="0.2">
      <c r="B17" s="187" t="s">
        <v>34</v>
      </c>
      <c r="C17" s="195" t="s">
        <v>124</v>
      </c>
      <c r="D17" s="195"/>
      <c r="E17" s="224"/>
      <c r="F17" s="141"/>
      <c r="G17" s="141"/>
      <c r="H17" s="164">
        <f>TAXx!H72*TAXx!H78</f>
        <v>1394857.2488153204</v>
      </c>
      <c r="I17" s="164">
        <f>TAXx!I72*TAXx!I78</f>
        <v>1392326.4439278634</v>
      </c>
      <c r="J17" s="164">
        <f>TAXx!J72*TAXx!J78</f>
        <v>1390185.9220713309</v>
      </c>
      <c r="K17" s="164">
        <f>TAXx!K72*TAXx!K78</f>
        <v>1388417.1786521233</v>
      </c>
      <c r="L17" s="164">
        <f>TAXx!L72*TAXx!L78</f>
        <v>1386984.4979186677</v>
      </c>
      <c r="M17" s="164">
        <f>TAXx!M72*TAXx!M78</f>
        <v>1385758.0898054533</v>
      </c>
      <c r="N17" s="164">
        <f>TAXx!N72*TAXx!N78</f>
        <v>1384524.3339651595</v>
      </c>
    </row>
    <row r="18" spans="1:15" ht="13.5" customHeight="1" x14ac:dyDescent="0.2">
      <c r="B18" s="187" t="s">
        <v>104</v>
      </c>
      <c r="C18" s="195" t="s">
        <v>124</v>
      </c>
      <c r="D18" s="195"/>
      <c r="E18" s="224"/>
      <c r="F18" s="141"/>
      <c r="G18" s="141"/>
      <c r="H18" s="28">
        <f>General!H85</f>
        <v>-34705.093785308716</v>
      </c>
      <c r="I18" s="28">
        <f>General!I85</f>
        <v>-27617.273229189635</v>
      </c>
      <c r="J18" s="28">
        <f>General!J85</f>
        <v>-21386.190486177842</v>
      </c>
      <c r="K18" s="28">
        <f>General!K85</f>
        <v>-16160.97285655881</v>
      </c>
      <c r="L18" s="28">
        <f>General!L85</f>
        <v>-12839.621089196944</v>
      </c>
      <c r="M18" s="28">
        <f>General!M85</f>
        <v>-11916.039475392383</v>
      </c>
      <c r="N18" s="28">
        <f>General!N85</f>
        <v>-11253.565776295303</v>
      </c>
    </row>
    <row r="19" spans="1:15" s="223" customFormat="1" ht="13.5" customHeight="1" x14ac:dyDescent="0.2">
      <c r="B19" s="212" t="s">
        <v>32</v>
      </c>
      <c r="C19" s="161"/>
      <c r="D19" s="161"/>
      <c r="E19" s="161"/>
      <c r="F19" s="141"/>
      <c r="G19" s="141"/>
      <c r="H19" s="205"/>
      <c r="I19" s="205"/>
      <c r="J19" s="205"/>
      <c r="K19" s="205"/>
      <c r="L19" s="205"/>
      <c r="M19" s="205"/>
      <c r="N19" s="205"/>
    </row>
    <row r="20" spans="1:15" s="223" customFormat="1" ht="13.5" customHeight="1" x14ac:dyDescent="0.2">
      <c r="B20" s="187" t="s">
        <v>43</v>
      </c>
      <c r="C20" s="161"/>
      <c r="D20" s="161"/>
      <c r="E20" s="224" t="s">
        <v>255</v>
      </c>
      <c r="F20" s="141"/>
      <c r="G20" s="141"/>
      <c r="H20" s="205"/>
      <c r="I20" s="205"/>
      <c r="J20" s="205"/>
      <c r="K20" s="205"/>
      <c r="L20" s="205"/>
      <c r="M20" s="205"/>
      <c r="N20" s="205"/>
    </row>
    <row r="21" spans="1:15" s="223" customFormat="1" ht="13.5" customHeight="1" x14ac:dyDescent="0.2">
      <c r="B21" s="225" t="s">
        <v>64</v>
      </c>
      <c r="C21" s="195" t="s">
        <v>124</v>
      </c>
      <c r="D21" s="195"/>
      <c r="E21" s="224"/>
      <c r="F21" s="141"/>
      <c r="G21" s="141"/>
      <c r="H21" s="164">
        <f>RABx!H23*TAXx!H78</f>
        <v>4248092.1381941931</v>
      </c>
      <c r="I21" s="164">
        <f>RABx!I23*TAXx!I78</f>
        <v>4712300.1545100426</v>
      </c>
      <c r="J21" s="164">
        <f>RABx!J23*TAXx!J78</f>
        <v>5141645.165133575</v>
      </c>
      <c r="K21" s="164">
        <f>RABx!K23*TAXx!K78</f>
        <v>5652213.346861558</v>
      </c>
      <c r="L21" s="164">
        <f>RABx!L23*TAXx!L78</f>
        <v>6010518.6655158401</v>
      </c>
      <c r="M21" s="164">
        <f>RABx!M23*TAXx!M78</f>
        <v>6464132.570155724</v>
      </c>
      <c r="N21" s="164">
        <f>RABx!N23*TAXx!N78</f>
        <v>6874471.6562614199</v>
      </c>
    </row>
    <row r="22" spans="1:15" s="223" customFormat="1" ht="13.5" customHeight="1" x14ac:dyDescent="0.2">
      <c r="B22" s="225" t="s">
        <v>138</v>
      </c>
      <c r="C22" s="195" t="s">
        <v>124</v>
      </c>
      <c r="D22" s="195"/>
      <c r="E22" s="224"/>
      <c r="F22" s="141"/>
      <c r="G22" s="141"/>
      <c r="H22" s="164">
        <f>General!H51*TAXx!H78</f>
        <v>7031868.9167254362</v>
      </c>
      <c r="I22" s="164">
        <f>General!I51*TAXx!I78</f>
        <v>8236381.5375619195</v>
      </c>
      <c r="J22" s="164">
        <f>General!J51*TAXx!J78</f>
        <v>9753635.209767526</v>
      </c>
      <c r="K22" s="164">
        <f>General!K51*TAXx!K78</f>
        <v>10768392.393053951</v>
      </c>
      <c r="L22" s="164">
        <f>General!L51*TAXx!L78</f>
        <v>11291119.59704254</v>
      </c>
      <c r="M22" s="164">
        <f>General!M51*TAXx!M78</f>
        <v>11963118.899782751</v>
      </c>
      <c r="N22" s="164">
        <f>General!N51*TAXx!N78</f>
        <v>12591099.67129799</v>
      </c>
    </row>
    <row r="23" spans="1:15" s="223" customFormat="1" ht="13.5" customHeight="1" x14ac:dyDescent="0.2">
      <c r="B23" s="210" t="s">
        <v>42</v>
      </c>
      <c r="C23" s="195" t="s">
        <v>124</v>
      </c>
      <c r="D23" s="195"/>
      <c r="E23" s="224"/>
      <c r="F23" s="141"/>
      <c r="G23" s="141"/>
      <c r="H23" s="164">
        <f>H21-H22</f>
        <v>-2783776.7785312431</v>
      </c>
      <c r="I23" s="164">
        <f t="shared" ref="I23:N23" si="2">I21-I22</f>
        <v>-3524081.3830518769</v>
      </c>
      <c r="J23" s="164">
        <f t="shared" si="2"/>
        <v>-4611990.044633951</v>
      </c>
      <c r="K23" s="164">
        <f t="shared" si="2"/>
        <v>-5116179.0461923927</v>
      </c>
      <c r="L23" s="164">
        <f t="shared" si="2"/>
        <v>-5280600.9315267</v>
      </c>
      <c r="M23" s="164">
        <f t="shared" si="2"/>
        <v>-5498986.3296270268</v>
      </c>
      <c r="N23" s="164">
        <f t="shared" si="2"/>
        <v>-5716628.0150365699</v>
      </c>
    </row>
    <row r="24" spans="1:15" s="223" customFormat="1" ht="13.5" customHeight="1" x14ac:dyDescent="0.2">
      <c r="B24" s="210" t="s">
        <v>41</v>
      </c>
      <c r="C24" s="195" t="s">
        <v>124</v>
      </c>
      <c r="D24" s="195"/>
      <c r="E24" s="224"/>
      <c r="F24" s="141"/>
      <c r="G24" s="141"/>
      <c r="H24" s="164">
        <f>General!H53*TAXx!H78</f>
        <v>1343805.9835433757</v>
      </c>
      <c r="I24" s="164">
        <f>General!I53*TAXx!I78</f>
        <v>1404880.7998201249</v>
      </c>
      <c r="J24" s="164">
        <f>General!J53*TAXx!J78</f>
        <v>1446034.0008002708</v>
      </c>
      <c r="K24" s="164">
        <f>General!K53*TAXx!K78</f>
        <v>1515620.2213775963</v>
      </c>
      <c r="L24" s="164">
        <f>General!L53*TAXx!L78</f>
        <v>1610833.0223868659</v>
      </c>
      <c r="M24" s="164">
        <f>General!M53*TAXx!M78</f>
        <v>1721776.2016971074</v>
      </c>
      <c r="N24" s="164">
        <f>General!N53*TAXx!N78</f>
        <v>1824207.6784127003</v>
      </c>
    </row>
    <row r="25" spans="1:15" s="223" customFormat="1" ht="13.5" customHeight="1" x14ac:dyDescent="0.2">
      <c r="B25" s="210" t="s">
        <v>139</v>
      </c>
      <c r="C25" s="195" t="s">
        <v>124</v>
      </c>
      <c r="D25" s="195"/>
      <c r="E25" s="224"/>
      <c r="F25" s="141"/>
      <c r="G25" s="141"/>
      <c r="H25" s="164">
        <f>-General!H55*TAXx!H78</f>
        <v>0</v>
      </c>
      <c r="I25" s="164">
        <f>-General!I55*TAXx!I78</f>
        <v>0</v>
      </c>
      <c r="J25" s="164">
        <f>-General!J55*TAXx!J78</f>
        <v>0</v>
      </c>
      <c r="K25" s="164">
        <f>-General!K55*TAXx!K78</f>
        <v>0</v>
      </c>
      <c r="L25" s="164">
        <f>-General!L55*TAXx!L78</f>
        <v>0</v>
      </c>
      <c r="M25" s="164">
        <f>-General!M55*TAXx!M78</f>
        <v>0</v>
      </c>
      <c r="N25" s="164">
        <f>-General!N55*TAXx!N78</f>
        <v>0</v>
      </c>
    </row>
    <row r="26" spans="1:15" s="223" customFormat="1" ht="13.5" customHeight="1" x14ac:dyDescent="0.2">
      <c r="B26" s="187" t="s">
        <v>35</v>
      </c>
      <c r="C26" s="195" t="s">
        <v>124</v>
      </c>
      <c r="D26" s="195"/>
      <c r="E26" s="224"/>
      <c r="F26" s="141"/>
      <c r="G26" s="141"/>
      <c r="H26" s="164">
        <f>SUM(H23:H25)</f>
        <v>-1439970.7949878674</v>
      </c>
      <c r="I26" s="164">
        <f t="shared" ref="I26:N26" si="3">SUM(I23:I25)</f>
        <v>-2119200.5832317518</v>
      </c>
      <c r="J26" s="164">
        <f t="shared" si="3"/>
        <v>-3165956.0438336805</v>
      </c>
      <c r="K26" s="164">
        <f t="shared" si="3"/>
        <v>-3600558.8248147964</v>
      </c>
      <c r="L26" s="164">
        <f t="shared" si="3"/>
        <v>-3669767.9091398343</v>
      </c>
      <c r="M26" s="164">
        <f t="shared" si="3"/>
        <v>-3777210.1279299194</v>
      </c>
      <c r="N26" s="164">
        <f t="shared" si="3"/>
        <v>-3892420.3366238698</v>
      </c>
    </row>
    <row r="27" spans="1:15" ht="13.5" customHeight="1" x14ac:dyDescent="0.2">
      <c r="B27" s="226" t="s">
        <v>36</v>
      </c>
      <c r="C27" s="195" t="s">
        <v>124</v>
      </c>
      <c r="D27" s="195"/>
      <c r="E27" s="224"/>
      <c r="F27" s="141"/>
      <c r="G27" s="141"/>
      <c r="H27" s="38">
        <f>General!H57</f>
        <v>0</v>
      </c>
      <c r="I27" s="38">
        <f>General!I57</f>
        <v>0</v>
      </c>
      <c r="J27" s="38">
        <f>General!J57</f>
        <v>0</v>
      </c>
      <c r="K27" s="38">
        <f>General!K57</f>
        <v>0</v>
      </c>
      <c r="L27" s="38">
        <f>General!L57</f>
        <v>0</v>
      </c>
      <c r="M27" s="38">
        <f>General!M57</f>
        <v>0</v>
      </c>
      <c r="N27" s="38">
        <f>General!N57</f>
        <v>0</v>
      </c>
    </row>
    <row r="28" spans="1:15" ht="13.5" customHeight="1" x14ac:dyDescent="0.2">
      <c r="B28" s="187" t="s">
        <v>37</v>
      </c>
      <c r="C28" s="195" t="s">
        <v>124</v>
      </c>
      <c r="D28" s="195"/>
      <c r="E28" s="224"/>
      <c r="F28" s="141"/>
      <c r="G28" s="141"/>
      <c r="H28" s="28">
        <f>General!H59</f>
        <v>0</v>
      </c>
      <c r="I28" s="28">
        <f>General!I59</f>
        <v>0</v>
      </c>
      <c r="J28" s="28">
        <f>General!J59</f>
        <v>0</v>
      </c>
      <c r="K28" s="28">
        <f>General!K59</f>
        <v>0</v>
      </c>
      <c r="L28" s="28">
        <f>General!L59</f>
        <v>0</v>
      </c>
      <c r="M28" s="28">
        <f>General!M59</f>
        <v>0</v>
      </c>
      <c r="N28" s="28">
        <f>General!N59</f>
        <v>0</v>
      </c>
    </row>
    <row r="29" spans="1:15" ht="13.5" customHeight="1" x14ac:dyDescent="0.2">
      <c r="B29" s="182"/>
      <c r="C29" s="161"/>
      <c r="D29" s="161"/>
      <c r="E29" s="161"/>
      <c r="F29" s="141"/>
      <c r="G29" s="141"/>
      <c r="H29" s="205"/>
      <c r="I29" s="205"/>
      <c r="J29" s="205"/>
      <c r="K29" s="205"/>
      <c r="L29" s="205"/>
      <c r="M29" s="205"/>
      <c r="N29" s="205"/>
    </row>
    <row r="30" spans="1:15" s="52" customFormat="1" ht="13.5" customHeight="1" x14ac:dyDescent="0.25">
      <c r="A30" s="227"/>
      <c r="B30" s="214" t="s">
        <v>44</v>
      </c>
      <c r="C30" s="198" t="s">
        <v>124</v>
      </c>
      <c r="D30" s="198"/>
      <c r="E30" s="200" t="s">
        <v>254</v>
      </c>
      <c r="F30" s="151"/>
      <c r="G30" s="151"/>
      <c r="H30" s="168">
        <f>H14-H17-H18+SUM(H26:H28)</f>
        <v>-24437015.005927388</v>
      </c>
      <c r="I30" s="168">
        <f t="shared" ref="I30:N30" si="4">I14-I17-I18+SUM(I26:I28)</f>
        <v>-27961527.856993727</v>
      </c>
      <c r="J30" s="168">
        <f t="shared" si="4"/>
        <v>-32629026.859424237</v>
      </c>
      <c r="K30" s="168">
        <f t="shared" si="4"/>
        <v>-37676180.422931567</v>
      </c>
      <c r="L30" s="168">
        <f t="shared" si="4"/>
        <v>-42857875.545234047</v>
      </c>
      <c r="M30" s="168">
        <f t="shared" si="4"/>
        <v>-48046893.902049348</v>
      </c>
      <c r="N30" s="168">
        <f t="shared" si="4"/>
        <v>-53312585.006862082</v>
      </c>
      <c r="O30" s="227"/>
    </row>
    <row r="31" spans="1:15" ht="13.5" customHeight="1" x14ac:dyDescent="0.2">
      <c r="B31" s="161"/>
      <c r="C31" s="161"/>
      <c r="D31" s="161"/>
      <c r="E31" s="161"/>
      <c r="F31" s="228"/>
      <c r="G31" s="228"/>
      <c r="H31" s="228"/>
      <c r="I31" s="228"/>
      <c r="J31" s="228"/>
      <c r="K31" s="228"/>
      <c r="L31" s="228"/>
      <c r="M31" s="161"/>
      <c r="N31" s="141"/>
    </row>
    <row r="32" spans="1:15" ht="12" customHeight="1" x14ac:dyDescent="0.2">
      <c r="B32" s="141"/>
      <c r="C32" s="141"/>
      <c r="D32" s="141"/>
      <c r="E32" s="141"/>
      <c r="F32" s="141"/>
      <c r="G32" s="141"/>
      <c r="H32" s="141"/>
      <c r="I32" s="141"/>
      <c r="J32" s="141"/>
      <c r="K32" s="141"/>
      <c r="L32" s="141"/>
      <c r="M32" s="141"/>
      <c r="N32" s="141"/>
    </row>
    <row r="33" spans="2:14" ht="12" customHeight="1" x14ac:dyDescent="0.2">
      <c r="B33" s="141"/>
      <c r="C33" s="141"/>
      <c r="D33" s="141"/>
      <c r="E33" s="141"/>
      <c r="F33" s="141"/>
      <c r="G33" s="141"/>
      <c r="H33" s="141"/>
      <c r="I33" s="141"/>
      <c r="J33" s="141"/>
      <c r="K33" s="141"/>
      <c r="L33" s="141"/>
      <c r="M33" s="141"/>
      <c r="N33" s="141"/>
    </row>
    <row r="34" spans="2:14" ht="12" customHeight="1" x14ac:dyDescent="0.2"/>
    <row r="35" spans="2:14" ht="12" customHeight="1" x14ac:dyDescent="0.2"/>
    <row r="36" spans="2:14" ht="12" customHeight="1" x14ac:dyDescent="0.2"/>
    <row r="37" spans="2:14" ht="12" customHeight="1" x14ac:dyDescent="0.2"/>
    <row r="38" spans="2:14" ht="12" customHeight="1" x14ac:dyDescent="0.2"/>
    <row r="39" spans="2:14" ht="12" customHeight="1" x14ac:dyDescent="0.2"/>
    <row r="40" spans="2:14" ht="12" customHeight="1" x14ac:dyDescent="0.2"/>
    <row r="41" spans="2:14" ht="12" customHeight="1" x14ac:dyDescent="0.2"/>
    <row r="42" spans="2:14" ht="12" customHeight="1" x14ac:dyDescent="0.2"/>
  </sheetData>
  <sheetProtection algorithmName="SHA-512" hashValue="Aegy7NEwo11Z2l6i3313pLkE2RtXxS5FnFZxN93ANNpj/ce8yWGSX2TB0YlU1lHaMyiV0t+zduA0XUMRbt/KpQ==" saltValue="UBwQsZTIWk1xCtV4kab5bw==" spinCount="100000" sheet="1" objects="1" scenarios="1"/>
  <conditionalFormatting sqref="M10:N11 M15:N30">
    <cfRule type="expression" dxfId="21" priority="4">
      <formula>#REF!=""</formula>
    </cfRule>
  </conditionalFormatting>
  <conditionalFormatting sqref="K31:L31">
    <cfRule type="expression" dxfId="20" priority="77">
      <formula>#REF!=""</formula>
    </cfRule>
  </conditionalFormatting>
  <conditionalFormatting sqref="C2">
    <cfRule type="expression" dxfId="19" priority="2">
      <formula>Goal_seek_output&lt;&gt;0</formula>
    </cfRule>
    <cfRule type="expression" dxfId="18" priority="3">
      <formula>Goal_seek_output=0</formula>
    </cfRule>
  </conditionalFormatting>
  <conditionalFormatting sqref="M13:N13">
    <cfRule type="expression" dxfId="17" priority="1">
      <formula>#REF!=""</formula>
    </cfRule>
  </conditionalFormatting>
  <printOptions horizontalCentered="1"/>
  <pageMargins left="0.23622047244094491" right="0.23622047244094491" top="0.74803149606299213" bottom="0.74803149606299213" header="0.31496062992125984" footer="0.31496062992125984"/>
  <pageSetup paperSize="9" scale="69" fitToHeight="0" orientation="landscape" r:id="rId1"/>
  <headerFooter>
    <oddFooter>&amp;L&amp;F&amp;C&amp;A&amp;R&amp;P</oddFooter>
  </headerFooter>
  <colBreaks count="1" manualBreakCount="1">
    <brk id="15" min="1" max="30"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dimension ref="A1:P69"/>
  <sheetViews>
    <sheetView showGridLines="0" zoomScale="85" zoomScaleNormal="85" zoomScaleSheetLayoutView="100" workbookViewId="0">
      <pane xSplit="6" ySplit="7" topLeftCell="G8" activePane="bottomRight" state="frozen"/>
      <selection activeCell="I14" sqref="I14"/>
      <selection pane="topRight" activeCell="I14" sqref="I14"/>
      <selection pane="bottomLeft" activeCell="I14" sqref="I14"/>
      <selection pane="bottomRight" activeCell="G8" sqref="G8"/>
    </sheetView>
  </sheetViews>
  <sheetFormatPr defaultColWidth="0" defaultRowHeight="15" x14ac:dyDescent="0.25"/>
  <cols>
    <col min="1" max="1" width="2.85546875" style="134" customWidth="1"/>
    <col min="2" max="2" width="56.140625" style="134" customWidth="1"/>
    <col min="3" max="3" width="15.85546875" style="134" customWidth="1"/>
    <col min="4" max="5" width="15.85546875" style="136" customWidth="1"/>
    <col min="6" max="7" width="2.85546875" style="134" customWidth="1"/>
    <col min="8" max="14" width="13.5703125" style="134" customWidth="1"/>
    <col min="15" max="15" width="3" style="134" customWidth="1"/>
    <col min="16" max="16" width="0" style="32" hidden="1" customWidth="1"/>
    <col min="17" max="16384" width="8.85546875" style="32" hidden="1"/>
  </cols>
  <sheetData>
    <row r="1" spans="1:15" s="134" customFormat="1" x14ac:dyDescent="0.25">
      <c r="D1" s="136"/>
      <c r="E1" s="136"/>
    </row>
    <row r="2" spans="1:15" s="141" customFormat="1" ht="15" customHeight="1" x14ac:dyDescent="0.25">
      <c r="B2" s="137" t="str">
        <f ca="1">MID(CELL("filename",B2),FIND("]",CELL("filename",B2))+1,255)</f>
        <v>BBARx</v>
      </c>
      <c r="C2" s="138" t="str">
        <f>MARx!C2</f>
        <v>Model: Ok</v>
      </c>
      <c r="D2" s="139"/>
      <c r="E2" s="139"/>
      <c r="F2" s="140"/>
      <c r="G2" s="140"/>
      <c r="H2" s="140"/>
      <c r="I2" s="140"/>
      <c r="J2" s="140"/>
      <c r="K2" s="140"/>
      <c r="L2" s="140"/>
      <c r="M2" s="140"/>
      <c r="N2" s="140"/>
      <c r="O2" s="140"/>
    </row>
    <row r="3" spans="1:15" s="144" customFormat="1" ht="12" customHeight="1" x14ac:dyDescent="0.2">
      <c r="B3" s="142" t="s">
        <v>172</v>
      </c>
      <c r="C3" s="143"/>
      <c r="D3" s="143"/>
      <c r="E3" s="143"/>
      <c r="F3" s="143"/>
      <c r="G3" s="143"/>
      <c r="H3" s="130">
        <v>43556</v>
      </c>
      <c r="I3" s="130">
        <v>43922</v>
      </c>
      <c r="J3" s="130">
        <v>44287</v>
      </c>
      <c r="K3" s="130">
        <v>44652</v>
      </c>
      <c r="L3" s="130">
        <v>45017</v>
      </c>
      <c r="M3" s="130">
        <v>45383</v>
      </c>
      <c r="N3" s="130">
        <v>45748</v>
      </c>
      <c r="O3" s="222"/>
    </row>
    <row r="4" spans="1:15" s="144" customFormat="1" ht="12" customHeight="1" x14ac:dyDescent="0.2">
      <c r="B4" s="142" t="s">
        <v>173</v>
      </c>
      <c r="C4" s="143"/>
      <c r="D4" s="143"/>
      <c r="E4" s="143"/>
      <c r="F4" s="143"/>
      <c r="G4" s="143"/>
      <c r="H4" s="130">
        <v>43921</v>
      </c>
      <c r="I4" s="130">
        <v>44286</v>
      </c>
      <c r="J4" s="130">
        <v>44651</v>
      </c>
      <c r="K4" s="130">
        <v>45016</v>
      </c>
      <c r="L4" s="130">
        <v>45382</v>
      </c>
      <c r="M4" s="130">
        <v>45747</v>
      </c>
      <c r="N4" s="130">
        <v>46112</v>
      </c>
      <c r="O4" s="222"/>
    </row>
    <row r="5" spans="1:15" s="144" customFormat="1" ht="12" customHeight="1" x14ac:dyDescent="0.2">
      <c r="B5" s="142" t="s">
        <v>174</v>
      </c>
      <c r="C5" s="143"/>
      <c r="D5" s="143"/>
      <c r="E5" s="143"/>
      <c r="F5" s="143"/>
      <c r="G5" s="143"/>
      <c r="H5" s="131" t="str">
        <f>"RY"&amp;RIGHT(YEAR(H4),2)</f>
        <v>RY20</v>
      </c>
      <c r="I5" s="131" t="str">
        <f t="shared" ref="I5:N5" si="0">"RY"&amp;RIGHT(YEAR(I4),2)</f>
        <v>RY21</v>
      </c>
      <c r="J5" s="131" t="str">
        <f t="shared" si="0"/>
        <v>RY22</v>
      </c>
      <c r="K5" s="131" t="str">
        <f t="shared" si="0"/>
        <v>RY23</v>
      </c>
      <c r="L5" s="131" t="str">
        <f t="shared" si="0"/>
        <v>RY24</v>
      </c>
      <c r="M5" s="131" t="str">
        <f t="shared" si="0"/>
        <v>RY25</v>
      </c>
      <c r="N5" s="131" t="str">
        <f t="shared" si="0"/>
        <v>RY26</v>
      </c>
      <c r="O5" s="222"/>
    </row>
    <row r="6" spans="1:15" s="144" customFormat="1" ht="12" customHeight="1" x14ac:dyDescent="0.2">
      <c r="B6" s="145" t="s">
        <v>120</v>
      </c>
      <c r="C6" s="147"/>
      <c r="D6" s="147"/>
      <c r="E6" s="147"/>
      <c r="F6" s="145"/>
      <c r="G6" s="148"/>
      <c r="H6" s="132" t="s">
        <v>121</v>
      </c>
      <c r="I6" s="133"/>
      <c r="J6" s="132" t="s">
        <v>122</v>
      </c>
      <c r="K6" s="133"/>
      <c r="L6" s="133"/>
      <c r="M6" s="133"/>
      <c r="N6" s="133"/>
      <c r="O6" s="222"/>
    </row>
    <row r="7" spans="1:15" s="144" customFormat="1" ht="12" customHeight="1" x14ac:dyDescent="0.2">
      <c r="D7" s="150"/>
      <c r="E7" s="150"/>
      <c r="O7" s="151"/>
    </row>
    <row r="8" spans="1:15" s="144" customFormat="1" ht="12" customHeight="1" x14ac:dyDescent="0.2">
      <c r="D8" s="150"/>
      <c r="E8" s="150"/>
      <c r="F8" s="151"/>
      <c r="G8" s="151"/>
      <c r="H8" s="151"/>
      <c r="I8" s="151"/>
      <c r="J8" s="151"/>
      <c r="K8" s="151"/>
      <c r="L8" s="151"/>
      <c r="M8" s="151"/>
      <c r="N8" s="151"/>
      <c r="O8" s="151"/>
    </row>
    <row r="9" spans="1:15" s="155" customFormat="1" ht="12.75" x14ac:dyDescent="0.2">
      <c r="B9" s="152" t="s">
        <v>116</v>
      </c>
      <c r="C9" s="152" t="s">
        <v>123</v>
      </c>
      <c r="D9" s="153" t="s">
        <v>143</v>
      </c>
      <c r="E9" s="152" t="s">
        <v>208</v>
      </c>
      <c r="F9" s="154"/>
      <c r="G9" s="154"/>
      <c r="H9" s="154"/>
      <c r="I9" s="154"/>
      <c r="J9" s="154"/>
      <c r="K9" s="154"/>
      <c r="L9" s="154"/>
      <c r="M9" s="154"/>
      <c r="N9" s="154"/>
      <c r="O9" s="141"/>
    </row>
    <row r="10" spans="1:15" s="155" customFormat="1" ht="12.75" x14ac:dyDescent="0.2">
      <c r="A10" s="141"/>
      <c r="B10" s="154"/>
      <c r="C10" s="229"/>
      <c r="D10" s="161"/>
      <c r="E10" s="161"/>
      <c r="F10" s="154"/>
      <c r="G10" s="154"/>
      <c r="H10" s="230"/>
      <c r="I10" s="230"/>
      <c r="J10" s="230"/>
      <c r="K10" s="230"/>
      <c r="L10" s="230"/>
      <c r="M10" s="230"/>
      <c r="N10" s="230"/>
    </row>
    <row r="11" spans="1:15" s="155" customFormat="1" ht="12.75" x14ac:dyDescent="0.2">
      <c r="A11" s="141"/>
      <c r="B11" s="158" t="s">
        <v>70</v>
      </c>
      <c r="C11" s="231"/>
      <c r="D11" s="195"/>
      <c r="E11" s="224"/>
      <c r="F11" s="161"/>
      <c r="G11" s="161"/>
      <c r="H11" s="160"/>
      <c r="I11" s="160"/>
      <c r="J11" s="160"/>
      <c r="K11" s="160"/>
      <c r="L11" s="160"/>
      <c r="M11" s="160"/>
      <c r="N11" s="160"/>
    </row>
    <row r="12" spans="1:15" s="155" customFormat="1" ht="12.75" x14ac:dyDescent="0.2">
      <c r="A12" s="141"/>
      <c r="B12" s="161"/>
      <c r="C12" s="231"/>
      <c r="D12" s="161"/>
      <c r="E12" s="161"/>
      <c r="F12" s="161"/>
      <c r="G12" s="161"/>
      <c r="H12" s="160"/>
      <c r="I12" s="160"/>
      <c r="J12" s="160"/>
      <c r="K12" s="160"/>
      <c r="L12" s="160"/>
      <c r="M12" s="160"/>
      <c r="N12" s="160"/>
    </row>
    <row r="13" spans="1:15" s="155" customFormat="1" ht="12.75" x14ac:dyDescent="0.2">
      <c r="A13" s="141"/>
      <c r="B13" s="182" t="s">
        <v>79</v>
      </c>
      <c r="C13" s="141"/>
      <c r="D13" s="161"/>
      <c r="E13" s="161"/>
      <c r="F13" s="161"/>
      <c r="G13" s="161"/>
      <c r="H13" s="160"/>
      <c r="I13" s="160"/>
      <c r="J13" s="160"/>
      <c r="K13" s="160"/>
      <c r="L13" s="160"/>
      <c r="M13" s="160"/>
      <c r="N13" s="160"/>
    </row>
    <row r="14" spans="1:15" s="155" customFormat="1" ht="13.5" customHeight="1" x14ac:dyDescent="0.2">
      <c r="A14" s="141"/>
      <c r="B14" s="187" t="s">
        <v>75</v>
      </c>
      <c r="C14" s="195" t="s">
        <v>124</v>
      </c>
      <c r="D14" s="195"/>
      <c r="E14" s="224"/>
      <c r="F14" s="161"/>
      <c r="G14" s="161"/>
      <c r="H14" s="164">
        <f>H49*General!H15</f>
        <v>30588797.311371263</v>
      </c>
      <c r="I14" s="164">
        <f>I49*General!I15</f>
        <v>21627882.967170835</v>
      </c>
      <c r="J14" s="164">
        <f>J49*General!J15</f>
        <v>24261809.500141364</v>
      </c>
      <c r="K14" s="164">
        <f>K49*General!K15</f>
        <v>27143408.164815057</v>
      </c>
      <c r="L14" s="164">
        <f>L49*General!L15</f>
        <v>29461873.773622375</v>
      </c>
      <c r="M14" s="164">
        <f>M49*General!M15</f>
        <v>32319235.043985117</v>
      </c>
      <c r="N14" s="164">
        <f>N49*General!N15</f>
        <v>34827749.119140819</v>
      </c>
    </row>
    <row r="15" spans="1:15" s="155" customFormat="1" ht="15.75" x14ac:dyDescent="0.2">
      <c r="A15" s="141"/>
      <c r="B15" s="187" t="s">
        <v>125</v>
      </c>
      <c r="C15" s="195" t="s">
        <v>124</v>
      </c>
      <c r="D15" s="195"/>
      <c r="E15" s="224"/>
      <c r="F15" s="161"/>
      <c r="G15" s="161"/>
      <c r="H15" s="164">
        <f>RABx!H17*(RABx!H33-1)</f>
        <v>2138065.5988310319</v>
      </c>
      <c r="I15" s="164">
        <f>RABx!I17*(RABx!I33-1)</f>
        <v>1606425.8020555482</v>
      </c>
      <c r="J15" s="164">
        <f>RABx!J17*(RABx!J33-1)</f>
        <v>1753066.5395846441</v>
      </c>
      <c r="K15" s="164">
        <f>RABx!K17*(RABx!K33-1)</f>
        <v>1504811.5020821551</v>
      </c>
      <c r="L15" s="164">
        <f>RABx!L17*(RABx!L33-1)</f>
        <v>1782452.6168649527</v>
      </c>
      <c r="M15" s="164">
        <f>RABx!M17*(RABx!M33-1)</f>
        <v>1630045.2628403506</v>
      </c>
      <c r="N15" s="164">
        <f>RABx!N17*(RABx!N33-1)</f>
        <v>1500578.2660372872</v>
      </c>
    </row>
    <row r="16" spans="1:15" s="155" customFormat="1" ht="12.75" x14ac:dyDescent="0.2">
      <c r="A16" s="141"/>
      <c r="B16" s="187" t="s">
        <v>126</v>
      </c>
      <c r="C16" s="195" t="s">
        <v>124</v>
      </c>
      <c r="D16" s="161"/>
      <c r="E16" s="161"/>
      <c r="F16" s="161"/>
      <c r="G16" s="161"/>
      <c r="H16" s="164">
        <f>General!H21*General!H23</f>
        <v>0</v>
      </c>
      <c r="I16" s="164">
        <f>General!I21*General!I23</f>
        <v>0</v>
      </c>
      <c r="J16" s="164">
        <f>General!J21*General!J23</f>
        <v>0</v>
      </c>
      <c r="K16" s="164">
        <f>General!K21*General!K23</f>
        <v>0</v>
      </c>
      <c r="L16" s="164">
        <f>General!L21*General!L23</f>
        <v>0</v>
      </c>
      <c r="M16" s="164">
        <f>General!M21*General!M23</f>
        <v>0</v>
      </c>
      <c r="N16" s="164">
        <f>General!N21*General!N23</f>
        <v>0</v>
      </c>
    </row>
    <row r="17" spans="1:15" s="155" customFormat="1" ht="12.75" x14ac:dyDescent="0.2">
      <c r="A17" s="141"/>
      <c r="B17" s="187" t="s">
        <v>127</v>
      </c>
      <c r="C17" s="195" t="s">
        <v>124</v>
      </c>
      <c r="D17" s="161"/>
      <c r="E17" s="161"/>
      <c r="F17" s="161"/>
      <c r="G17" s="161"/>
      <c r="H17" s="164">
        <f>RABx!H16</f>
        <v>7567357.9157376196</v>
      </c>
      <c r="I17" s="164">
        <f>RABx!I16</f>
        <v>9421897.0608116724</v>
      </c>
      <c r="J17" s="164">
        <f>RABx!J16</f>
        <v>11143137.612421433</v>
      </c>
      <c r="K17" s="164">
        <f>RABx!K16</f>
        <v>12497677.241573736</v>
      </c>
      <c r="L17" s="164">
        <f>RABx!L16</f>
        <v>13617875.084424613</v>
      </c>
      <c r="M17" s="164">
        <f>RABx!M16</f>
        <v>14969489.381004144</v>
      </c>
      <c r="N17" s="164">
        <f>RABx!N16</f>
        <v>16167272.790798509</v>
      </c>
    </row>
    <row r="18" spans="1:15" s="155" customFormat="1" ht="12.75" x14ac:dyDescent="0.2">
      <c r="A18" s="141"/>
      <c r="B18" s="232"/>
      <c r="C18" s="195" t="s">
        <v>124</v>
      </c>
      <c r="D18" s="195"/>
      <c r="E18" s="224"/>
      <c r="F18" s="161"/>
      <c r="G18" s="161"/>
      <c r="H18" s="164">
        <f>H14+H15+H16-H17</f>
        <v>25159504.994464673</v>
      </c>
      <c r="I18" s="164">
        <f t="shared" ref="I18:N18" si="1">I14+I15+I16-I17</f>
        <v>13812411.708414711</v>
      </c>
      <c r="J18" s="164">
        <f t="shared" si="1"/>
        <v>14871738.427304575</v>
      </c>
      <c r="K18" s="164">
        <f t="shared" si="1"/>
        <v>16150542.425323475</v>
      </c>
      <c r="L18" s="164">
        <f t="shared" si="1"/>
        <v>17626451.306062713</v>
      </c>
      <c r="M18" s="164">
        <f t="shared" si="1"/>
        <v>18979790.925821323</v>
      </c>
      <c r="N18" s="164">
        <f t="shared" si="1"/>
        <v>20161054.594379596</v>
      </c>
    </row>
    <row r="19" spans="1:15" s="155" customFormat="1" ht="15.75" x14ac:dyDescent="0.2">
      <c r="A19" s="141"/>
      <c r="B19" s="187" t="s">
        <v>128</v>
      </c>
      <c r="C19" s="195" t="s">
        <v>171</v>
      </c>
      <c r="D19" s="195"/>
      <c r="E19" s="224"/>
      <c r="F19" s="161"/>
      <c r="G19" s="161"/>
      <c r="H19" s="233">
        <f>General!H25-TAXx!H78*General!H23</f>
        <v>0.73868990179601857</v>
      </c>
      <c r="I19" s="233">
        <f>General!I25-TAXx!I78*General!I23</f>
        <v>0.7319756180533814</v>
      </c>
      <c r="J19" s="233">
        <f>General!J25-TAXx!J78*General!J23</f>
        <v>0.7319756180533814</v>
      </c>
      <c r="K19" s="233">
        <f>General!K25-TAXx!K78*General!K23</f>
        <v>0.7319756180533814</v>
      </c>
      <c r="L19" s="233">
        <f>General!L25-TAXx!L78*General!L23</f>
        <v>0.7319756180533814</v>
      </c>
      <c r="M19" s="233">
        <f>General!M25-TAXx!M78*General!M23</f>
        <v>0.7319756180533814</v>
      </c>
      <c r="N19" s="233">
        <f>General!N25-TAXx!N78*General!N23</f>
        <v>0.7319756180533814</v>
      </c>
    </row>
    <row r="20" spans="1:15" s="155" customFormat="1" ht="12.75" x14ac:dyDescent="0.2">
      <c r="A20" s="141"/>
      <c r="B20" s="187" t="s">
        <v>76</v>
      </c>
      <c r="C20" s="195" t="s">
        <v>124</v>
      </c>
      <c r="D20" s="195"/>
      <c r="E20" s="224"/>
      <c r="F20" s="161"/>
      <c r="G20" s="161"/>
      <c r="H20" s="164">
        <f t="shared" ref="H20:N20" si="2">H18/H19</f>
        <v>34059630.344604611</v>
      </c>
      <c r="I20" s="164">
        <f t="shared" si="2"/>
        <v>18870043.438260265</v>
      </c>
      <c r="J20" s="164">
        <f t="shared" si="2"/>
        <v>20317259.291852549</v>
      </c>
      <c r="K20" s="164">
        <f t="shared" si="2"/>
        <v>22064317.481331259</v>
      </c>
      <c r="L20" s="164">
        <f t="shared" si="2"/>
        <v>24080653.605564844</v>
      </c>
      <c r="M20" s="164">
        <f t="shared" si="2"/>
        <v>25929539.806662206</v>
      </c>
      <c r="N20" s="164">
        <f t="shared" si="2"/>
        <v>27543341.741349224</v>
      </c>
    </row>
    <row r="21" spans="1:15" s="155" customFormat="1" ht="12.75" x14ac:dyDescent="0.2">
      <c r="A21" s="141"/>
      <c r="B21" s="182"/>
      <c r="C21" s="161"/>
      <c r="D21" s="195"/>
      <c r="E21" s="224"/>
      <c r="F21" s="161"/>
      <c r="G21" s="161"/>
      <c r="H21" s="172"/>
      <c r="I21" s="172"/>
      <c r="J21" s="172"/>
      <c r="K21" s="172"/>
      <c r="L21" s="172"/>
      <c r="M21" s="172"/>
      <c r="N21" s="172"/>
    </row>
    <row r="22" spans="1:15" s="155" customFormat="1" ht="12.75" x14ac:dyDescent="0.2">
      <c r="A22" s="141"/>
      <c r="B22" s="182" t="s">
        <v>80</v>
      </c>
      <c r="C22" s="161"/>
      <c r="D22" s="195"/>
      <c r="E22" s="224"/>
      <c r="F22" s="161"/>
      <c r="G22" s="161"/>
      <c r="H22" s="172"/>
      <c r="I22" s="172"/>
      <c r="J22" s="172"/>
      <c r="K22" s="172"/>
      <c r="L22" s="172"/>
      <c r="M22" s="172"/>
      <c r="N22" s="172"/>
    </row>
    <row r="23" spans="1:15" s="155" customFormat="1" ht="12.75" x14ac:dyDescent="0.2">
      <c r="A23" s="141"/>
      <c r="B23" s="187" t="s">
        <v>129</v>
      </c>
      <c r="C23" s="195" t="s">
        <v>124</v>
      </c>
      <c r="D23" s="195"/>
      <c r="E23" s="224"/>
      <c r="F23" s="161"/>
      <c r="G23" s="161"/>
      <c r="H23" s="164">
        <f>RABx!H14*(1-TAXx!H78*General!H23)</f>
        <v>11952436.830704678</v>
      </c>
      <c r="I23" s="164">
        <f>RABx!I14*(1-TAXx!I78*General!I23)</f>
        <v>13407699.405508582</v>
      </c>
      <c r="J23" s="164">
        <f>RABx!J14*(1-TAXx!J78*General!J23)</f>
        <v>14767834.642358735</v>
      </c>
      <c r="K23" s="164">
        <f>RABx!K14*(1-TAXx!K78*General!K23)</f>
        <v>16372071.992329201</v>
      </c>
      <c r="L23" s="164">
        <f>RABx!L14*(1-TAXx!L78*General!L23)</f>
        <v>17618344.310130294</v>
      </c>
      <c r="M23" s="164">
        <f>RABx!M14*(1-TAXx!M78*General!M23)</f>
        <v>19147934.534992326</v>
      </c>
      <c r="N23" s="164">
        <f>RABx!N14*(1-TAXx!N78*General!N23)</f>
        <v>20592591.201565959</v>
      </c>
    </row>
    <row r="24" spans="1:15" s="155" customFormat="1" ht="12.75" x14ac:dyDescent="0.2">
      <c r="A24" s="141"/>
      <c r="B24" s="187" t="s">
        <v>130</v>
      </c>
      <c r="C24" s="195" t="s">
        <v>124</v>
      </c>
      <c r="D24" s="195"/>
      <c r="E24" s="224"/>
      <c r="F24" s="161"/>
      <c r="G24" s="161"/>
      <c r="H24" s="164">
        <f>General!H27*General!H23*(1-TAXx!H78)</f>
        <v>35209997.674869888</v>
      </c>
      <c r="I24" s="164">
        <f>General!I27*General!I23*(1-TAXx!I78)</f>
        <v>35794290.145627238</v>
      </c>
      <c r="J24" s="164">
        <f>General!J27*General!J23*(1-TAXx!J78)</f>
        <v>38289729.310319819</v>
      </c>
      <c r="K24" s="164">
        <f>General!K27*General!K23*(1-TAXx!K78)</f>
        <v>37329031.651535511</v>
      </c>
      <c r="L24" s="164">
        <f>General!L27*General!L23*(1-TAXx!L78)</f>
        <v>36115936.052594908</v>
      </c>
      <c r="M24" s="164">
        <f>General!M27*General!M23*(1-TAXx!M78)</f>
        <v>35244107.203497857</v>
      </c>
      <c r="N24" s="164">
        <f>General!N27*General!N23*(1-TAXx!N78)</f>
        <v>35041957.20619157</v>
      </c>
    </row>
    <row r="25" spans="1:15" s="155" customFormat="1" ht="12.75" x14ac:dyDescent="0.2">
      <c r="A25" s="141"/>
      <c r="B25" s="187" t="s">
        <v>131</v>
      </c>
      <c r="C25" s="195" t="s">
        <v>124</v>
      </c>
      <c r="D25" s="195"/>
      <c r="E25" s="224"/>
      <c r="F25" s="161"/>
      <c r="G25" s="161"/>
      <c r="H25" s="164">
        <f>(DTAXx!H30-DTAXx!H14)*(General!H23-1)</f>
        <v>-98641.518600774783</v>
      </c>
      <c r="I25" s="164">
        <f>(DTAXx!I30-DTAXx!I14)*(General!I23-1)</f>
        <v>-78499.953722081438</v>
      </c>
      <c r="J25" s="164">
        <f>(DTAXx!J30-DTAXx!J14)*(General!J23-1)</f>
        <v>-102177.76683501001</v>
      </c>
      <c r="K25" s="164">
        <f>(DTAXx!K30-DTAXx!K14)*(General!K23-1)</f>
        <v>-112048.18073458632</v>
      </c>
      <c r="L25" s="164">
        <f>(DTAXx!L30-DTAXx!L14)*(General!L23-1)</f>
        <v>-113650.16554464758</v>
      </c>
      <c r="M25" s="164">
        <f>(DTAXx!M30-DTAXx!M14)*(General!M23-1)</f>
        <v>-116064.24568181018</v>
      </c>
      <c r="N25" s="164">
        <f>(DTAXx!N30-DTAXx!N14)*(General!N23-1)</f>
        <v>-118647.30639943853</v>
      </c>
    </row>
    <row r="26" spans="1:15" s="155" customFormat="1" ht="12.75" x14ac:dyDescent="0.2">
      <c r="A26" s="141"/>
      <c r="B26" s="234" t="s">
        <v>96</v>
      </c>
      <c r="C26" s="161"/>
      <c r="D26" s="161"/>
      <c r="E26" s="161"/>
      <c r="F26" s="161"/>
      <c r="G26" s="161"/>
      <c r="H26" s="172"/>
      <c r="I26" s="172"/>
      <c r="J26" s="172"/>
      <c r="K26" s="172"/>
      <c r="L26" s="172"/>
      <c r="M26" s="172"/>
      <c r="N26" s="172"/>
    </row>
    <row r="27" spans="1:15" s="15" customFormat="1" ht="12.75" x14ac:dyDescent="0.2">
      <c r="A27" s="141"/>
      <c r="B27" s="225" t="s">
        <v>49</v>
      </c>
      <c r="C27" s="195" t="s">
        <v>124</v>
      </c>
      <c r="D27" s="195"/>
      <c r="E27" s="224"/>
      <c r="F27" s="161"/>
      <c r="G27" s="161"/>
      <c r="H27" s="28">
        <f>TAXx!H45</f>
        <v>-1509718.0927603303</v>
      </c>
      <c r="I27" s="28">
        <f>TAXx!I45</f>
        <v>-1181496.5410405283</v>
      </c>
      <c r="J27" s="28">
        <f>TAXx!J45</f>
        <v>-1141378.1203990583</v>
      </c>
      <c r="K27" s="28">
        <f>TAXx!K45</f>
        <v>-1094373.0274801615</v>
      </c>
      <c r="L27" s="28">
        <f>TAXx!L45</f>
        <v>-822956.86689071392</v>
      </c>
      <c r="M27" s="28">
        <f>TAXx!M45</f>
        <v>-490418.69861563866</v>
      </c>
      <c r="N27" s="28">
        <f>TAXx!N45</f>
        <v>-461710.87262591172</v>
      </c>
      <c r="O27" s="155"/>
    </row>
    <row r="28" spans="1:15" s="15" customFormat="1" ht="12.75" x14ac:dyDescent="0.2">
      <c r="A28" s="141"/>
      <c r="B28" s="225" t="s">
        <v>132</v>
      </c>
      <c r="C28" s="195" t="s">
        <v>124</v>
      </c>
      <c r="D28" s="161"/>
      <c r="E28" s="161"/>
      <c r="F28" s="161"/>
      <c r="G28" s="161"/>
      <c r="H28" s="28">
        <f>TAXx!H67</f>
        <v>-5208516.8384607993</v>
      </c>
      <c r="I28" s="28">
        <f>TAXx!I67</f>
        <v>780263.0342627503</v>
      </c>
      <c r="J28" s="28">
        <f>TAXx!J67</f>
        <v>408299.98922211025</v>
      </c>
      <c r="K28" s="28">
        <f>TAXx!K67</f>
        <v>130307.07659689989</v>
      </c>
      <c r="L28" s="28">
        <f>TAXx!L67</f>
        <v>-96618.672241511755</v>
      </c>
      <c r="M28" s="28">
        <f>TAXx!M67</f>
        <v>-292631.27126182057</v>
      </c>
      <c r="N28" s="28">
        <f>TAXx!N67</f>
        <v>-367014.29712496325</v>
      </c>
      <c r="O28" s="155"/>
    </row>
    <row r="29" spans="1:15" s="15" customFormat="1" ht="12.75" x14ac:dyDescent="0.2">
      <c r="A29" s="141"/>
      <c r="B29" s="225" t="s">
        <v>133</v>
      </c>
      <c r="C29" s="195" t="s">
        <v>124</v>
      </c>
      <c r="D29" s="141"/>
      <c r="E29" s="141"/>
      <c r="F29" s="161"/>
      <c r="G29" s="161"/>
      <c r="H29" s="28">
        <f>TAXx!H35</f>
        <v>0</v>
      </c>
      <c r="I29" s="28">
        <f>TAXx!I35</f>
        <v>0</v>
      </c>
      <c r="J29" s="28">
        <f>TAXx!J35</f>
        <v>0</v>
      </c>
      <c r="K29" s="28">
        <f>TAXx!K35</f>
        <v>0</v>
      </c>
      <c r="L29" s="28">
        <f>TAXx!L35</f>
        <v>0</v>
      </c>
      <c r="M29" s="28">
        <f>TAXx!M35</f>
        <v>0</v>
      </c>
      <c r="N29" s="28">
        <f>TAXx!N35</f>
        <v>0</v>
      </c>
      <c r="O29" s="155"/>
    </row>
    <row r="30" spans="1:15" s="155" customFormat="1" ht="12.75" x14ac:dyDescent="0.2">
      <c r="A30" s="141"/>
      <c r="B30" s="225"/>
      <c r="C30" s="195" t="s">
        <v>124</v>
      </c>
      <c r="D30" s="141"/>
      <c r="E30" s="141"/>
      <c r="F30" s="161"/>
      <c r="G30" s="161"/>
      <c r="H30" s="164">
        <f>H27+H28-H29</f>
        <v>-6718234.9312211294</v>
      </c>
      <c r="I30" s="164">
        <f t="shared" ref="I30:N30" si="3">I27+I28-I29</f>
        <v>-401233.50677777804</v>
      </c>
      <c r="J30" s="164">
        <f t="shared" si="3"/>
        <v>-733078.13117694808</v>
      </c>
      <c r="K30" s="164">
        <f t="shared" si="3"/>
        <v>-964065.95088326163</v>
      </c>
      <c r="L30" s="164">
        <f t="shared" si="3"/>
        <v>-919575.53913222568</v>
      </c>
      <c r="M30" s="164">
        <f t="shared" si="3"/>
        <v>-783049.96987745923</v>
      </c>
      <c r="N30" s="164">
        <f t="shared" si="3"/>
        <v>-828725.16975087498</v>
      </c>
    </row>
    <row r="31" spans="1:15" s="155" customFormat="1" ht="12.75" x14ac:dyDescent="0.2">
      <c r="A31" s="141"/>
      <c r="B31" s="225" t="s">
        <v>134</v>
      </c>
      <c r="C31" s="195" t="s">
        <v>171</v>
      </c>
      <c r="D31" s="141"/>
      <c r="E31" s="141"/>
      <c r="F31" s="161"/>
      <c r="G31" s="161"/>
      <c r="H31" s="186">
        <f>TAXx!H78*General!H23</f>
        <v>0.28986371873707928</v>
      </c>
      <c r="I31" s="186">
        <f>TAXx!I78*General!I23</f>
        <v>0.28630900011614419</v>
      </c>
      <c r="J31" s="186">
        <f>TAXx!J78*General!J23</f>
        <v>0.28630900011614419</v>
      </c>
      <c r="K31" s="186">
        <f>TAXx!K78*General!K23</f>
        <v>0.28630900011614419</v>
      </c>
      <c r="L31" s="186">
        <f>TAXx!L78*General!L23</f>
        <v>0.28630900011614419</v>
      </c>
      <c r="M31" s="186">
        <f>TAXx!M78*General!M23</f>
        <v>0.28630900011614419</v>
      </c>
      <c r="N31" s="186">
        <f>TAXx!N78*General!N23</f>
        <v>0.28630900011614419</v>
      </c>
    </row>
    <row r="32" spans="1:15" s="155" customFormat="1" ht="12.75" x14ac:dyDescent="0.2">
      <c r="A32" s="141"/>
      <c r="B32" s="210"/>
      <c r="C32" s="195" t="s">
        <v>124</v>
      </c>
      <c r="D32" s="141"/>
      <c r="E32" s="141"/>
      <c r="F32" s="161"/>
      <c r="G32" s="161"/>
      <c r="H32" s="164">
        <f>H30*H31</f>
        <v>-1947372.5605131027</v>
      </c>
      <c r="I32" s="164">
        <f t="shared" ref="I32:N32" si="4">I30*I31</f>
        <v>-114876.76413863979</v>
      </c>
      <c r="J32" s="164">
        <f t="shared" si="4"/>
        <v>-209886.86674428359</v>
      </c>
      <c r="K32" s="164">
        <f t="shared" si="4"/>
        <v>-276020.75844340643</v>
      </c>
      <c r="L32" s="164">
        <f t="shared" si="4"/>
        <v>-263282.75314021175</v>
      </c>
      <c r="M32" s="164">
        <f t="shared" si="4"/>
        <v>-224194.25391659216</v>
      </c>
      <c r="N32" s="164">
        <f t="shared" si="4"/>
        <v>-237271.47472245488</v>
      </c>
    </row>
    <row r="33" spans="1:15" s="155" customFormat="1" ht="12.75" x14ac:dyDescent="0.2">
      <c r="A33" s="141"/>
      <c r="B33" s="187" t="s">
        <v>97</v>
      </c>
      <c r="C33" s="195" t="s">
        <v>124</v>
      </c>
      <c r="D33" s="141"/>
      <c r="E33" s="141"/>
      <c r="F33" s="161"/>
      <c r="G33" s="161"/>
      <c r="H33" s="164">
        <f>H32+H23+H24+H25</f>
        <v>45116420.426460683</v>
      </c>
      <c r="I33" s="164">
        <f t="shared" ref="I33:N33" si="5">I32+I23+I24+I25</f>
        <v>49008612.833275102</v>
      </c>
      <c r="J33" s="164">
        <f t="shared" si="5"/>
        <v>52745499.319099255</v>
      </c>
      <c r="K33" s="164">
        <f t="shared" si="5"/>
        <v>53313034.704686716</v>
      </c>
      <c r="L33" s="164">
        <f t="shared" si="5"/>
        <v>53357347.444040343</v>
      </c>
      <c r="M33" s="164">
        <f t="shared" si="5"/>
        <v>54051783.23889178</v>
      </c>
      <c r="N33" s="164">
        <f t="shared" si="5"/>
        <v>55278629.626635641</v>
      </c>
    </row>
    <row r="34" spans="1:15" s="155" customFormat="1" ht="15.75" x14ac:dyDescent="0.2">
      <c r="A34" s="141"/>
      <c r="B34" s="187" t="s">
        <v>135</v>
      </c>
      <c r="C34" s="195" t="s">
        <v>171</v>
      </c>
      <c r="D34" s="223"/>
      <c r="E34" s="223"/>
      <c r="F34" s="161"/>
      <c r="G34" s="161"/>
      <c r="H34" s="233">
        <f>General!H25-TAXx!H78*General!H23</f>
        <v>0.73868990179601857</v>
      </c>
      <c r="I34" s="233">
        <f>General!I25-TAXx!I78*General!I23</f>
        <v>0.7319756180533814</v>
      </c>
      <c r="J34" s="233">
        <f>General!J25-TAXx!J78*General!J23</f>
        <v>0.7319756180533814</v>
      </c>
      <c r="K34" s="233">
        <f>General!K25-TAXx!K78*General!K23</f>
        <v>0.7319756180533814</v>
      </c>
      <c r="L34" s="233">
        <f>General!L25-TAXx!L78*General!L23</f>
        <v>0.7319756180533814</v>
      </c>
      <c r="M34" s="233">
        <f>General!M25-TAXx!M78*General!M23</f>
        <v>0.7319756180533814</v>
      </c>
      <c r="N34" s="233">
        <f>General!N25-TAXx!N78*General!N23</f>
        <v>0.7319756180533814</v>
      </c>
    </row>
    <row r="35" spans="1:15" s="155" customFormat="1" ht="14.25" x14ac:dyDescent="0.2">
      <c r="A35" s="141"/>
      <c r="B35" s="187" t="s">
        <v>77</v>
      </c>
      <c r="C35" s="195" t="s">
        <v>124</v>
      </c>
      <c r="D35" s="223"/>
      <c r="E35" s="223"/>
      <c r="F35" s="161"/>
      <c r="G35" s="161"/>
      <c r="H35" s="164">
        <f t="shared" ref="H35:N35" si="6">H33/H34</f>
        <v>61076265.313450985</v>
      </c>
      <c r="I35" s="164">
        <f t="shared" si="6"/>
        <v>66953887.021003217</v>
      </c>
      <c r="J35" s="164">
        <f t="shared" si="6"/>
        <v>72059093.251453951</v>
      </c>
      <c r="K35" s="164">
        <f t="shared" si="6"/>
        <v>72834440.64225471</v>
      </c>
      <c r="L35" s="164">
        <f t="shared" si="6"/>
        <v>72894979.187884793</v>
      </c>
      <c r="M35" s="164">
        <f t="shared" si="6"/>
        <v>73843693.568150923</v>
      </c>
      <c r="N35" s="164">
        <f t="shared" si="6"/>
        <v>75519769.051384285</v>
      </c>
    </row>
    <row r="36" spans="1:15" s="155" customFormat="1" ht="14.25" x14ac:dyDescent="0.2">
      <c r="A36" s="141"/>
      <c r="B36" s="182"/>
      <c r="C36" s="161"/>
      <c r="D36" s="223"/>
      <c r="E36" s="223"/>
      <c r="F36" s="161"/>
      <c r="G36" s="161"/>
      <c r="H36" s="172"/>
      <c r="I36" s="172"/>
      <c r="J36" s="172"/>
      <c r="K36" s="172"/>
      <c r="L36" s="172"/>
      <c r="M36" s="172"/>
      <c r="N36" s="172"/>
    </row>
    <row r="37" spans="1:15" s="144" customFormat="1" x14ac:dyDescent="0.25">
      <c r="A37" s="151"/>
      <c r="B37" s="214" t="s">
        <v>78</v>
      </c>
      <c r="C37" s="198" t="s">
        <v>124</v>
      </c>
      <c r="D37" s="227"/>
      <c r="E37" s="200" t="s">
        <v>257</v>
      </c>
      <c r="F37" s="199"/>
      <c r="G37" s="199"/>
      <c r="H37" s="168">
        <f t="shared" ref="H37:N37" si="7">H35+H20</f>
        <v>95135895.658055604</v>
      </c>
      <c r="I37" s="168">
        <f t="shared" si="7"/>
        <v>85823930.459263474</v>
      </c>
      <c r="J37" s="168">
        <f t="shared" si="7"/>
        <v>92376352.5433065</v>
      </c>
      <c r="K37" s="168">
        <f t="shared" si="7"/>
        <v>94898758.123585969</v>
      </c>
      <c r="L37" s="168">
        <f t="shared" si="7"/>
        <v>96975632.79344964</v>
      </c>
      <c r="M37" s="168">
        <f t="shared" si="7"/>
        <v>99773233.374813125</v>
      </c>
      <c r="N37" s="168">
        <f t="shared" si="7"/>
        <v>103063110.79273351</v>
      </c>
    </row>
    <row r="38" spans="1:15" s="155" customFormat="1" ht="14.25" x14ac:dyDescent="0.2">
      <c r="A38" s="141"/>
      <c r="B38" s="161"/>
      <c r="C38" s="161"/>
      <c r="D38" s="223"/>
      <c r="E38" s="223"/>
      <c r="F38" s="161"/>
      <c r="G38" s="161"/>
      <c r="H38" s="172"/>
      <c r="I38" s="172"/>
      <c r="J38" s="172"/>
      <c r="K38" s="172"/>
      <c r="L38" s="172"/>
      <c r="M38" s="172"/>
      <c r="N38" s="172"/>
    </row>
    <row r="39" spans="1:15" s="155" customFormat="1" ht="14.25" x14ac:dyDescent="0.2">
      <c r="A39" s="141"/>
      <c r="B39" s="158" t="s">
        <v>69</v>
      </c>
      <c r="C39" s="161"/>
      <c r="D39" s="223"/>
      <c r="E39" s="223"/>
      <c r="F39" s="161"/>
      <c r="G39" s="161"/>
      <c r="H39" s="172"/>
      <c r="I39" s="172"/>
      <c r="J39" s="172"/>
      <c r="K39" s="172"/>
      <c r="L39" s="172"/>
      <c r="M39" s="172"/>
      <c r="N39" s="172"/>
    </row>
    <row r="40" spans="1:15" s="155" customFormat="1" ht="14.25" x14ac:dyDescent="0.2">
      <c r="A40" s="141"/>
      <c r="B40" s="161"/>
      <c r="C40" s="161"/>
      <c r="D40" s="223"/>
      <c r="E40" s="223"/>
      <c r="F40" s="161"/>
      <c r="G40" s="161"/>
      <c r="H40" s="172"/>
      <c r="I40" s="172"/>
      <c r="J40" s="172"/>
      <c r="K40" s="172"/>
      <c r="L40" s="172"/>
      <c r="M40" s="172"/>
      <c r="N40" s="172"/>
    </row>
    <row r="41" spans="1:15" s="155" customFormat="1" ht="14.25" x14ac:dyDescent="0.2">
      <c r="A41" s="141"/>
      <c r="B41" s="182" t="s">
        <v>73</v>
      </c>
      <c r="C41" s="195" t="s">
        <v>124</v>
      </c>
      <c r="D41" s="223"/>
      <c r="E41" s="223"/>
      <c r="F41" s="161"/>
      <c r="G41" s="161"/>
      <c r="H41" s="164">
        <f t="shared" ref="H41:N41" si="8">H37</f>
        <v>95135895.658055604</v>
      </c>
      <c r="I41" s="164">
        <f t="shared" si="8"/>
        <v>85823930.459263474</v>
      </c>
      <c r="J41" s="164">
        <f t="shared" si="8"/>
        <v>92376352.5433065</v>
      </c>
      <c r="K41" s="164">
        <f t="shared" si="8"/>
        <v>94898758.123585969</v>
      </c>
      <c r="L41" s="164">
        <f t="shared" si="8"/>
        <v>96975632.79344964</v>
      </c>
      <c r="M41" s="164">
        <f t="shared" si="8"/>
        <v>99773233.374813125</v>
      </c>
      <c r="N41" s="164">
        <f t="shared" si="8"/>
        <v>103063110.79273351</v>
      </c>
    </row>
    <row r="42" spans="1:15" s="15" customFormat="1" ht="14.25" x14ac:dyDescent="0.2">
      <c r="A42" s="141"/>
      <c r="B42" s="182" t="s">
        <v>136</v>
      </c>
      <c r="C42" s="195" t="s">
        <v>124</v>
      </c>
      <c r="D42" s="223"/>
      <c r="E42" s="223"/>
      <c r="F42" s="161"/>
      <c r="G42" s="161"/>
      <c r="H42" s="28">
        <f>TAXx!H17</f>
        <v>6817384.6227229889</v>
      </c>
      <c r="I42" s="28">
        <f>TAXx!I17</f>
        <v>5044891.6673800945</v>
      </c>
      <c r="J42" s="28">
        <f>TAXx!J17</f>
        <v>5303971.9379580002</v>
      </c>
      <c r="K42" s="28">
        <f>TAXx!K17</f>
        <v>5681555.8737725345</v>
      </c>
      <c r="L42" s="28">
        <f>TAXx!L17</f>
        <v>6247956.1341439094</v>
      </c>
      <c r="M42" s="28">
        <f>TAXx!M17</f>
        <v>6800985.9366589841</v>
      </c>
      <c r="N42" s="28">
        <f>TAXx!N17</f>
        <v>7219466.8265753035</v>
      </c>
      <c r="O42" s="155"/>
    </row>
    <row r="43" spans="1:15" s="5" customFormat="1" x14ac:dyDescent="0.25">
      <c r="A43" s="151"/>
      <c r="B43" s="214" t="s">
        <v>74</v>
      </c>
      <c r="C43" s="198" t="s">
        <v>124</v>
      </c>
      <c r="D43" s="227"/>
      <c r="E43" s="200" t="s">
        <v>256</v>
      </c>
      <c r="F43" s="199"/>
      <c r="G43" s="199"/>
      <c r="H43" s="168">
        <f>H41-H42</f>
        <v>88318511.03533262</v>
      </c>
      <c r="I43" s="168">
        <f t="shared" ref="I43:N43" si="9">I41-I42</f>
        <v>80779038.791883379</v>
      </c>
      <c r="J43" s="168">
        <f t="shared" si="9"/>
        <v>87072380.605348498</v>
      </c>
      <c r="K43" s="168">
        <f t="shared" si="9"/>
        <v>89217202.249813437</v>
      </c>
      <c r="L43" s="168">
        <f t="shared" si="9"/>
        <v>90727676.659305736</v>
      </c>
      <c r="M43" s="168">
        <f t="shared" si="9"/>
        <v>92972247.438154146</v>
      </c>
      <c r="N43" s="168">
        <f t="shared" si="9"/>
        <v>95843643.966158196</v>
      </c>
      <c r="O43" s="144"/>
    </row>
    <row r="44" spans="1:15" s="15" customFormat="1" ht="14.25" x14ac:dyDescent="0.2">
      <c r="A44" s="141"/>
      <c r="B44" s="161"/>
      <c r="C44" s="161"/>
      <c r="D44" s="223"/>
      <c r="E44" s="223"/>
      <c r="F44" s="161"/>
      <c r="G44" s="161"/>
      <c r="H44" s="172"/>
      <c r="I44" s="172"/>
      <c r="J44" s="172"/>
      <c r="K44" s="172"/>
      <c r="L44" s="172"/>
      <c r="M44" s="172"/>
      <c r="N44" s="172"/>
      <c r="O44" s="155"/>
    </row>
    <row r="45" spans="1:15" s="15" customFormat="1" ht="14.25" x14ac:dyDescent="0.2">
      <c r="A45" s="141"/>
      <c r="B45" s="158" t="s">
        <v>68</v>
      </c>
      <c r="C45" s="161"/>
      <c r="D45" s="223"/>
      <c r="E45" s="223"/>
      <c r="F45" s="161"/>
      <c r="G45" s="161"/>
      <c r="H45" s="172"/>
      <c r="I45" s="172"/>
      <c r="J45" s="172"/>
      <c r="K45" s="172"/>
      <c r="L45" s="172"/>
      <c r="M45" s="172"/>
      <c r="N45" s="172"/>
      <c r="O45" s="155"/>
    </row>
    <row r="46" spans="1:15" s="15" customFormat="1" ht="14.25" x14ac:dyDescent="0.2">
      <c r="A46" s="141"/>
      <c r="B46" s="161"/>
      <c r="C46" s="161"/>
      <c r="D46" s="223"/>
      <c r="E46" s="223"/>
      <c r="F46" s="161"/>
      <c r="G46" s="161"/>
      <c r="H46" s="172"/>
      <c r="I46" s="172"/>
      <c r="J46" s="172"/>
      <c r="K46" s="172"/>
      <c r="L46" s="172"/>
      <c r="M46" s="172"/>
      <c r="N46" s="172"/>
      <c r="O46" s="155"/>
    </row>
    <row r="47" spans="1:15" s="15" customFormat="1" ht="14.25" x14ac:dyDescent="0.2">
      <c r="A47" s="141"/>
      <c r="B47" s="182" t="s">
        <v>71</v>
      </c>
      <c r="C47" s="195" t="s">
        <v>124</v>
      </c>
      <c r="D47" s="223"/>
      <c r="E47" s="223"/>
      <c r="F47" s="161"/>
      <c r="G47" s="161"/>
      <c r="H47" s="28">
        <f>RABx!H13</f>
        <v>447072181.50474483</v>
      </c>
      <c r="I47" s="28">
        <f>RABx!I13</f>
        <v>497735451.08273143</v>
      </c>
      <c r="J47" s="28">
        <f>RABx!J13</f>
        <v>558987257.95799589</v>
      </c>
      <c r="K47" s="28">
        <f>RABx!K13</f>
        <v>626651027.64210367</v>
      </c>
      <c r="L47" s="28">
        <f>RABx!L13</f>
        <v>682493914.0420301</v>
      </c>
      <c r="M47" s="28">
        <f>RABx!M13</f>
        <v>750100109.64468908</v>
      </c>
      <c r="N47" s="28">
        <f>RABx!N13</f>
        <v>810142060.62285507</v>
      </c>
      <c r="O47" s="155"/>
    </row>
    <row r="48" spans="1:15" s="15" customFormat="1" ht="14.25" x14ac:dyDescent="0.2">
      <c r="A48" s="141"/>
      <c r="B48" s="182" t="s">
        <v>137</v>
      </c>
      <c r="C48" s="195" t="s">
        <v>124</v>
      </c>
      <c r="D48" s="223"/>
      <c r="E48" s="223"/>
      <c r="F48" s="161"/>
      <c r="G48" s="161"/>
      <c r="H48" s="28">
        <f>DTAXx!H14</f>
        <v>-21636892.055909507</v>
      </c>
      <c r="I48" s="28">
        <f>DTAXx!I14</f>
        <v>-24477618.103063304</v>
      </c>
      <c r="J48" s="28">
        <f>DTAXx!J14</f>
        <v>-28094271.084005404</v>
      </c>
      <c r="K48" s="28">
        <f>DTAXx!K14</f>
        <v>-32703365.392321207</v>
      </c>
      <c r="L48" s="28">
        <f>DTAXx!L14</f>
        <v>-37813962.759264745</v>
      </c>
      <c r="M48" s="28">
        <f>DTAXx!M14</f>
        <v>-42895841.723789364</v>
      </c>
      <c r="N48" s="28">
        <f>DTAXx!N14</f>
        <v>-48046893.902049348</v>
      </c>
      <c r="O48" s="155"/>
    </row>
    <row r="49" spans="1:15" s="5" customFormat="1" x14ac:dyDescent="0.25">
      <c r="A49" s="151"/>
      <c r="B49" s="214" t="s">
        <v>72</v>
      </c>
      <c r="C49" s="198" t="s">
        <v>124</v>
      </c>
      <c r="D49" s="227"/>
      <c r="E49" s="200" t="s">
        <v>258</v>
      </c>
      <c r="F49" s="199"/>
      <c r="G49" s="199"/>
      <c r="H49" s="168">
        <f>H47+H48</f>
        <v>425435289.44883531</v>
      </c>
      <c r="I49" s="168">
        <f t="shared" ref="I49:N49" si="10">I47+I48</f>
        <v>473257832.97966814</v>
      </c>
      <c r="J49" s="168">
        <f t="shared" si="10"/>
        <v>530892986.87399048</v>
      </c>
      <c r="K49" s="168">
        <f t="shared" si="10"/>
        <v>593947662.24978244</v>
      </c>
      <c r="L49" s="168">
        <f t="shared" si="10"/>
        <v>644679951.28276539</v>
      </c>
      <c r="M49" s="168">
        <f t="shared" si="10"/>
        <v>707204267.92089975</v>
      </c>
      <c r="N49" s="168">
        <f t="shared" si="10"/>
        <v>762095166.72080576</v>
      </c>
      <c r="O49" s="144"/>
    </row>
    <row r="50" spans="1:15" s="15" customFormat="1" ht="14.25" x14ac:dyDescent="0.2">
      <c r="A50" s="141"/>
      <c r="B50" s="161"/>
      <c r="C50" s="161"/>
      <c r="D50" s="223"/>
      <c r="E50" s="223"/>
      <c r="F50" s="161"/>
      <c r="G50" s="161"/>
      <c r="H50" s="160"/>
      <c r="I50" s="160"/>
      <c r="J50" s="160"/>
      <c r="K50" s="160"/>
      <c r="L50" s="160"/>
      <c r="M50" s="160"/>
      <c r="N50" s="160"/>
      <c r="O50" s="155"/>
    </row>
    <row r="51" spans="1:15" s="15" customFormat="1" ht="14.25" x14ac:dyDescent="0.2">
      <c r="A51" s="141"/>
      <c r="B51" s="141"/>
      <c r="C51" s="141"/>
      <c r="D51" s="223"/>
      <c r="E51" s="223"/>
      <c r="F51" s="141"/>
      <c r="G51" s="141"/>
      <c r="H51" s="141"/>
      <c r="I51" s="141"/>
      <c r="J51" s="141"/>
      <c r="K51" s="141"/>
      <c r="L51" s="141"/>
      <c r="M51" s="141"/>
      <c r="N51" s="141"/>
      <c r="O51" s="155"/>
    </row>
    <row r="52" spans="1:15" s="15" customFormat="1" ht="14.25" x14ac:dyDescent="0.2">
      <c r="A52" s="141"/>
      <c r="B52" s="141"/>
      <c r="C52" s="141"/>
      <c r="D52" s="223"/>
      <c r="E52" s="223"/>
      <c r="F52" s="141"/>
      <c r="G52" s="141"/>
      <c r="H52" s="141"/>
      <c r="I52" s="141"/>
      <c r="J52" s="170"/>
      <c r="K52" s="141"/>
      <c r="L52" s="141"/>
      <c r="M52" s="141"/>
      <c r="N52" s="141"/>
      <c r="O52" s="155"/>
    </row>
    <row r="53" spans="1:15" s="15" customFormat="1" ht="14.25" x14ac:dyDescent="0.2">
      <c r="A53" s="141"/>
      <c r="B53" s="141"/>
      <c r="C53" s="141"/>
      <c r="D53" s="223"/>
      <c r="E53" s="223"/>
      <c r="F53" s="141"/>
      <c r="G53" s="141"/>
      <c r="H53" s="141"/>
      <c r="I53" s="141"/>
      <c r="J53" s="170"/>
      <c r="K53" s="141"/>
      <c r="L53" s="141"/>
      <c r="M53" s="141"/>
      <c r="N53" s="141"/>
      <c r="O53" s="155"/>
    </row>
    <row r="54" spans="1:15" s="15" customFormat="1" ht="14.25" x14ac:dyDescent="0.2">
      <c r="A54" s="141"/>
      <c r="B54" s="141"/>
      <c r="C54" s="141"/>
      <c r="D54" s="223"/>
      <c r="E54" s="223"/>
      <c r="F54" s="155"/>
      <c r="G54" s="155"/>
      <c r="H54" s="155"/>
      <c r="I54" s="155"/>
      <c r="J54" s="155"/>
      <c r="K54" s="155"/>
      <c r="L54" s="155"/>
      <c r="M54" s="155"/>
      <c r="N54" s="155"/>
      <c r="O54" s="155"/>
    </row>
    <row r="55" spans="1:15" s="15" customFormat="1" ht="14.25" x14ac:dyDescent="0.2">
      <c r="A55" s="155"/>
      <c r="B55" s="155"/>
      <c r="C55" s="155"/>
      <c r="D55" s="136"/>
      <c r="E55" s="136"/>
      <c r="F55" s="155"/>
      <c r="G55" s="155"/>
      <c r="H55" s="155"/>
      <c r="I55" s="155"/>
      <c r="J55" s="155"/>
      <c r="K55" s="155"/>
      <c r="L55" s="155"/>
      <c r="M55" s="155"/>
      <c r="N55" s="155"/>
      <c r="O55" s="155"/>
    </row>
    <row r="56" spans="1:15" s="15" customFormat="1" ht="14.25" x14ac:dyDescent="0.2">
      <c r="A56" s="155"/>
      <c r="B56" s="155"/>
      <c r="C56" s="155"/>
      <c r="D56" s="136"/>
      <c r="E56" s="136"/>
      <c r="F56" s="155"/>
      <c r="G56" s="155"/>
      <c r="H56" s="155"/>
      <c r="I56" s="155"/>
      <c r="J56" s="155"/>
      <c r="K56" s="155"/>
      <c r="L56" s="155"/>
      <c r="M56" s="155"/>
      <c r="N56" s="155"/>
      <c r="O56" s="155"/>
    </row>
    <row r="57" spans="1:15" s="15" customFormat="1" ht="14.25" x14ac:dyDescent="0.2">
      <c r="A57" s="155"/>
      <c r="B57" s="155"/>
      <c r="C57" s="155"/>
      <c r="D57" s="136"/>
      <c r="E57" s="136"/>
      <c r="F57" s="155"/>
      <c r="G57" s="155"/>
      <c r="H57" s="155"/>
      <c r="I57" s="155"/>
      <c r="J57" s="155"/>
      <c r="K57" s="155"/>
      <c r="L57" s="155"/>
      <c r="M57" s="155"/>
      <c r="N57" s="155"/>
      <c r="O57" s="155"/>
    </row>
    <row r="58" spans="1:15" s="15" customFormat="1" ht="14.25" x14ac:dyDescent="0.2">
      <c r="A58" s="155"/>
      <c r="B58" s="155"/>
      <c r="C58" s="155"/>
      <c r="D58" s="136"/>
      <c r="E58" s="136"/>
      <c r="F58" s="155"/>
      <c r="G58" s="155"/>
      <c r="H58" s="155"/>
      <c r="I58" s="155"/>
      <c r="J58" s="141"/>
      <c r="K58" s="155"/>
      <c r="L58" s="155"/>
      <c r="M58" s="155"/>
      <c r="N58" s="155"/>
      <c r="O58" s="155"/>
    </row>
    <row r="59" spans="1:15" s="15" customFormat="1" ht="14.25" x14ac:dyDescent="0.2">
      <c r="A59" s="155"/>
      <c r="B59" s="155"/>
      <c r="C59" s="155"/>
      <c r="D59" s="136"/>
      <c r="E59" s="136"/>
      <c r="F59" s="155"/>
      <c r="G59" s="155"/>
      <c r="H59" s="155"/>
      <c r="I59" s="155"/>
      <c r="J59" s="155"/>
      <c r="K59" s="155"/>
      <c r="L59" s="155"/>
      <c r="M59" s="155"/>
      <c r="N59" s="155"/>
      <c r="O59" s="155"/>
    </row>
    <row r="60" spans="1:15" s="15" customFormat="1" ht="14.25" x14ac:dyDescent="0.2">
      <c r="A60" s="155"/>
      <c r="B60" s="155"/>
      <c r="C60" s="155"/>
      <c r="D60" s="136"/>
      <c r="E60" s="136"/>
      <c r="F60" s="155"/>
      <c r="G60" s="155"/>
      <c r="H60" s="155"/>
      <c r="I60" s="155"/>
      <c r="J60" s="155"/>
      <c r="K60" s="155"/>
      <c r="L60" s="155"/>
      <c r="M60" s="155"/>
      <c r="N60" s="155"/>
      <c r="O60" s="155"/>
    </row>
    <row r="61" spans="1:15" s="15" customFormat="1" ht="14.25" x14ac:dyDescent="0.2">
      <c r="A61" s="155"/>
      <c r="B61" s="155"/>
      <c r="C61" s="155"/>
      <c r="D61" s="136"/>
      <c r="E61" s="136"/>
      <c r="F61" s="155"/>
      <c r="G61" s="155"/>
      <c r="H61" s="155"/>
      <c r="I61" s="155"/>
      <c r="J61" s="155"/>
      <c r="K61" s="155"/>
      <c r="L61" s="155"/>
      <c r="M61" s="155"/>
      <c r="N61" s="155"/>
      <c r="O61" s="155"/>
    </row>
    <row r="62" spans="1:15" s="15" customFormat="1" ht="14.25" x14ac:dyDescent="0.2">
      <c r="A62" s="155"/>
      <c r="B62" s="155"/>
      <c r="C62" s="155"/>
      <c r="D62" s="136"/>
      <c r="E62" s="136"/>
      <c r="F62" s="155"/>
      <c r="G62" s="155"/>
      <c r="H62" s="155"/>
      <c r="I62" s="155"/>
      <c r="J62" s="155"/>
      <c r="K62" s="155"/>
      <c r="L62" s="155"/>
      <c r="M62" s="155"/>
      <c r="N62" s="155"/>
      <c r="O62" s="155"/>
    </row>
    <row r="63" spans="1:15" s="15" customFormat="1" ht="14.25" x14ac:dyDescent="0.2">
      <c r="A63" s="155"/>
      <c r="B63" s="155"/>
      <c r="C63" s="155"/>
      <c r="D63" s="136"/>
      <c r="E63" s="136"/>
      <c r="F63" s="155"/>
      <c r="G63" s="155"/>
      <c r="H63" s="155"/>
      <c r="I63" s="155"/>
      <c r="J63" s="155"/>
      <c r="K63" s="155"/>
      <c r="L63" s="155"/>
      <c r="M63" s="155"/>
      <c r="N63" s="155"/>
      <c r="O63" s="155"/>
    </row>
    <row r="64" spans="1:15" s="15" customFormat="1" ht="14.25" x14ac:dyDescent="0.2">
      <c r="A64" s="155"/>
      <c r="B64" s="155"/>
      <c r="C64" s="155"/>
      <c r="D64" s="136"/>
      <c r="E64" s="136"/>
      <c r="F64" s="155"/>
      <c r="G64" s="155"/>
      <c r="H64" s="155"/>
      <c r="I64" s="155"/>
      <c r="J64" s="155"/>
      <c r="K64" s="155"/>
      <c r="L64" s="155"/>
      <c r="M64" s="155"/>
      <c r="N64" s="155"/>
      <c r="O64" s="155"/>
    </row>
    <row r="65" spans="1:15" s="15" customFormat="1" ht="14.25" x14ac:dyDescent="0.2">
      <c r="A65" s="155"/>
      <c r="B65" s="155"/>
      <c r="C65" s="155"/>
      <c r="D65" s="136"/>
      <c r="E65" s="136"/>
      <c r="F65" s="155"/>
      <c r="G65" s="155"/>
      <c r="H65" s="155"/>
      <c r="I65" s="155"/>
      <c r="J65" s="155"/>
      <c r="K65" s="155"/>
      <c r="L65" s="155"/>
      <c r="M65" s="155"/>
      <c r="N65" s="155"/>
      <c r="O65" s="155"/>
    </row>
    <row r="66" spans="1:15" s="15" customFormat="1" ht="14.25" x14ac:dyDescent="0.2">
      <c r="A66" s="155"/>
      <c r="B66" s="155"/>
      <c r="C66" s="155"/>
      <c r="D66" s="136"/>
      <c r="E66" s="136"/>
      <c r="F66" s="155"/>
      <c r="G66" s="155"/>
      <c r="H66" s="155"/>
      <c r="I66" s="155"/>
      <c r="J66" s="155"/>
      <c r="K66" s="155"/>
      <c r="L66" s="155"/>
      <c r="M66" s="155"/>
      <c r="N66" s="155"/>
      <c r="O66" s="155"/>
    </row>
    <row r="67" spans="1:15" s="15" customFormat="1" ht="14.25" x14ac:dyDescent="0.2">
      <c r="A67" s="155"/>
      <c r="B67" s="155"/>
      <c r="C67" s="155"/>
      <c r="D67" s="136"/>
      <c r="E67" s="136"/>
      <c r="F67" s="155"/>
      <c r="G67" s="155"/>
      <c r="H67" s="155"/>
      <c r="I67" s="155"/>
      <c r="J67" s="155"/>
      <c r="K67" s="155"/>
      <c r="L67" s="155"/>
      <c r="M67" s="155"/>
      <c r="N67" s="155"/>
      <c r="O67" s="155"/>
    </row>
    <row r="68" spans="1:15" s="15" customFormat="1" ht="14.25" x14ac:dyDescent="0.2">
      <c r="A68" s="155"/>
      <c r="B68" s="155"/>
      <c r="C68" s="155"/>
      <c r="D68" s="136"/>
      <c r="E68" s="136"/>
      <c r="F68" s="155"/>
      <c r="G68" s="155"/>
      <c r="H68" s="155"/>
      <c r="I68" s="155"/>
      <c r="J68" s="155"/>
      <c r="K68" s="155"/>
      <c r="L68" s="155"/>
      <c r="M68" s="155"/>
      <c r="N68" s="155"/>
      <c r="O68" s="155"/>
    </row>
    <row r="69" spans="1:15" s="15" customFormat="1" ht="14.25" x14ac:dyDescent="0.2">
      <c r="A69" s="155"/>
      <c r="B69" s="155"/>
      <c r="C69" s="155"/>
      <c r="D69" s="136"/>
      <c r="E69" s="136"/>
      <c r="F69" s="155"/>
      <c r="G69" s="155"/>
      <c r="H69" s="155"/>
      <c r="I69" s="155"/>
      <c r="J69" s="155"/>
      <c r="K69" s="155"/>
      <c r="L69" s="155"/>
      <c r="M69" s="155"/>
      <c r="N69" s="155"/>
      <c r="O69" s="155"/>
    </row>
  </sheetData>
  <sheetProtection algorithmName="SHA-512" hashValue="GHu0yvecZjglklL/Qkdek9ImPh36bjaM6J5ri/7bVUvbqt5u4gr3rYFN3x4tzHQKI7TFv5isIrXG6DNyIyosrw==" saltValue="zuJsMNiCcHHUgVdOBaNqtg==" spinCount="100000" sheet="1" objects="1" scenarios="1"/>
  <conditionalFormatting sqref="M11:N50">
    <cfRule type="expression" dxfId="16" priority="5">
      <formula>#REF!=""</formula>
    </cfRule>
  </conditionalFormatting>
  <conditionalFormatting sqref="C2">
    <cfRule type="expression" dxfId="15" priority="1">
      <formula>Goal_seek_output&lt;&gt;0</formula>
    </cfRule>
    <cfRule type="expression" dxfId="14" priority="2">
      <formula>Goal_seek_output=0</formula>
    </cfRule>
  </conditionalFormatting>
  <printOptions horizontalCentered="1"/>
  <pageMargins left="0.23622047244094491" right="0.23622047244094491" top="0.74803149606299213" bottom="0.74803149606299213" header="0.31496062992125984" footer="0.31496062992125984"/>
  <pageSetup paperSize="9" scale="68" fitToHeight="0" orientation="landscape" r:id="rId1"/>
  <headerFooter>
    <oddFooter>&amp;L&amp;F&amp;C&amp;A&amp;R&amp;P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18</vt:i4>
      </vt:variant>
    </vt:vector>
  </HeadingPairs>
  <TitlesOfParts>
    <vt:vector size="30" baseType="lpstr">
      <vt:lpstr>Overview</vt:lpstr>
      <vt:lpstr>Change log</vt:lpstr>
      <vt:lpstr>Inputs &gt;</vt:lpstr>
      <vt:lpstr>General</vt:lpstr>
      <vt:lpstr>Calculations &gt;</vt:lpstr>
      <vt:lpstr>RABx</vt:lpstr>
      <vt:lpstr>TAXx</vt:lpstr>
      <vt:lpstr>DTAXx</vt:lpstr>
      <vt:lpstr>BBARx</vt:lpstr>
      <vt:lpstr>MARx</vt:lpstr>
      <vt:lpstr>Outputs &gt;</vt:lpstr>
      <vt:lpstr>General </vt:lpstr>
      <vt:lpstr>Goal_seek_input</vt:lpstr>
      <vt:lpstr>Goal_seek_output</vt:lpstr>
      <vt:lpstr>BBARx!Print_Area</vt:lpstr>
      <vt:lpstr>DTAXx!Print_Area</vt:lpstr>
      <vt:lpstr>General!Print_Area</vt:lpstr>
      <vt:lpstr>'General '!Print_Area</vt:lpstr>
      <vt:lpstr>MARx!Print_Area</vt:lpstr>
      <vt:lpstr>'Outputs &gt;'!Print_Area</vt:lpstr>
      <vt:lpstr>RABx!Print_Area</vt:lpstr>
      <vt:lpstr>TAXx!Print_Area</vt:lpstr>
      <vt:lpstr>BBARx!Print_Titles</vt:lpstr>
      <vt:lpstr>DTAXx!Print_Titles</vt:lpstr>
      <vt:lpstr>General!Print_Titles</vt:lpstr>
      <vt:lpstr>'General '!Print_Titles</vt:lpstr>
      <vt:lpstr>MARx!Print_Titles</vt:lpstr>
      <vt:lpstr>RABx!Print_Titles</vt:lpstr>
      <vt:lpstr>TAXx!Print_Titles</vt:lpstr>
      <vt:lpstr>X_factor_copy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2021-03-29T21:14:33Z</dcterms:created>
  <dcterms:modified xsi:type="dcterms:W3CDTF">2021-03-29T21:52:58Z</dcterms:modified>
</cp:coreProperties>
</file>