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85" yWindow="165" windowWidth="6315" windowHeight="9345" tabRatio="883"/>
  </bookViews>
  <sheets>
    <sheet name="Cover sheet" sheetId="10" r:id="rId1"/>
    <sheet name="WACCs" sheetId="5" r:id="rId2"/>
    <sheet name="January 2016" sheetId="6" r:id="rId3"/>
  </sheets>
  <calcPr calcId="145621"/>
</workbook>
</file>

<file path=xl/calcChain.xml><?xml version="1.0" encoding="utf-8"?>
<calcChain xmlns="http://schemas.openxmlformats.org/spreadsheetml/2006/main">
  <c r="BK102" i="6" l="1"/>
  <c r="BK99" i="6" l="1"/>
  <c r="BK100" i="6"/>
  <c r="I37" i="6" l="1"/>
  <c r="M37" i="6"/>
  <c r="S37" i="6"/>
  <c r="X38" i="6"/>
  <c r="AB38" i="6"/>
  <c r="AF38" i="6"/>
  <c r="AJ38" i="6"/>
  <c r="AN38" i="6"/>
  <c r="AR38" i="6"/>
  <c r="AV38" i="6"/>
  <c r="AZ38" i="6"/>
  <c r="BD38" i="6"/>
  <c r="BH38" i="6"/>
  <c r="BL38" i="6"/>
  <c r="BP38" i="6"/>
  <c r="BT38" i="6"/>
  <c r="BX38" i="6"/>
  <c r="I39" i="6"/>
  <c r="M39" i="6"/>
  <c r="M48" i="6" s="1"/>
  <c r="S39" i="6"/>
  <c r="S40" i="6"/>
  <c r="W40" i="6"/>
  <c r="AA40" i="6"/>
  <c r="AE40" i="6"/>
  <c r="AI40" i="6"/>
  <c r="AM40" i="6"/>
  <c r="AQ40" i="6"/>
  <c r="AU40" i="6"/>
  <c r="AY40" i="6"/>
  <c r="BC40" i="6"/>
  <c r="BG40" i="6"/>
  <c r="BK40" i="6"/>
  <c r="BO40" i="6"/>
  <c r="BS40" i="6"/>
  <c r="BW40" i="6"/>
  <c r="I44" i="6"/>
  <c r="M44" i="6"/>
  <c r="I46" i="6"/>
  <c r="M46" i="6"/>
  <c r="S46" i="6"/>
  <c r="I48" i="6"/>
  <c r="I50" i="6"/>
  <c r="M50" i="6"/>
  <c r="I52" i="6"/>
  <c r="M52" i="6"/>
  <c r="S52" i="6"/>
  <c r="I54" i="6"/>
  <c r="M54" i="6"/>
  <c r="S54" i="6"/>
  <c r="I56" i="6"/>
  <c r="M56" i="6"/>
  <c r="M58" i="6"/>
  <c r="I60" i="6"/>
  <c r="M61" i="6"/>
  <c r="I62" i="6"/>
  <c r="M62" i="6"/>
  <c r="I63" i="6"/>
  <c r="M63" i="6"/>
  <c r="A37" i="6"/>
  <c r="G37" i="6"/>
  <c r="H37" i="6"/>
  <c r="J37" i="6"/>
  <c r="K37" i="6"/>
  <c r="L37" i="6"/>
  <c r="P37" i="6"/>
  <c r="Q37" i="6"/>
  <c r="R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AX37" i="6"/>
  <c r="AY37" i="6"/>
  <c r="AZ37" i="6"/>
  <c r="BA37" i="6"/>
  <c r="BB37" i="6"/>
  <c r="BC37" i="6"/>
  <c r="BD37" i="6"/>
  <c r="BE37" i="6"/>
  <c r="BF37" i="6"/>
  <c r="BG37" i="6"/>
  <c r="BH37" i="6"/>
  <c r="BI37" i="6"/>
  <c r="BJ37" i="6"/>
  <c r="BK37" i="6"/>
  <c r="BL37" i="6"/>
  <c r="BM37" i="6"/>
  <c r="BN37" i="6"/>
  <c r="BO37" i="6"/>
  <c r="BP37" i="6"/>
  <c r="BQ37" i="6"/>
  <c r="BR37" i="6"/>
  <c r="BS37" i="6"/>
  <c r="BT37" i="6"/>
  <c r="BU37" i="6"/>
  <c r="BV37" i="6"/>
  <c r="BW37" i="6"/>
  <c r="BX37" i="6"/>
  <c r="BY37" i="6"/>
  <c r="A38" i="6"/>
  <c r="G38" i="6"/>
  <c r="H38" i="6"/>
  <c r="I38" i="6"/>
  <c r="J38" i="6"/>
  <c r="K38" i="6"/>
  <c r="L38" i="6"/>
  <c r="M38" i="6"/>
  <c r="P38" i="6"/>
  <c r="Q38" i="6"/>
  <c r="R38" i="6"/>
  <c r="S38" i="6"/>
  <c r="T38" i="6"/>
  <c r="U38" i="6"/>
  <c r="V38" i="6"/>
  <c r="W38" i="6"/>
  <c r="Y38" i="6"/>
  <c r="Z38" i="6"/>
  <c r="AA38" i="6"/>
  <c r="AC38" i="6"/>
  <c r="AD38" i="6"/>
  <c r="AE38" i="6"/>
  <c r="AG38" i="6"/>
  <c r="AH38" i="6"/>
  <c r="AI38" i="6"/>
  <c r="AK38" i="6"/>
  <c r="AL38" i="6"/>
  <c r="AM38" i="6"/>
  <c r="AO38" i="6"/>
  <c r="AP38" i="6"/>
  <c r="AQ38" i="6"/>
  <c r="AS38" i="6"/>
  <c r="AT38" i="6"/>
  <c r="AU38" i="6"/>
  <c r="AW38" i="6"/>
  <c r="AX38" i="6"/>
  <c r="AY38" i="6"/>
  <c r="BA38" i="6"/>
  <c r="BB38" i="6"/>
  <c r="BC38" i="6"/>
  <c r="BE38" i="6"/>
  <c r="BF38" i="6"/>
  <c r="BG38" i="6"/>
  <c r="BI38" i="6"/>
  <c r="BJ38" i="6"/>
  <c r="BK38" i="6"/>
  <c r="BM38" i="6"/>
  <c r="BN38" i="6"/>
  <c r="BO38" i="6"/>
  <c r="BQ38" i="6"/>
  <c r="BR38" i="6"/>
  <c r="BS38" i="6"/>
  <c r="BU38" i="6"/>
  <c r="BV38" i="6"/>
  <c r="BW38" i="6"/>
  <c r="BY38" i="6"/>
  <c r="A39" i="6"/>
  <c r="E41" i="6"/>
  <c r="G39" i="6"/>
  <c r="G42" i="6" s="1"/>
  <c r="H39" i="6"/>
  <c r="J39" i="6"/>
  <c r="K39" i="6"/>
  <c r="K42" i="6" s="1"/>
  <c r="L39" i="6"/>
  <c r="L62" i="6" s="1"/>
  <c r="P39" i="6"/>
  <c r="Q39" i="6"/>
  <c r="Q47" i="6" s="1"/>
  <c r="Q84" i="6" s="1"/>
  <c r="R39" i="6"/>
  <c r="T39" i="6"/>
  <c r="T51" i="6" s="1"/>
  <c r="U39" i="6"/>
  <c r="U45" i="6" s="1"/>
  <c r="V39" i="6"/>
  <c r="V44" i="6" s="1"/>
  <c r="W39" i="6"/>
  <c r="W42" i="6" s="1"/>
  <c r="X39" i="6"/>
  <c r="X50" i="6" s="1"/>
  <c r="Y39" i="6"/>
  <c r="Y51" i="6" s="1"/>
  <c r="Z39" i="6"/>
  <c r="AA39" i="6"/>
  <c r="AB39" i="6"/>
  <c r="AB51" i="6" s="1"/>
  <c r="AC39" i="6"/>
  <c r="AC59" i="6" s="1"/>
  <c r="AD39" i="6"/>
  <c r="AE39" i="6"/>
  <c r="AE56" i="6" s="1"/>
  <c r="AF39" i="6"/>
  <c r="AF50" i="6" s="1"/>
  <c r="AG39" i="6"/>
  <c r="AG41" i="6" s="1"/>
  <c r="AH39" i="6"/>
  <c r="AI39" i="6"/>
  <c r="AI54" i="6" s="1"/>
  <c r="AI91" i="6" s="1"/>
  <c r="AJ39" i="6"/>
  <c r="AJ51" i="6" s="1"/>
  <c r="AK39" i="6"/>
  <c r="AK47" i="6" s="1"/>
  <c r="AL39" i="6"/>
  <c r="AL59" i="6" s="1"/>
  <c r="AL96" i="6" s="1"/>
  <c r="AM39" i="6"/>
  <c r="AM50" i="6" s="1"/>
  <c r="AN39" i="6"/>
  <c r="AN50" i="6" s="1"/>
  <c r="AO39" i="6"/>
  <c r="AO43" i="6" s="1"/>
  <c r="AP39" i="6"/>
  <c r="AQ39" i="6"/>
  <c r="AR39" i="6"/>
  <c r="AR51" i="6" s="1"/>
  <c r="AS39" i="6"/>
  <c r="AS41" i="6" s="1"/>
  <c r="AS78" i="6" s="1"/>
  <c r="AT39" i="6"/>
  <c r="AU39" i="6"/>
  <c r="AU48" i="6" s="1"/>
  <c r="AV39" i="6"/>
  <c r="AV50" i="6" s="1"/>
  <c r="AW39" i="6"/>
  <c r="AW61" i="6" s="1"/>
  <c r="AX39" i="6"/>
  <c r="AY39" i="6"/>
  <c r="AY46" i="6" s="1"/>
  <c r="AZ39" i="6"/>
  <c r="AZ51" i="6" s="1"/>
  <c r="BA39" i="6"/>
  <c r="BA45" i="6" s="1"/>
  <c r="BB39" i="6"/>
  <c r="BB63" i="6" s="1"/>
  <c r="BB100" i="6" s="1"/>
  <c r="BC39" i="6"/>
  <c r="BC42" i="6" s="1"/>
  <c r="BD39" i="6"/>
  <c r="BD42" i="6" s="1"/>
  <c r="BE39" i="6"/>
  <c r="BE51" i="6" s="1"/>
  <c r="BF39" i="6"/>
  <c r="BG39" i="6"/>
  <c r="BG58" i="6" s="1"/>
  <c r="BG95" i="6" s="1"/>
  <c r="BH39" i="6"/>
  <c r="BH51" i="6" s="1"/>
  <c r="BI39" i="6"/>
  <c r="BI62" i="6" s="1"/>
  <c r="BI99" i="6" s="1"/>
  <c r="BJ39" i="6"/>
  <c r="BJ63" i="6" s="1"/>
  <c r="BJ100" i="6" s="1"/>
  <c r="BK39" i="6"/>
  <c r="BK56" i="6" s="1"/>
  <c r="BK93" i="6" s="1"/>
  <c r="BL39" i="6"/>
  <c r="BL50" i="6" s="1"/>
  <c r="BM39" i="6"/>
  <c r="BM41" i="6" s="1"/>
  <c r="BN39" i="6"/>
  <c r="BN57" i="6" s="1"/>
  <c r="BN94" i="6" s="1"/>
  <c r="BO39" i="6"/>
  <c r="BO54" i="6" s="1"/>
  <c r="BO91" i="6" s="1"/>
  <c r="BP39" i="6"/>
  <c r="BP51" i="6" s="1"/>
  <c r="BQ39" i="6"/>
  <c r="BQ47" i="6" s="1"/>
  <c r="BR39" i="6"/>
  <c r="BS39" i="6"/>
  <c r="BS50" i="6" s="1"/>
  <c r="BT39" i="6"/>
  <c r="BT50" i="6" s="1"/>
  <c r="BU39" i="6"/>
  <c r="BU43" i="6" s="1"/>
  <c r="BV39" i="6"/>
  <c r="BW39" i="6"/>
  <c r="BW63" i="6" s="1"/>
  <c r="BW100" i="6" s="1"/>
  <c r="BX39" i="6"/>
  <c r="BX51" i="6" s="1"/>
  <c r="BY39" i="6"/>
  <c r="BY41" i="6" s="1"/>
  <c r="A40" i="6"/>
  <c r="G40" i="6"/>
  <c r="H40" i="6"/>
  <c r="I40" i="6"/>
  <c r="J40" i="6"/>
  <c r="K40" i="6"/>
  <c r="L40" i="6"/>
  <c r="P40" i="6"/>
  <c r="Q40" i="6"/>
  <c r="R40" i="6"/>
  <c r="T40" i="6"/>
  <c r="U40" i="6"/>
  <c r="V40" i="6"/>
  <c r="X40" i="6"/>
  <c r="Y40" i="6"/>
  <c r="Z40" i="6"/>
  <c r="AB40" i="6"/>
  <c r="AC40" i="6"/>
  <c r="AD40" i="6"/>
  <c r="AF40" i="6"/>
  <c r="AG40" i="6"/>
  <c r="AH40" i="6"/>
  <c r="AJ40" i="6"/>
  <c r="AK40" i="6"/>
  <c r="AL40" i="6"/>
  <c r="AN40" i="6"/>
  <c r="AO40" i="6"/>
  <c r="AP40" i="6"/>
  <c r="AR40" i="6"/>
  <c r="AS40" i="6"/>
  <c r="AT40" i="6"/>
  <c r="AV40" i="6"/>
  <c r="AW40" i="6"/>
  <c r="AX40" i="6"/>
  <c r="AZ40" i="6"/>
  <c r="BA40" i="6"/>
  <c r="BB40" i="6"/>
  <c r="BD40" i="6"/>
  <c r="BE40" i="6"/>
  <c r="BF40" i="6"/>
  <c r="BH40" i="6"/>
  <c r="BI40" i="6"/>
  <c r="BJ40" i="6"/>
  <c r="BL40" i="6"/>
  <c r="BM40" i="6"/>
  <c r="BN40" i="6"/>
  <c r="BP40" i="6"/>
  <c r="BQ40" i="6"/>
  <c r="BR40" i="6"/>
  <c r="BT40" i="6"/>
  <c r="BU40" i="6"/>
  <c r="BV40" i="6"/>
  <c r="BX40" i="6"/>
  <c r="BY40" i="6"/>
  <c r="A41" i="6"/>
  <c r="C41" i="6"/>
  <c r="H41" i="6"/>
  <c r="P41" i="6"/>
  <c r="R41" i="6"/>
  <c r="W41" i="6"/>
  <c r="AA41" i="6"/>
  <c r="AE41" i="6"/>
  <c r="AI41" i="6"/>
  <c r="AM41" i="6"/>
  <c r="AQ41" i="6"/>
  <c r="AU41" i="6"/>
  <c r="AY41" i="6"/>
  <c r="BC41" i="6"/>
  <c r="BG41" i="6"/>
  <c r="BK41" i="6"/>
  <c r="BK78" i="6" s="1"/>
  <c r="BS41" i="6"/>
  <c r="A42" i="6"/>
  <c r="C42" i="6"/>
  <c r="H42" i="6"/>
  <c r="P42" i="6"/>
  <c r="R42" i="6"/>
  <c r="AN42" i="6"/>
  <c r="BT42" i="6"/>
  <c r="A43" i="6"/>
  <c r="C43" i="6"/>
  <c r="H43" i="6"/>
  <c r="P43" i="6"/>
  <c r="R43" i="6"/>
  <c r="W43" i="6"/>
  <c r="AA43" i="6"/>
  <c r="AE43" i="6"/>
  <c r="AI43" i="6"/>
  <c r="AM43" i="6"/>
  <c r="AQ43" i="6"/>
  <c r="AU43" i="6"/>
  <c r="AY43" i="6"/>
  <c r="BC43" i="6"/>
  <c r="BG43" i="6"/>
  <c r="BK43" i="6"/>
  <c r="BK80" i="6" s="1"/>
  <c r="BS43" i="6"/>
  <c r="A44" i="6"/>
  <c r="C44" i="6"/>
  <c r="D44" i="6"/>
  <c r="H44" i="6"/>
  <c r="P44" i="6"/>
  <c r="R44" i="6"/>
  <c r="AA44" i="6"/>
  <c r="AF44" i="6"/>
  <c r="AQ44" i="6"/>
  <c r="BG44" i="6"/>
  <c r="BL44" i="6"/>
  <c r="A45" i="6"/>
  <c r="B45" i="6"/>
  <c r="C45" i="6"/>
  <c r="H45" i="6"/>
  <c r="P45" i="6"/>
  <c r="Q45" i="6"/>
  <c r="R45" i="6"/>
  <c r="W45" i="6"/>
  <c r="AA45" i="6"/>
  <c r="AE45" i="6"/>
  <c r="AI45" i="6"/>
  <c r="AM45" i="6"/>
  <c r="AQ45" i="6"/>
  <c r="AU45" i="6"/>
  <c r="AY45" i="6"/>
  <c r="BC45" i="6"/>
  <c r="BG45" i="6"/>
  <c r="BK45" i="6"/>
  <c r="BK82" i="6" s="1"/>
  <c r="BO45" i="6"/>
  <c r="BW45" i="6"/>
  <c r="A46" i="6"/>
  <c r="C46" i="6"/>
  <c r="D46" i="6"/>
  <c r="G46" i="6"/>
  <c r="H46" i="6"/>
  <c r="K46" i="6"/>
  <c r="P46" i="6"/>
  <c r="Q46" i="6"/>
  <c r="R46" i="6"/>
  <c r="U46" i="6"/>
  <c r="Y46" i="6"/>
  <c r="AC46" i="6"/>
  <c r="AG46" i="6"/>
  <c r="AK46" i="6"/>
  <c r="AO46" i="6"/>
  <c r="AS46" i="6"/>
  <c r="BA46" i="6"/>
  <c r="BI46" i="6"/>
  <c r="BQ46" i="6"/>
  <c r="BY46" i="6"/>
  <c r="A47" i="6"/>
  <c r="B47" i="6"/>
  <c r="C47" i="6"/>
  <c r="H47" i="6"/>
  <c r="K47" i="6"/>
  <c r="P47" i="6"/>
  <c r="R47" i="6"/>
  <c r="W47" i="6"/>
  <c r="AA47" i="6"/>
  <c r="AE47" i="6"/>
  <c r="AI47" i="6"/>
  <c r="AM47" i="6"/>
  <c r="AQ47" i="6"/>
  <c r="AU47" i="6"/>
  <c r="AY47" i="6"/>
  <c r="BC47" i="6"/>
  <c r="BG47" i="6"/>
  <c r="BK47" i="6"/>
  <c r="BK84" i="6" s="1"/>
  <c r="BO47" i="6"/>
  <c r="BS47" i="6"/>
  <c r="A48" i="6"/>
  <c r="C48" i="6"/>
  <c r="D48" i="6"/>
  <c r="E48" i="6"/>
  <c r="G48" i="6"/>
  <c r="H48" i="6"/>
  <c r="K48" i="6"/>
  <c r="P48" i="6"/>
  <c r="Q48" i="6"/>
  <c r="R48" i="6"/>
  <c r="U48" i="6"/>
  <c r="Y48" i="6"/>
  <c r="AC48" i="6"/>
  <c r="AG48" i="6"/>
  <c r="AK48" i="6"/>
  <c r="AO48" i="6"/>
  <c r="AS48" i="6"/>
  <c r="AW48" i="6"/>
  <c r="BA48" i="6"/>
  <c r="BE48" i="6"/>
  <c r="BI48" i="6"/>
  <c r="BM48" i="6"/>
  <c r="BQ48" i="6"/>
  <c r="BY48" i="6"/>
  <c r="A49" i="6"/>
  <c r="B49" i="6"/>
  <c r="C49" i="6"/>
  <c r="D49" i="6"/>
  <c r="H49" i="6"/>
  <c r="I49" i="6"/>
  <c r="L49" i="6"/>
  <c r="M49" i="6"/>
  <c r="P49" i="6"/>
  <c r="R49" i="6"/>
  <c r="S49" i="6"/>
  <c r="W49" i="6"/>
  <c r="AA49" i="6"/>
  <c r="AE49" i="6"/>
  <c r="AI49" i="6"/>
  <c r="AM49" i="6"/>
  <c r="AQ49" i="6"/>
  <c r="AU49" i="6"/>
  <c r="AY49" i="6"/>
  <c r="BC49" i="6"/>
  <c r="BG49" i="6"/>
  <c r="BK49" i="6"/>
  <c r="BK86" i="6" s="1"/>
  <c r="BO49" i="6"/>
  <c r="BS49" i="6"/>
  <c r="BW49" i="6"/>
  <c r="A50" i="6"/>
  <c r="B50" i="6"/>
  <c r="C50" i="6"/>
  <c r="D50" i="6"/>
  <c r="E50" i="6"/>
  <c r="G50" i="6"/>
  <c r="H50" i="6"/>
  <c r="K50" i="6"/>
  <c r="P50" i="6"/>
  <c r="Q50" i="6"/>
  <c r="R50" i="6"/>
  <c r="U50" i="6"/>
  <c r="Y50" i="6"/>
  <c r="AC50" i="6"/>
  <c r="AG50" i="6"/>
  <c r="AK50" i="6"/>
  <c r="AO50" i="6"/>
  <c r="AS50" i="6"/>
  <c r="AW50" i="6"/>
  <c r="BA50" i="6"/>
  <c r="BE50" i="6"/>
  <c r="BI50" i="6"/>
  <c r="BM50" i="6"/>
  <c r="BQ50" i="6"/>
  <c r="BU50" i="6"/>
  <c r="BY50" i="6"/>
  <c r="A51" i="6"/>
  <c r="B51" i="6"/>
  <c r="C51" i="6"/>
  <c r="D51" i="6"/>
  <c r="H51" i="6"/>
  <c r="I51" i="6"/>
  <c r="M51" i="6"/>
  <c r="P51" i="6"/>
  <c r="R51" i="6"/>
  <c r="S51" i="6"/>
  <c r="W51" i="6"/>
  <c r="AA51" i="6"/>
  <c r="AE51" i="6"/>
  <c r="AI51" i="6"/>
  <c r="AM51" i="6"/>
  <c r="AQ51" i="6"/>
  <c r="AU51" i="6"/>
  <c r="AY51" i="6"/>
  <c r="BC51" i="6"/>
  <c r="BG51" i="6"/>
  <c r="BK51" i="6"/>
  <c r="BK88" i="6" s="1"/>
  <c r="BO51" i="6"/>
  <c r="BS51" i="6"/>
  <c r="BW51" i="6"/>
  <c r="A52" i="6"/>
  <c r="B52" i="6"/>
  <c r="C52" i="6"/>
  <c r="D52" i="6"/>
  <c r="G52" i="6"/>
  <c r="H52" i="6"/>
  <c r="K52" i="6"/>
  <c r="P52" i="6"/>
  <c r="Q52" i="6"/>
  <c r="R52" i="6"/>
  <c r="U52" i="6"/>
  <c r="Y52" i="6"/>
  <c r="AC52" i="6"/>
  <c r="AG52" i="6"/>
  <c r="AK52" i="6"/>
  <c r="AO52" i="6"/>
  <c r="AS52" i="6"/>
  <c r="AW52" i="6"/>
  <c r="BA52" i="6"/>
  <c r="BE52" i="6"/>
  <c r="BI52" i="6"/>
  <c r="BM52" i="6"/>
  <c r="BQ52" i="6"/>
  <c r="BU52" i="6"/>
  <c r="BY52" i="6"/>
  <c r="A53" i="6"/>
  <c r="B53" i="6"/>
  <c r="C53" i="6"/>
  <c r="D53" i="6"/>
  <c r="H53" i="6"/>
  <c r="I53" i="6"/>
  <c r="L53" i="6"/>
  <c r="M53" i="6"/>
  <c r="P53" i="6"/>
  <c r="R53" i="6"/>
  <c r="S53" i="6"/>
  <c r="W53" i="6"/>
  <c r="AA53" i="6"/>
  <c r="AE53" i="6"/>
  <c r="AI53" i="6"/>
  <c r="AM53" i="6"/>
  <c r="AQ53" i="6"/>
  <c r="AU53" i="6"/>
  <c r="AY53" i="6"/>
  <c r="BC53" i="6"/>
  <c r="BG53" i="6"/>
  <c r="BK53" i="6"/>
  <c r="BK90" i="6" s="1"/>
  <c r="BO53" i="6"/>
  <c r="BS53" i="6"/>
  <c r="BW53" i="6"/>
  <c r="A54" i="6"/>
  <c r="B54" i="6"/>
  <c r="C54" i="6"/>
  <c r="D54" i="6"/>
  <c r="G54" i="6"/>
  <c r="H54" i="6"/>
  <c r="K54" i="6"/>
  <c r="P54" i="6"/>
  <c r="Q54" i="6"/>
  <c r="R54" i="6"/>
  <c r="U54" i="6"/>
  <c r="Y54" i="6"/>
  <c r="AC54" i="6"/>
  <c r="AG54" i="6"/>
  <c r="AK54" i="6"/>
  <c r="AO54" i="6"/>
  <c r="AS54" i="6"/>
  <c r="AW54" i="6"/>
  <c r="BA54" i="6"/>
  <c r="BE54" i="6"/>
  <c r="BI54" i="6"/>
  <c r="BM54" i="6"/>
  <c r="BQ54" i="6"/>
  <c r="BU54" i="6"/>
  <c r="BY54" i="6"/>
  <c r="A55" i="6"/>
  <c r="B55" i="6"/>
  <c r="C55" i="6"/>
  <c r="D55" i="6"/>
  <c r="E55" i="6"/>
  <c r="H55" i="6"/>
  <c r="I55" i="6"/>
  <c r="M55" i="6"/>
  <c r="P55" i="6"/>
  <c r="R55" i="6"/>
  <c r="S55" i="6"/>
  <c r="W55" i="6"/>
  <c r="AA55" i="6"/>
  <c r="AE55" i="6"/>
  <c r="AI55" i="6"/>
  <c r="AM55" i="6"/>
  <c r="AQ55" i="6"/>
  <c r="AU55" i="6"/>
  <c r="AY55" i="6"/>
  <c r="BC55" i="6"/>
  <c r="BG55" i="6"/>
  <c r="BK55" i="6"/>
  <c r="BK92" i="6" s="1"/>
  <c r="BO55" i="6"/>
  <c r="BS55" i="6"/>
  <c r="BW55" i="6"/>
  <c r="A56" i="6"/>
  <c r="B56" i="6"/>
  <c r="C56" i="6"/>
  <c r="D56" i="6"/>
  <c r="E56" i="6"/>
  <c r="G56" i="6"/>
  <c r="H56" i="6"/>
  <c r="K56" i="6"/>
  <c r="P56" i="6"/>
  <c r="Q56" i="6"/>
  <c r="R56" i="6"/>
  <c r="U56" i="6"/>
  <c r="Y56" i="6"/>
  <c r="AC56" i="6"/>
  <c r="AG56" i="6"/>
  <c r="AK56" i="6"/>
  <c r="AO56" i="6"/>
  <c r="AS56" i="6"/>
  <c r="AW56" i="6"/>
  <c r="BA56" i="6"/>
  <c r="BE56" i="6"/>
  <c r="BI56" i="6"/>
  <c r="BM56" i="6"/>
  <c r="BQ56" i="6"/>
  <c r="BU56" i="6"/>
  <c r="BU93" i="6" s="1"/>
  <c r="BY56" i="6"/>
  <c r="A57" i="6"/>
  <c r="B57" i="6"/>
  <c r="C57" i="6"/>
  <c r="D57" i="6"/>
  <c r="E57" i="6"/>
  <c r="G57" i="6"/>
  <c r="H57" i="6"/>
  <c r="I57" i="6"/>
  <c r="M57" i="6"/>
  <c r="P57" i="6"/>
  <c r="Q57" i="6"/>
  <c r="R57" i="6"/>
  <c r="S57" i="6"/>
  <c r="W57" i="6"/>
  <c r="AA57" i="6"/>
  <c r="AE57" i="6"/>
  <c r="AI57" i="6"/>
  <c r="AM57" i="6"/>
  <c r="AQ57" i="6"/>
  <c r="AU57" i="6"/>
  <c r="AY57" i="6"/>
  <c r="BC57" i="6"/>
  <c r="BG57" i="6"/>
  <c r="BG94" i="6" s="1"/>
  <c r="BK57" i="6"/>
  <c r="BK94" i="6" s="1"/>
  <c r="BO57" i="6"/>
  <c r="BQ57" i="6"/>
  <c r="BS57" i="6"/>
  <c r="BW57" i="6"/>
  <c r="BY57" i="6"/>
  <c r="A58" i="6"/>
  <c r="B58" i="6"/>
  <c r="C58" i="6"/>
  <c r="D58" i="6"/>
  <c r="E58" i="6"/>
  <c r="G58" i="6"/>
  <c r="H58" i="6"/>
  <c r="I58" i="6"/>
  <c r="K58" i="6"/>
  <c r="P58" i="6"/>
  <c r="Q58" i="6"/>
  <c r="R58" i="6"/>
  <c r="T58" i="6"/>
  <c r="U58" i="6"/>
  <c r="W58" i="6"/>
  <c r="Y58" i="6"/>
  <c r="AB58" i="6"/>
  <c r="AC58" i="6"/>
  <c r="AE58" i="6"/>
  <c r="AG58" i="6"/>
  <c r="AJ58" i="6"/>
  <c r="AK58" i="6"/>
  <c r="AM58" i="6"/>
  <c r="AO58" i="6"/>
  <c r="AR58" i="6"/>
  <c r="AS58" i="6"/>
  <c r="AU58" i="6"/>
  <c r="AW58" i="6"/>
  <c r="AZ58" i="6"/>
  <c r="BA58" i="6"/>
  <c r="BC58" i="6"/>
  <c r="BE58" i="6"/>
  <c r="BH58" i="6"/>
  <c r="BI58" i="6"/>
  <c r="BK58" i="6"/>
  <c r="BK95" i="6" s="1"/>
  <c r="BM58" i="6"/>
  <c r="BP58" i="6"/>
  <c r="BQ58" i="6"/>
  <c r="BS58" i="6"/>
  <c r="BU58" i="6"/>
  <c r="BX58" i="6"/>
  <c r="BY58" i="6"/>
  <c r="A59" i="6"/>
  <c r="B59" i="6"/>
  <c r="C59" i="6"/>
  <c r="D59" i="6"/>
  <c r="E59" i="6"/>
  <c r="H59" i="6"/>
  <c r="I59" i="6"/>
  <c r="K59" i="6"/>
  <c r="M59" i="6"/>
  <c r="P59" i="6"/>
  <c r="Q59" i="6"/>
  <c r="Q96" i="6" s="1"/>
  <c r="R59" i="6"/>
  <c r="S59" i="6"/>
  <c r="W59" i="6"/>
  <c r="Y59" i="6"/>
  <c r="AA59" i="6"/>
  <c r="AE59" i="6"/>
  <c r="AG59" i="6"/>
  <c r="AI59" i="6"/>
  <c r="AM59" i="6"/>
  <c r="AO59" i="6"/>
  <c r="AQ59" i="6"/>
  <c r="AU59" i="6"/>
  <c r="AW59" i="6"/>
  <c r="AY59" i="6"/>
  <c r="BC59" i="6"/>
  <c r="BE59" i="6"/>
  <c r="BG59" i="6"/>
  <c r="BK59" i="6"/>
  <c r="BK96" i="6" s="1"/>
  <c r="BM59" i="6"/>
  <c r="BO59" i="6"/>
  <c r="BR59" i="6"/>
  <c r="BS59" i="6"/>
  <c r="BU59" i="6"/>
  <c r="BW59" i="6"/>
  <c r="A60" i="6"/>
  <c r="B60" i="6"/>
  <c r="C60" i="6"/>
  <c r="D60" i="6"/>
  <c r="E60" i="6"/>
  <c r="G60" i="6"/>
  <c r="H60" i="6"/>
  <c r="K60" i="6"/>
  <c r="M60" i="6"/>
  <c r="P60" i="6"/>
  <c r="Q60" i="6"/>
  <c r="R60" i="6"/>
  <c r="S60" i="6"/>
  <c r="S97" i="6" s="1"/>
  <c r="U60" i="6"/>
  <c r="X60" i="6"/>
  <c r="Y60" i="6"/>
  <c r="AA60" i="6"/>
  <c r="AC60" i="6"/>
  <c r="AF60" i="6"/>
  <c r="AG60" i="6"/>
  <c r="AI60" i="6"/>
  <c r="AI97" i="6" s="1"/>
  <c r="AK60" i="6"/>
  <c r="AN60" i="6"/>
  <c r="AO60" i="6"/>
  <c r="AQ60" i="6"/>
  <c r="AS60" i="6"/>
  <c r="AV60" i="6"/>
  <c r="AW60" i="6"/>
  <c r="AY60" i="6"/>
  <c r="AY97" i="6" s="1"/>
  <c r="BA60" i="6"/>
  <c r="BD60" i="6"/>
  <c r="BE60" i="6"/>
  <c r="BG60" i="6"/>
  <c r="BI60" i="6"/>
  <c r="BL60" i="6"/>
  <c r="BM60" i="6"/>
  <c r="BO60" i="6"/>
  <c r="BO97" i="6" s="1"/>
  <c r="BQ60" i="6"/>
  <c r="BT60" i="6"/>
  <c r="BW60" i="6"/>
  <c r="BY60" i="6"/>
  <c r="A61" i="6"/>
  <c r="B61" i="6"/>
  <c r="C61" i="6"/>
  <c r="D61" i="6"/>
  <c r="E61" i="6"/>
  <c r="G61" i="6"/>
  <c r="H61" i="6"/>
  <c r="I61" i="6"/>
  <c r="L61" i="6"/>
  <c r="P61" i="6"/>
  <c r="R61" i="6"/>
  <c r="U61" i="6"/>
  <c r="AC61" i="6"/>
  <c r="AK61" i="6"/>
  <c r="AS61" i="6"/>
  <c r="BA61" i="6"/>
  <c r="BI61" i="6"/>
  <c r="BQ61" i="6"/>
  <c r="BQ98" i="6" s="1"/>
  <c r="BY61" i="6"/>
  <c r="A62" i="6"/>
  <c r="B62" i="6"/>
  <c r="C62" i="6"/>
  <c r="D62" i="6"/>
  <c r="H62" i="6"/>
  <c r="P62" i="6"/>
  <c r="R62" i="6"/>
  <c r="AA62" i="6"/>
  <c r="AG62" i="6"/>
  <c r="AG99" i="6" s="1"/>
  <c r="AI62" i="6"/>
  <c r="AQ62" i="6"/>
  <c r="AU62" i="6"/>
  <c r="AU99" i="6" s="1"/>
  <c r="AZ62" i="6"/>
  <c r="BD62" i="6"/>
  <c r="BH62" i="6"/>
  <c r="BL62" i="6"/>
  <c r="BL99" i="6" s="1"/>
  <c r="BP62" i="6"/>
  <c r="BW62" i="6"/>
  <c r="BY62" i="6"/>
  <c r="A63" i="6"/>
  <c r="B63" i="6"/>
  <c r="C63" i="6"/>
  <c r="D63" i="6"/>
  <c r="H63" i="6"/>
  <c r="L63" i="6"/>
  <c r="P63" i="6"/>
  <c r="R63" i="6"/>
  <c r="T63" i="6"/>
  <c r="Y63" i="6"/>
  <c r="AC63" i="6"/>
  <c r="AC100" i="6" s="1"/>
  <c r="AG63" i="6"/>
  <c r="AK63" i="6"/>
  <c r="AO63" i="6"/>
  <c r="AS63" i="6"/>
  <c r="AZ63" i="6"/>
  <c r="BD63" i="6"/>
  <c r="BH63" i="6"/>
  <c r="BL63" i="6"/>
  <c r="BP63" i="6"/>
  <c r="BU63" i="6"/>
  <c r="BY63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AR74" i="6"/>
  <c r="AS74" i="6"/>
  <c r="AT74" i="6"/>
  <c r="AU74" i="6"/>
  <c r="AV74" i="6"/>
  <c r="AW74" i="6"/>
  <c r="AX74" i="6"/>
  <c r="AY74" i="6"/>
  <c r="AZ74" i="6"/>
  <c r="BA74" i="6"/>
  <c r="BB74" i="6"/>
  <c r="BC74" i="6"/>
  <c r="BD74" i="6"/>
  <c r="BE74" i="6"/>
  <c r="BF74" i="6"/>
  <c r="BG74" i="6"/>
  <c r="BH74" i="6"/>
  <c r="BI74" i="6"/>
  <c r="BJ74" i="6"/>
  <c r="BK74" i="6"/>
  <c r="BL74" i="6"/>
  <c r="BM74" i="6"/>
  <c r="BN74" i="6"/>
  <c r="BO74" i="6"/>
  <c r="BP74" i="6"/>
  <c r="BQ74" i="6"/>
  <c r="BR74" i="6"/>
  <c r="BS74" i="6"/>
  <c r="BT74" i="6"/>
  <c r="BU74" i="6"/>
  <c r="BV74" i="6"/>
  <c r="BW74" i="6"/>
  <c r="BX74" i="6"/>
  <c r="BY74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AT75" i="6"/>
  <c r="AU75" i="6"/>
  <c r="AV75" i="6"/>
  <c r="AW75" i="6"/>
  <c r="AX75" i="6"/>
  <c r="AY75" i="6"/>
  <c r="AZ75" i="6"/>
  <c r="BA75" i="6"/>
  <c r="BB75" i="6"/>
  <c r="BC75" i="6"/>
  <c r="BD75" i="6"/>
  <c r="BE75" i="6"/>
  <c r="BF75" i="6"/>
  <c r="BG75" i="6"/>
  <c r="BH75" i="6"/>
  <c r="BI75" i="6"/>
  <c r="BJ75" i="6"/>
  <c r="BK75" i="6"/>
  <c r="BL75" i="6"/>
  <c r="BM75" i="6"/>
  <c r="BN75" i="6"/>
  <c r="BO75" i="6"/>
  <c r="BP75" i="6"/>
  <c r="BQ75" i="6"/>
  <c r="BR75" i="6"/>
  <c r="BS75" i="6"/>
  <c r="BT75" i="6"/>
  <c r="BU75" i="6"/>
  <c r="BV75" i="6"/>
  <c r="BW75" i="6"/>
  <c r="BX75" i="6"/>
  <c r="BY75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AR76" i="6"/>
  <c r="AS76" i="6"/>
  <c r="AT76" i="6"/>
  <c r="AU76" i="6"/>
  <c r="AV76" i="6"/>
  <c r="AW76" i="6"/>
  <c r="AX76" i="6"/>
  <c r="AY76" i="6"/>
  <c r="AZ76" i="6"/>
  <c r="BA76" i="6"/>
  <c r="BB76" i="6"/>
  <c r="BC76" i="6"/>
  <c r="BD76" i="6"/>
  <c r="BE76" i="6"/>
  <c r="BF76" i="6"/>
  <c r="BG76" i="6"/>
  <c r="BH76" i="6"/>
  <c r="BI76" i="6"/>
  <c r="BJ76" i="6"/>
  <c r="BK76" i="6"/>
  <c r="BL76" i="6"/>
  <c r="BM76" i="6"/>
  <c r="BN76" i="6"/>
  <c r="BO76" i="6"/>
  <c r="BP76" i="6"/>
  <c r="BQ76" i="6"/>
  <c r="BR76" i="6"/>
  <c r="BS76" i="6"/>
  <c r="BT76" i="6"/>
  <c r="BU76" i="6"/>
  <c r="BV76" i="6"/>
  <c r="BW76" i="6"/>
  <c r="BX76" i="6"/>
  <c r="BY76" i="6"/>
  <c r="P77" i="6"/>
  <c r="Q77" i="6"/>
  <c r="R77" i="6"/>
  <c r="S77" i="6"/>
  <c r="T77" i="6"/>
  <c r="U77" i="6"/>
  <c r="V77" i="6"/>
  <c r="W77" i="6"/>
  <c r="X77" i="6"/>
  <c r="Y77" i="6"/>
  <c r="Z77" i="6"/>
  <c r="AA77" i="6"/>
  <c r="AB77" i="6"/>
  <c r="AC77" i="6"/>
  <c r="AD77" i="6"/>
  <c r="AE77" i="6"/>
  <c r="AF77" i="6"/>
  <c r="AG77" i="6"/>
  <c r="AH77" i="6"/>
  <c r="AI77" i="6"/>
  <c r="AJ77" i="6"/>
  <c r="AK77" i="6"/>
  <c r="AL77" i="6"/>
  <c r="AM77" i="6"/>
  <c r="AN77" i="6"/>
  <c r="AO77" i="6"/>
  <c r="AP77" i="6"/>
  <c r="AQ77" i="6"/>
  <c r="AR77" i="6"/>
  <c r="AS77" i="6"/>
  <c r="AT77" i="6"/>
  <c r="AU77" i="6"/>
  <c r="AV77" i="6"/>
  <c r="AW77" i="6"/>
  <c r="AX77" i="6"/>
  <c r="AY77" i="6"/>
  <c r="AZ77" i="6"/>
  <c r="BA77" i="6"/>
  <c r="BB77" i="6"/>
  <c r="BC77" i="6"/>
  <c r="BD77" i="6"/>
  <c r="BE77" i="6"/>
  <c r="BF77" i="6"/>
  <c r="BG77" i="6"/>
  <c r="BH77" i="6"/>
  <c r="BI77" i="6"/>
  <c r="BJ77" i="6"/>
  <c r="BK77" i="6"/>
  <c r="BL77" i="6"/>
  <c r="BM77" i="6"/>
  <c r="BN77" i="6"/>
  <c r="BO77" i="6"/>
  <c r="BP77" i="6"/>
  <c r="BQ77" i="6"/>
  <c r="BR77" i="6"/>
  <c r="BS77" i="6"/>
  <c r="BT77" i="6"/>
  <c r="BU77" i="6"/>
  <c r="BV77" i="6"/>
  <c r="BW77" i="6"/>
  <c r="BX77" i="6"/>
  <c r="BY77" i="6"/>
  <c r="P78" i="6"/>
  <c r="AI78" i="6"/>
  <c r="BG78" i="6"/>
  <c r="P79" i="6"/>
  <c r="R79" i="6"/>
  <c r="P80" i="6"/>
  <c r="AI80" i="6"/>
  <c r="BG80" i="6"/>
  <c r="P81" i="6"/>
  <c r="AF81" i="6"/>
  <c r="BG81" i="6"/>
  <c r="BL81" i="6"/>
  <c r="P82" i="6"/>
  <c r="Q82" i="6"/>
  <c r="AI82" i="6"/>
  <c r="BG82" i="6"/>
  <c r="BO82" i="6"/>
  <c r="P83" i="6"/>
  <c r="Q83" i="6"/>
  <c r="R83" i="6"/>
  <c r="S83" i="6"/>
  <c r="U83" i="6"/>
  <c r="Y83" i="6"/>
  <c r="AC83" i="6"/>
  <c r="AO83" i="6"/>
  <c r="AS83" i="6"/>
  <c r="BI83" i="6"/>
  <c r="BQ83" i="6"/>
  <c r="P84" i="6"/>
  <c r="AI84" i="6"/>
  <c r="BG84" i="6"/>
  <c r="BO84" i="6"/>
  <c r="P85" i="6"/>
  <c r="Q85" i="6"/>
  <c r="R85" i="6"/>
  <c r="U85" i="6"/>
  <c r="Y85" i="6"/>
  <c r="AC85" i="6"/>
  <c r="AO85" i="6"/>
  <c r="AS85" i="6"/>
  <c r="AW85" i="6"/>
  <c r="BI85" i="6"/>
  <c r="BM85" i="6"/>
  <c r="BQ85" i="6"/>
  <c r="P86" i="6"/>
  <c r="AI86" i="6"/>
  <c r="AY86" i="6"/>
  <c r="BG86" i="6"/>
  <c r="BO86" i="6"/>
  <c r="P87" i="6"/>
  <c r="Q87" i="6"/>
  <c r="R87" i="6"/>
  <c r="U87" i="6"/>
  <c r="Y87" i="6"/>
  <c r="AC87" i="6"/>
  <c r="AO87" i="6"/>
  <c r="AS87" i="6"/>
  <c r="AW87" i="6"/>
  <c r="BI87" i="6"/>
  <c r="BL87" i="6"/>
  <c r="BM87" i="6"/>
  <c r="BQ87" i="6"/>
  <c r="BU87" i="6"/>
  <c r="P88" i="6"/>
  <c r="AI88" i="6"/>
  <c r="AY88" i="6"/>
  <c r="BG88" i="6"/>
  <c r="BO88" i="6"/>
  <c r="BX88" i="6"/>
  <c r="P89" i="6"/>
  <c r="Q89" i="6"/>
  <c r="R89" i="6"/>
  <c r="S89" i="6"/>
  <c r="U89" i="6"/>
  <c r="Y89" i="6"/>
  <c r="AC89" i="6"/>
  <c r="AO89" i="6"/>
  <c r="AS89" i="6"/>
  <c r="AW89" i="6"/>
  <c r="BI89" i="6"/>
  <c r="BM89" i="6"/>
  <c r="BQ89" i="6"/>
  <c r="BU89" i="6"/>
  <c r="P90" i="6"/>
  <c r="AI90" i="6"/>
  <c r="AY90" i="6"/>
  <c r="BG90" i="6"/>
  <c r="BO90" i="6"/>
  <c r="P91" i="6"/>
  <c r="Q91" i="6"/>
  <c r="R91" i="6"/>
  <c r="S91" i="6"/>
  <c r="U91" i="6"/>
  <c r="Y91" i="6"/>
  <c r="AC91" i="6"/>
  <c r="AO91" i="6"/>
  <c r="AS91" i="6"/>
  <c r="AW91" i="6"/>
  <c r="BI91" i="6"/>
  <c r="BM91" i="6"/>
  <c r="BQ91" i="6"/>
  <c r="BU91" i="6"/>
  <c r="P92" i="6"/>
  <c r="AI92" i="6"/>
  <c r="BG92" i="6"/>
  <c r="BO92" i="6"/>
  <c r="P93" i="6"/>
  <c r="Q93" i="6"/>
  <c r="R93" i="6"/>
  <c r="U93" i="6"/>
  <c r="Y93" i="6"/>
  <c r="AC93" i="6"/>
  <c r="AE93" i="6"/>
  <c r="AO93" i="6"/>
  <c r="AS93" i="6"/>
  <c r="AW93" i="6"/>
  <c r="BI93" i="6"/>
  <c r="BM93" i="6"/>
  <c r="BQ93" i="6"/>
  <c r="P94" i="6"/>
  <c r="Q94" i="6"/>
  <c r="R94" i="6"/>
  <c r="S94" i="6"/>
  <c r="AE94" i="6"/>
  <c r="AI94" i="6"/>
  <c r="AM94" i="6"/>
  <c r="AU94" i="6"/>
  <c r="AY94" i="6"/>
  <c r="BO94" i="6"/>
  <c r="BQ94" i="6"/>
  <c r="BW94" i="6"/>
  <c r="P95" i="6"/>
  <c r="Q95" i="6"/>
  <c r="R95" i="6"/>
  <c r="U95" i="6"/>
  <c r="W95" i="6"/>
  <c r="Y95" i="6"/>
  <c r="AC95" i="6"/>
  <c r="AE95" i="6"/>
  <c r="AM95" i="6"/>
  <c r="AO95" i="6"/>
  <c r="AS95" i="6"/>
  <c r="AU95" i="6"/>
  <c r="AW95" i="6"/>
  <c r="AZ95" i="6"/>
  <c r="BI95" i="6"/>
  <c r="BM95" i="6"/>
  <c r="BQ95" i="6"/>
  <c r="BU95" i="6"/>
  <c r="BX95" i="6"/>
  <c r="P96" i="6"/>
  <c r="W96" i="6"/>
  <c r="AC96" i="6"/>
  <c r="AI96" i="6"/>
  <c r="AO96" i="6"/>
  <c r="AY96" i="6"/>
  <c r="BG96" i="6"/>
  <c r="BO96" i="6"/>
  <c r="BR96" i="6"/>
  <c r="BU96" i="6"/>
  <c r="P97" i="6"/>
  <c r="Q97" i="6"/>
  <c r="R97" i="6"/>
  <c r="U97" i="6"/>
  <c r="Y97" i="6"/>
  <c r="AC97" i="6"/>
  <c r="AF97" i="6"/>
  <c r="AN97" i="6"/>
  <c r="AO97" i="6"/>
  <c r="AS97" i="6"/>
  <c r="AV97" i="6"/>
  <c r="AW97" i="6"/>
  <c r="BG97" i="6"/>
  <c r="BI97" i="6"/>
  <c r="BL97" i="6"/>
  <c r="BM97" i="6"/>
  <c r="BQ97" i="6"/>
  <c r="BW97" i="6"/>
  <c r="P98" i="6"/>
  <c r="R98" i="6"/>
  <c r="U98" i="6"/>
  <c r="AC98" i="6"/>
  <c r="AS98" i="6"/>
  <c r="AW98" i="6"/>
  <c r="P99" i="6"/>
  <c r="R99" i="6"/>
  <c r="AA99" i="6"/>
  <c r="AI99" i="6"/>
  <c r="AQ99" i="6"/>
  <c r="AZ99" i="6"/>
  <c r="BP99" i="6"/>
  <c r="BS99" i="6"/>
  <c r="BW99" i="6"/>
  <c r="BY99" i="6"/>
  <c r="P100" i="6"/>
  <c r="R100" i="6"/>
  <c r="T100" i="6"/>
  <c r="Y100" i="6"/>
  <c r="AG100" i="6"/>
  <c r="AK100" i="6"/>
  <c r="AO100" i="6"/>
  <c r="AS100" i="6"/>
  <c r="AZ100" i="6"/>
  <c r="BL100" i="6"/>
  <c r="BP100" i="6"/>
  <c r="BS100" i="6"/>
  <c r="BU100" i="6"/>
  <c r="BY100" i="6"/>
  <c r="AY83" i="6" l="1"/>
  <c r="AU85" i="6"/>
  <c r="AM87" i="6"/>
  <c r="BU48" i="6"/>
  <c r="BU85" i="6" s="1"/>
  <c r="BW47" i="6"/>
  <c r="BM46" i="6"/>
  <c r="BM83" i="6" s="1"/>
  <c r="AW46" i="6"/>
  <c r="AW83" i="6" s="1"/>
  <c r="BO43" i="6"/>
  <c r="BO80" i="6" s="1"/>
  <c r="BW41" i="6"/>
  <c r="BU46" i="6"/>
  <c r="BU83" i="6" s="1"/>
  <c r="BE46" i="6"/>
  <c r="BS45" i="6"/>
  <c r="BW44" i="6"/>
  <c r="BW43" i="6"/>
  <c r="BO41" i="6"/>
  <c r="BO78" i="6" s="1"/>
  <c r="BK63" i="6"/>
  <c r="BA63" i="6"/>
  <c r="BA100" i="6" s="1"/>
  <c r="AM63" i="6"/>
  <c r="AM100" i="6" s="1"/>
  <c r="Q63" i="6"/>
  <c r="Q100" i="6" s="1"/>
  <c r="BO62" i="6"/>
  <c r="BO99" i="6" s="1"/>
  <c r="BE62" i="6"/>
  <c r="AM62" i="6"/>
  <c r="AM99" i="6" s="1"/>
  <c r="BG61" i="6"/>
  <c r="BG98" i="6" s="1"/>
  <c r="AM61" i="6"/>
  <c r="Q61" i="6"/>
  <c r="Q98" i="6" s="1"/>
  <c r="AE60" i="6"/>
  <c r="AE97" i="6" s="1"/>
  <c r="BI59" i="6"/>
  <c r="BI96" i="6" s="1"/>
  <c r="BU57" i="6"/>
  <c r="AK57" i="6"/>
  <c r="BQ55" i="6"/>
  <c r="AK55" i="6"/>
  <c r="BA53" i="6"/>
  <c r="U53" i="6"/>
  <c r="U90" i="6" s="1"/>
  <c r="AY52" i="6"/>
  <c r="AY89" i="6" s="1"/>
  <c r="BU51" i="6"/>
  <c r="AO51" i="6"/>
  <c r="AW49" i="6"/>
  <c r="Q49" i="6"/>
  <c r="Q86" i="6" s="1"/>
  <c r="BA47" i="6"/>
  <c r="U47" i="6"/>
  <c r="BQ45" i="6"/>
  <c r="AK45" i="6"/>
  <c r="BC44" i="6"/>
  <c r="BE43" i="6"/>
  <c r="Y43" i="6"/>
  <c r="AW41" i="6"/>
  <c r="Q41" i="6"/>
  <c r="Q78" i="6" s="1"/>
  <c r="S48" i="6"/>
  <c r="S85" i="6" s="1"/>
  <c r="S56" i="6"/>
  <c r="S93" i="6" s="1"/>
  <c r="S61" i="6"/>
  <c r="S98" i="6" s="1"/>
  <c r="S50" i="6"/>
  <c r="S87" i="6" s="1"/>
  <c r="S58" i="6"/>
  <c r="S95" i="6" s="1"/>
  <c r="S62" i="6"/>
  <c r="S99" i="6" s="1"/>
  <c r="S63" i="6"/>
  <c r="S100" i="6" s="1"/>
  <c r="BW42" i="6"/>
  <c r="BW79" i="6" s="1"/>
  <c r="BW52" i="6"/>
  <c r="BW89" i="6" s="1"/>
  <c r="BW58" i="6"/>
  <c r="BW95" i="6" s="1"/>
  <c r="BW46" i="6"/>
  <c r="BW83" i="6" s="1"/>
  <c r="BW54" i="6"/>
  <c r="BW91" i="6" s="1"/>
  <c r="BW61" i="6"/>
  <c r="BS46" i="6"/>
  <c r="BS54" i="6"/>
  <c r="BS60" i="6"/>
  <c r="BS44" i="6"/>
  <c r="BS48" i="6"/>
  <c r="BS56" i="6"/>
  <c r="BO44" i="6"/>
  <c r="BO81" i="6" s="1"/>
  <c r="BO48" i="6"/>
  <c r="BO85" i="6" s="1"/>
  <c r="BO56" i="6"/>
  <c r="BO93" i="6" s="1"/>
  <c r="BO50" i="6"/>
  <c r="BO87" i="6" s="1"/>
  <c r="BK50" i="6"/>
  <c r="BK87" i="6" s="1"/>
  <c r="BK61" i="6"/>
  <c r="BK98" i="6" s="1"/>
  <c r="BK42" i="6"/>
  <c r="BK79" i="6" s="1"/>
  <c r="BK52" i="6"/>
  <c r="BK89" i="6" s="1"/>
  <c r="BK62" i="6"/>
  <c r="BG42" i="6"/>
  <c r="BG79" i="6" s="1"/>
  <c r="BG52" i="6"/>
  <c r="BG89" i="6" s="1"/>
  <c r="BG46" i="6"/>
  <c r="BG83" i="6" s="1"/>
  <c r="BG54" i="6"/>
  <c r="BG91" i="6" s="1"/>
  <c r="BC46" i="6"/>
  <c r="BC54" i="6"/>
  <c r="BC48" i="6"/>
  <c r="BC56" i="6"/>
  <c r="BC61" i="6"/>
  <c r="BC62" i="6"/>
  <c r="BC99" i="6" s="1"/>
  <c r="AY48" i="6"/>
  <c r="AY85" i="6" s="1"/>
  <c r="AY56" i="6"/>
  <c r="AY93" i="6" s="1"/>
  <c r="AY61" i="6"/>
  <c r="AY98" i="6" s="1"/>
  <c r="AY44" i="6"/>
  <c r="AY81" i="6" s="1"/>
  <c r="AY50" i="6"/>
  <c r="AY87" i="6" s="1"/>
  <c r="AY58" i="6"/>
  <c r="AY95" i="6" s="1"/>
  <c r="AU44" i="6"/>
  <c r="AU50" i="6"/>
  <c r="AU87" i="6" s="1"/>
  <c r="AU42" i="6"/>
  <c r="AU52" i="6"/>
  <c r="AU89" i="6" s="1"/>
  <c r="AU60" i="6"/>
  <c r="AU97" i="6" s="1"/>
  <c r="AQ42" i="6"/>
  <c r="AQ52" i="6"/>
  <c r="AQ58" i="6"/>
  <c r="AQ46" i="6"/>
  <c r="AQ54" i="6"/>
  <c r="AQ61" i="6"/>
  <c r="AM46" i="6"/>
  <c r="AM83" i="6" s="1"/>
  <c r="AM54" i="6"/>
  <c r="AM91" i="6" s="1"/>
  <c r="AM60" i="6"/>
  <c r="AM97" i="6" s="1"/>
  <c r="AM48" i="6"/>
  <c r="AM85" i="6" s="1"/>
  <c r="AM56" i="6"/>
  <c r="AM93" i="6" s="1"/>
  <c r="AI48" i="6"/>
  <c r="AI85" i="6" s="1"/>
  <c r="AI56" i="6"/>
  <c r="AI93" i="6" s="1"/>
  <c r="AI50" i="6"/>
  <c r="AI87" i="6" s="1"/>
  <c r="AI63" i="6"/>
  <c r="AI100" i="6" s="1"/>
  <c r="AE50" i="6"/>
  <c r="AE87" i="6" s="1"/>
  <c r="AE61" i="6"/>
  <c r="AE42" i="6"/>
  <c r="AE79" i="6" s="1"/>
  <c r="AE44" i="6"/>
  <c r="AE52" i="6"/>
  <c r="AE89" i="6" s="1"/>
  <c r="AE62" i="6"/>
  <c r="AE99" i="6" s="1"/>
  <c r="AA42" i="6"/>
  <c r="AA52" i="6"/>
  <c r="AA46" i="6"/>
  <c r="AA54" i="6"/>
  <c r="W44" i="6"/>
  <c r="W46" i="6"/>
  <c r="W83" i="6" s="1"/>
  <c r="W54" i="6"/>
  <c r="W91" i="6" s="1"/>
  <c r="W48" i="6"/>
  <c r="W85" i="6" s="1"/>
  <c r="W56" i="6"/>
  <c r="W93" i="6" s="1"/>
  <c r="W61" i="6"/>
  <c r="BQ63" i="6"/>
  <c r="BQ100" i="6" s="1"/>
  <c r="BI63" i="6"/>
  <c r="BI100" i="6" s="1"/>
  <c r="AY63" i="6"/>
  <c r="AY100" i="6" s="1"/>
  <c r="AE63" i="6"/>
  <c r="AE100" i="6" s="1"/>
  <c r="BM62" i="6"/>
  <c r="BM99" i="6" s="1"/>
  <c r="BA62" i="6"/>
  <c r="BA99" i="6" s="1"/>
  <c r="AK62" i="6"/>
  <c r="AK99" i="6" s="1"/>
  <c r="BE61" i="6"/>
  <c r="AI61" i="6"/>
  <c r="AI98" i="6" s="1"/>
  <c r="W60" i="6"/>
  <c r="AK59" i="6"/>
  <c r="AI58" i="6"/>
  <c r="AI95" i="6" s="1"/>
  <c r="BM57" i="6"/>
  <c r="BM94" i="6" s="1"/>
  <c r="AG57" i="6"/>
  <c r="BG56" i="6"/>
  <c r="BG93" i="6" s="1"/>
  <c r="AA56" i="6"/>
  <c r="BM55" i="6"/>
  <c r="AG55" i="6"/>
  <c r="BK54" i="6"/>
  <c r="BK91" i="6" s="1"/>
  <c r="AE54" i="6"/>
  <c r="AE91" i="6" s="1"/>
  <c r="BU53" i="6"/>
  <c r="AO53" i="6"/>
  <c r="AO90" i="6" s="1"/>
  <c r="BS52" i="6"/>
  <c r="AM52" i="6"/>
  <c r="AM89" i="6" s="1"/>
  <c r="BI51" i="6"/>
  <c r="AC51" i="6"/>
  <c r="AC88" i="6" s="1"/>
  <c r="BG50" i="6"/>
  <c r="BG87" i="6" s="1"/>
  <c r="AA50" i="6"/>
  <c r="BY49" i="6"/>
  <c r="AS49" i="6"/>
  <c r="AS86" i="6" s="1"/>
  <c r="BW48" i="6"/>
  <c r="BW85" i="6" s="1"/>
  <c r="AQ48" i="6"/>
  <c r="AW47" i="6"/>
  <c r="AU46" i="6"/>
  <c r="AU83" i="6" s="1"/>
  <c r="BE45" i="6"/>
  <c r="Y45" i="6"/>
  <c r="AM44" i="6"/>
  <c r="BA43" i="6"/>
  <c r="U43" i="6"/>
  <c r="AY42" i="6"/>
  <c r="Q42" i="6"/>
  <c r="Q79" i="6" s="1"/>
  <c r="Q51" i="6"/>
  <c r="Q88" i="6" s="1"/>
  <c r="Q62" i="6"/>
  <c r="Q99" i="6" s="1"/>
  <c r="Q43" i="6"/>
  <c r="Q80" i="6" s="1"/>
  <c r="Q53" i="6"/>
  <c r="Q90" i="6" s="1"/>
  <c r="BO63" i="6"/>
  <c r="BO100" i="6" s="1"/>
  <c r="BG63" i="6"/>
  <c r="BG100" i="6" s="1"/>
  <c r="AU63" i="6"/>
  <c r="AU100" i="6" s="1"/>
  <c r="AA63" i="6"/>
  <c r="AA100" i="6" s="1"/>
  <c r="AY62" i="6"/>
  <c r="AY99" i="6" s="1"/>
  <c r="Y62" i="6"/>
  <c r="Y99" i="6" s="1"/>
  <c r="BS61" i="6"/>
  <c r="AA61" i="6"/>
  <c r="BK60" i="6"/>
  <c r="BK97" i="6" s="1"/>
  <c r="AA58" i="6"/>
  <c r="BA57" i="6"/>
  <c r="U57" i="6"/>
  <c r="U94" i="6" s="1"/>
  <c r="AU56" i="6"/>
  <c r="AU93" i="6" s="1"/>
  <c r="BA55" i="6"/>
  <c r="U55" i="6"/>
  <c r="AY54" i="6"/>
  <c r="AY91" i="6" s="1"/>
  <c r="BQ53" i="6"/>
  <c r="AK53" i="6"/>
  <c r="BO52" i="6"/>
  <c r="BO89" i="6" s="1"/>
  <c r="AI52" i="6"/>
  <c r="AI89" i="6" s="1"/>
  <c r="BC50" i="6"/>
  <c r="W50" i="6"/>
  <c r="W87" i="6" s="1"/>
  <c r="BM49" i="6"/>
  <c r="AG49" i="6"/>
  <c r="BK48" i="6"/>
  <c r="BK85" i="6" s="1"/>
  <c r="AE48" i="6"/>
  <c r="AE85" i="6" s="1"/>
  <c r="BO46" i="6"/>
  <c r="BO83" i="6" s="1"/>
  <c r="AI46" i="6"/>
  <c r="AI83" i="6" s="1"/>
  <c r="AI44" i="6"/>
  <c r="AI81" i="6" s="1"/>
  <c r="BS42" i="6"/>
  <c r="AM42" i="6"/>
  <c r="AM79" i="6" s="1"/>
  <c r="BY42" i="6"/>
  <c r="BY43" i="6"/>
  <c r="BY45" i="6"/>
  <c r="BY53" i="6"/>
  <c r="BY59" i="6"/>
  <c r="BY47" i="6"/>
  <c r="BY55" i="6"/>
  <c r="BU42" i="6"/>
  <c r="BU47" i="6"/>
  <c r="BU55" i="6"/>
  <c r="BU61" i="6"/>
  <c r="BU41" i="6"/>
  <c r="BU49" i="6"/>
  <c r="BU60" i="6"/>
  <c r="BU97" i="6" s="1"/>
  <c r="BU62" i="6"/>
  <c r="BU99" i="6" s="1"/>
  <c r="BQ42" i="6"/>
  <c r="BQ79" i="6" s="1"/>
  <c r="BQ41" i="6"/>
  <c r="BQ49" i="6"/>
  <c r="BQ51" i="6"/>
  <c r="BM42" i="6"/>
  <c r="BM79" i="6" s="1"/>
  <c r="BM51" i="6"/>
  <c r="BM43" i="6"/>
  <c r="BM45" i="6"/>
  <c r="BM53" i="6"/>
  <c r="BM61" i="6"/>
  <c r="BM98" i="6" s="1"/>
  <c r="BI42" i="6"/>
  <c r="BI43" i="6"/>
  <c r="BI45" i="6"/>
  <c r="BI53" i="6"/>
  <c r="BI90" i="6" s="1"/>
  <c r="BI47" i="6"/>
  <c r="BI55" i="6"/>
  <c r="BI57" i="6"/>
  <c r="BI94" i="6" s="1"/>
  <c r="BE42" i="6"/>
  <c r="BE47" i="6"/>
  <c r="BE55" i="6"/>
  <c r="BE57" i="6"/>
  <c r="BE41" i="6"/>
  <c r="BE49" i="6"/>
  <c r="BE63" i="6"/>
  <c r="BA42" i="6"/>
  <c r="BA41" i="6"/>
  <c r="BA49" i="6"/>
  <c r="BA51" i="6"/>
  <c r="BA59" i="6"/>
  <c r="AW42" i="6"/>
  <c r="AW51" i="6"/>
  <c r="AW43" i="6"/>
  <c r="AW45" i="6"/>
  <c r="AW53" i="6"/>
  <c r="AW63" i="6"/>
  <c r="AW100" i="6" s="1"/>
  <c r="AS42" i="6"/>
  <c r="AS79" i="6" s="1"/>
  <c r="AS43" i="6"/>
  <c r="AS80" i="6" s="1"/>
  <c r="AS45" i="6"/>
  <c r="AS82" i="6" s="1"/>
  <c r="AS53" i="6"/>
  <c r="AS90" i="6" s="1"/>
  <c r="AS59" i="6"/>
  <c r="AS96" i="6" s="1"/>
  <c r="AS47" i="6"/>
  <c r="AS84" i="6" s="1"/>
  <c r="AS55" i="6"/>
  <c r="AS92" i="6" s="1"/>
  <c r="AS57" i="6"/>
  <c r="AS94" i="6" s="1"/>
  <c r="AS62" i="6"/>
  <c r="AS99" i="6" s="1"/>
  <c r="AO42" i="6"/>
  <c r="AO47" i="6"/>
  <c r="AO55" i="6"/>
  <c r="AO92" i="6" s="1"/>
  <c r="AO57" i="6"/>
  <c r="AO94" i="6" s="1"/>
  <c r="AO61" i="6"/>
  <c r="AO98" i="6" s="1"/>
  <c r="AO62" i="6"/>
  <c r="AO99" i="6" s="1"/>
  <c r="AO41" i="6"/>
  <c r="AO49" i="6"/>
  <c r="AO86" i="6" s="1"/>
  <c r="AK42" i="6"/>
  <c r="AK41" i="6"/>
  <c r="AK49" i="6"/>
  <c r="AK51" i="6"/>
  <c r="AG42" i="6"/>
  <c r="AG51" i="6"/>
  <c r="AG43" i="6"/>
  <c r="AG45" i="6"/>
  <c r="AG53" i="6"/>
  <c r="AG61" i="6"/>
  <c r="AC42" i="6"/>
  <c r="AC79" i="6" s="1"/>
  <c r="AC43" i="6"/>
  <c r="AC80" i="6" s="1"/>
  <c r="AC45" i="6"/>
  <c r="AC82" i="6" s="1"/>
  <c r="AC53" i="6"/>
  <c r="AC90" i="6" s="1"/>
  <c r="AC62" i="6"/>
  <c r="AC99" i="6" s="1"/>
  <c r="AC47" i="6"/>
  <c r="AC84" i="6" s="1"/>
  <c r="AC55" i="6"/>
  <c r="AC92" i="6" s="1"/>
  <c r="AC57" i="6"/>
  <c r="AC94" i="6" s="1"/>
  <c r="Y42" i="6"/>
  <c r="Y79" i="6" s="1"/>
  <c r="Y47" i="6"/>
  <c r="Y55" i="6"/>
  <c r="Y57" i="6"/>
  <c r="Y94" i="6" s="1"/>
  <c r="Y41" i="6"/>
  <c r="Y49" i="6"/>
  <c r="U42" i="6"/>
  <c r="U41" i="6"/>
  <c r="U49" i="6"/>
  <c r="U86" i="6" s="1"/>
  <c r="U51" i="6"/>
  <c r="U88" i="6" s="1"/>
  <c r="U59" i="6"/>
  <c r="U96" i="6" s="1"/>
  <c r="BM63" i="6"/>
  <c r="BM100" i="6" s="1"/>
  <c r="BC63" i="6"/>
  <c r="BC100" i="6" s="1"/>
  <c r="AQ63" i="6"/>
  <c r="AQ100" i="6" s="1"/>
  <c r="U63" i="6"/>
  <c r="U100" i="6" s="1"/>
  <c r="BQ62" i="6"/>
  <c r="BQ99" i="6" s="1"/>
  <c r="BG62" i="6"/>
  <c r="BG99" i="6" s="1"/>
  <c r="AW62" i="6"/>
  <c r="AW99" i="6" s="1"/>
  <c r="U62" i="6"/>
  <c r="U99" i="6" s="1"/>
  <c r="BO61" i="6"/>
  <c r="BO98" i="6" s="1"/>
  <c r="AU61" i="6"/>
  <c r="Y61" i="6"/>
  <c r="Y98" i="6" s="1"/>
  <c r="BC60" i="6"/>
  <c r="BQ59" i="6"/>
  <c r="BO58" i="6"/>
  <c r="BO95" i="6" s="1"/>
  <c r="AW57" i="6"/>
  <c r="AW94" i="6" s="1"/>
  <c r="BW56" i="6"/>
  <c r="BW93" i="6" s="1"/>
  <c r="AQ56" i="6"/>
  <c r="AW55" i="6"/>
  <c r="Q55" i="6"/>
  <c r="Q92" i="6" s="1"/>
  <c r="AU54" i="6"/>
  <c r="AU91" i="6" s="1"/>
  <c r="BE53" i="6"/>
  <c r="Y53" i="6"/>
  <c r="BC52" i="6"/>
  <c r="W52" i="6"/>
  <c r="W89" i="6" s="1"/>
  <c r="BY51" i="6"/>
  <c r="AS51" i="6"/>
  <c r="AS88" i="6" s="1"/>
  <c r="BW50" i="6"/>
  <c r="BW87" i="6" s="1"/>
  <c r="AQ50" i="6"/>
  <c r="BI49" i="6"/>
  <c r="BI86" i="6" s="1"/>
  <c r="AC49" i="6"/>
  <c r="AC86" i="6" s="1"/>
  <c r="BG48" i="6"/>
  <c r="BG85" i="6" s="1"/>
  <c r="AA48" i="6"/>
  <c r="BM47" i="6"/>
  <c r="AG47" i="6"/>
  <c r="BK46" i="6"/>
  <c r="BK83" i="6" s="1"/>
  <c r="AE46" i="6"/>
  <c r="AE83" i="6" s="1"/>
  <c r="BU45" i="6"/>
  <c r="AO45" i="6"/>
  <c r="BK44" i="6"/>
  <c r="BK81" i="6" s="1"/>
  <c r="S44" i="6"/>
  <c r="BQ43" i="6"/>
  <c r="AK43" i="6"/>
  <c r="BO42" i="6"/>
  <c r="BO79" i="6" s="1"/>
  <c r="AI42" i="6"/>
  <c r="AI79" i="6" s="1"/>
  <c r="BI41" i="6"/>
  <c r="AC41" i="6"/>
  <c r="AC78" i="6" s="1"/>
  <c r="BW98" i="6"/>
  <c r="AU98" i="6"/>
  <c r="AM98" i="6"/>
  <c r="AE98" i="6"/>
  <c r="K55" i="6"/>
  <c r="K53" i="6"/>
  <c r="K51" i="6"/>
  <c r="K49" i="6"/>
  <c r="G47" i="6"/>
  <c r="G45" i="6"/>
  <c r="G43" i="6"/>
  <c r="E54" i="6"/>
  <c r="E52" i="6"/>
  <c r="E45" i="6"/>
  <c r="K63" i="6"/>
  <c r="G62" i="6"/>
  <c r="K61" i="6"/>
  <c r="W98" i="6" s="1"/>
  <c r="K57" i="6"/>
  <c r="G55" i="6"/>
  <c r="G53" i="6"/>
  <c r="G51" i="6"/>
  <c r="T88" i="6" s="1"/>
  <c r="G49" i="6"/>
  <c r="K41" i="6"/>
  <c r="AU92" i="6"/>
  <c r="AE92" i="6"/>
  <c r="E51" i="6"/>
  <c r="E49" i="6"/>
  <c r="E47" i="6"/>
  <c r="E44" i="6"/>
  <c r="AZ88" i="6"/>
  <c r="AV87" i="6"/>
  <c r="AN87" i="6"/>
  <c r="AF87" i="6"/>
  <c r="AU79" i="6"/>
  <c r="G41" i="6"/>
  <c r="T95" i="6"/>
  <c r="E53" i="6"/>
  <c r="E46" i="6"/>
  <c r="E43" i="6"/>
  <c r="AN79" i="6"/>
  <c r="E42" i="6"/>
  <c r="G63" i="6"/>
  <c r="K62" i="6"/>
  <c r="G59" i="6"/>
  <c r="K45" i="6"/>
  <c r="K43" i="6"/>
  <c r="BR43" i="6"/>
  <c r="BR47" i="6"/>
  <c r="BR42" i="6"/>
  <c r="BR46" i="6"/>
  <c r="BR83" i="6" s="1"/>
  <c r="BR45" i="6"/>
  <c r="BR41" i="6"/>
  <c r="BR44" i="6"/>
  <c r="BR81" i="6" s="1"/>
  <c r="BR50" i="6"/>
  <c r="BR87" i="6" s="1"/>
  <c r="BR51" i="6"/>
  <c r="BR88" i="6" s="1"/>
  <c r="BR55" i="6"/>
  <c r="BR92" i="6" s="1"/>
  <c r="BR54" i="6"/>
  <c r="BR91" i="6" s="1"/>
  <c r="BR56" i="6"/>
  <c r="BR93" i="6" s="1"/>
  <c r="BR58" i="6"/>
  <c r="BR95" i="6" s="1"/>
  <c r="BR60" i="6"/>
  <c r="BR97" i="6" s="1"/>
  <c r="BR61" i="6"/>
  <c r="BR98" i="6" s="1"/>
  <c r="BR62" i="6"/>
  <c r="BR99" i="6" s="1"/>
  <c r="BR48" i="6"/>
  <c r="BR85" i="6" s="1"/>
  <c r="BR49" i="6"/>
  <c r="BR86" i="6" s="1"/>
  <c r="BR52" i="6"/>
  <c r="BR89" i="6" s="1"/>
  <c r="BR53" i="6"/>
  <c r="BR90" i="6" s="1"/>
  <c r="BR57" i="6"/>
  <c r="BR94" i="6" s="1"/>
  <c r="AX41" i="6"/>
  <c r="AX42" i="6"/>
  <c r="AX79" i="6" s="1"/>
  <c r="AX43" i="6"/>
  <c r="AX80" i="6" s="1"/>
  <c r="AX47" i="6"/>
  <c r="AX84" i="6" s="1"/>
  <c r="AX44" i="6"/>
  <c r="AX46" i="6"/>
  <c r="AX83" i="6" s="1"/>
  <c r="AX48" i="6"/>
  <c r="AX85" i="6" s="1"/>
  <c r="AX49" i="6"/>
  <c r="AX86" i="6" s="1"/>
  <c r="AX57" i="6"/>
  <c r="AX94" i="6" s="1"/>
  <c r="AX52" i="6"/>
  <c r="AX89" i="6" s="1"/>
  <c r="AX53" i="6"/>
  <c r="AX90" i="6" s="1"/>
  <c r="AX56" i="6"/>
  <c r="AX93" i="6" s="1"/>
  <c r="AX58" i="6"/>
  <c r="AX95" i="6" s="1"/>
  <c r="AX60" i="6"/>
  <c r="AX97" i="6" s="1"/>
  <c r="AX50" i="6"/>
  <c r="AX87" i="6" s="1"/>
  <c r="AX51" i="6"/>
  <c r="AX88" i="6" s="1"/>
  <c r="AX54" i="6"/>
  <c r="AX91" i="6" s="1"/>
  <c r="AX55" i="6"/>
  <c r="AX92" i="6" s="1"/>
  <c r="AX59" i="6"/>
  <c r="AX96" i="6" s="1"/>
  <c r="AX61" i="6"/>
  <c r="AX98" i="6" s="1"/>
  <c r="AX62" i="6"/>
  <c r="AX99" i="6" s="1"/>
  <c r="AX45" i="6"/>
  <c r="AX82" i="6" s="1"/>
  <c r="BI98" i="6"/>
  <c r="W97" i="6"/>
  <c r="H66" i="6"/>
  <c r="BR63" i="6"/>
  <c r="BR100" i="6" s="1"/>
  <c r="V59" i="6"/>
  <c r="BJ47" i="6"/>
  <c r="BJ42" i="6"/>
  <c r="BJ46" i="6"/>
  <c r="BJ44" i="6"/>
  <c r="BJ45" i="6"/>
  <c r="BJ43" i="6"/>
  <c r="BJ41" i="6"/>
  <c r="BJ54" i="6"/>
  <c r="BJ55" i="6"/>
  <c r="BJ57" i="6"/>
  <c r="BJ50" i="6"/>
  <c r="BJ51" i="6"/>
  <c r="BJ56" i="6"/>
  <c r="BJ58" i="6"/>
  <c r="BJ60" i="6"/>
  <c r="BJ59" i="6"/>
  <c r="BJ62" i="6"/>
  <c r="BJ99" i="6" s="1"/>
  <c r="BJ48" i="6"/>
  <c r="BJ49" i="6"/>
  <c r="BJ52" i="6"/>
  <c r="BJ53" i="6"/>
  <c r="BJ61" i="6"/>
  <c r="BB47" i="6"/>
  <c r="BB42" i="6"/>
  <c r="BB46" i="6"/>
  <c r="BB43" i="6"/>
  <c r="BB45" i="6"/>
  <c r="BB41" i="6"/>
  <c r="BB50" i="6"/>
  <c r="BB51" i="6"/>
  <c r="BB57" i="6"/>
  <c r="BB54" i="6"/>
  <c r="BB55" i="6"/>
  <c r="BB56" i="6"/>
  <c r="BB58" i="6"/>
  <c r="BB60" i="6"/>
  <c r="BB61" i="6"/>
  <c r="BB62" i="6"/>
  <c r="BB99" i="6" s="1"/>
  <c r="BB48" i="6"/>
  <c r="BB49" i="6"/>
  <c r="BB52" i="6"/>
  <c r="BB53" i="6"/>
  <c r="AP42" i="6"/>
  <c r="AP44" i="6"/>
  <c r="AP47" i="6"/>
  <c r="AP41" i="6"/>
  <c r="AP43" i="6"/>
  <c r="AP46" i="6"/>
  <c r="AP48" i="6"/>
  <c r="AP52" i="6"/>
  <c r="AP53" i="6"/>
  <c r="AP57" i="6"/>
  <c r="AP49" i="6"/>
  <c r="AP56" i="6"/>
  <c r="AP58" i="6"/>
  <c r="AP60" i="6"/>
  <c r="AP50" i="6"/>
  <c r="AP51" i="6"/>
  <c r="AP54" i="6"/>
  <c r="AP55" i="6"/>
  <c r="AP63" i="6"/>
  <c r="AP100" i="6" s="1"/>
  <c r="AP45" i="6"/>
  <c r="AP59" i="6"/>
  <c r="AP62" i="6"/>
  <c r="AP99" i="6" s="1"/>
  <c r="AH41" i="6"/>
  <c r="AH78" i="6" s="1"/>
  <c r="AH42" i="6"/>
  <c r="AH79" i="6" s="1"/>
  <c r="AH43" i="6"/>
  <c r="AH80" i="6" s="1"/>
  <c r="AH47" i="6"/>
  <c r="AH84" i="6" s="1"/>
  <c r="AH44" i="6"/>
  <c r="AH81" i="6" s="1"/>
  <c r="AH46" i="6"/>
  <c r="AH83" i="6" s="1"/>
  <c r="AH48" i="6"/>
  <c r="AH85" i="6" s="1"/>
  <c r="AH49" i="6"/>
  <c r="AH86" i="6" s="1"/>
  <c r="AH57" i="6"/>
  <c r="AH94" i="6" s="1"/>
  <c r="AH52" i="6"/>
  <c r="AH89" i="6" s="1"/>
  <c r="AH53" i="6"/>
  <c r="AH90" i="6" s="1"/>
  <c r="AH56" i="6"/>
  <c r="AH93" i="6" s="1"/>
  <c r="AH58" i="6"/>
  <c r="AH95" i="6" s="1"/>
  <c r="AH60" i="6"/>
  <c r="AH97" i="6" s="1"/>
  <c r="AH50" i="6"/>
  <c r="AH87" i="6" s="1"/>
  <c r="AH51" i="6"/>
  <c r="AH88" i="6" s="1"/>
  <c r="AH54" i="6"/>
  <c r="AH91" i="6" s="1"/>
  <c r="AH55" i="6"/>
  <c r="AH92" i="6" s="1"/>
  <c r="AH59" i="6"/>
  <c r="AH96" i="6" s="1"/>
  <c r="AH62" i="6"/>
  <c r="AH99" i="6" s="1"/>
  <c r="AH63" i="6"/>
  <c r="AH100" i="6" s="1"/>
  <c r="AH61" i="6"/>
  <c r="AH98" i="6" s="1"/>
  <c r="AH45" i="6"/>
  <c r="AH82" i="6" s="1"/>
  <c r="Z42" i="6"/>
  <c r="Z44" i="6"/>
  <c r="Z81" i="6" s="1"/>
  <c r="Z47" i="6"/>
  <c r="Z41" i="6"/>
  <c r="Z43" i="6"/>
  <c r="Z46" i="6"/>
  <c r="Z83" i="6" s="1"/>
  <c r="Z48" i="6"/>
  <c r="Z85" i="6" s="1"/>
  <c r="Z52" i="6"/>
  <c r="Z89" i="6" s="1"/>
  <c r="Z53" i="6"/>
  <c r="Z90" i="6" s="1"/>
  <c r="Z57" i="6"/>
  <c r="Z94" i="6" s="1"/>
  <c r="Z49" i="6"/>
  <c r="Z86" i="6" s="1"/>
  <c r="Z56" i="6"/>
  <c r="Z93" i="6" s="1"/>
  <c r="Z58" i="6"/>
  <c r="Z95" i="6" s="1"/>
  <c r="Z60" i="6"/>
  <c r="Z97" i="6" s="1"/>
  <c r="Z50" i="6"/>
  <c r="Z87" i="6" s="1"/>
  <c r="Z51" i="6"/>
  <c r="Z88" i="6" s="1"/>
  <c r="Z54" i="6"/>
  <c r="Z91" i="6" s="1"/>
  <c r="Z55" i="6"/>
  <c r="Z92" i="6" s="1"/>
  <c r="Z63" i="6"/>
  <c r="Z100" i="6" s="1"/>
  <c r="Z45" i="6"/>
  <c r="Z59" i="6"/>
  <c r="Z96" i="6" s="1"/>
  <c r="Z62" i="6"/>
  <c r="Z99" i="6" s="1"/>
  <c r="J46" i="6"/>
  <c r="J47" i="6"/>
  <c r="J41" i="6"/>
  <c r="J43" i="6"/>
  <c r="J44" i="6"/>
  <c r="J45" i="6"/>
  <c r="J42" i="6"/>
  <c r="BT79" i="6" s="1"/>
  <c r="J49" i="6"/>
  <c r="J50" i="6"/>
  <c r="J56" i="6"/>
  <c r="J53" i="6"/>
  <c r="J54" i="6"/>
  <c r="J57" i="6"/>
  <c r="AQ94" i="6" s="1"/>
  <c r="J59" i="6"/>
  <c r="AG96" i="6" s="1"/>
  <c r="J61" i="6"/>
  <c r="BS98" i="6" s="1"/>
  <c r="J58" i="6"/>
  <c r="J62" i="6"/>
  <c r="J51" i="6"/>
  <c r="J55" i="6"/>
  <c r="J60" i="6"/>
  <c r="J48" i="6"/>
  <c r="J52" i="6"/>
  <c r="AY92" i="6"/>
  <c r="U92" i="6"/>
  <c r="J63" i="6"/>
  <c r="AL62" i="6"/>
  <c r="AL99" i="6" s="1"/>
  <c r="BB44" i="6"/>
  <c r="BT87" i="6"/>
  <c r="BV42" i="6"/>
  <c r="BV79" i="6" s="1"/>
  <c r="BV43" i="6"/>
  <c r="BV80" i="6" s="1"/>
  <c r="BV44" i="6"/>
  <c r="BV81" i="6" s="1"/>
  <c r="BV47" i="6"/>
  <c r="BV84" i="6" s="1"/>
  <c r="BV41" i="6"/>
  <c r="BV78" i="6" s="1"/>
  <c r="BV46" i="6"/>
  <c r="BV83" i="6" s="1"/>
  <c r="BV52" i="6"/>
  <c r="BV89" i="6" s="1"/>
  <c r="BV53" i="6"/>
  <c r="BV90" i="6" s="1"/>
  <c r="BV55" i="6"/>
  <c r="BV92" i="6" s="1"/>
  <c r="BV48" i="6"/>
  <c r="BV85" i="6" s="1"/>
  <c r="BV49" i="6"/>
  <c r="BV86" i="6" s="1"/>
  <c r="BV56" i="6"/>
  <c r="BV93" i="6" s="1"/>
  <c r="BV58" i="6"/>
  <c r="BV95" i="6" s="1"/>
  <c r="BV60" i="6"/>
  <c r="BV97" i="6" s="1"/>
  <c r="BV50" i="6"/>
  <c r="BV87" i="6" s="1"/>
  <c r="BV51" i="6"/>
  <c r="BV88" i="6" s="1"/>
  <c r="BV54" i="6"/>
  <c r="BV91" i="6" s="1"/>
  <c r="BV62" i="6"/>
  <c r="BV99" i="6" s="1"/>
  <c r="BV57" i="6"/>
  <c r="BV94" i="6" s="1"/>
  <c r="BV45" i="6"/>
  <c r="BV82" i="6" s="1"/>
  <c r="BV59" i="6"/>
  <c r="BV96" i="6" s="1"/>
  <c r="BV63" i="6"/>
  <c r="BV100" i="6" s="1"/>
  <c r="BN41" i="6"/>
  <c r="BN78" i="6" s="1"/>
  <c r="BN42" i="6"/>
  <c r="BN79" i="6" s="1"/>
  <c r="BN43" i="6"/>
  <c r="BN80" i="6" s="1"/>
  <c r="BN47" i="6"/>
  <c r="BN84" i="6" s="1"/>
  <c r="BN44" i="6"/>
  <c r="BN81" i="6" s="1"/>
  <c r="BN46" i="6"/>
  <c r="BN83" i="6" s="1"/>
  <c r="BN48" i="6"/>
  <c r="BN85" i="6" s="1"/>
  <c r="BN49" i="6"/>
  <c r="BN86" i="6" s="1"/>
  <c r="BN55" i="6"/>
  <c r="BN92" i="6" s="1"/>
  <c r="BN52" i="6"/>
  <c r="BN89" i="6" s="1"/>
  <c r="BN53" i="6"/>
  <c r="BN90" i="6" s="1"/>
  <c r="BN56" i="6"/>
  <c r="BN93" i="6" s="1"/>
  <c r="BN58" i="6"/>
  <c r="BN95" i="6" s="1"/>
  <c r="BN60" i="6"/>
  <c r="BN97" i="6" s="1"/>
  <c r="BN50" i="6"/>
  <c r="BN87" i="6" s="1"/>
  <c r="BN51" i="6"/>
  <c r="BN88" i="6" s="1"/>
  <c r="BN54" i="6"/>
  <c r="BN91" i="6" s="1"/>
  <c r="BN59" i="6"/>
  <c r="BN96" i="6" s="1"/>
  <c r="BN61" i="6"/>
  <c r="BN98" i="6" s="1"/>
  <c r="BN62" i="6"/>
  <c r="BN99" i="6" s="1"/>
  <c r="BN45" i="6"/>
  <c r="BN82" i="6" s="1"/>
  <c r="BF42" i="6"/>
  <c r="BF79" i="6" s="1"/>
  <c r="BF44" i="6"/>
  <c r="BF81" i="6" s="1"/>
  <c r="BF47" i="6"/>
  <c r="BF84" i="6" s="1"/>
  <c r="BF41" i="6"/>
  <c r="BF78" i="6" s="1"/>
  <c r="BF43" i="6"/>
  <c r="BF80" i="6" s="1"/>
  <c r="BF46" i="6"/>
  <c r="BF83" i="6" s="1"/>
  <c r="BF48" i="6"/>
  <c r="BF85" i="6" s="1"/>
  <c r="BF52" i="6"/>
  <c r="BF89" i="6" s="1"/>
  <c r="BF53" i="6"/>
  <c r="BF90" i="6" s="1"/>
  <c r="BF57" i="6"/>
  <c r="BF94" i="6" s="1"/>
  <c r="BF49" i="6"/>
  <c r="BF86" i="6" s="1"/>
  <c r="BF56" i="6"/>
  <c r="BF93" i="6" s="1"/>
  <c r="BF58" i="6"/>
  <c r="BF95" i="6" s="1"/>
  <c r="BF60" i="6"/>
  <c r="BF97" i="6" s="1"/>
  <c r="BF50" i="6"/>
  <c r="BF87" i="6" s="1"/>
  <c r="BF51" i="6"/>
  <c r="BF88" i="6" s="1"/>
  <c r="BF54" i="6"/>
  <c r="BF91" i="6" s="1"/>
  <c r="BF55" i="6"/>
  <c r="BF92" i="6" s="1"/>
  <c r="BF62" i="6"/>
  <c r="BF99" i="6" s="1"/>
  <c r="BF45" i="6"/>
  <c r="BF82" i="6" s="1"/>
  <c r="BF59" i="6"/>
  <c r="BF96" i="6" s="1"/>
  <c r="AT47" i="6"/>
  <c r="AT84" i="6" s="1"/>
  <c r="AT42" i="6"/>
  <c r="AT79" i="6" s="1"/>
  <c r="AT46" i="6"/>
  <c r="AT83" i="6" s="1"/>
  <c r="AT45" i="6"/>
  <c r="AT82" i="6" s="1"/>
  <c r="AT43" i="6"/>
  <c r="AT80" i="6" s="1"/>
  <c r="AT44" i="6"/>
  <c r="AT41" i="6"/>
  <c r="AT78" i="6" s="1"/>
  <c r="AT54" i="6"/>
  <c r="AT91" i="6" s="1"/>
  <c r="AT55" i="6"/>
  <c r="AT92" i="6" s="1"/>
  <c r="AT57" i="6"/>
  <c r="AT94" i="6" s="1"/>
  <c r="AT50" i="6"/>
  <c r="AT87" i="6" s="1"/>
  <c r="AT51" i="6"/>
  <c r="AT88" i="6" s="1"/>
  <c r="AT56" i="6"/>
  <c r="AT93" i="6" s="1"/>
  <c r="AT58" i="6"/>
  <c r="AT95" i="6" s="1"/>
  <c r="AT60" i="6"/>
  <c r="AT97" i="6" s="1"/>
  <c r="AT63" i="6"/>
  <c r="AT100" i="6" s="1"/>
  <c r="AT59" i="6"/>
  <c r="AT96" i="6" s="1"/>
  <c r="AT48" i="6"/>
  <c r="AT85" i="6" s="1"/>
  <c r="AT49" i="6"/>
  <c r="AT86" i="6" s="1"/>
  <c r="AT52" i="6"/>
  <c r="AT89" i="6" s="1"/>
  <c r="AT53" i="6"/>
  <c r="AT90" i="6" s="1"/>
  <c r="AT61" i="6"/>
  <c r="AT98" i="6" s="1"/>
  <c r="AT62" i="6"/>
  <c r="AT99" i="6" s="1"/>
  <c r="AL47" i="6"/>
  <c r="AL84" i="6" s="1"/>
  <c r="AL42" i="6"/>
  <c r="AL79" i="6" s="1"/>
  <c r="AL46" i="6"/>
  <c r="AL83" i="6" s="1"/>
  <c r="AL43" i="6"/>
  <c r="AL80" i="6" s="1"/>
  <c r="AL45" i="6"/>
  <c r="AL82" i="6" s="1"/>
  <c r="AL41" i="6"/>
  <c r="AL78" i="6" s="1"/>
  <c r="AL50" i="6"/>
  <c r="AL87" i="6" s="1"/>
  <c r="AL51" i="6"/>
  <c r="AL88" i="6" s="1"/>
  <c r="AL57" i="6"/>
  <c r="AL94" i="6" s="1"/>
  <c r="AL44" i="6"/>
  <c r="AL81" i="6" s="1"/>
  <c r="AL54" i="6"/>
  <c r="AL91" i="6" s="1"/>
  <c r="AL55" i="6"/>
  <c r="AL92" i="6" s="1"/>
  <c r="AL56" i="6"/>
  <c r="AL93" i="6" s="1"/>
  <c r="AL58" i="6"/>
  <c r="AL95" i="6" s="1"/>
  <c r="AL60" i="6"/>
  <c r="AL97" i="6" s="1"/>
  <c r="AL61" i="6"/>
  <c r="AL98" i="6" s="1"/>
  <c r="AL63" i="6"/>
  <c r="AL100" i="6" s="1"/>
  <c r="AL48" i="6"/>
  <c r="AL85" i="6" s="1"/>
  <c r="AL49" i="6"/>
  <c r="AL86" i="6" s="1"/>
  <c r="AL52" i="6"/>
  <c r="AL89" i="6" s="1"/>
  <c r="AL53" i="6"/>
  <c r="AL90" i="6" s="1"/>
  <c r="AD47" i="6"/>
  <c r="AD84" i="6" s="1"/>
  <c r="AD42" i="6"/>
  <c r="AD79" i="6" s="1"/>
  <c r="AD46" i="6"/>
  <c r="AD83" i="6" s="1"/>
  <c r="AD44" i="6"/>
  <c r="AD45" i="6"/>
  <c r="AD82" i="6" s="1"/>
  <c r="AD43" i="6"/>
  <c r="AD80" i="6" s="1"/>
  <c r="AD41" i="6"/>
  <c r="AD78" i="6" s="1"/>
  <c r="AD54" i="6"/>
  <c r="AD91" i="6" s="1"/>
  <c r="AD55" i="6"/>
  <c r="AD92" i="6" s="1"/>
  <c r="AD57" i="6"/>
  <c r="AD94" i="6" s="1"/>
  <c r="AD50" i="6"/>
  <c r="AD87" i="6" s="1"/>
  <c r="AD51" i="6"/>
  <c r="AD88" i="6" s="1"/>
  <c r="AD56" i="6"/>
  <c r="AD93" i="6" s="1"/>
  <c r="AD58" i="6"/>
  <c r="AD95" i="6" s="1"/>
  <c r="AD60" i="6"/>
  <c r="AD97" i="6" s="1"/>
  <c r="AD63" i="6"/>
  <c r="AD100" i="6" s="1"/>
  <c r="AD59" i="6"/>
  <c r="AD96" i="6" s="1"/>
  <c r="AD62" i="6"/>
  <c r="AD99" i="6" s="1"/>
  <c r="AD48" i="6"/>
  <c r="AD85" i="6" s="1"/>
  <c r="AD49" i="6"/>
  <c r="AD86" i="6" s="1"/>
  <c r="AD52" i="6"/>
  <c r="AD89" i="6" s="1"/>
  <c r="AD53" i="6"/>
  <c r="AD90" i="6" s="1"/>
  <c r="AD61" i="6"/>
  <c r="AD98" i="6" s="1"/>
  <c r="V47" i="6"/>
  <c r="V42" i="6"/>
  <c r="V79" i="6" s="1"/>
  <c r="V46" i="6"/>
  <c r="V83" i="6" s="1"/>
  <c r="V43" i="6"/>
  <c r="V45" i="6"/>
  <c r="V41" i="6"/>
  <c r="V78" i="6" s="1"/>
  <c r="V50" i="6"/>
  <c r="V87" i="6" s="1"/>
  <c r="V51" i="6"/>
  <c r="V88" i="6" s="1"/>
  <c r="V57" i="6"/>
  <c r="V94" i="6" s="1"/>
  <c r="V54" i="6"/>
  <c r="V55" i="6"/>
  <c r="V92" i="6" s="1"/>
  <c r="V56" i="6"/>
  <c r="V93" i="6" s="1"/>
  <c r="V58" i="6"/>
  <c r="V60" i="6"/>
  <c r="V61" i="6"/>
  <c r="V98" i="6" s="1"/>
  <c r="V62" i="6"/>
  <c r="V99" i="6" s="1"/>
  <c r="V63" i="6"/>
  <c r="V100" i="6" s="1"/>
  <c r="V48" i="6"/>
  <c r="V85" i="6" s="1"/>
  <c r="V49" i="6"/>
  <c r="V86" i="6" s="1"/>
  <c r="V52" i="6"/>
  <c r="V89" i="6" s="1"/>
  <c r="V53" i="6"/>
  <c r="BI92" i="6"/>
  <c r="BN63" i="6"/>
  <c r="BN100" i="6" s="1"/>
  <c r="BF63" i="6"/>
  <c r="BF100" i="6" s="1"/>
  <c r="AX63" i="6"/>
  <c r="AX100" i="6" s="1"/>
  <c r="BV61" i="6"/>
  <c r="BV98" i="6" s="1"/>
  <c r="BF61" i="6"/>
  <c r="BF98" i="6" s="1"/>
  <c r="AP61" i="6"/>
  <c r="AP98" i="6" s="1"/>
  <c r="Z61" i="6"/>
  <c r="Z98" i="6" s="1"/>
  <c r="BB59" i="6"/>
  <c r="BB96" i="6" s="1"/>
  <c r="AE88" i="6"/>
  <c r="AO88" i="6"/>
  <c r="BI88" i="6"/>
  <c r="AW79" i="6"/>
  <c r="AE78" i="6"/>
  <c r="AR63" i="6"/>
  <c r="AN63" i="6"/>
  <c r="AN100" i="6" s="1"/>
  <c r="AJ63" i="6"/>
  <c r="AJ100" i="6" s="1"/>
  <c r="AF63" i="6"/>
  <c r="AF100" i="6" s="1"/>
  <c r="AB63" i="6"/>
  <c r="AB100" i="6" s="1"/>
  <c r="X63" i="6"/>
  <c r="X100" i="6" s="1"/>
  <c r="BX62" i="6"/>
  <c r="BX99" i="6" s="1"/>
  <c r="BT62" i="6"/>
  <c r="BT99" i="6" s="1"/>
  <c r="T62" i="6"/>
  <c r="T99" i="6" s="1"/>
  <c r="BX60" i="6"/>
  <c r="BX97" i="6" s="1"/>
  <c r="BH60" i="6"/>
  <c r="AR60" i="6"/>
  <c r="AB60" i="6"/>
  <c r="BT58" i="6"/>
  <c r="BD58" i="6"/>
  <c r="AN58" i="6"/>
  <c r="AN95" i="6" s="1"/>
  <c r="X58" i="6"/>
  <c r="BH55" i="6"/>
  <c r="AZ55" i="6"/>
  <c r="AZ92" i="6" s="1"/>
  <c r="AR55" i="6"/>
  <c r="AJ55" i="6"/>
  <c r="AJ92" i="6" s="1"/>
  <c r="AB55" i="6"/>
  <c r="AB92" i="6" s="1"/>
  <c r="T55" i="6"/>
  <c r="T92" i="6" s="1"/>
  <c r="BT54" i="6"/>
  <c r="BL54" i="6"/>
  <c r="BL91" i="6" s="1"/>
  <c r="BD54" i="6"/>
  <c r="AV54" i="6"/>
  <c r="AV91" i="6" s="1"/>
  <c r="AN54" i="6"/>
  <c r="AN91" i="6" s="1"/>
  <c r="AF54" i="6"/>
  <c r="AF91" i="6" s="1"/>
  <c r="X54" i="6"/>
  <c r="BD50" i="6"/>
  <c r="BX41" i="6"/>
  <c r="BX46" i="6"/>
  <c r="BX83" i="6" s="1"/>
  <c r="BX43" i="6"/>
  <c r="BX44" i="6"/>
  <c r="BX81" i="6" s="1"/>
  <c r="BX47" i="6"/>
  <c r="BX42" i="6"/>
  <c r="BX49" i="6"/>
  <c r="BX86" i="6" s="1"/>
  <c r="BX50" i="6"/>
  <c r="BX87" i="6" s="1"/>
  <c r="BX56" i="6"/>
  <c r="BX93" i="6" s="1"/>
  <c r="BX53" i="6"/>
  <c r="BX90" i="6" s="1"/>
  <c r="BX54" i="6"/>
  <c r="BX91" i="6" s="1"/>
  <c r="BX55" i="6"/>
  <c r="BX92" i="6" s="1"/>
  <c r="BX57" i="6"/>
  <c r="BX94" i="6" s="1"/>
  <c r="BX59" i="6"/>
  <c r="BX96" i="6" s="1"/>
  <c r="BX61" i="6"/>
  <c r="BX98" i="6" s="1"/>
  <c r="BT46" i="6"/>
  <c r="BT83" i="6" s="1"/>
  <c r="BT43" i="6"/>
  <c r="BT47" i="6"/>
  <c r="BT84" i="6" s="1"/>
  <c r="BT44" i="6"/>
  <c r="BT45" i="6"/>
  <c r="BT82" i="6" s="1"/>
  <c r="BT48" i="6"/>
  <c r="BT85" i="6" s="1"/>
  <c r="BT56" i="6"/>
  <c r="BT93" i="6" s="1"/>
  <c r="BT41" i="6"/>
  <c r="BT78" i="6" s="1"/>
  <c r="BT51" i="6"/>
  <c r="BT88" i="6" s="1"/>
  <c r="BT52" i="6"/>
  <c r="BT89" i="6" s="1"/>
  <c r="BT55" i="6"/>
  <c r="BT92" i="6" s="1"/>
  <c r="BT57" i="6"/>
  <c r="BT94" i="6" s="1"/>
  <c r="BT59" i="6"/>
  <c r="BT96" i="6" s="1"/>
  <c r="BT61" i="6"/>
  <c r="BT98" i="6" s="1"/>
  <c r="BP44" i="6"/>
  <c r="BP46" i="6"/>
  <c r="BP41" i="6"/>
  <c r="BP43" i="6"/>
  <c r="BP47" i="6"/>
  <c r="BP42" i="6"/>
  <c r="BP53" i="6"/>
  <c r="BP54" i="6"/>
  <c r="BP56" i="6"/>
  <c r="BP49" i="6"/>
  <c r="BP50" i="6"/>
  <c r="BP55" i="6"/>
  <c r="BP57" i="6"/>
  <c r="BP59" i="6"/>
  <c r="BP61" i="6"/>
  <c r="BL46" i="6"/>
  <c r="BL83" i="6" s="1"/>
  <c r="BL47" i="6"/>
  <c r="BL84" i="6" s="1"/>
  <c r="BL43" i="6"/>
  <c r="BL80" i="6" s="1"/>
  <c r="BL45" i="6"/>
  <c r="BL82" i="6" s="1"/>
  <c r="BL42" i="6"/>
  <c r="BL79" i="6" s="1"/>
  <c r="BL51" i="6"/>
  <c r="BL88" i="6" s="1"/>
  <c r="BL52" i="6"/>
  <c r="BL89" i="6" s="1"/>
  <c r="BL56" i="6"/>
  <c r="BL93" i="6" s="1"/>
  <c r="BL41" i="6"/>
  <c r="BL78" i="6" s="1"/>
  <c r="BL48" i="6"/>
  <c r="BL85" i="6" s="1"/>
  <c r="BL55" i="6"/>
  <c r="BL92" i="6" s="1"/>
  <c r="BL57" i="6"/>
  <c r="BL94" i="6" s="1"/>
  <c r="BL59" i="6"/>
  <c r="BL96" i="6" s="1"/>
  <c r="BL61" i="6"/>
  <c r="BL98" i="6" s="1"/>
  <c r="BH41" i="6"/>
  <c r="BH43" i="6"/>
  <c r="BH46" i="6"/>
  <c r="BH44" i="6"/>
  <c r="BH47" i="6"/>
  <c r="BH42" i="6"/>
  <c r="BH49" i="6"/>
  <c r="BH50" i="6"/>
  <c r="BH56" i="6"/>
  <c r="BH53" i="6"/>
  <c r="BH54" i="6"/>
  <c r="BH57" i="6"/>
  <c r="BH59" i="6"/>
  <c r="BH61" i="6"/>
  <c r="BD46" i="6"/>
  <c r="BD47" i="6"/>
  <c r="BD43" i="6"/>
  <c r="BD45" i="6"/>
  <c r="BD44" i="6"/>
  <c r="BD48" i="6"/>
  <c r="BD55" i="6"/>
  <c r="BD56" i="6"/>
  <c r="BD41" i="6"/>
  <c r="BD51" i="6"/>
  <c r="BD52" i="6"/>
  <c r="BD57" i="6"/>
  <c r="BD59" i="6"/>
  <c r="BD61" i="6"/>
  <c r="AZ44" i="6"/>
  <c r="AZ81" i="6" s="1"/>
  <c r="AZ46" i="6"/>
  <c r="AZ83" i="6" s="1"/>
  <c r="AZ41" i="6"/>
  <c r="AZ43" i="6"/>
  <c r="AZ47" i="6"/>
  <c r="AZ42" i="6"/>
  <c r="AZ53" i="6"/>
  <c r="AZ90" i="6" s="1"/>
  <c r="AZ54" i="6"/>
  <c r="AZ91" i="6" s="1"/>
  <c r="AZ56" i="6"/>
  <c r="AZ93" i="6" s="1"/>
  <c r="AZ49" i="6"/>
  <c r="AZ86" i="6" s="1"/>
  <c r="AZ50" i="6"/>
  <c r="AZ87" i="6" s="1"/>
  <c r="AZ57" i="6"/>
  <c r="AZ94" i="6" s="1"/>
  <c r="AZ59" i="6"/>
  <c r="AZ96" i="6" s="1"/>
  <c r="AZ61" i="6"/>
  <c r="AZ98" i="6" s="1"/>
  <c r="AV46" i="6"/>
  <c r="AV83" i="6" s="1"/>
  <c r="AV47" i="6"/>
  <c r="AV43" i="6"/>
  <c r="AV48" i="6"/>
  <c r="AV85" i="6" s="1"/>
  <c r="AV45" i="6"/>
  <c r="AV44" i="6"/>
  <c r="AV81" i="6" s="1"/>
  <c r="AV51" i="6"/>
  <c r="AV88" i="6" s="1"/>
  <c r="AV52" i="6"/>
  <c r="AV89" i="6" s="1"/>
  <c r="AV56" i="6"/>
  <c r="AV93" i="6" s="1"/>
  <c r="AV41" i="6"/>
  <c r="AV42" i="6"/>
  <c r="AV55" i="6"/>
  <c r="AV92" i="6" s="1"/>
  <c r="AV57" i="6"/>
  <c r="AV94" i="6" s="1"/>
  <c r="AV59" i="6"/>
  <c r="AV96" i="6" s="1"/>
  <c r="AV61" i="6"/>
  <c r="AV98" i="6" s="1"/>
  <c r="AR41" i="6"/>
  <c r="AR43" i="6"/>
  <c r="AR46" i="6"/>
  <c r="AR44" i="6"/>
  <c r="AR47" i="6"/>
  <c r="AR42" i="6"/>
  <c r="AR49" i="6"/>
  <c r="AR50" i="6"/>
  <c r="AR56" i="6"/>
  <c r="AR53" i="6"/>
  <c r="AR54" i="6"/>
  <c r="AR57" i="6"/>
  <c r="AR59" i="6"/>
  <c r="AR61" i="6"/>
  <c r="AN46" i="6"/>
  <c r="AN83" i="6" s="1"/>
  <c r="AN47" i="6"/>
  <c r="AN84" i="6" s="1"/>
  <c r="AN43" i="6"/>
  <c r="AN80" i="6" s="1"/>
  <c r="AN44" i="6"/>
  <c r="AN45" i="6"/>
  <c r="AN82" i="6" s="1"/>
  <c r="AN48" i="6"/>
  <c r="AN85" i="6" s="1"/>
  <c r="AN55" i="6"/>
  <c r="AN92" i="6" s="1"/>
  <c r="AN56" i="6"/>
  <c r="AN93" i="6" s="1"/>
  <c r="AN41" i="6"/>
  <c r="AN78" i="6" s="1"/>
  <c r="AN51" i="6"/>
  <c r="AN88" i="6" s="1"/>
  <c r="AN52" i="6"/>
  <c r="AN89" i="6" s="1"/>
  <c r="AN57" i="6"/>
  <c r="AN94" i="6" s="1"/>
  <c r="AN59" i="6"/>
  <c r="AN96" i="6" s="1"/>
  <c r="AN61" i="6"/>
  <c r="AN98" i="6" s="1"/>
  <c r="AN62" i="6"/>
  <c r="AN99" i="6" s="1"/>
  <c r="AJ44" i="6"/>
  <c r="AJ81" i="6" s="1"/>
  <c r="AJ46" i="6"/>
  <c r="AJ83" i="6" s="1"/>
  <c r="AJ41" i="6"/>
  <c r="AJ43" i="6"/>
  <c r="AJ47" i="6"/>
  <c r="AJ42" i="6"/>
  <c r="AJ53" i="6"/>
  <c r="AJ90" i="6" s="1"/>
  <c r="AJ54" i="6"/>
  <c r="AJ91" i="6" s="1"/>
  <c r="AJ56" i="6"/>
  <c r="AJ93" i="6" s="1"/>
  <c r="AJ49" i="6"/>
  <c r="AJ86" i="6" s="1"/>
  <c r="AJ50" i="6"/>
  <c r="AJ87" i="6" s="1"/>
  <c r="AJ57" i="6"/>
  <c r="AJ94" i="6" s="1"/>
  <c r="AJ59" i="6"/>
  <c r="AJ96" i="6" s="1"/>
  <c r="AJ61" i="6"/>
  <c r="AJ98" i="6" s="1"/>
  <c r="AJ62" i="6"/>
  <c r="AJ99" i="6" s="1"/>
  <c r="AF46" i="6"/>
  <c r="AF83" i="6" s="1"/>
  <c r="AF47" i="6"/>
  <c r="AF43" i="6"/>
  <c r="AF48" i="6"/>
  <c r="AF85" i="6" s="1"/>
  <c r="AF45" i="6"/>
  <c r="AF42" i="6"/>
  <c r="AF51" i="6"/>
  <c r="AF88" i="6" s="1"/>
  <c r="AF52" i="6"/>
  <c r="AF89" i="6" s="1"/>
  <c r="AF56" i="6"/>
  <c r="AF93" i="6" s="1"/>
  <c r="AF41" i="6"/>
  <c r="AF55" i="6"/>
  <c r="AF92" i="6" s="1"/>
  <c r="AF57" i="6"/>
  <c r="AF94" i="6" s="1"/>
  <c r="AF59" i="6"/>
  <c r="AF96" i="6" s="1"/>
  <c r="AF61" i="6"/>
  <c r="AF98" i="6" s="1"/>
  <c r="AF62" i="6"/>
  <c r="AF99" i="6" s="1"/>
  <c r="AB41" i="6"/>
  <c r="AB78" i="6" s="1"/>
  <c r="AB43" i="6"/>
  <c r="AB80" i="6" s="1"/>
  <c r="AB46" i="6"/>
  <c r="AB83" i="6" s="1"/>
  <c r="AB44" i="6"/>
  <c r="AB47" i="6"/>
  <c r="AB84" i="6" s="1"/>
  <c r="AB42" i="6"/>
  <c r="AB79" i="6" s="1"/>
  <c r="AB49" i="6"/>
  <c r="AB86" i="6" s="1"/>
  <c r="AB50" i="6"/>
  <c r="AB87" i="6" s="1"/>
  <c r="AB56" i="6"/>
  <c r="AB93" i="6" s="1"/>
  <c r="AB53" i="6"/>
  <c r="AB90" i="6" s="1"/>
  <c r="AB54" i="6"/>
  <c r="AB91" i="6" s="1"/>
  <c r="AB57" i="6"/>
  <c r="AB94" i="6" s="1"/>
  <c r="AB59" i="6"/>
  <c r="AB96" i="6" s="1"/>
  <c r="AB61" i="6"/>
  <c r="AB98" i="6" s="1"/>
  <c r="AB62" i="6"/>
  <c r="AB99" i="6" s="1"/>
  <c r="X46" i="6"/>
  <c r="X47" i="6"/>
  <c r="X43" i="6"/>
  <c r="X45" i="6"/>
  <c r="X44" i="6"/>
  <c r="X48" i="6"/>
  <c r="X55" i="6"/>
  <c r="X56" i="6"/>
  <c r="X41" i="6"/>
  <c r="X51" i="6"/>
  <c r="X52" i="6"/>
  <c r="X57" i="6"/>
  <c r="X59" i="6"/>
  <c r="X61" i="6"/>
  <c r="X62" i="6"/>
  <c r="X99" i="6" s="1"/>
  <c r="T44" i="6"/>
  <c r="T46" i="6"/>
  <c r="T83" i="6" s="1"/>
  <c r="T41" i="6"/>
  <c r="T78" i="6" s="1"/>
  <c r="T43" i="6"/>
  <c r="T80" i="6" s="1"/>
  <c r="T47" i="6"/>
  <c r="T84" i="6" s="1"/>
  <c r="T42" i="6"/>
  <c r="T79" i="6" s="1"/>
  <c r="T53" i="6"/>
  <c r="T90" i="6" s="1"/>
  <c r="T54" i="6"/>
  <c r="T91" i="6" s="1"/>
  <c r="T56" i="6"/>
  <c r="T93" i="6" s="1"/>
  <c r="T49" i="6"/>
  <c r="T86" i="6" s="1"/>
  <c r="T50" i="6"/>
  <c r="T87" i="6" s="1"/>
  <c r="T57" i="6"/>
  <c r="T94" i="6" s="1"/>
  <c r="T59" i="6"/>
  <c r="T96" i="6" s="1"/>
  <c r="T61" i="6"/>
  <c r="T98" i="6" s="1"/>
  <c r="L42" i="6"/>
  <c r="L46" i="6"/>
  <c r="L47" i="6"/>
  <c r="L41" i="6"/>
  <c r="L44" i="6"/>
  <c r="L54" i="6"/>
  <c r="L55" i="6"/>
  <c r="L57" i="6"/>
  <c r="L43" i="6"/>
  <c r="L50" i="6"/>
  <c r="L51" i="6"/>
  <c r="L56" i="6"/>
  <c r="L58" i="6"/>
  <c r="L60" i="6"/>
  <c r="BX63" i="6"/>
  <c r="BX100" i="6" s="1"/>
  <c r="BT63" i="6"/>
  <c r="BT100" i="6" s="1"/>
  <c r="AR62" i="6"/>
  <c r="BP60" i="6"/>
  <c r="AZ60" i="6"/>
  <c r="AZ97" i="6" s="1"/>
  <c r="AJ60" i="6"/>
  <c r="AJ97" i="6" s="1"/>
  <c r="T60" i="6"/>
  <c r="T97" i="6" s="1"/>
  <c r="L59" i="6"/>
  <c r="BL58" i="6"/>
  <c r="BL95" i="6" s="1"/>
  <c r="AV58" i="6"/>
  <c r="AV95" i="6" s="1"/>
  <c r="AF58" i="6"/>
  <c r="AF95" i="6" s="1"/>
  <c r="BT53" i="6"/>
  <c r="BT90" i="6" s="1"/>
  <c r="BL53" i="6"/>
  <c r="BL90" i="6" s="1"/>
  <c r="BD53" i="6"/>
  <c r="AV53" i="6"/>
  <c r="AV90" i="6" s="1"/>
  <c r="AN53" i="6"/>
  <c r="AN90" i="6" s="1"/>
  <c r="AF53" i="6"/>
  <c r="AF90" i="6" s="1"/>
  <c r="X53" i="6"/>
  <c r="BX52" i="6"/>
  <c r="BX89" i="6" s="1"/>
  <c r="BP52" i="6"/>
  <c r="BH52" i="6"/>
  <c r="AZ52" i="6"/>
  <c r="AZ89" i="6" s="1"/>
  <c r="AR52" i="6"/>
  <c r="AJ52" i="6"/>
  <c r="AJ89" i="6" s="1"/>
  <c r="AB52" i="6"/>
  <c r="AB89" i="6" s="1"/>
  <c r="T52" i="6"/>
  <c r="T89" i="6" s="1"/>
  <c r="L52" i="6"/>
  <c r="BT49" i="6"/>
  <c r="BT86" i="6" s="1"/>
  <c r="BL49" i="6"/>
  <c r="BL86" i="6" s="1"/>
  <c r="BD49" i="6"/>
  <c r="AV49" i="6"/>
  <c r="AV86" i="6" s="1"/>
  <c r="AN49" i="6"/>
  <c r="AN86" i="6" s="1"/>
  <c r="AF49" i="6"/>
  <c r="AF86" i="6" s="1"/>
  <c r="X49" i="6"/>
  <c r="BX48" i="6"/>
  <c r="BX85" i="6" s="1"/>
  <c r="BP48" i="6"/>
  <c r="BH48" i="6"/>
  <c r="AZ48" i="6"/>
  <c r="AZ85" i="6" s="1"/>
  <c r="AR48" i="6"/>
  <c r="AJ48" i="6"/>
  <c r="AJ85" i="6" s="1"/>
  <c r="AB48" i="6"/>
  <c r="AB85" i="6" s="1"/>
  <c r="T48" i="6"/>
  <c r="T85" i="6" s="1"/>
  <c r="L48" i="6"/>
  <c r="BX45" i="6"/>
  <c r="BP45" i="6"/>
  <c r="BH45" i="6"/>
  <c r="AZ45" i="6"/>
  <c r="AR45" i="6"/>
  <c r="AJ45" i="6"/>
  <c r="AB45" i="6"/>
  <c r="AB82" i="6" s="1"/>
  <c r="T45" i="6"/>
  <c r="T82" i="6" s="1"/>
  <c r="L45" i="6"/>
  <c r="X42" i="6"/>
  <c r="S42" i="6"/>
  <c r="S79" i="6" s="1"/>
  <c r="S41" i="6"/>
  <c r="S78" i="6" s="1"/>
  <c r="S43" i="6"/>
  <c r="S80" i="6" s="1"/>
  <c r="S45" i="6"/>
  <c r="S82" i="6" s="1"/>
  <c r="S47" i="6"/>
  <c r="S84" i="6" s="1"/>
  <c r="M42" i="6"/>
  <c r="M41" i="6"/>
  <c r="M43" i="6"/>
  <c r="M45" i="6"/>
  <c r="M47" i="6"/>
  <c r="I42" i="6"/>
  <c r="I41" i="6"/>
  <c r="I43" i="6"/>
  <c r="I45" i="6"/>
  <c r="I47" i="6"/>
  <c r="D42" i="6"/>
  <c r="D41" i="6"/>
  <c r="D43" i="6"/>
  <c r="D45" i="6"/>
  <c r="D47" i="6"/>
  <c r="B41" i="6"/>
  <c r="B43" i="6"/>
  <c r="B42" i="6"/>
  <c r="B44" i="6"/>
  <c r="B46" i="6"/>
  <c r="B48" i="6"/>
  <c r="BY44" i="6"/>
  <c r="BU44" i="6"/>
  <c r="BQ44" i="6"/>
  <c r="BM44" i="6"/>
  <c r="BI44" i="6"/>
  <c r="BI81" i="6" s="1"/>
  <c r="BE44" i="6"/>
  <c r="BA44" i="6"/>
  <c r="BA81" i="6" s="1"/>
  <c r="AW44" i="6"/>
  <c r="AS44" i="6"/>
  <c r="AS81" i="6" s="1"/>
  <c r="AO44" i="6"/>
  <c r="AO81" i="6" s="1"/>
  <c r="AK44" i="6"/>
  <c r="AG44" i="6"/>
  <c r="AC44" i="6"/>
  <c r="AC81" i="6" s="1"/>
  <c r="Y44" i="6"/>
  <c r="U44" i="6"/>
  <c r="U81" i="6" s="1"/>
  <c r="Q44" i="6"/>
  <c r="Q81" i="6" s="1"/>
  <c r="K44" i="6"/>
  <c r="V81" i="6" s="1"/>
  <c r="G44" i="6"/>
  <c r="AK81" i="6" l="1"/>
  <c r="BQ81" i="6"/>
  <c r="AP87" i="6"/>
  <c r="AP85" i="6"/>
  <c r="BB87" i="6"/>
  <c r="BB83" i="6"/>
  <c r="AJ80" i="6"/>
  <c r="AG81" i="6"/>
  <c r="AW81" i="6"/>
  <c r="BM81" i="6"/>
  <c r="V90" i="6"/>
  <c r="V82" i="6"/>
  <c r="V84" i="6"/>
  <c r="AX78" i="6"/>
  <c r="AM92" i="6"/>
  <c r="BM92" i="6"/>
  <c r="BW92" i="6"/>
  <c r="Y92" i="6"/>
  <c r="R92" i="6"/>
  <c r="AW92" i="6"/>
  <c r="BQ92" i="6"/>
  <c r="S92" i="6"/>
  <c r="R80" i="6"/>
  <c r="AW80" i="6"/>
  <c r="BQ80" i="6"/>
  <c r="Y80" i="6"/>
  <c r="AM80" i="6"/>
  <c r="BW80" i="6"/>
  <c r="BM80" i="6"/>
  <c r="AE80" i="6"/>
  <c r="AU80" i="6"/>
  <c r="BU88" i="6"/>
  <c r="W88" i="6"/>
  <c r="BB89" i="6"/>
  <c r="BB98" i="6"/>
  <c r="BB92" i="6"/>
  <c r="BJ90" i="6"/>
  <c r="BJ93" i="6"/>
  <c r="BJ92" i="6"/>
  <c r="BJ82" i="6"/>
  <c r="BJ84" i="6"/>
  <c r="AU86" i="6"/>
  <c r="R86" i="6"/>
  <c r="Y86" i="6"/>
  <c r="AM86" i="6"/>
  <c r="AW86" i="6"/>
  <c r="BM86" i="6"/>
  <c r="BW86" i="6"/>
  <c r="S86" i="6"/>
  <c r="AE86" i="6"/>
  <c r="BQ86" i="6"/>
  <c r="W94" i="6"/>
  <c r="BU94" i="6"/>
  <c r="Y82" i="6"/>
  <c r="AM82" i="6"/>
  <c r="BW82" i="6"/>
  <c r="BM82" i="6"/>
  <c r="AE82" i="6"/>
  <c r="AU82" i="6"/>
  <c r="R82" i="6"/>
  <c r="AW82" i="6"/>
  <c r="BQ82" i="6"/>
  <c r="W90" i="6"/>
  <c r="BU90" i="6"/>
  <c r="BU81" i="6"/>
  <c r="AA94" i="6"/>
  <c r="S96" i="6"/>
  <c r="BW96" i="6"/>
  <c r="AE96" i="6"/>
  <c r="BQ96" i="6"/>
  <c r="AU96" i="6"/>
  <c r="R96" i="6"/>
  <c r="Y96" i="6"/>
  <c r="AM96" i="6"/>
  <c r="AW96" i="6"/>
  <c r="BM96" i="6"/>
  <c r="R88" i="6"/>
  <c r="Y88" i="6"/>
  <c r="S88" i="6"/>
  <c r="AU88" i="6"/>
  <c r="BM88" i="6"/>
  <c r="BW88" i="6"/>
  <c r="AW88" i="6"/>
  <c r="AM88" i="6"/>
  <c r="BQ88" i="6"/>
  <c r="BM84" i="6"/>
  <c r="AE84" i="6"/>
  <c r="AU84" i="6"/>
  <c r="R84" i="6"/>
  <c r="AW84" i="6"/>
  <c r="BQ84" i="6"/>
  <c r="Y84" i="6"/>
  <c r="AM84" i="6"/>
  <c r="BW84" i="6"/>
  <c r="W92" i="6"/>
  <c r="BU92" i="6"/>
  <c r="AZ79" i="6"/>
  <c r="R78" i="6"/>
  <c r="AM78" i="6"/>
  <c r="BW78" i="6"/>
  <c r="Y78" i="6"/>
  <c r="BM78" i="6"/>
  <c r="AU78" i="6"/>
  <c r="AW78" i="6"/>
  <c r="BQ78" i="6"/>
  <c r="R90" i="6"/>
  <c r="Y90" i="6"/>
  <c r="AM90" i="6"/>
  <c r="AW90" i="6"/>
  <c r="BM90" i="6"/>
  <c r="BW90" i="6"/>
  <c r="S90" i="6"/>
  <c r="AE90" i="6"/>
  <c r="BQ90" i="6"/>
  <c r="AU90" i="6"/>
  <c r="W86" i="6"/>
  <c r="BU86" i="6"/>
  <c r="BU98" i="6"/>
  <c r="BU84" i="6"/>
  <c r="W84" i="6"/>
  <c r="AT81" i="6"/>
  <c r="BC97" i="6"/>
  <c r="BT97" i="6"/>
  <c r="AQ97" i="6"/>
  <c r="AA97" i="6"/>
  <c r="AG97" i="6"/>
  <c r="AK97" i="6"/>
  <c r="BA97" i="6"/>
  <c r="BS97" i="6"/>
  <c r="AB95" i="6"/>
  <c r="BA95" i="6"/>
  <c r="AG95" i="6"/>
  <c r="AK95" i="6"/>
  <c r="AQ95" i="6"/>
  <c r="BS95" i="6"/>
  <c r="BC95" i="6"/>
  <c r="AA95" i="6"/>
  <c r="BY95" i="6"/>
  <c r="BA91" i="6"/>
  <c r="AQ91" i="6"/>
  <c r="BY91" i="6"/>
  <c r="AG91" i="6"/>
  <c r="AK91" i="6"/>
  <c r="BS91" i="6"/>
  <c r="AA91" i="6"/>
  <c r="BC91" i="6"/>
  <c r="AG86" i="6"/>
  <c r="AK86" i="6"/>
  <c r="BS86" i="6"/>
  <c r="AA86" i="6"/>
  <c r="AQ86" i="6"/>
  <c r="BY86" i="6"/>
  <c r="BA86" i="6"/>
  <c r="BC86" i="6"/>
  <c r="AQ80" i="6"/>
  <c r="BY80" i="6"/>
  <c r="AG80" i="6"/>
  <c r="AK80" i="6"/>
  <c r="BS80" i="6"/>
  <c r="BC80" i="6"/>
  <c r="AP86" i="6"/>
  <c r="AP84" i="6"/>
  <c r="BR82" i="6"/>
  <c r="BR80" i="6"/>
  <c r="BU79" i="6"/>
  <c r="W79" i="6"/>
  <c r="AF82" i="6"/>
  <c r="AA80" i="6"/>
  <c r="BA80" i="6"/>
  <c r="AO80" i="6"/>
  <c r="BI80" i="6"/>
  <c r="AY80" i="6"/>
  <c r="U80" i="6"/>
  <c r="BU82" i="6"/>
  <c r="W82" i="6"/>
  <c r="AJ78" i="6"/>
  <c r="AV79" i="6"/>
  <c r="AV80" i="6"/>
  <c r="AZ84" i="6"/>
  <c r="BT81" i="6"/>
  <c r="BX80" i="6"/>
  <c r="BT95" i="6"/>
  <c r="AW102" i="6"/>
  <c r="V97" i="6"/>
  <c r="V91" i="6"/>
  <c r="AL102" i="6"/>
  <c r="BB81" i="6"/>
  <c r="AG92" i="6"/>
  <c r="AK92" i="6"/>
  <c r="BS92" i="6"/>
  <c r="BC92" i="6"/>
  <c r="AA92" i="6"/>
  <c r="AQ92" i="6"/>
  <c r="BY92" i="6"/>
  <c r="BA92" i="6"/>
  <c r="BY98" i="6"/>
  <c r="BC98" i="6"/>
  <c r="AG98" i="6"/>
  <c r="AA90" i="6"/>
  <c r="AQ90" i="6"/>
  <c r="BY90" i="6"/>
  <c r="BC90" i="6"/>
  <c r="BA90" i="6"/>
  <c r="AG90" i="6"/>
  <c r="AK90" i="6"/>
  <c r="BS90" i="6"/>
  <c r="BC79" i="6"/>
  <c r="AQ79" i="6"/>
  <c r="BY79" i="6"/>
  <c r="AG79" i="6"/>
  <c r="AK79" i="6"/>
  <c r="BS79" i="6"/>
  <c r="AG78" i="6"/>
  <c r="AK78" i="6"/>
  <c r="BS78" i="6"/>
  <c r="J66" i="6"/>
  <c r="BC78" i="6"/>
  <c r="AQ78" i="6"/>
  <c r="BY78" i="6"/>
  <c r="Z80" i="6"/>
  <c r="Z79" i="6"/>
  <c r="AP92" i="6"/>
  <c r="AP97" i="6"/>
  <c r="AP94" i="6"/>
  <c r="AP83" i="6"/>
  <c r="AP81" i="6"/>
  <c r="BB86" i="6"/>
  <c r="BB97" i="6"/>
  <c r="BB91" i="6"/>
  <c r="BB78" i="6"/>
  <c r="BB79" i="6"/>
  <c r="BJ89" i="6"/>
  <c r="BJ96" i="6"/>
  <c r="BJ88" i="6"/>
  <c r="BJ91" i="6"/>
  <c r="BJ81" i="6"/>
  <c r="V96" i="6"/>
  <c r="AJ95" i="6"/>
  <c r="BY97" i="6"/>
  <c r="AK98" i="6"/>
  <c r="AO82" i="6"/>
  <c r="BI82" i="6"/>
  <c r="U82" i="6"/>
  <c r="AA82" i="6"/>
  <c r="AY82" i="6"/>
  <c r="BA82" i="6"/>
  <c r="S81" i="6"/>
  <c r="BW81" i="6"/>
  <c r="BW102" i="6" s="1"/>
  <c r="AU81" i="6"/>
  <c r="AU102" i="6" s="1"/>
  <c r="R81" i="6"/>
  <c r="R102" i="6" s="1"/>
  <c r="AM81" i="6"/>
  <c r="AM102" i="6" s="1"/>
  <c r="AE81" i="6"/>
  <c r="AE102" i="6" s="1"/>
  <c r="Y81" i="6"/>
  <c r="Y102" i="6" s="1"/>
  <c r="I66" i="6"/>
  <c r="H70" i="6" s="1"/>
  <c r="U78" i="6"/>
  <c r="AY78" i="6"/>
  <c r="AA78" i="6"/>
  <c r="BA78" i="6"/>
  <c r="BU80" i="6"/>
  <c r="W80" i="6"/>
  <c r="AJ82" i="6"/>
  <c r="L66" i="6"/>
  <c r="AB81" i="6"/>
  <c r="AF80" i="6"/>
  <c r="AJ79" i="6"/>
  <c r="AV78" i="6"/>
  <c r="AV84" i="6"/>
  <c r="AZ80" i="6"/>
  <c r="BX79" i="6"/>
  <c r="AB97" i="6"/>
  <c r="V95" i="6"/>
  <c r="AD81" i="6"/>
  <c r="AD102" i="6" s="1"/>
  <c r="BA89" i="6"/>
  <c r="BC89" i="6"/>
  <c r="AK89" i="6"/>
  <c r="BY89" i="6"/>
  <c r="AA89" i="6"/>
  <c r="AQ89" i="6"/>
  <c r="BS89" i="6"/>
  <c r="AG89" i="6"/>
  <c r="AA88" i="6"/>
  <c r="AQ88" i="6"/>
  <c r="BY88" i="6"/>
  <c r="AG88" i="6"/>
  <c r="AK88" i="6"/>
  <c r="BS88" i="6"/>
  <c r="BA88" i="6"/>
  <c r="BC88" i="6"/>
  <c r="AK96" i="6"/>
  <c r="BS96" i="6"/>
  <c r="BC96" i="6"/>
  <c r="BA96" i="6"/>
  <c r="AA96" i="6"/>
  <c r="AQ96" i="6"/>
  <c r="BY96" i="6"/>
  <c r="BC93" i="6"/>
  <c r="AQ93" i="6"/>
  <c r="BY93" i="6"/>
  <c r="AG93" i="6"/>
  <c r="AK93" i="6"/>
  <c r="AA93" i="6"/>
  <c r="BS93" i="6"/>
  <c r="BA93" i="6"/>
  <c r="AG82" i="6"/>
  <c r="AK82" i="6"/>
  <c r="BS82" i="6"/>
  <c r="AQ82" i="6"/>
  <c r="BY82" i="6"/>
  <c r="BC82" i="6"/>
  <c r="AQ84" i="6"/>
  <c r="BY84" i="6"/>
  <c r="AG84" i="6"/>
  <c r="AK84" i="6"/>
  <c r="BS84" i="6"/>
  <c r="BC84" i="6"/>
  <c r="Z82" i="6"/>
  <c r="Z78" i="6"/>
  <c r="AP96" i="6"/>
  <c r="AP91" i="6"/>
  <c r="AP95" i="6"/>
  <c r="AP90" i="6"/>
  <c r="AP80" i="6"/>
  <c r="AP79" i="6"/>
  <c r="BB85" i="6"/>
  <c r="BB95" i="6"/>
  <c r="BB94" i="6"/>
  <c r="BB82" i="6"/>
  <c r="BB84" i="6"/>
  <c r="BJ86" i="6"/>
  <c r="BJ97" i="6"/>
  <c r="BJ87" i="6"/>
  <c r="BJ78" i="6"/>
  <c r="BJ83" i="6"/>
  <c r="BR79" i="6"/>
  <c r="AB88" i="6"/>
  <c r="BA98" i="6"/>
  <c r="AA98" i="6"/>
  <c r="S102" i="6"/>
  <c r="AZ82" i="6"/>
  <c r="W81" i="6"/>
  <c r="K66" i="6"/>
  <c r="BY81" i="6"/>
  <c r="AA84" i="6"/>
  <c r="AO84" i="6"/>
  <c r="BI84" i="6"/>
  <c r="AY84" i="6"/>
  <c r="U84" i="6"/>
  <c r="BA84" i="6"/>
  <c r="U79" i="6"/>
  <c r="AY79" i="6"/>
  <c r="AA79" i="6"/>
  <c r="BA79" i="6"/>
  <c r="BI79" i="6"/>
  <c r="AO79" i="6"/>
  <c r="M66" i="6"/>
  <c r="BU78" i="6"/>
  <c r="BU102" i="6" s="1"/>
  <c r="W78" i="6"/>
  <c r="BX82" i="6"/>
  <c r="BI78" i="6"/>
  <c r="BI102" i="6" s="1"/>
  <c r="T81" i="6"/>
  <c r="T102" i="6" s="1"/>
  <c r="AF78" i="6"/>
  <c r="AF79" i="6"/>
  <c r="AF84" i="6"/>
  <c r="AJ84" i="6"/>
  <c r="AN81" i="6"/>
  <c r="AN102" i="6" s="1"/>
  <c r="AV82" i="6"/>
  <c r="AZ78" i="6"/>
  <c r="BT80" i="6"/>
  <c r="BX84" i="6"/>
  <c r="BX78" i="6"/>
  <c r="BT91" i="6"/>
  <c r="G66" i="6"/>
  <c r="V80" i="6"/>
  <c r="AT102" i="6"/>
  <c r="AO78" i="6"/>
  <c r="AO102" i="6" s="1"/>
  <c r="BA85" i="6"/>
  <c r="BC85" i="6"/>
  <c r="BS85" i="6"/>
  <c r="AG85" i="6"/>
  <c r="BY85" i="6"/>
  <c r="AA85" i="6"/>
  <c r="AQ85" i="6"/>
  <c r="AK85" i="6"/>
  <c r="BY94" i="6"/>
  <c r="BA94" i="6"/>
  <c r="BC94" i="6"/>
  <c r="AG94" i="6"/>
  <c r="AK94" i="6"/>
  <c r="BS94" i="6"/>
  <c r="BC87" i="6"/>
  <c r="BA87" i="6"/>
  <c r="AA87" i="6"/>
  <c r="AQ87" i="6"/>
  <c r="AK87" i="6"/>
  <c r="BY87" i="6"/>
  <c r="BS87" i="6"/>
  <c r="AG87" i="6"/>
  <c r="BS81" i="6"/>
  <c r="BC81" i="6"/>
  <c r="AA81" i="6"/>
  <c r="AQ81" i="6"/>
  <c r="BC83" i="6"/>
  <c r="BA83" i="6"/>
  <c r="AK83" i="6"/>
  <c r="BY83" i="6"/>
  <c r="BS83" i="6"/>
  <c r="AG83" i="6"/>
  <c r="AA83" i="6"/>
  <c r="AQ83" i="6"/>
  <c r="Z84" i="6"/>
  <c r="AP82" i="6"/>
  <c r="AP88" i="6"/>
  <c r="AP93" i="6"/>
  <c r="AP89" i="6"/>
  <c r="AP78" i="6"/>
  <c r="BB90" i="6"/>
  <c r="BB93" i="6"/>
  <c r="BB88" i="6"/>
  <c r="BB80" i="6"/>
  <c r="BJ98" i="6"/>
  <c r="BJ85" i="6"/>
  <c r="BJ95" i="6"/>
  <c r="BJ94" i="6"/>
  <c r="BJ80" i="6"/>
  <c r="BJ79" i="6"/>
  <c r="AX81" i="6"/>
  <c r="AX102" i="6" s="1"/>
  <c r="BR78" i="6"/>
  <c r="BR84" i="6"/>
  <c r="AJ88" i="6"/>
  <c r="AQ98" i="6"/>
  <c r="BQ102" i="6" l="1"/>
  <c r="AB102" i="6"/>
  <c r="BT102" i="6"/>
  <c r="BM102" i="6"/>
  <c r="AP102" i="6"/>
  <c r="AA102" i="6"/>
  <c r="X105" i="6" s="1"/>
  <c r="V102" i="6"/>
  <c r="AZ102" i="6"/>
  <c r="AY102" i="6"/>
  <c r="AG102" i="6"/>
  <c r="BR102" i="6"/>
  <c r="BX102" i="6"/>
  <c r="AV102" i="6"/>
  <c r="U102" i="6"/>
  <c r="BY102" i="6"/>
  <c r="BS102" i="6"/>
  <c r="BJ102" i="6"/>
  <c r="BE105" i="6" s="1"/>
  <c r="BC102" i="6"/>
  <c r="AF102" i="6"/>
  <c r="W102" i="6"/>
  <c r="Z102" i="6"/>
  <c r="BA102" i="6"/>
  <c r="BB102" i="6"/>
  <c r="AQ102" i="6"/>
  <c r="AK102" i="6"/>
  <c r="AJ102" i="6"/>
  <c r="AI105" i="6" s="1"/>
  <c r="AL105" i="6" l="1"/>
  <c r="AC105" i="6"/>
  <c r="BN105" i="6"/>
  <c r="Q105" i="6"/>
  <c r="AW105" i="6"/>
  <c r="BX105" i="6"/>
  <c r="C16" i="5" l="1"/>
  <c r="C28" i="5" l="1"/>
  <c r="C27" i="5"/>
  <c r="C26" i="5"/>
  <c r="C25" i="5"/>
  <c r="C17" i="5" l="1"/>
  <c r="C18" i="5" l="1"/>
  <c r="C19" i="5" s="1"/>
  <c r="D26" i="5" s="1"/>
  <c r="C20" i="5" l="1"/>
  <c r="E25" i="5" s="1"/>
  <c r="D28" i="5"/>
  <c r="D25" i="5"/>
  <c r="D27" i="5"/>
  <c r="E27" i="5" l="1"/>
  <c r="E26" i="5"/>
  <c r="E28" i="5"/>
</calcChain>
</file>

<file path=xl/comments1.xml><?xml version="1.0" encoding="utf-8"?>
<comments xmlns="http://schemas.openxmlformats.org/spreadsheetml/2006/main">
  <authors>
    <author>leightonw</author>
    <author>FreyjaP</author>
    <author>matthewb</author>
  </authors>
  <commentList>
    <comment ref="AT74" authorId="0">
      <text>
        <r>
          <rPr>
            <sz val="9"/>
            <color indexed="81"/>
            <rFont val="Tahoma"/>
            <family val="2"/>
          </rPr>
          <t>Excluded because bond is secured</t>
        </r>
      </text>
    </comment>
    <comment ref="AU74" authorId="0">
      <text>
        <r>
          <rPr>
            <sz val="9"/>
            <color indexed="81"/>
            <rFont val="Tahoma"/>
            <family val="2"/>
          </rPr>
          <t>Excluded because bond is secured</t>
        </r>
      </text>
    </comment>
    <comment ref="AV74" authorId="0">
      <text>
        <r>
          <rPr>
            <sz val="9"/>
            <color indexed="81"/>
            <rFont val="Tahoma"/>
            <family val="2"/>
          </rPr>
          <t>Excluded because bond is secured</t>
        </r>
      </text>
    </comment>
    <comment ref="X78" authorId="1">
      <text>
        <r>
          <rPr>
            <sz val="9"/>
            <color indexed="81"/>
            <rFont val="Tahoma"/>
            <family val="2"/>
          </rPr>
          <t>Not relevant for calculating 5 year debt premium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78" authorId="2">
      <text>
        <r>
          <rPr>
            <sz val="10"/>
            <color indexed="81"/>
            <rFont val="Tahoma"/>
            <family val="2"/>
          </rPr>
          <t>It is not currently possible to calculate the interpolated bit to bid spread, because there is no NZ government bond maturing after 15/03/2028.</t>
        </r>
      </text>
    </comment>
    <comment ref="BH78" authorId="1">
      <text>
        <r>
          <rPr>
            <sz val="9"/>
            <color indexed="81"/>
            <rFont val="Tahoma"/>
            <family val="2"/>
          </rPr>
          <t>Not relevant for calculating 5 year debt premium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P78" authorId="1">
      <text>
        <r>
          <rPr>
            <sz val="9"/>
            <color indexed="81"/>
            <rFont val="Tahoma"/>
            <family val="2"/>
          </rPr>
          <t>Not relevant for calculating 5 year debt premium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<sst xmlns="http://schemas.openxmlformats.org/spreadsheetml/2006/main" count="344" uniqueCount="208">
  <si>
    <t>BBB+</t>
  </si>
  <si>
    <t>AA+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</si>
  <si>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</si>
  <si>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</si>
  <si>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</si>
  <si>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</si>
  <si>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</si>
  <si>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</si>
  <si>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</si>
  <si>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</si>
  <si>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</si>
  <si>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</si>
  <si>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</si>
  <si>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Debt premium</t>
  </si>
  <si>
    <t>Parameters</t>
  </si>
  <si>
    <t>Inputs</t>
  </si>
  <si>
    <t>Estimates</t>
  </si>
  <si>
    <t>Std Error</t>
  </si>
  <si>
    <t>Risk-free rate</t>
  </si>
  <si>
    <t>Leverage</t>
  </si>
  <si>
    <t>Asset beta</t>
  </si>
  <si>
    <t>Debt beta</t>
  </si>
  <si>
    <t>TAMRP</t>
  </si>
  <si>
    <t>Corporate tax rate</t>
  </si>
  <si>
    <t>Investor tax rate</t>
  </si>
  <si>
    <t>Debt issuance costs</t>
  </si>
  <si>
    <t>Equity beta</t>
  </si>
  <si>
    <t>Cost of equity</t>
  </si>
  <si>
    <t>Cost of debt</t>
  </si>
  <si>
    <t>Vanilla WACC (mid-point)</t>
  </si>
  <si>
    <t>Post-tax WACC (mid-point)</t>
  </si>
  <si>
    <t>WACC</t>
  </si>
  <si>
    <t>Percentile</t>
  </si>
  <si>
    <t>t-stat</t>
  </si>
  <si>
    <t>Vanilla</t>
  </si>
  <si>
    <t>Post-tax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</si>
  <si>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</si>
  <si>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WIANZ</t>
  </si>
  <si>
    <t>Security name</t>
  </si>
  <si>
    <t>Coupon frequency</t>
  </si>
  <si>
    <t>Bond credit rating</t>
  </si>
  <si>
    <t>AIANZ 7 1/4 11/07/15</t>
  </si>
  <si>
    <t>AIANZ 8 08/10/16</t>
  </si>
  <si>
    <t>AIANZ 8 11/15/16</t>
  </si>
  <si>
    <t>AIANZ 5.47 10/17/17</t>
  </si>
  <si>
    <t>AIANZ 4.73 12/13/19</t>
  </si>
  <si>
    <t>AIANZ 5.52 05/28/21</t>
  </si>
  <si>
    <t>GENEPO 7.65 03/15/16</t>
  </si>
  <si>
    <t>GENEPO 7.185 09/15/16</t>
  </si>
  <si>
    <t>GENEPO 5.205 11/01/19</t>
  </si>
  <si>
    <t>GENEPO 8.3 06/23/20</t>
  </si>
  <si>
    <t>GENEPO 5.81 03/08/23</t>
  </si>
  <si>
    <t>MRPNZ 8.36 05/15/13</t>
  </si>
  <si>
    <t>MRPNZ 7.55 10/12/16</t>
  </si>
  <si>
    <t>MRPNZ 5.029 03/06/19</t>
  </si>
  <si>
    <t>MRPNZ 8.21 02/11/20</t>
  </si>
  <si>
    <t>MRPNZ 5.793 03/06/23</t>
  </si>
  <si>
    <t>VCTNZ 7.8 10/15/14</t>
  </si>
  <si>
    <t>WIANZ 7 1/2 11/15/13</t>
  </si>
  <si>
    <t>WIANZ 5.27 06/11/20</t>
  </si>
  <si>
    <t>WIANZ 6 1/4 05/15/21</t>
  </si>
  <si>
    <t>CENNZ 8 05/15/14</t>
  </si>
  <si>
    <t>CENNZ 7.855 04/13/17</t>
  </si>
  <si>
    <t>CENNZ 4.8 05/24/18</t>
  </si>
  <si>
    <t>CENNZ 5.8 05/15/19</t>
  </si>
  <si>
    <t>CENNZ 5.277 05/27/20</t>
  </si>
  <si>
    <t>PIFAU 6.39 03/29/13</t>
  </si>
  <si>
    <t>PIFAU 6.53 06/29/15</t>
  </si>
  <si>
    <t>PIFAU 6.74 09/28/17</t>
  </si>
  <si>
    <t>PIFAU 6.31 12/20/18</t>
  </si>
  <si>
    <t>TPNZ 6.595 02/15/17</t>
  </si>
  <si>
    <t>TPNZ 5.14 11/30/18</t>
  </si>
  <si>
    <t>TPNZ 4.65 09/06/19</t>
  </si>
  <si>
    <t>TPNZ 7.19 11/12/19</t>
  </si>
  <si>
    <t>TPNZ 6.95 06/10/20</t>
  </si>
  <si>
    <t>TPNZ 5.448 03/15/23</t>
  </si>
  <si>
    <t>SPKNZ 6.92 03/22/13</t>
  </si>
  <si>
    <t>SPKNZ 8.65 06/15/15</t>
  </si>
  <si>
    <t>SPKNZ 8.35 06/15/15</t>
  </si>
  <si>
    <t>SPKNZ 7.04 03/22/16</t>
  </si>
  <si>
    <t>SPKNZ 5 1/4 10/25/19</t>
  </si>
  <si>
    <t>TLSAU 7.15 11/24/14</t>
  </si>
  <si>
    <t>TLSAU 7.515 07/11/17</t>
  </si>
  <si>
    <t>FCGNZ 6.86 04/21/14</t>
  </si>
  <si>
    <t>FCGNZ 7 3/4 03/10/15</t>
  </si>
  <si>
    <t>FCGNZ 6.83 03/04/16</t>
  </si>
  <si>
    <t>FCGNZ 4.6 10/24/17</t>
  </si>
  <si>
    <t>FCGNZ 5.52 02/25/20</t>
  </si>
  <si>
    <t>FCGNZ 5.9 02/25/22</t>
  </si>
  <si>
    <t>MERINZ 7.15 03/16/15</t>
  </si>
  <si>
    <t>MERINZ 7.55 03/16/17</t>
  </si>
  <si>
    <t>CHRINT 5.15 12/06/19</t>
  </si>
  <si>
    <t>CHRINT 6 1/4 10/04/21</t>
  </si>
  <si>
    <t>A-</t>
  </si>
  <si>
    <t>BBB</t>
  </si>
  <si>
    <t>AA-</t>
  </si>
  <si>
    <t>#N/A N/A</t>
  </si>
  <si>
    <t>A</t>
  </si>
  <si>
    <t>NR</t>
  </si>
  <si>
    <t>S/A</t>
  </si>
  <si>
    <t>Qtrly</t>
  </si>
  <si>
    <t>7/11/2015</t>
  </si>
  <si>
    <t>10/08/2016</t>
  </si>
  <si>
    <t>15/11/2016</t>
  </si>
  <si>
    <t>17/10/2017</t>
  </si>
  <si>
    <t>13/12/2019</t>
  </si>
  <si>
    <t>28/05/2021</t>
  </si>
  <si>
    <t>15/03/2016</t>
  </si>
  <si>
    <t>15/09/2016</t>
  </si>
  <si>
    <t>1/11/2019</t>
  </si>
  <si>
    <t>23/06/2020</t>
  </si>
  <si>
    <t>8/03/2023</t>
  </si>
  <si>
    <t>15/05/2013</t>
  </si>
  <si>
    <t>12/10/2016</t>
  </si>
  <si>
    <t>6/03/2019</t>
  </si>
  <si>
    <t>11/02/2020</t>
  </si>
  <si>
    <t>6/03/2023</t>
  </si>
  <si>
    <t>15/10/2014</t>
  </si>
  <si>
    <t>15/11/2013</t>
  </si>
  <si>
    <t>11/06/2020</t>
  </si>
  <si>
    <t>15/05/2021</t>
  </si>
  <si>
    <t>15/05/2014</t>
  </si>
  <si>
    <t>13/04/2017</t>
  </si>
  <si>
    <t>24/05/2018</t>
  </si>
  <si>
    <t>15/05/2019</t>
  </si>
  <si>
    <t>27/05/2020</t>
  </si>
  <si>
    <t>29/03/2013</t>
  </si>
  <si>
    <t>29/06/2015</t>
  </si>
  <si>
    <t>28/09/2017</t>
  </si>
  <si>
    <t>20/12/2018</t>
  </si>
  <si>
    <t>15/02/2017</t>
  </si>
  <si>
    <t>30/11/2018</t>
  </si>
  <si>
    <t>6/09/2019</t>
  </si>
  <si>
    <t>12/11/2019</t>
  </si>
  <si>
    <t>10/06/2020</t>
  </si>
  <si>
    <t>15/03/2023</t>
  </si>
  <si>
    <t>22/03/2013</t>
  </si>
  <si>
    <t>15/06/2015</t>
  </si>
  <si>
    <t>22/03/2016</t>
  </si>
  <si>
    <t>25/10/2019</t>
  </si>
  <si>
    <t>24/11/2014</t>
  </si>
  <si>
    <t>11/07/2017</t>
  </si>
  <si>
    <t>21/04/2014</t>
  </si>
  <si>
    <t>10/03/2015</t>
  </si>
  <si>
    <t>4/03/2016</t>
  </si>
  <si>
    <t>24/10/2017</t>
  </si>
  <si>
    <t>25/02/2020</t>
  </si>
  <si>
    <t>25/02/2022</t>
  </si>
  <si>
    <t>16/03/2015</t>
  </si>
  <si>
    <t>16/03/2017</t>
  </si>
  <si>
    <t>6/12/2019</t>
  </si>
  <si>
    <t>4/10/2021</t>
  </si>
  <si>
    <t>NZGB 6 12/15/17</t>
  </si>
  <si>
    <t>NZGB 5 03/15/19</t>
  </si>
  <si>
    <t>NZGB 3 04/15/20</t>
  </si>
  <si>
    <t>NZGB 6 05/15/21</t>
  </si>
  <si>
    <t>NZGB 5 1/2 04/15/23</t>
  </si>
  <si>
    <t>15/12/2017</t>
  </si>
  <si>
    <t>15/03/2019</t>
  </si>
  <si>
    <t>15/04/2020</t>
  </si>
  <si>
    <t>15/04/2023</t>
  </si>
  <si>
    <t>Cost of capital determination</t>
  </si>
  <si>
    <t>Maturity date</t>
  </si>
  <si>
    <t>WACC estimated as at:</t>
  </si>
  <si>
    <t>AIANZ</t>
  </si>
  <si>
    <t>GENEPO</t>
  </si>
  <si>
    <t>MRPNZ</t>
  </si>
  <si>
    <t>VCTNZ</t>
  </si>
  <si>
    <t>CENNZ</t>
  </si>
  <si>
    <t>PIFAU</t>
  </si>
  <si>
    <t>TPNZ</t>
  </si>
  <si>
    <t>SPKNZ</t>
  </si>
  <si>
    <t>TLSAU</t>
  </si>
  <si>
    <t>FCGNZ</t>
  </si>
  <si>
    <t>MERINZ</t>
  </si>
  <si>
    <t>CHRINT</t>
  </si>
  <si>
    <t>Annualisation reflects six monthly  or quarterly payment of interest</t>
  </si>
  <si>
    <t>Annualisation reflects six monthly or quarterly payment of interest</t>
  </si>
  <si>
    <t>Term (years)</t>
  </si>
  <si>
    <t>NZGB 4 1/2 04/15/27</t>
  </si>
  <si>
    <t>15/04/2027</t>
  </si>
  <si>
    <t>TPNZ 5.893 03/15/28</t>
  </si>
  <si>
    <t>15/03/2028</t>
  </si>
  <si>
    <t>5 year debt premium</t>
  </si>
  <si>
    <t>Calculation of risk-free rate and inputs for debt premium determination</t>
  </si>
  <si>
    <t>SPKNZ 4 1/2 03/25/22</t>
  </si>
  <si>
    <t>25/03/2022</t>
  </si>
  <si>
    <t>FCGNZ 4.33 10/20/21</t>
  </si>
  <si>
    <t>20/10/2021</t>
  </si>
  <si>
    <t>FCGNZ 5.08 06/19/25</t>
  </si>
  <si>
    <t>19/06/2025</t>
  </si>
  <si>
    <t>TPNZ 4.3 06/30/22</t>
  </si>
  <si>
    <t>30/06/2022</t>
  </si>
  <si>
    <t>A /*-</t>
  </si>
  <si>
    <t>CENNZ 4.4 11/15/21</t>
  </si>
  <si>
    <t>AIANZ 4.28 11/09/22</t>
  </si>
  <si>
    <t>9/11/2022</t>
  </si>
  <si>
    <t>PIFAU 4.76 09/28/22</t>
  </si>
  <si>
    <t>28/09/2022</t>
  </si>
  <si>
    <t>GPB CPP WACC estimate</t>
  </si>
  <si>
    <r>
      <rPr>
        <b/>
        <sz val="11"/>
        <rFont val="Calibri"/>
        <family val="2"/>
        <scheme val="minor"/>
      </rPr>
      <t>Date:</t>
    </r>
    <r>
      <rPr>
        <sz val="11"/>
        <rFont val="Calibri"/>
        <family val="2"/>
        <scheme val="minor"/>
      </rPr>
      <t xml:space="preserve"> 29 January 2016</t>
    </r>
  </si>
  <si>
    <t>SPKNZ 4.51 03/10/23</t>
  </si>
  <si>
    <t>10/03/2023</t>
  </si>
  <si>
    <t>NZGB 3 1/2 04/14/33</t>
  </si>
  <si>
    <t/>
  </si>
  <si>
    <t>(Estimated as at 1 January 2016)</t>
  </si>
  <si>
    <t>WACC estimate as at 1 January 2016</t>
  </si>
  <si>
    <t>Calculation of risk-free rate and debt premium supporting WACC estimates for GTB MDL (Maui Development Limited)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</si>
</sst>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"/>
    <numFmt numFmtId="166" formatCode="0.0"/>
    <numFmt numFmtId="167" formatCode="0.0%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u/>
      <sz val="10"/>
      <name val="Arial"/>
      <family val="2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sz val="10"/>
      <color indexed="81"/>
      <name val="Tahoma"/>
      <family val="2"/>
    </font>
    <font>
      <sz val="9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9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6" fillId="22" borderId="16" applyNumberFormat="0" applyAlignment="0" applyProtection="0"/>
    <xf numFmtId="0" fontId="27" fillId="23" borderId="17" applyNumberFormat="0" applyAlignment="0" applyProtection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16" applyNumberFormat="0" applyAlignment="0" applyProtection="0"/>
    <xf numFmtId="0" fontId="34" fillId="0" borderId="21" applyNumberFormat="0" applyFill="0" applyAlignment="0" applyProtection="0"/>
    <xf numFmtId="0" fontId="3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6" fillId="25" borderId="22" applyNumberFormat="0" applyFont="0" applyAlignment="0" applyProtection="0"/>
    <xf numFmtId="0" fontId="36" fillId="22" borderId="23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25" borderId="22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0">
    <xf numFmtId="0" fontId="0" fillId="0" borderId="0" xfId="0"/>
    <xf numFmtId="0" fontId="17" fillId="3" borderId="0" xfId="0" applyFont="1" applyFill="1" applyBorder="1"/>
    <xf numFmtId="0" fontId="12" fillId="3" borderId="0" xfId="0" applyFont="1" applyFill="1" applyBorder="1"/>
    <xf numFmtId="0" fontId="12" fillId="3" borderId="0" xfId="0" applyFont="1" applyFill="1"/>
    <xf numFmtId="0" fontId="18" fillId="3" borderId="0" xfId="0" applyFont="1" applyFill="1" applyBorder="1"/>
    <xf numFmtId="0" fontId="18" fillId="3" borderId="6" xfId="0" applyFont="1" applyFill="1" applyBorder="1"/>
    <xf numFmtId="0" fontId="12" fillId="3" borderId="7" xfId="0" applyFont="1" applyFill="1" applyBorder="1"/>
    <xf numFmtId="0" fontId="12" fillId="3" borderId="6" xfId="0" applyFont="1" applyFill="1" applyBorder="1"/>
    <xf numFmtId="0" fontId="18" fillId="3" borderId="0" xfId="0" applyFont="1" applyFill="1" applyBorder="1" applyAlignment="1">
      <alignment horizontal="center"/>
    </xf>
    <xf numFmtId="2" fontId="12" fillId="3" borderId="0" xfId="0" applyNumberFormat="1" applyFont="1" applyFill="1" applyBorder="1"/>
    <xf numFmtId="167" fontId="12" fillId="3" borderId="0" xfId="0" applyNumberFormat="1" applyFont="1" applyFill="1" applyBorder="1"/>
    <xf numFmtId="0" fontId="12" fillId="3" borderId="12" xfId="0" applyFont="1" applyFill="1" applyBorder="1"/>
    <xf numFmtId="10" fontId="12" fillId="3" borderId="15" xfId="0" applyNumberFormat="1" applyFont="1" applyFill="1" applyBorder="1"/>
    <xf numFmtId="0" fontId="12" fillId="3" borderId="15" xfId="0" applyFont="1" applyFill="1" applyBorder="1"/>
    <xf numFmtId="0" fontId="12" fillId="3" borderId="5" xfId="0" applyFont="1" applyFill="1" applyBorder="1"/>
    <xf numFmtId="10" fontId="12" fillId="3" borderId="0" xfId="0" applyNumberFormat="1" applyFont="1" applyFill="1"/>
    <xf numFmtId="0" fontId="12" fillId="3" borderId="10" xfId="0" applyFont="1" applyFill="1" applyBorder="1"/>
    <xf numFmtId="0" fontId="12" fillId="3" borderId="8" xfId="0" applyFont="1" applyFill="1" applyBorder="1"/>
    <xf numFmtId="0" fontId="18" fillId="3" borderId="12" xfId="0" applyFont="1" applyFill="1" applyBorder="1"/>
    <xf numFmtId="165" fontId="12" fillId="3" borderId="0" xfId="0" applyNumberFormat="1" applyFont="1" applyFill="1"/>
    <xf numFmtId="0" fontId="18" fillId="3" borderId="10" xfId="0" applyFont="1" applyFill="1" applyBorder="1"/>
    <xf numFmtId="10" fontId="18" fillId="3" borderId="8" xfId="0" applyNumberFormat="1" applyFont="1" applyFill="1" applyBorder="1"/>
    <xf numFmtId="165" fontId="12" fillId="3" borderId="9" xfId="0" applyNumberFormat="1" applyFont="1" applyFill="1" applyBorder="1"/>
    <xf numFmtId="10" fontId="12" fillId="3" borderId="0" xfId="24" applyNumberFormat="1" applyFont="1" applyFill="1"/>
    <xf numFmtId="10" fontId="12" fillId="3" borderId="0" xfId="24" applyNumberFormat="1" applyFont="1" applyFill="1" applyBorder="1"/>
    <xf numFmtId="10" fontId="12" fillId="3" borderId="7" xfId="24" applyNumberFormat="1" applyFont="1" applyFill="1" applyBorder="1"/>
    <xf numFmtId="10" fontId="12" fillId="3" borderId="8" xfId="24" applyNumberFormat="1" applyFont="1" applyFill="1" applyBorder="1"/>
    <xf numFmtId="10" fontId="12" fillId="3" borderId="9" xfId="24" applyNumberFormat="1" applyFont="1" applyFill="1" applyBorder="1"/>
    <xf numFmtId="165" fontId="12" fillId="3" borderId="7" xfId="0" applyNumberFormat="1" applyFont="1" applyFill="1" applyBorder="1"/>
    <xf numFmtId="0" fontId="20" fillId="3" borderId="0" xfId="0" applyFont="1" applyFill="1"/>
    <xf numFmtId="0" fontId="8" fillId="3" borderId="0" xfId="0" applyFont="1" applyFill="1" applyBorder="1" applyAlignment="1"/>
    <xf numFmtId="0" fontId="8" fillId="3" borderId="0" xfId="0" applyFont="1" applyFill="1" applyBorder="1" applyAlignment="1">
      <alignment horizontal="center"/>
    </xf>
    <xf numFmtId="164" fontId="4" fillId="3" borderId="0" xfId="141" applyFont="1" applyFill="1"/>
    <xf numFmtId="2" fontId="8" fillId="3" borderId="0" xfId="0" applyNumberFormat="1" applyFont="1" applyFill="1" applyBorder="1" applyAlignment="1"/>
    <xf numFmtId="2" fontId="8" fillId="3" borderId="0" xfId="0" applyNumberFormat="1" applyFont="1" applyFill="1" applyBorder="1" applyAlignment="1">
      <alignment horizontal="center"/>
    </xf>
    <xf numFmtId="2" fontId="11" fillId="3" borderId="0" xfId="0" applyNumberFormat="1" applyFont="1" applyFill="1" applyBorder="1" applyAlignment="1"/>
    <xf numFmtId="2" fontId="11" fillId="3" borderId="0" xfId="0" applyNumberFormat="1" applyFont="1" applyFill="1" applyBorder="1" applyAlignment="1">
      <alignment horizontal="center"/>
    </xf>
    <xf numFmtId="14" fontId="8" fillId="3" borderId="0" xfId="0" applyNumberFormat="1" applyFont="1" applyFill="1" applyBorder="1" applyAlignment="1">
      <alignment wrapText="1"/>
    </xf>
    <xf numFmtId="14" fontId="8" fillId="3" borderId="0" xfId="0" applyNumberFormat="1" applyFont="1" applyFill="1" applyBorder="1" applyAlignment="1">
      <alignment horizontal="center" wrapText="1"/>
    </xf>
    <xf numFmtId="165" fontId="8" fillId="3" borderId="0" xfId="0" applyNumberFormat="1" applyFont="1" applyFill="1" applyBorder="1" applyAlignment="1">
      <alignment horizontal="center"/>
    </xf>
    <xf numFmtId="165" fontId="8" fillId="3" borderId="0" xfId="0" applyNumberFormat="1" applyFont="1" applyFill="1" applyBorder="1"/>
    <xf numFmtId="0" fontId="13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0" applyFont="1" applyFill="1" applyBorder="1"/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right"/>
    </xf>
    <xf numFmtId="0" fontId="4" fillId="3" borderId="13" xfId="140" applyFont="1" applyFill="1" applyBorder="1" applyAlignment="1">
      <alignment horizontal="right"/>
    </xf>
    <xf numFmtId="0" fontId="4" fillId="3" borderId="0" xfId="140" applyFont="1" applyFill="1" applyBorder="1" applyAlignment="1">
      <alignment horizontal="right"/>
    </xf>
    <xf numFmtId="0" fontId="12" fillId="3" borderId="14" xfId="0" applyFont="1" applyFill="1" applyBorder="1"/>
    <xf numFmtId="0" fontId="12" fillId="3" borderId="0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right"/>
    </xf>
    <xf numFmtId="0" fontId="12" fillId="3" borderId="13" xfId="0" applyFont="1" applyFill="1" applyBorder="1" applyAlignment="1">
      <alignment horizontal="right"/>
    </xf>
    <xf numFmtId="14" fontId="12" fillId="3" borderId="0" xfId="0" applyNumberFormat="1" applyFont="1" applyFill="1" applyBorder="1" applyAlignment="1">
      <alignment horizontal="right"/>
    </xf>
    <xf numFmtId="14" fontId="12" fillId="3" borderId="7" xfId="0" applyNumberFormat="1" applyFont="1" applyFill="1" applyBorder="1"/>
    <xf numFmtId="14" fontId="12" fillId="3" borderId="9" xfId="0" applyNumberFormat="1" applyFont="1" applyFill="1" applyBorder="1" applyAlignment="1">
      <alignment horizontal="right"/>
    </xf>
    <xf numFmtId="14" fontId="12" fillId="3" borderId="11" xfId="0" applyNumberFormat="1" applyFont="1" applyFill="1" applyBorder="1" applyAlignment="1">
      <alignment horizontal="right"/>
    </xf>
    <xf numFmtId="165" fontId="12" fillId="3" borderId="6" xfId="0" applyNumberFormat="1" applyFont="1" applyFill="1" applyBorder="1"/>
    <xf numFmtId="165" fontId="12" fillId="3" borderId="0" xfId="0" applyNumberFormat="1" applyFont="1" applyFill="1" applyBorder="1"/>
    <xf numFmtId="14" fontId="12" fillId="3" borderId="0" xfId="0" applyNumberFormat="1" applyFont="1" applyFill="1" applyBorder="1"/>
    <xf numFmtId="165" fontId="12" fillId="3" borderId="14" xfId="0" applyNumberFormat="1" applyFont="1" applyFill="1" applyBorder="1"/>
    <xf numFmtId="165" fontId="12" fillId="3" borderId="10" xfId="0" applyNumberFormat="1" applyFont="1" applyFill="1" applyBorder="1"/>
    <xf numFmtId="165" fontId="12" fillId="3" borderId="11" xfId="0" applyNumberFormat="1" applyFont="1" applyFill="1" applyBorder="1"/>
    <xf numFmtId="165" fontId="12" fillId="3" borderId="8" xfId="0" applyNumberFormat="1" applyFont="1" applyFill="1" applyBorder="1"/>
    <xf numFmtId="2" fontId="12" fillId="3" borderId="0" xfId="0" applyNumberFormat="1" applyFont="1" applyFill="1"/>
    <xf numFmtId="14" fontId="12" fillId="3" borderId="0" xfId="0" applyNumberFormat="1" applyFont="1" applyFill="1"/>
    <xf numFmtId="0" fontId="12" fillId="3" borderId="15" xfId="0" applyFont="1" applyFill="1" applyBorder="1" applyAlignment="1">
      <alignment horizontal="right"/>
    </xf>
    <xf numFmtId="165" fontId="12" fillId="3" borderId="15" xfId="0" applyNumberFormat="1" applyFont="1" applyFill="1" applyBorder="1"/>
    <xf numFmtId="14" fontId="12" fillId="3" borderId="0" xfId="0" applyNumberFormat="1" applyFont="1" applyFill="1" applyAlignment="1">
      <alignment horizontal="right" wrapText="1"/>
    </xf>
    <xf numFmtId="165" fontId="12" fillId="3" borderId="2" xfId="0" applyNumberFormat="1" applyFont="1" applyFill="1" applyBorder="1"/>
    <xf numFmtId="165" fontId="12" fillId="3" borderId="3" xfId="0" applyNumberFormat="1" applyFont="1" applyFill="1" applyBorder="1"/>
    <xf numFmtId="165" fontId="12" fillId="3" borderId="4" xfId="0" applyNumberFormat="1" applyFont="1" applyFill="1" applyBorder="1"/>
    <xf numFmtId="14" fontId="12" fillId="3" borderId="0" xfId="0" applyNumberFormat="1" applyFont="1" applyFill="1" applyAlignment="1">
      <alignment wrapText="1"/>
    </xf>
    <xf numFmtId="0" fontId="12" fillId="3" borderId="0" xfId="0" applyFont="1" applyFill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165" fontId="12" fillId="3" borderId="3" xfId="0" applyNumberFormat="1" applyFont="1" applyFill="1" applyBorder="1" applyAlignment="1">
      <alignment horizontal="right"/>
    </xf>
    <xf numFmtId="165" fontId="12" fillId="3" borderId="4" xfId="0" applyNumberFormat="1" applyFont="1" applyFill="1" applyBorder="1" applyAlignment="1">
      <alignment horizontal="right"/>
    </xf>
    <xf numFmtId="0" fontId="12" fillId="3" borderId="3" xfId="0" applyFont="1" applyFill="1" applyBorder="1"/>
    <xf numFmtId="0" fontId="12" fillId="3" borderId="12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2" fillId="3" borderId="4" xfId="0" applyFont="1" applyFill="1" applyBorder="1"/>
    <xf numFmtId="0" fontId="12" fillId="3" borderId="0" xfId="0" applyFont="1" applyFill="1" applyBorder="1" applyAlignment="1">
      <alignment horizontal="center"/>
    </xf>
    <xf numFmtId="0" fontId="4" fillId="3" borderId="0" xfId="0" applyFont="1" applyFill="1"/>
    <xf numFmtId="2" fontId="4" fillId="3" borderId="0" xfId="0" applyNumberFormat="1" applyFont="1" applyFill="1" applyBorder="1"/>
    <xf numFmtId="14" fontId="4" fillId="3" borderId="0" xfId="0" applyNumberFormat="1" applyFont="1" applyFill="1"/>
    <xf numFmtId="10" fontId="12" fillId="3" borderId="0" xfId="0" applyNumberFormat="1" applyFont="1" applyFill="1" applyBorder="1"/>
    <xf numFmtId="165" fontId="12" fillId="2" borderId="6" xfId="0" applyNumberFormat="1" applyFont="1" applyFill="1" applyBorder="1"/>
    <xf numFmtId="165" fontId="12" fillId="2" borderId="10" xfId="0" applyNumberFormat="1" applyFont="1" applyFill="1" applyBorder="1"/>
    <xf numFmtId="165" fontId="12" fillId="2" borderId="13" xfId="96" applyNumberFormat="1" applyFont="1" applyFill="1" applyBorder="1"/>
    <xf numFmtId="165" fontId="12" fillId="2" borderId="13" xfId="101" applyNumberFormat="1" applyFont="1" applyFill="1" applyBorder="1"/>
    <xf numFmtId="165" fontId="4" fillId="2" borderId="14" xfId="140" applyNumberFormat="1" applyFont="1" applyFill="1" applyBorder="1"/>
    <xf numFmtId="165" fontId="12" fillId="2" borderId="13" xfId="110" applyNumberFormat="1" applyFont="1" applyFill="1" applyBorder="1"/>
    <xf numFmtId="165" fontId="12" fillId="2" borderId="13" xfId="112" applyNumberFormat="1" applyFont="1" applyFill="1" applyBorder="1"/>
    <xf numFmtId="165" fontId="12" fillId="2" borderId="13" xfId="113" applyNumberFormat="1" applyFont="1" applyFill="1" applyBorder="1"/>
    <xf numFmtId="165" fontId="12" fillId="2" borderId="13" xfId="118" applyNumberFormat="1" applyFont="1" applyFill="1" applyBorder="1"/>
    <xf numFmtId="165" fontId="12" fillId="2" borderId="13" xfId="122" applyNumberFormat="1" applyFont="1" applyFill="1" applyBorder="1"/>
    <xf numFmtId="165" fontId="12" fillId="2" borderId="13" xfId="124" applyNumberFormat="1" applyFont="1" applyFill="1" applyBorder="1"/>
    <xf numFmtId="165" fontId="12" fillId="2" borderId="13" xfId="126" applyNumberFormat="1" applyFont="1" applyFill="1" applyBorder="1"/>
    <xf numFmtId="165" fontId="12" fillId="2" borderId="13" xfId="128" applyNumberFormat="1" applyFont="1" applyFill="1" applyBorder="1"/>
    <xf numFmtId="165" fontId="12" fillId="2" borderId="13" xfId="129" applyNumberFormat="1" applyFont="1" applyFill="1" applyBorder="1"/>
    <xf numFmtId="165" fontId="12" fillId="2" borderId="13" xfId="130" applyNumberFormat="1" applyFont="1" applyFill="1" applyBorder="1"/>
    <xf numFmtId="165" fontId="12" fillId="2" borderId="13" xfId="132" applyNumberFormat="1" applyFont="1" applyFill="1" applyBorder="1"/>
    <xf numFmtId="165" fontId="12" fillId="2" borderId="14" xfId="101" applyNumberFormat="1" applyFont="1" applyFill="1" applyBorder="1"/>
    <xf numFmtId="165" fontId="12" fillId="2" borderId="14" xfId="110" applyNumberFormat="1" applyFont="1" applyFill="1" applyBorder="1"/>
    <xf numFmtId="165" fontId="12" fillId="2" borderId="14" xfId="112" applyNumberFormat="1" applyFont="1" applyFill="1" applyBorder="1"/>
    <xf numFmtId="165" fontId="12" fillId="2" borderId="14" xfId="113" applyNumberFormat="1" applyFont="1" applyFill="1" applyBorder="1"/>
    <xf numFmtId="165" fontId="12" fillId="2" borderId="14" xfId="118" applyNumberFormat="1" applyFont="1" applyFill="1" applyBorder="1"/>
    <xf numFmtId="165" fontId="12" fillId="2" borderId="14" xfId="122" applyNumberFormat="1" applyFont="1" applyFill="1" applyBorder="1"/>
    <xf numFmtId="165" fontId="12" fillId="2" borderId="14" xfId="124" applyNumberFormat="1" applyFont="1" applyFill="1" applyBorder="1"/>
    <xf numFmtId="165" fontId="12" fillId="2" borderId="14" xfId="126" applyNumberFormat="1" applyFont="1" applyFill="1" applyBorder="1"/>
    <xf numFmtId="165" fontId="12" fillId="2" borderId="14" xfId="128" applyNumberFormat="1" applyFont="1" applyFill="1" applyBorder="1"/>
    <xf numFmtId="165" fontId="12" fillId="2" borderId="14" xfId="129" applyNumberFormat="1" applyFont="1" applyFill="1" applyBorder="1"/>
    <xf numFmtId="165" fontId="12" fillId="2" borderId="14" xfId="130" applyNumberFormat="1" applyFont="1" applyFill="1" applyBorder="1"/>
    <xf numFmtId="165" fontId="12" fillId="2" borderId="14" xfId="132" applyNumberFormat="1" applyFont="1" applyFill="1" applyBorder="1"/>
    <xf numFmtId="165" fontId="12" fillId="2" borderId="14" xfId="0" applyNumberFormat="1" applyFont="1" applyFill="1" applyBorder="1"/>
    <xf numFmtId="9" fontId="12" fillId="3" borderId="0" xfId="0" applyNumberFormat="1" applyFont="1" applyFill="1" applyBorder="1"/>
    <xf numFmtId="0" fontId="17" fillId="3" borderId="0" xfId="0" applyFont="1" applyFill="1"/>
    <xf numFmtId="0" fontId="18" fillId="3" borderId="0" xfId="0" applyFont="1" applyFill="1"/>
    <xf numFmtId="0" fontId="12" fillId="3" borderId="5" xfId="0" applyFont="1" applyFill="1" applyBorder="1" applyAlignment="1">
      <alignment horizontal="right"/>
    </xf>
    <xf numFmtId="165" fontId="12" fillId="2" borderId="14" xfId="96" applyNumberFormat="1" applyFont="1" applyFill="1" applyBorder="1"/>
    <xf numFmtId="165" fontId="12" fillId="2" borderId="0" xfId="94" applyNumberFormat="1" applyFont="1" applyFill="1" applyBorder="1"/>
    <xf numFmtId="165" fontId="12" fillId="2" borderId="0" xfId="97" applyNumberFormat="1" applyFont="1" applyFill="1" applyBorder="1"/>
    <xf numFmtId="165" fontId="12" fillId="2" borderId="0" xfId="111" applyNumberFormat="1" applyFont="1" applyFill="1" applyBorder="1"/>
    <xf numFmtId="165" fontId="12" fillId="2" borderId="0" xfId="113" applyNumberFormat="1" applyFont="1" applyFill="1" applyBorder="1"/>
    <xf numFmtId="165" fontId="12" fillId="2" borderId="0" xfId="115" applyNumberFormat="1" applyFont="1" applyFill="1" applyBorder="1"/>
    <xf numFmtId="165" fontId="12" fillId="2" borderId="0" xfId="121" applyNumberFormat="1" applyFont="1" applyFill="1" applyBorder="1"/>
    <xf numFmtId="165" fontId="12" fillId="2" borderId="0" xfId="123" applyNumberFormat="1" applyFont="1" applyFill="1" applyBorder="1"/>
    <xf numFmtId="165" fontId="12" fillId="2" borderId="0" xfId="125" applyNumberFormat="1" applyFont="1" applyFill="1" applyBorder="1"/>
    <xf numFmtId="165" fontId="12" fillId="2" borderId="0" xfId="127" applyNumberFormat="1" applyFont="1" applyFill="1" applyBorder="1"/>
    <xf numFmtId="165" fontId="12" fillId="2" borderId="0" xfId="129" applyNumberFormat="1" applyFont="1" applyFill="1" applyBorder="1"/>
    <xf numFmtId="165" fontId="12" fillId="2" borderId="0" xfId="131" applyNumberFormat="1" applyFont="1" applyFill="1" applyBorder="1"/>
    <xf numFmtId="165" fontId="12" fillId="2" borderId="15" xfId="94" applyNumberFormat="1" applyFont="1" applyFill="1" applyBorder="1"/>
    <xf numFmtId="165" fontId="12" fillId="2" borderId="15" xfId="97" applyNumberFormat="1" applyFont="1" applyFill="1" applyBorder="1"/>
    <xf numFmtId="165" fontId="12" fillId="2" borderId="15" xfId="111" applyNumberFormat="1" applyFont="1" applyFill="1" applyBorder="1"/>
    <xf numFmtId="165" fontId="12" fillId="2" borderId="15" xfId="113" applyNumberFormat="1" applyFont="1" applyFill="1" applyBorder="1"/>
    <xf numFmtId="165" fontId="12" fillId="2" borderId="15" xfId="115" applyNumberFormat="1" applyFont="1" applyFill="1" applyBorder="1"/>
    <xf numFmtId="165" fontId="12" fillId="2" borderId="5" xfId="119" applyNumberFormat="1" applyFont="1" applyFill="1" applyBorder="1"/>
    <xf numFmtId="165" fontId="12" fillId="2" borderId="7" xfId="119" applyNumberFormat="1" applyFont="1" applyFill="1" applyBorder="1"/>
    <xf numFmtId="165" fontId="12" fillId="2" borderId="15" xfId="121" applyNumberFormat="1" applyFont="1" applyFill="1" applyBorder="1"/>
    <xf numFmtId="165" fontId="12" fillId="2" borderId="15" xfId="123" applyNumberFormat="1" applyFont="1" applyFill="1" applyBorder="1"/>
    <xf numFmtId="165" fontId="12" fillId="2" borderId="15" xfId="125" applyNumberFormat="1" applyFont="1" applyFill="1" applyBorder="1"/>
    <xf numFmtId="165" fontId="12" fillId="2" borderId="15" xfId="131" applyNumberFormat="1" applyFont="1" applyFill="1" applyBorder="1"/>
    <xf numFmtId="165" fontId="12" fillId="2" borderId="15" xfId="129" applyNumberFormat="1" applyFont="1" applyFill="1" applyBorder="1"/>
    <xf numFmtId="165" fontId="12" fillId="2" borderId="15" xfId="127" applyNumberFormat="1" applyFont="1" applyFill="1" applyBorder="1"/>
    <xf numFmtId="0" fontId="15" fillId="3" borderId="0" xfId="0" applyFont="1" applyFill="1" applyBorder="1" applyAlignment="1"/>
    <xf numFmtId="0" fontId="4" fillId="3" borderId="0" xfId="0" applyFont="1" applyFill="1" applyBorder="1"/>
    <xf numFmtId="0" fontId="23" fillId="3" borderId="0" xfId="0" applyFont="1" applyFill="1"/>
    <xf numFmtId="9" fontId="12" fillId="3" borderId="0" xfId="0" applyNumberFormat="1" applyFont="1" applyFill="1"/>
    <xf numFmtId="10" fontId="12" fillId="3" borderId="7" xfId="0" applyNumberFormat="1" applyFont="1" applyFill="1" applyBorder="1"/>
    <xf numFmtId="10" fontId="18" fillId="3" borderId="15" xfId="142" applyNumberFormat="1" applyFont="1" applyFill="1" applyBorder="1"/>
    <xf numFmtId="0" fontId="0" fillId="3" borderId="0" xfId="0" applyFill="1" applyBorder="1"/>
    <xf numFmtId="0" fontId="40" fillId="3" borderId="0" xfId="0" applyFont="1" applyFill="1" applyBorder="1" applyAlignment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41" fillId="3" borderId="0" xfId="0" applyFont="1" applyFill="1" applyBorder="1" applyAlignment="1">
      <alignment horizontal="left"/>
    </xf>
    <xf numFmtId="0" fontId="41" fillId="3" borderId="0" xfId="0" applyFont="1" applyFill="1" applyBorder="1" applyAlignment="1">
      <alignment horizontal="center"/>
    </xf>
    <xf numFmtId="0" fontId="41" fillId="3" borderId="0" xfId="0" applyFont="1" applyFill="1" applyBorder="1"/>
    <xf numFmtId="14" fontId="4" fillId="3" borderId="0" xfId="0" applyNumberFormat="1" applyFont="1" applyFill="1" applyBorder="1"/>
    <xf numFmtId="10" fontId="4" fillId="3" borderId="0" xfId="0" applyNumberFormat="1" applyFont="1" applyFill="1" applyBorder="1"/>
    <xf numFmtId="0" fontId="12" fillId="0" borderId="0" xfId="0" applyFont="1" applyFill="1"/>
    <xf numFmtId="0" fontId="12" fillId="3" borderId="0" xfId="0" applyFont="1" applyFill="1" applyBorder="1" applyAlignment="1">
      <alignment horizontal="right" vertical="top"/>
    </xf>
    <xf numFmtId="0" fontId="12" fillId="3" borderId="7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14" fontId="12" fillId="3" borderId="10" xfId="0" applyNumberFormat="1" applyFont="1" applyFill="1" applyBorder="1" applyAlignment="1">
      <alignment horizontal="right"/>
    </xf>
    <xf numFmtId="0" fontId="4" fillId="3" borderId="14" xfId="140" applyFont="1" applyFill="1" applyBorder="1" applyAlignment="1">
      <alignment horizontal="right"/>
    </xf>
    <xf numFmtId="0" fontId="12" fillId="3" borderId="10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right"/>
    </xf>
    <xf numFmtId="0" fontId="12" fillId="3" borderId="11" xfId="0" applyFont="1" applyFill="1" applyBorder="1" applyAlignment="1">
      <alignment horizontal="right"/>
    </xf>
    <xf numFmtId="165" fontId="12" fillId="2" borderId="0" xfId="88" applyNumberFormat="1" applyFont="1" applyFill="1" applyBorder="1"/>
    <xf numFmtId="165" fontId="12" fillId="2" borderId="14" xfId="85" applyNumberFormat="1" applyFont="1" applyFill="1" applyBorder="1"/>
    <xf numFmtId="165" fontId="12" fillId="2" borderId="14" xfId="86" applyNumberFormat="1" applyFont="1" applyFill="1" applyBorder="1"/>
    <xf numFmtId="165" fontId="12" fillId="2" borderId="14" xfId="87" applyNumberFormat="1" applyFont="1" applyFill="1" applyBorder="1"/>
    <xf numFmtId="165" fontId="12" fillId="2" borderId="14" xfId="89" applyNumberFormat="1" applyFont="1" applyFill="1" applyBorder="1"/>
    <xf numFmtId="165" fontId="12" fillId="2" borderId="11" xfId="85" applyNumberFormat="1" applyFont="1" applyFill="1" applyBorder="1"/>
    <xf numFmtId="165" fontId="12" fillId="2" borderId="9" xfId="85" applyNumberFormat="1" applyFont="1" applyFill="1" applyBorder="1"/>
    <xf numFmtId="165" fontId="12" fillId="2" borderId="11" xfId="86" applyNumberFormat="1" applyFont="1" applyFill="1" applyBorder="1"/>
    <xf numFmtId="165" fontId="12" fillId="2" borderId="11" xfId="87" applyNumberFormat="1" applyFont="1" applyFill="1" applyBorder="1"/>
    <xf numFmtId="165" fontId="12" fillId="2" borderId="8" xfId="88" applyNumberFormat="1" applyFont="1" applyFill="1" applyBorder="1"/>
    <xf numFmtId="165" fontId="12" fillId="2" borderId="11" xfId="89" applyNumberFormat="1" applyFont="1" applyFill="1" applyBorder="1"/>
    <xf numFmtId="165" fontId="12" fillId="2" borderId="12" xfId="92" applyNumberFormat="1" applyFont="1" applyFill="1" applyBorder="1"/>
    <xf numFmtId="165" fontId="12" fillId="2" borderId="13" xfId="93" applyNumberFormat="1" applyFont="1" applyFill="1" applyBorder="1"/>
    <xf numFmtId="165" fontId="12" fillId="2" borderId="14" xfId="98" applyNumberFormat="1" applyFont="1" applyFill="1" applyBorder="1"/>
    <xf numFmtId="165" fontId="12" fillId="2" borderId="13" xfId="99" applyNumberFormat="1" applyFont="1" applyFill="1" applyBorder="1"/>
    <xf numFmtId="165" fontId="12" fillId="2" borderId="15" xfId="100" applyNumberFormat="1" applyFont="1" applyFill="1" applyBorder="1"/>
    <xf numFmtId="165" fontId="12" fillId="2" borderId="5" xfId="102" applyNumberFormat="1" applyFont="1" applyFill="1" applyBorder="1"/>
    <xf numFmtId="165" fontId="12" fillId="2" borderId="15" xfId="103" applyNumberFormat="1" applyFont="1" applyFill="1" applyBorder="1"/>
    <xf numFmtId="165" fontId="12" fillId="2" borderId="15" xfId="104" applyNumberFormat="1" applyFont="1" applyFill="1" applyBorder="1"/>
    <xf numFmtId="165" fontId="12" fillId="2" borderId="13" xfId="105" applyNumberFormat="1" applyFont="1" applyFill="1" applyBorder="1"/>
    <xf numFmtId="165" fontId="12" fillId="2" borderId="15" xfId="106" applyNumberFormat="1" applyFont="1" applyFill="1" applyBorder="1"/>
    <xf numFmtId="165" fontId="12" fillId="2" borderId="13" xfId="107" applyNumberFormat="1" applyFont="1" applyFill="1" applyBorder="1"/>
    <xf numFmtId="165" fontId="12" fillId="2" borderId="15" xfId="108" applyNumberFormat="1" applyFont="1" applyFill="1" applyBorder="1"/>
    <xf numFmtId="165" fontId="12" fillId="2" borderId="15" xfId="109" applyNumberFormat="1" applyFont="1" applyFill="1" applyBorder="1"/>
    <xf numFmtId="165" fontId="12" fillId="2" borderId="6" xfId="92" applyNumberFormat="1" applyFont="1" applyFill="1" applyBorder="1"/>
    <xf numFmtId="165" fontId="12" fillId="2" borderId="14" xfId="93" applyNumberFormat="1" applyFont="1" applyFill="1" applyBorder="1"/>
    <xf numFmtId="165" fontId="12" fillId="2" borderId="14" xfId="99" applyNumberFormat="1" applyFont="1" applyFill="1" applyBorder="1"/>
    <xf numFmtId="165" fontId="12" fillId="2" borderId="0" xfId="100" applyNumberFormat="1" applyFont="1" applyFill="1" applyBorder="1"/>
    <xf numFmtId="165" fontId="12" fillId="2" borderId="7" xfId="102" applyNumberFormat="1" applyFont="1" applyFill="1" applyBorder="1"/>
    <xf numFmtId="165" fontId="12" fillId="2" borderId="0" xfId="103" applyNumberFormat="1" applyFont="1" applyFill="1" applyBorder="1"/>
    <xf numFmtId="165" fontId="12" fillId="2" borderId="0" xfId="104" applyNumberFormat="1" applyFont="1" applyFill="1" applyBorder="1"/>
    <xf numFmtId="165" fontId="12" fillId="2" borderId="14" xfId="105" applyNumberFormat="1" applyFont="1" applyFill="1" applyBorder="1"/>
    <xf numFmtId="165" fontId="12" fillId="2" borderId="0" xfId="106" applyNumberFormat="1" applyFont="1" applyFill="1" applyBorder="1"/>
    <xf numFmtId="165" fontId="12" fillId="2" borderId="14" xfId="107" applyNumberFormat="1" applyFont="1" applyFill="1" applyBorder="1"/>
    <xf numFmtId="165" fontId="12" fillId="2" borderId="0" xfId="108" applyNumberFormat="1" applyFont="1" applyFill="1" applyBorder="1"/>
    <xf numFmtId="165" fontId="12" fillId="2" borderId="0" xfId="109" applyNumberFormat="1" applyFont="1" applyFill="1" applyBorder="1"/>
    <xf numFmtId="0" fontId="19" fillId="3" borderId="0" xfId="0" applyFont="1" applyFill="1"/>
    <xf numFmtId="0" fontId="42" fillId="3" borderId="0" xfId="0" applyFont="1" applyFill="1"/>
    <xf numFmtId="0" fontId="43" fillId="3" borderId="7" xfId="0" applyFont="1" applyFill="1" applyBorder="1" applyAlignment="1">
      <alignment horizontal="right"/>
    </xf>
    <xf numFmtId="14" fontId="43" fillId="3" borderId="7" xfId="0" applyNumberFormat="1" applyFont="1" applyFill="1" applyBorder="1" applyAlignment="1">
      <alignment horizontal="right"/>
    </xf>
    <xf numFmtId="0" fontId="43" fillId="3" borderId="0" xfId="0" applyFont="1" applyFill="1" applyAlignment="1">
      <alignment horizontal="right"/>
    </xf>
    <xf numFmtId="0" fontId="43" fillId="3" borderId="0" xfId="0" applyFont="1" applyFill="1" applyBorder="1" applyAlignment="1">
      <alignment horizontal="right"/>
    </xf>
    <xf numFmtId="14" fontId="12" fillId="3" borderId="8" xfId="0" applyNumberFormat="1" applyFont="1" applyFill="1" applyBorder="1" applyAlignment="1">
      <alignment horizontal="right"/>
    </xf>
    <xf numFmtId="14" fontId="4" fillId="3" borderId="11" xfId="140" applyNumberFormat="1" applyFont="1" applyFill="1" applyBorder="1" applyAlignment="1">
      <alignment horizontal="right"/>
    </xf>
    <xf numFmtId="14" fontId="4" fillId="3" borderId="8" xfId="140" applyNumberFormat="1" applyFont="1" applyFill="1" applyBorder="1" applyAlignment="1">
      <alignment horizontal="right"/>
    </xf>
    <xf numFmtId="165" fontId="12" fillId="2" borderId="13" xfId="120" applyNumberFormat="1" applyFont="1" applyFill="1" applyBorder="1"/>
    <xf numFmtId="165" fontId="12" fillId="2" borderId="14" xfId="120" applyNumberFormat="1" applyFont="1" applyFill="1" applyBorder="1"/>
    <xf numFmtId="0" fontId="44" fillId="3" borderId="0" xfId="0" applyFont="1" applyFill="1" applyBorder="1"/>
    <xf numFmtId="165" fontId="12" fillId="26" borderId="6" xfId="0" applyNumberFormat="1" applyFont="1" applyFill="1" applyBorder="1"/>
    <xf numFmtId="165" fontId="12" fillId="26" borderId="14" xfId="0" applyNumberFormat="1" applyFont="1" applyFill="1" applyBorder="1"/>
    <xf numFmtId="165" fontId="12" fillId="26" borderId="7" xfId="0" applyNumberFormat="1" applyFont="1" applyFill="1" applyBorder="1"/>
    <xf numFmtId="165" fontId="12" fillId="26" borderId="0" xfId="0" applyNumberFormat="1" applyFont="1" applyFill="1" applyBorder="1"/>
    <xf numFmtId="165" fontId="12" fillId="26" borderId="10" xfId="0" applyNumberFormat="1" applyFont="1" applyFill="1" applyBorder="1"/>
    <xf numFmtId="165" fontId="12" fillId="26" borderId="11" xfId="0" applyNumberFormat="1" applyFont="1" applyFill="1" applyBorder="1"/>
    <xf numFmtId="165" fontId="12" fillId="26" borderId="9" xfId="0" applyNumberFormat="1" applyFont="1" applyFill="1" applyBorder="1"/>
    <xf numFmtId="165" fontId="12" fillId="26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0" fontId="22" fillId="3" borderId="0" xfId="0" applyFont="1" applyFill="1" applyBorder="1"/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65" fontId="12" fillId="2" borderId="6" xfId="120" applyNumberFormat="1" applyFont="1" applyFill="1" applyBorder="1"/>
    <xf numFmtId="165" fontId="4" fillId="2" borderId="7" xfId="140" applyNumberFormat="1" applyFont="1" applyFill="1" applyBorder="1"/>
    <xf numFmtId="165" fontId="12" fillId="2" borderId="12" xfId="120" applyNumberFormat="1" applyFont="1" applyFill="1" applyBorder="1"/>
    <xf numFmtId="165" fontId="4" fillId="2" borderId="5" xfId="140" applyNumberFormat="1" applyFont="1" applyFill="1" applyBorder="1"/>
    <xf numFmtId="0" fontId="12" fillId="3" borderId="0" xfId="282" applyFont="1" applyFill="1" applyBorder="1" applyAlignment="1">
      <alignment horizontal="left"/>
    </xf>
    <xf numFmtId="165" fontId="8" fillId="3" borderId="12" xfId="0" applyNumberFormat="1" applyFont="1" applyFill="1" applyBorder="1" applyAlignment="1">
      <alignment horizontal="center"/>
    </xf>
    <xf numFmtId="165" fontId="8" fillId="3" borderId="15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166" fontId="12" fillId="3" borderId="0" xfId="0" applyNumberFormat="1" applyFont="1" applyFill="1"/>
    <xf numFmtId="0" fontId="14" fillId="3" borderId="0" xfId="0" applyFont="1" applyFill="1"/>
    <xf numFmtId="165" fontId="12" fillId="26" borderId="6" xfId="0" applyNumberFormat="1" applyFont="1" applyFill="1" applyBorder="1"/>
    <xf numFmtId="165" fontId="12" fillId="26" borderId="14" xfId="0" applyNumberFormat="1" applyFont="1" applyFill="1" applyBorder="1"/>
    <xf numFmtId="165" fontId="12" fillId="26" borderId="0" xfId="0" applyNumberFormat="1" applyFont="1" applyFill="1" applyBorder="1"/>
    <xf numFmtId="2" fontId="8" fillId="26" borderId="8" xfId="0" applyNumberFormat="1" applyFont="1" applyFill="1" applyBorder="1" applyAlignment="1">
      <alignment horizontal="center"/>
    </xf>
    <xf numFmtId="165" fontId="12" fillId="2" borderId="13" xfId="133" applyNumberFormat="1" applyFont="1" applyFill="1" applyBorder="1"/>
    <xf numFmtId="165" fontId="12" fillId="2" borderId="14" xfId="133" applyNumberFormat="1" applyFont="1" applyFill="1" applyBorder="1"/>
    <xf numFmtId="165" fontId="12" fillId="2" borderId="11" xfId="133" applyNumberFormat="1" applyFont="1" applyFill="1" applyBorder="1"/>
    <xf numFmtId="14" fontId="12" fillId="3" borderId="15" xfId="0" applyNumberFormat="1" applyFont="1" applyFill="1" applyBorder="1" applyAlignment="1">
      <alignment horizontal="right"/>
    </xf>
    <xf numFmtId="0" fontId="4" fillId="3" borderId="15" xfId="140" applyFont="1" applyFill="1" applyBorder="1" applyAlignment="1">
      <alignment horizontal="right"/>
    </xf>
    <xf numFmtId="165" fontId="12" fillId="2" borderId="10" xfId="92" applyNumberFormat="1" applyFont="1" applyFill="1" applyBorder="1"/>
    <xf numFmtId="165" fontId="12" fillId="2" borderId="11" xfId="93" applyNumberFormat="1" applyFont="1" applyFill="1" applyBorder="1"/>
    <xf numFmtId="165" fontId="12" fillId="2" borderId="8" xfId="94" applyNumberFormat="1" applyFont="1" applyFill="1" applyBorder="1"/>
    <xf numFmtId="165" fontId="12" fillId="2" borderId="11" xfId="96" applyNumberFormat="1" applyFont="1" applyFill="1" applyBorder="1"/>
    <xf numFmtId="165" fontId="12" fillId="2" borderId="8" xfId="97" applyNumberFormat="1" applyFont="1" applyFill="1" applyBorder="1"/>
    <xf numFmtId="165" fontId="12" fillId="2" borderId="11" xfId="98" applyNumberFormat="1" applyFont="1" applyFill="1" applyBorder="1"/>
    <xf numFmtId="165" fontId="12" fillId="2" borderId="11" xfId="99" applyNumberFormat="1" applyFont="1" applyFill="1" applyBorder="1"/>
    <xf numFmtId="165" fontId="12" fillId="2" borderId="8" xfId="100" applyNumberFormat="1" applyFont="1" applyFill="1" applyBorder="1"/>
    <xf numFmtId="165" fontId="12" fillId="2" borderId="11" xfId="101" applyNumberFormat="1" applyFont="1" applyFill="1" applyBorder="1"/>
    <xf numFmtId="165" fontId="12" fillId="2" borderId="9" xfId="102" applyNumberFormat="1" applyFont="1" applyFill="1" applyBorder="1"/>
    <xf numFmtId="165" fontId="12" fillId="2" borderId="8" xfId="103" applyNumberFormat="1" applyFont="1" applyFill="1" applyBorder="1"/>
    <xf numFmtId="165" fontId="4" fillId="2" borderId="11" xfId="140" applyNumberFormat="1" applyFont="1" applyFill="1" applyBorder="1"/>
    <xf numFmtId="165" fontId="12" fillId="2" borderId="8" xfId="104" applyNumberFormat="1" applyFont="1" applyFill="1" applyBorder="1"/>
    <xf numFmtId="165" fontId="12" fillId="2" borderId="11" xfId="105" applyNumberFormat="1" applyFont="1" applyFill="1" applyBorder="1"/>
    <xf numFmtId="165" fontId="12" fillId="2" borderId="8" xfId="106" applyNumberFormat="1" applyFont="1" applyFill="1" applyBorder="1"/>
    <xf numFmtId="165" fontId="12" fillId="2" borderId="11" xfId="107" applyNumberFormat="1" applyFont="1" applyFill="1" applyBorder="1"/>
    <xf numFmtId="165" fontId="12" fillId="2" borderId="8" xfId="108" applyNumberFormat="1" applyFont="1" applyFill="1" applyBorder="1"/>
    <xf numFmtId="165" fontId="12" fillId="2" borderId="8" xfId="109" applyNumberFormat="1" applyFont="1" applyFill="1" applyBorder="1"/>
    <xf numFmtId="165" fontId="12" fillId="2" borderId="11" xfId="110" applyNumberFormat="1" applyFont="1" applyFill="1" applyBorder="1"/>
    <xf numFmtId="165" fontId="12" fillId="2" borderId="8" xfId="111" applyNumberFormat="1" applyFont="1" applyFill="1" applyBorder="1"/>
    <xf numFmtId="165" fontId="12" fillId="2" borderId="11" xfId="112" applyNumberFormat="1" applyFont="1" applyFill="1" applyBorder="1"/>
    <xf numFmtId="165" fontId="12" fillId="2" borderId="8" xfId="113" applyNumberFormat="1" applyFont="1" applyFill="1" applyBorder="1"/>
    <xf numFmtId="165" fontId="12" fillId="2" borderId="11" xfId="113" applyNumberFormat="1" applyFont="1" applyFill="1" applyBorder="1"/>
    <xf numFmtId="165" fontId="12" fillId="2" borderId="8" xfId="115" applyNumberFormat="1" applyFont="1" applyFill="1" applyBorder="1"/>
    <xf numFmtId="165" fontId="12" fillId="2" borderId="11" xfId="118" applyNumberFormat="1" applyFont="1" applyFill="1" applyBorder="1"/>
    <xf numFmtId="165" fontId="12" fillId="2" borderId="9" xfId="119" applyNumberFormat="1" applyFont="1" applyFill="1" applyBorder="1"/>
    <xf numFmtId="165" fontId="12" fillId="2" borderId="11" xfId="120" applyNumberFormat="1" applyFont="1" applyFill="1" applyBorder="1"/>
    <xf numFmtId="165" fontId="12" fillId="2" borderId="10" xfId="120" applyNumberFormat="1" applyFont="1" applyFill="1" applyBorder="1"/>
    <xf numFmtId="165" fontId="4" fillId="2" borderId="9" xfId="140" applyNumberFormat="1" applyFont="1" applyFill="1" applyBorder="1"/>
    <xf numFmtId="165" fontId="12" fillId="2" borderId="8" xfId="121" applyNumberFormat="1" applyFont="1" applyFill="1" applyBorder="1"/>
    <xf numFmtId="165" fontId="12" fillId="2" borderId="11" xfId="122" applyNumberFormat="1" applyFont="1" applyFill="1" applyBorder="1"/>
    <xf numFmtId="165" fontId="12" fillId="2" borderId="8" xfId="123" applyNumberFormat="1" applyFont="1" applyFill="1" applyBorder="1"/>
    <xf numFmtId="165" fontId="12" fillId="2" borderId="11" xfId="124" applyNumberFormat="1" applyFont="1" applyFill="1" applyBorder="1"/>
    <xf numFmtId="165" fontId="12" fillId="2" borderId="8" xfId="125" applyNumberFormat="1" applyFont="1" applyFill="1" applyBorder="1"/>
    <xf numFmtId="165" fontId="12" fillId="2" borderId="11" xfId="126" applyNumberFormat="1" applyFont="1" applyFill="1" applyBorder="1"/>
    <xf numFmtId="165" fontId="12" fillId="2" borderId="8" xfId="127" applyNumberFormat="1" applyFont="1" applyFill="1" applyBorder="1"/>
    <xf numFmtId="165" fontId="12" fillId="2" borderId="11" xfId="128" applyNumberFormat="1" applyFont="1" applyFill="1" applyBorder="1"/>
    <xf numFmtId="165" fontId="12" fillId="2" borderId="11" xfId="129" applyNumberFormat="1" applyFont="1" applyFill="1" applyBorder="1"/>
    <xf numFmtId="165" fontId="12" fillId="2" borderId="8" xfId="129" applyNumberFormat="1" applyFont="1" applyFill="1" applyBorder="1"/>
    <xf numFmtId="165" fontId="12" fillId="2" borderId="11" xfId="130" applyNumberFormat="1" applyFont="1" applyFill="1" applyBorder="1"/>
    <xf numFmtId="165" fontId="12" fillId="2" borderId="8" xfId="131" applyNumberFormat="1" applyFont="1" applyFill="1" applyBorder="1"/>
    <xf numFmtId="165" fontId="12" fillId="2" borderId="11" xfId="132" applyNumberFormat="1" applyFont="1" applyFill="1" applyBorder="1"/>
    <xf numFmtId="0" fontId="12" fillId="27" borderId="12" xfId="0" applyFont="1" applyFill="1" applyBorder="1" applyAlignment="1">
      <alignment horizontal="right"/>
    </xf>
    <xf numFmtId="0" fontId="12" fillId="27" borderId="6" xfId="0" applyFont="1" applyFill="1" applyBorder="1" applyAlignment="1">
      <alignment horizontal="right"/>
    </xf>
    <xf numFmtId="14" fontId="12" fillId="27" borderId="10" xfId="0" applyNumberFormat="1" applyFont="1" applyFill="1" applyBorder="1" applyAlignment="1">
      <alignment horizontal="right"/>
    </xf>
    <xf numFmtId="0" fontId="12" fillId="27" borderId="13" xfId="0" applyFont="1" applyFill="1" applyBorder="1" applyAlignment="1">
      <alignment horizontal="right"/>
    </xf>
    <xf numFmtId="0" fontId="12" fillId="27" borderId="14" xfId="0" applyFont="1" applyFill="1" applyBorder="1" applyAlignment="1">
      <alignment horizontal="right"/>
    </xf>
    <xf numFmtId="14" fontId="12" fillId="27" borderId="11" xfId="0" applyNumberFormat="1" applyFont="1" applyFill="1" applyBorder="1" applyAlignment="1">
      <alignment horizontal="right"/>
    </xf>
    <xf numFmtId="165" fontId="12" fillId="27" borderId="3" xfId="0" applyNumberFormat="1" applyFont="1" applyFill="1" applyBorder="1"/>
    <xf numFmtId="165" fontId="12" fillId="27" borderId="13" xfId="116" applyNumberFormat="1" applyFont="1" applyFill="1" applyBorder="1"/>
    <xf numFmtId="165" fontId="12" fillId="27" borderId="12" xfId="117" applyNumberFormat="1" applyFont="1" applyFill="1" applyBorder="1"/>
    <xf numFmtId="165" fontId="12" fillId="27" borderId="14" xfId="116" applyNumberFormat="1" applyFont="1" applyFill="1" applyBorder="1"/>
    <xf numFmtId="165" fontId="12" fillId="27" borderId="6" xfId="117" applyNumberFormat="1" applyFont="1" applyFill="1" applyBorder="1"/>
    <xf numFmtId="165" fontId="12" fillId="27" borderId="11" xfId="116" applyNumberFormat="1" applyFont="1" applyFill="1" applyBorder="1"/>
    <xf numFmtId="165" fontId="12" fillId="27" borderId="10" xfId="117" applyNumberFormat="1" applyFont="1" applyFill="1" applyBorder="1"/>
    <xf numFmtId="0" fontId="12" fillId="27" borderId="10" xfId="0" applyFont="1" applyFill="1" applyBorder="1" applyAlignment="1">
      <alignment horizontal="right"/>
    </xf>
    <xf numFmtId="165" fontId="12" fillId="27" borderId="14" xfId="0" applyNumberFormat="1" applyFont="1" applyFill="1" applyBorder="1"/>
    <xf numFmtId="165" fontId="12" fillId="27" borderId="11" xfId="0" applyNumberFormat="1" applyFont="1" applyFill="1" applyBorder="1"/>
    <xf numFmtId="165" fontId="12" fillId="2" borderId="9" xfId="114" applyNumberFormat="1" applyFont="1" applyFill="1" applyBorder="1"/>
    <xf numFmtId="165" fontId="12" fillId="2" borderId="5" xfId="114" applyNumberFormat="1" applyFont="1" applyFill="1" applyBorder="1"/>
    <xf numFmtId="165" fontId="12" fillId="2" borderId="7" xfId="114" applyNumberFormat="1" applyFont="1" applyFill="1" applyBorder="1"/>
    <xf numFmtId="165" fontId="12" fillId="2" borderId="13" xfId="114" applyNumberFormat="1" applyFont="1" applyFill="1" applyBorder="1"/>
    <xf numFmtId="165" fontId="12" fillId="2" borderId="14" xfId="114" applyNumberFormat="1" applyFont="1" applyFill="1" applyBorder="1"/>
    <xf numFmtId="165" fontId="12" fillId="2" borderId="11" xfId="114" applyNumberFormat="1" applyFont="1" applyFill="1" applyBorder="1"/>
    <xf numFmtId="165" fontId="12" fillId="27" borderId="0" xfId="0" applyNumberFormat="1" applyFont="1" applyFill="1" applyBorder="1"/>
    <xf numFmtId="165" fontId="12" fillId="27" borderId="8" xfId="0" applyNumberFormat="1" applyFont="1" applyFill="1" applyBorder="1"/>
    <xf numFmtId="165" fontId="12" fillId="27" borderId="11" xfId="117" applyNumberFormat="1" applyFont="1" applyFill="1" applyBorder="1"/>
    <xf numFmtId="165" fontId="12" fillId="27" borderId="6" xfId="0" applyNumberFormat="1" applyFont="1" applyFill="1" applyBorder="1"/>
    <xf numFmtId="0" fontId="12" fillId="0" borderId="14" xfId="0" applyFont="1" applyFill="1" applyBorder="1" applyAlignment="1">
      <alignment horizontal="right"/>
    </xf>
    <xf numFmtId="14" fontId="12" fillId="3" borderId="0" xfId="0" applyNumberFormat="1" applyFont="1" applyFill="1" applyBorder="1" applyAlignment="1">
      <alignment horizontal="right"/>
    </xf>
    <xf numFmtId="165" fontId="12" fillId="26" borderId="13" xfId="0" applyNumberFormat="1" applyFont="1" applyFill="1" applyBorder="1"/>
    <xf numFmtId="165" fontId="12" fillId="26" borderId="5" xfId="0" applyNumberFormat="1" applyFont="1" applyFill="1" applyBorder="1"/>
    <xf numFmtId="165" fontId="8" fillId="26" borderId="2" xfId="0" applyNumberFormat="1" applyFont="1" applyFill="1" applyBorder="1"/>
    <xf numFmtId="165" fontId="8" fillId="3" borderId="3" xfId="0" applyNumberFormat="1" applyFont="1" applyFill="1" applyBorder="1"/>
    <xf numFmtId="0" fontId="8" fillId="3" borderId="3" xfId="0" applyFont="1" applyFill="1" applyBorder="1"/>
    <xf numFmtId="0" fontId="8" fillId="3" borderId="4" xfId="0" applyFont="1" applyFill="1" applyBorder="1"/>
    <xf numFmtId="165" fontId="8" fillId="26" borderId="3" xfId="0" applyNumberFormat="1" applyFont="1" applyFill="1" applyBorder="1"/>
    <xf numFmtId="0" fontId="8" fillId="26" borderId="1" xfId="0" applyFont="1" applyFill="1" applyBorder="1"/>
    <xf numFmtId="165" fontId="18" fillId="26" borderId="2" xfId="0" applyNumberFormat="1" applyFont="1" applyFill="1" applyBorder="1"/>
    <xf numFmtId="0" fontId="14" fillId="3" borderId="3" xfId="0" applyFont="1" applyFill="1" applyBorder="1"/>
    <xf numFmtId="0" fontId="43" fillId="0" borderId="7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165" fontId="8" fillId="3" borderId="8" xfId="0" applyNumberFormat="1" applyFont="1" applyFill="1" applyBorder="1"/>
    <xf numFmtId="165" fontId="8" fillId="3" borderId="9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9" fillId="26" borderId="12" xfId="0" applyFont="1" applyFill="1" applyBorder="1" applyAlignment="1">
      <alignment horizontal="center"/>
    </xf>
    <xf numFmtId="0" fontId="19" fillId="26" borderId="15" xfId="0" applyFont="1" applyFill="1" applyBorder="1" applyAlignment="1">
      <alignment horizontal="center"/>
    </xf>
    <xf numFmtId="0" fontId="19" fillId="26" borderId="5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5" fontId="8" fillId="3" borderId="3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/>
    </xf>
    <xf numFmtId="2" fontId="11" fillId="3" borderId="10" xfId="0" applyNumberFormat="1" applyFont="1" applyFill="1" applyBorder="1" applyAlignment="1">
      <alignment horizontal="center"/>
    </xf>
    <xf numFmtId="2" fontId="11" fillId="3" borderId="8" xfId="0" applyNumberFormat="1" applyFont="1" applyFill="1" applyBorder="1" applyAlignment="1">
      <alignment horizontal="center"/>
    </xf>
    <xf numFmtId="2" fontId="11" fillId="3" borderId="0" xfId="0" applyNumberFormat="1" applyFont="1" applyFill="1" applyBorder="1" applyAlignment="1">
      <alignment horizontal="center"/>
    </xf>
    <xf numFmtId="2" fontId="11" fillId="3" borderId="9" xfId="0" applyNumberFormat="1" applyFont="1" applyFill="1" applyBorder="1" applyAlignment="1">
      <alignment horizontal="center"/>
    </xf>
    <xf numFmtId="14" fontId="8" fillId="3" borderId="2" xfId="0" applyNumberFormat="1" applyFont="1" applyFill="1" applyBorder="1" applyAlignment="1">
      <alignment horizontal="center" wrapText="1"/>
    </xf>
    <xf numFmtId="14" fontId="8" fillId="3" borderId="3" xfId="0" applyNumberFormat="1" applyFont="1" applyFill="1" applyBorder="1" applyAlignment="1">
      <alignment horizontal="center" wrapText="1"/>
    </xf>
    <xf numFmtId="14" fontId="8" fillId="3" borderId="4" xfId="0" applyNumberFormat="1" applyFont="1" applyFill="1" applyBorder="1" applyAlignment="1">
      <alignment horizontal="center" wrapText="1"/>
    </xf>
  </cellXfs>
  <cellStyles count="319">
    <cellStyle name="_x000a_bidires=100_x000d_" xfId="2"/>
    <cellStyle name="_x000a_bidires=100_x000d_ 2" xfId="145"/>
    <cellStyle name="_x000a_bidires=100_x000d_ 2 2" xfId="146"/>
    <cellStyle name="_x000a_bidires=100_x000d_ 2 3" xfId="147"/>
    <cellStyle name="_x000a_bidires=100_x000d_ 2 4" xfId="211"/>
    <cellStyle name="_x000a_bidires=100_x000d_ 3" xfId="148"/>
    <cellStyle name="_x000a_bidires=100_x000d_ 4" xfId="149"/>
    <cellStyle name="_x000a_bidires=100_x000d_ 5" xfId="144"/>
    <cellStyle name="20% - Accent1 2" xfId="150"/>
    <cellStyle name="20% - Accent2 2" xfId="151"/>
    <cellStyle name="20% - Accent3 2" xfId="152"/>
    <cellStyle name="20% - Accent4 2" xfId="153"/>
    <cellStyle name="20% - Accent5 2" xfId="154"/>
    <cellStyle name="20% - Accent6 2" xfId="155"/>
    <cellStyle name="40% - Accent1 2" xfId="156"/>
    <cellStyle name="40% - Accent2 2" xfId="157"/>
    <cellStyle name="40% - Accent3 2" xfId="158"/>
    <cellStyle name="40% - Accent4 2" xfId="159"/>
    <cellStyle name="40% - Accent5 2" xfId="160"/>
    <cellStyle name="40% - Accent6 2" xfId="161"/>
    <cellStyle name="60% - Accent1 2" xfId="162"/>
    <cellStyle name="60% - Accent2 2" xfId="163"/>
    <cellStyle name="60% - Accent3 2" xfId="164"/>
    <cellStyle name="60% - Accent4 2" xfId="165"/>
    <cellStyle name="60% - Accent5 2" xfId="166"/>
    <cellStyle name="60% - Accent6 2" xfId="167"/>
    <cellStyle name="Accent1 2" xfId="168"/>
    <cellStyle name="Accent2 2" xfId="169"/>
    <cellStyle name="Accent3 2" xfId="170"/>
    <cellStyle name="Accent4 2" xfId="171"/>
    <cellStyle name="Accent5 2" xfId="172"/>
    <cellStyle name="Accent6 2" xfId="173"/>
    <cellStyle name="Bad 2" xfId="174"/>
    <cellStyle name="Calculation 2" xfId="175"/>
    <cellStyle name="Check Cell 2" xfId="176"/>
    <cellStyle name="Comma" xfId="141" builtinId="3"/>
    <cellStyle name="Comma  - Style1" xfId="4"/>
    <cellStyle name="Comma 2" xfId="3"/>
    <cellStyle name="Comma 2 2" xfId="215"/>
    <cellStyle name="Comma 2 3" xfId="225"/>
    <cellStyle name="Comma 2 3 2" xfId="290"/>
    <cellStyle name="Comma 2 3 2 2" xfId="314"/>
    <cellStyle name="Comma 2 3 3" xfId="302"/>
    <cellStyle name="Comma 2 4" xfId="284"/>
    <cellStyle name="Comma 2 4 2" xfId="308"/>
    <cellStyle name="Comma 2 5" xfId="296"/>
    <cellStyle name="Comma 3" xfId="138"/>
    <cellStyle name="Comma 3 2" xfId="279"/>
    <cellStyle name="Comma 3 2 2" xfId="292"/>
    <cellStyle name="Comma 3 2 2 2" xfId="316"/>
    <cellStyle name="Comma 3 2 3" xfId="304"/>
    <cellStyle name="Comma 3 3" xfId="286"/>
    <cellStyle name="Comma 3 3 2" xfId="310"/>
    <cellStyle name="Comma 3 4" xfId="298"/>
    <cellStyle name="Comma 4" xfId="139"/>
    <cellStyle name="Comma 4 2" xfId="280"/>
    <cellStyle name="Comma 4 2 2" xfId="293"/>
    <cellStyle name="Comma 4 2 2 2" xfId="317"/>
    <cellStyle name="Comma 4 2 3" xfId="305"/>
    <cellStyle name="Comma 4 3" xfId="287"/>
    <cellStyle name="Comma 4 3 2" xfId="311"/>
    <cellStyle name="Comma 4 4" xfId="299"/>
    <cellStyle name="Curren - Style2" xfId="5"/>
    <cellStyle name="Explanatory Text 2" xfId="177"/>
    <cellStyle name="Good 2" xfId="178"/>
    <cellStyle name="Heading 1 2" xfId="179"/>
    <cellStyle name="Heading 2 2" xfId="180"/>
    <cellStyle name="Heading 3 2" xfId="181"/>
    <cellStyle name="Heading 4 2" xfId="182"/>
    <cellStyle name="Input 2" xfId="183"/>
    <cellStyle name="Linked Cell 2" xfId="184"/>
    <cellStyle name="Neutral 2" xfId="185"/>
    <cellStyle name="Normal" xfId="0" builtinId="0"/>
    <cellStyle name="Normal - Style3" xfId="6"/>
    <cellStyle name="Normal 10" xfId="7"/>
    <cellStyle name="Normal 100" xfId="111"/>
    <cellStyle name="Normal 100 2" xfId="255"/>
    <cellStyle name="Normal 101" xfId="112"/>
    <cellStyle name="Normal 101 2" xfId="256"/>
    <cellStyle name="Normal 102" xfId="113"/>
    <cellStyle name="Normal 102 2" xfId="257"/>
    <cellStyle name="Normal 103" xfId="114"/>
    <cellStyle name="Normal 103 2" xfId="258"/>
    <cellStyle name="Normal 104" xfId="115"/>
    <cellStyle name="Normal 104 2" xfId="259"/>
    <cellStyle name="Normal 105" xfId="116"/>
    <cellStyle name="Normal 105 2" xfId="260"/>
    <cellStyle name="Normal 106" xfId="117"/>
    <cellStyle name="Normal 106 2" xfId="261"/>
    <cellStyle name="Normal 107" xfId="118"/>
    <cellStyle name="Normal 107 2" xfId="262"/>
    <cellStyle name="Normal 108" xfId="119"/>
    <cellStyle name="Normal 108 2" xfId="263"/>
    <cellStyle name="Normal 109" xfId="120"/>
    <cellStyle name="Normal 109 2" xfId="264"/>
    <cellStyle name="Normal 11" xfId="8"/>
    <cellStyle name="Normal 110" xfId="121"/>
    <cellStyle name="Normal 110 2" xfId="265"/>
    <cellStyle name="Normal 111" xfId="122"/>
    <cellStyle name="Normal 111 2" xfId="266"/>
    <cellStyle name="Normal 112" xfId="123"/>
    <cellStyle name="Normal 112 2" xfId="267"/>
    <cellStyle name="Normal 113" xfId="124"/>
    <cellStyle name="Normal 113 2" xfId="268"/>
    <cellStyle name="Normal 114" xfId="125"/>
    <cellStyle name="Normal 114 2" xfId="269"/>
    <cellStyle name="Normal 115" xfId="126"/>
    <cellStyle name="Normal 115 2" xfId="270"/>
    <cellStyle name="Normal 116" xfId="127"/>
    <cellStyle name="Normal 116 2" xfId="271"/>
    <cellStyle name="Normal 117" xfId="128"/>
    <cellStyle name="Normal 117 2" xfId="272"/>
    <cellStyle name="Normal 118" xfId="129"/>
    <cellStyle name="Normal 118 2" xfId="273"/>
    <cellStyle name="Normal 119" xfId="130"/>
    <cellStyle name="Normal 119 2" xfId="274"/>
    <cellStyle name="Normal 12" xfId="9"/>
    <cellStyle name="Normal 120" xfId="131"/>
    <cellStyle name="Normal 120 2" xfId="275"/>
    <cellStyle name="Normal 121" xfId="132"/>
    <cellStyle name="Normal 121 2" xfId="276"/>
    <cellStyle name="Normal 122" xfId="133"/>
    <cellStyle name="Normal 122 2" xfId="277"/>
    <cellStyle name="Normal 123" xfId="134"/>
    <cellStyle name="Normal 124" xfId="135"/>
    <cellStyle name="Normal 125" xfId="136"/>
    <cellStyle name="Normal 126" xfId="1"/>
    <cellStyle name="Normal 126 2" xfId="224"/>
    <cellStyle name="Normal 126 2 2" xfId="289"/>
    <cellStyle name="Normal 126 2 2 2" xfId="313"/>
    <cellStyle name="Normal 126 2 3" xfId="301"/>
    <cellStyle name="Normal 126 3" xfId="283"/>
    <cellStyle name="Normal 126 3 2" xfId="307"/>
    <cellStyle name="Normal 126 4" xfId="295"/>
    <cellStyle name="Normal 127" xfId="137"/>
    <cellStyle name="Normal 127 2" xfId="278"/>
    <cellStyle name="Normal 127 2 2" xfId="291"/>
    <cellStyle name="Normal 127 2 2 2" xfId="315"/>
    <cellStyle name="Normal 127 2 3" xfId="303"/>
    <cellStyle name="Normal 127 3" xfId="285"/>
    <cellStyle name="Normal 127 3 2" xfId="309"/>
    <cellStyle name="Normal 127 4" xfId="297"/>
    <cellStyle name="Normal 128" xfId="140"/>
    <cellStyle name="Normal 128 2" xfId="281"/>
    <cellStyle name="Normal 128 2 2" xfId="294"/>
    <cellStyle name="Normal 128 2 2 2" xfId="318"/>
    <cellStyle name="Normal 128 2 3" xfId="306"/>
    <cellStyle name="Normal 128 3" xfId="288"/>
    <cellStyle name="Normal 128 3 2" xfId="312"/>
    <cellStyle name="Normal 128 4" xfId="300"/>
    <cellStyle name="Normal 129" xfId="143"/>
    <cellStyle name="Normal 13" xfId="10"/>
    <cellStyle name="Normal 130" xfId="187"/>
    <cellStyle name="Normal 131" xfId="212"/>
    <cellStyle name="Normal 132" xfId="213"/>
    <cellStyle name="Normal 133" xfId="214"/>
    <cellStyle name="Normal 134" xfId="186"/>
    <cellStyle name="Normal 135" xfId="216"/>
    <cellStyle name="Normal 136" xfId="217"/>
    <cellStyle name="Normal 137" xfId="218"/>
    <cellStyle name="Normal 138" xfId="210"/>
    <cellStyle name="Normal 139" xfId="221"/>
    <cellStyle name="Normal 14" xfId="11"/>
    <cellStyle name="Normal 140" xfId="222"/>
    <cellStyle name="Normal 141" xfId="223"/>
    <cellStyle name="Normal 142" xfId="282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 2 2" xfId="226"/>
    <cellStyle name="Normal 2 3" xfId="188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2 2" xfId="227"/>
    <cellStyle name="Normal 73" xfId="84"/>
    <cellStyle name="Normal 73 2" xfId="228"/>
    <cellStyle name="Normal 74" xfId="85"/>
    <cellStyle name="Normal 74 2" xfId="229"/>
    <cellStyle name="Normal 75" xfId="86"/>
    <cellStyle name="Normal 75 2" xfId="230"/>
    <cellStyle name="Normal 76" xfId="87"/>
    <cellStyle name="Normal 76 2" xfId="231"/>
    <cellStyle name="Normal 77" xfId="88"/>
    <cellStyle name="Normal 77 2" xfId="232"/>
    <cellStyle name="Normal 78" xfId="89"/>
    <cellStyle name="Normal 78 2" xfId="233"/>
    <cellStyle name="Normal 79" xfId="90"/>
    <cellStyle name="Normal 79 2" xfId="234"/>
    <cellStyle name="Normal 8" xfId="21"/>
    <cellStyle name="Normal 80" xfId="91"/>
    <cellStyle name="Normal 80 2" xfId="235"/>
    <cellStyle name="Normal 81" xfId="92"/>
    <cellStyle name="Normal 81 2" xfId="236"/>
    <cellStyle name="Normal 82" xfId="93"/>
    <cellStyle name="Normal 82 2" xfId="237"/>
    <cellStyle name="Normal 83" xfId="94"/>
    <cellStyle name="Normal 83 2" xfId="238"/>
    <cellStyle name="Normal 84" xfId="95"/>
    <cellStyle name="Normal 84 2" xfId="239"/>
    <cellStyle name="Normal 85" xfId="96"/>
    <cellStyle name="Normal 85 2" xfId="240"/>
    <cellStyle name="Normal 86" xfId="97"/>
    <cellStyle name="Normal 86 2" xfId="241"/>
    <cellStyle name="Normal 87" xfId="98"/>
    <cellStyle name="Normal 87 2" xfId="242"/>
    <cellStyle name="Normal 88" xfId="99"/>
    <cellStyle name="Normal 88 2" xfId="243"/>
    <cellStyle name="Normal 89" xfId="100"/>
    <cellStyle name="Normal 89 2" xfId="244"/>
    <cellStyle name="Normal 9" xfId="22"/>
    <cellStyle name="Normal 90" xfId="101"/>
    <cellStyle name="Normal 90 2" xfId="245"/>
    <cellStyle name="Normal 91" xfId="102"/>
    <cellStyle name="Normal 91 2" xfId="246"/>
    <cellStyle name="Normal 92" xfId="103"/>
    <cellStyle name="Normal 92 2" xfId="247"/>
    <cellStyle name="Normal 93" xfId="104"/>
    <cellStyle name="Normal 93 2" xfId="248"/>
    <cellStyle name="Normal 94" xfId="105"/>
    <cellStyle name="Normal 94 2" xfId="249"/>
    <cellStyle name="Normal 95" xfId="106"/>
    <cellStyle name="Normal 95 2" xfId="250"/>
    <cellStyle name="Normal 96" xfId="107"/>
    <cellStyle name="Normal 96 2" xfId="251"/>
    <cellStyle name="Normal 97" xfId="108"/>
    <cellStyle name="Normal 97 2" xfId="252"/>
    <cellStyle name="Normal 98" xfId="109"/>
    <cellStyle name="Normal 98 2" xfId="253"/>
    <cellStyle name="Normal 99" xfId="110"/>
    <cellStyle name="Normal 99 2" xfId="254"/>
    <cellStyle name="Note 2" xfId="190"/>
    <cellStyle name="Note 2 2" xfId="191"/>
    <cellStyle name="Note 2 3" xfId="192"/>
    <cellStyle name="Note 2 4" xfId="219"/>
    <cellStyle name="Note 3" xfId="193"/>
    <cellStyle name="Note 4" xfId="194"/>
    <cellStyle name="Note 5" xfId="189"/>
    <cellStyle name="Output 2" xfId="195"/>
    <cellStyle name="Percent" xfId="142" builtinId="5"/>
    <cellStyle name="Percent 2" xfId="24"/>
    <cellStyle name="Percent 2 2" xfId="25"/>
    <cellStyle name="Percent 2 2 2" xfId="197"/>
    <cellStyle name="Percent 2 3" xfId="198"/>
    <cellStyle name="Percent 2 4" xfId="196"/>
    <cellStyle name="Percent 3" xfId="26"/>
    <cellStyle name="Percent 3 2" xfId="199"/>
    <cellStyle name="Percent 4" xfId="23"/>
    <cellStyle name="Percent 4 2" xfId="200"/>
    <cellStyle name="Style 1" xfId="27"/>
    <cellStyle name="Style 1 2" xfId="202"/>
    <cellStyle name="Style 1 2 2" xfId="203"/>
    <cellStyle name="Style 1 2 3" xfId="204"/>
    <cellStyle name="Style 1 2 4" xfId="220"/>
    <cellStyle name="Style 1 3" xfId="205"/>
    <cellStyle name="Style 1 4" xfId="206"/>
    <cellStyle name="Style 1 5" xfId="201"/>
    <cellStyle name="Title 2" xfId="207"/>
    <cellStyle name="Total 2" xfId="208"/>
    <cellStyle name="Warning Text 2" xfId="209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B15555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7"/>
  <sheetViews>
    <sheetView tabSelected="1" workbookViewId="0">
      <selection activeCell="I18" sqref="I18"/>
    </sheetView>
  </sheetViews>
  <sheetFormatPr defaultRowHeight="15" x14ac:dyDescent="0.25"/>
  <cols>
    <col min="1" max="1" width="1.85546875" style="3" customWidth="1"/>
    <col min="2" max="16384" width="9.140625" style="3"/>
  </cols>
  <sheetData>
    <row r="8" spans="2:2" ht="18.75" x14ac:dyDescent="0.3">
      <c r="B8" s="154"/>
    </row>
    <row r="10" spans="2:2" ht="26.25" x14ac:dyDescent="0.4">
      <c r="B10" s="224" t="s">
        <v>161</v>
      </c>
    </row>
    <row r="11" spans="2:2" ht="11.25" customHeight="1" x14ac:dyDescent="0.35">
      <c r="B11" s="124"/>
    </row>
    <row r="12" spans="2:2" ht="18.75" x14ac:dyDescent="0.3">
      <c r="B12" s="223" t="s">
        <v>207</v>
      </c>
    </row>
    <row r="17" spans="2:5" x14ac:dyDescent="0.25">
      <c r="B17" s="174" t="s">
        <v>200</v>
      </c>
      <c r="C17" s="174"/>
      <c r="E17" s="17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90" zoomScaleNormal="90" workbookViewId="0"/>
  </sheetViews>
  <sheetFormatPr defaultRowHeight="15" x14ac:dyDescent="0.25"/>
  <cols>
    <col min="1" max="1" width="1.85546875" style="3" customWidth="1"/>
    <col min="2" max="2" width="33.140625" style="3" customWidth="1"/>
    <col min="3" max="3" width="18.85546875" style="3" customWidth="1"/>
    <col min="4" max="4" width="11.28515625" style="3" customWidth="1"/>
    <col min="5" max="5" width="10.7109375" style="3" customWidth="1"/>
    <col min="6" max="6" width="2.85546875" style="3" customWidth="1"/>
    <col min="7" max="7" width="2.28515625" style="3" customWidth="1"/>
    <col min="8" max="16384" width="9.140625" style="3"/>
  </cols>
  <sheetData>
    <row r="1" spans="1:9" ht="30" customHeight="1" x14ac:dyDescent="0.35">
      <c r="A1" s="1" t="s">
        <v>206</v>
      </c>
      <c r="B1" s="2"/>
    </row>
    <row r="2" spans="1:9" ht="12.75" customHeight="1" x14ac:dyDescent="0.35">
      <c r="A2" s="4"/>
      <c r="B2" s="234"/>
      <c r="F2" s="2"/>
      <c r="G2" s="2"/>
      <c r="H2" s="2"/>
      <c r="I2" s="2"/>
    </row>
    <row r="3" spans="1:9" ht="18.75" x14ac:dyDescent="0.3">
      <c r="A3" s="245"/>
      <c r="B3" s="354" t="s">
        <v>199</v>
      </c>
      <c r="C3" s="355"/>
      <c r="D3" s="355"/>
      <c r="E3" s="356"/>
      <c r="F3" s="243"/>
      <c r="G3" s="89"/>
      <c r="H3" s="2"/>
      <c r="I3" s="2"/>
    </row>
    <row r="4" spans="1:9" x14ac:dyDescent="0.25">
      <c r="A4" s="89"/>
      <c r="B4" s="357" t="s">
        <v>205</v>
      </c>
      <c r="C4" s="358"/>
      <c r="D4" s="358"/>
      <c r="E4" s="359"/>
      <c r="F4" s="177"/>
      <c r="G4" s="89"/>
      <c r="H4" s="2"/>
      <c r="I4" s="2"/>
    </row>
    <row r="5" spans="1:9" x14ac:dyDescent="0.25">
      <c r="A5" s="2"/>
      <c r="B5" s="5" t="s">
        <v>14</v>
      </c>
      <c r="C5" s="351" t="s">
        <v>15</v>
      </c>
      <c r="D5" s="351"/>
      <c r="E5" s="6"/>
      <c r="F5" s="2"/>
      <c r="G5" s="2"/>
      <c r="H5" s="244"/>
      <c r="I5" s="2"/>
    </row>
    <row r="6" spans="1:9" x14ac:dyDescent="0.25">
      <c r="A6" s="2"/>
      <c r="B6" s="7"/>
      <c r="C6" s="8" t="s">
        <v>16</v>
      </c>
      <c r="D6" s="8" t="s">
        <v>17</v>
      </c>
      <c r="E6" s="6"/>
      <c r="F6" s="2"/>
      <c r="G6" s="2"/>
      <c r="H6" s="2"/>
      <c r="I6" s="2"/>
    </row>
    <row r="7" spans="1:9" x14ac:dyDescent="0.25">
      <c r="A7" s="2"/>
      <c r="B7" s="7" t="s">
        <v>18</v>
      </c>
      <c r="C7" s="93">
        <v>2.9631054739120012E-2</v>
      </c>
      <c r="D7" s="2"/>
      <c r="E7" s="6"/>
      <c r="F7" s="2"/>
      <c r="G7" s="2"/>
      <c r="H7" s="2"/>
      <c r="I7" s="2"/>
    </row>
    <row r="8" spans="1:9" x14ac:dyDescent="0.25">
      <c r="A8" s="2"/>
      <c r="B8" s="7" t="s">
        <v>13</v>
      </c>
      <c r="C8" s="93">
        <v>1.46E-2</v>
      </c>
      <c r="D8" s="2">
        <v>1.5E-3</v>
      </c>
      <c r="E8" s="6"/>
      <c r="F8" s="2"/>
      <c r="G8" s="2"/>
      <c r="H8" s="2"/>
      <c r="I8" s="2"/>
    </row>
    <row r="9" spans="1:9" x14ac:dyDescent="0.25">
      <c r="A9" s="2"/>
      <c r="B9" s="7" t="s">
        <v>19</v>
      </c>
      <c r="C9" s="123">
        <v>0.44</v>
      </c>
      <c r="D9" s="2"/>
      <c r="E9" s="6"/>
      <c r="F9" s="2"/>
      <c r="G9" s="2"/>
      <c r="H9" s="2"/>
      <c r="I9" s="2"/>
    </row>
    <row r="10" spans="1:9" x14ac:dyDescent="0.25">
      <c r="A10" s="2"/>
      <c r="B10" s="7" t="s">
        <v>20</v>
      </c>
      <c r="C10" s="9">
        <v>0.44</v>
      </c>
      <c r="D10" s="2"/>
      <c r="E10" s="6"/>
      <c r="F10" s="2"/>
      <c r="G10" s="2"/>
      <c r="H10" s="2"/>
      <c r="I10" s="2"/>
    </row>
    <row r="11" spans="1:9" x14ac:dyDescent="0.25">
      <c r="A11" s="2"/>
      <c r="B11" s="7" t="s">
        <v>21</v>
      </c>
      <c r="C11" s="9">
        <v>0</v>
      </c>
      <c r="D11" s="2"/>
      <c r="E11" s="6"/>
      <c r="F11" s="2"/>
      <c r="G11" s="2"/>
      <c r="H11" s="2"/>
      <c r="I11" s="2"/>
    </row>
    <row r="12" spans="1:9" x14ac:dyDescent="0.25">
      <c r="A12" s="2"/>
      <c r="B12" s="7" t="s">
        <v>22</v>
      </c>
      <c r="C12" s="10">
        <v>7.0000000000000007E-2</v>
      </c>
      <c r="D12" s="2"/>
      <c r="E12" s="6"/>
      <c r="F12" s="2"/>
      <c r="G12" s="2"/>
      <c r="H12" s="2"/>
      <c r="I12" s="2"/>
    </row>
    <row r="13" spans="1:9" x14ac:dyDescent="0.25">
      <c r="A13" s="2"/>
      <c r="B13" s="7" t="s">
        <v>23</v>
      </c>
      <c r="C13" s="10">
        <v>0.28000000000000003</v>
      </c>
      <c r="D13" s="2"/>
      <c r="E13" s="6"/>
      <c r="F13" s="2"/>
      <c r="G13" s="2"/>
      <c r="H13" s="2"/>
      <c r="I13" s="2"/>
    </row>
    <row r="14" spans="1:9" x14ac:dyDescent="0.25">
      <c r="A14" s="2"/>
      <c r="B14" s="7" t="s">
        <v>24</v>
      </c>
      <c r="C14" s="10">
        <v>0.28000000000000003</v>
      </c>
      <c r="D14" s="2"/>
      <c r="E14" s="6"/>
      <c r="F14" s="2"/>
      <c r="G14" s="2"/>
      <c r="H14" s="2"/>
      <c r="I14" s="2"/>
    </row>
    <row r="15" spans="1:9" x14ac:dyDescent="0.25">
      <c r="A15" s="2"/>
      <c r="B15" s="7" t="s">
        <v>25</v>
      </c>
      <c r="C15" s="24">
        <v>3.5000000000000001E-3</v>
      </c>
      <c r="D15" s="2"/>
      <c r="E15" s="6"/>
      <c r="F15" s="2"/>
      <c r="G15" s="2"/>
      <c r="H15" s="2"/>
      <c r="I15" s="2"/>
    </row>
    <row r="16" spans="1:9" x14ac:dyDescent="0.25">
      <c r="A16" s="2"/>
      <c r="B16" s="7" t="s">
        <v>26</v>
      </c>
      <c r="C16" s="9">
        <f>ROUND(C10+(C10-C11)*C9/(1-C9),2)</f>
        <v>0.79</v>
      </c>
      <c r="D16" s="2"/>
      <c r="E16" s="6"/>
      <c r="F16" s="2"/>
      <c r="G16" s="2"/>
      <c r="H16" s="2"/>
      <c r="I16" s="2"/>
    </row>
    <row r="17" spans="1:15" x14ac:dyDescent="0.25">
      <c r="A17" s="2"/>
      <c r="B17" s="11" t="s">
        <v>27</v>
      </c>
      <c r="C17" s="12">
        <f>C7*(1-C14)+C16*C12</f>
        <v>7.6634359412166425E-2</v>
      </c>
      <c r="D17" s="13"/>
      <c r="E17" s="14"/>
      <c r="F17" s="2"/>
      <c r="G17" s="2"/>
      <c r="H17" s="2"/>
      <c r="I17" s="2"/>
    </row>
    <row r="18" spans="1:15" x14ac:dyDescent="0.25">
      <c r="A18" s="2"/>
      <c r="B18" s="7" t="s">
        <v>28</v>
      </c>
      <c r="C18" s="93">
        <f>C7+C8+C15</f>
        <v>4.7731054739120017E-2</v>
      </c>
      <c r="D18" s="2"/>
      <c r="E18" s="156"/>
      <c r="F18" s="93"/>
      <c r="G18" s="2"/>
      <c r="H18" s="2"/>
      <c r="I18" s="2"/>
    </row>
    <row r="19" spans="1:15" x14ac:dyDescent="0.25">
      <c r="A19" s="93"/>
      <c r="B19" s="18" t="s">
        <v>29</v>
      </c>
      <c r="C19" s="157">
        <f>C17*(1-C9)+(C18)*C9</f>
        <v>6.391690535602601E-2</v>
      </c>
      <c r="D19" s="72">
        <v>1.2019800331120314E-2</v>
      </c>
      <c r="E19" s="14"/>
      <c r="F19" s="2"/>
      <c r="G19" s="93"/>
      <c r="H19" s="2"/>
      <c r="I19" s="2"/>
    </row>
    <row r="20" spans="1:15" x14ac:dyDescent="0.25">
      <c r="A20" s="2"/>
      <c r="B20" s="20" t="s">
        <v>30</v>
      </c>
      <c r="C20" s="21">
        <f>C17*(1-C9)+(C18)*(1-C13)*C9</f>
        <v>5.8036439412166428E-2</v>
      </c>
      <c r="D20" s="68">
        <v>1.2011070520149318E-2</v>
      </c>
      <c r="E20" s="22"/>
      <c r="F20" s="63"/>
      <c r="G20" s="2"/>
      <c r="H20" s="2"/>
      <c r="I20" s="2"/>
    </row>
    <row r="21" spans="1:15" x14ac:dyDescent="0.25">
      <c r="A21" s="63"/>
      <c r="F21" s="2"/>
      <c r="G21" s="63"/>
      <c r="H21" s="2"/>
      <c r="I21" s="2"/>
    </row>
    <row r="22" spans="1:15" x14ac:dyDescent="0.25">
      <c r="A22" s="2"/>
      <c r="F22" s="2"/>
      <c r="G22" s="2"/>
      <c r="H22" s="2"/>
      <c r="I22" s="2"/>
    </row>
    <row r="23" spans="1:15" x14ac:dyDescent="0.25">
      <c r="A23" s="6"/>
      <c r="B23" s="11"/>
      <c r="C23" s="14"/>
      <c r="D23" s="352" t="s">
        <v>31</v>
      </c>
      <c r="E23" s="353"/>
      <c r="F23" s="177"/>
      <c r="G23" s="2"/>
      <c r="H23" s="2"/>
      <c r="I23" s="2"/>
    </row>
    <row r="24" spans="1:15" x14ac:dyDescent="0.25">
      <c r="A24" s="6"/>
      <c r="B24" s="178" t="s">
        <v>32</v>
      </c>
      <c r="C24" s="180" t="s">
        <v>33</v>
      </c>
      <c r="D24" s="179" t="s">
        <v>34</v>
      </c>
      <c r="E24" s="180" t="s">
        <v>35</v>
      </c>
      <c r="F24" s="177"/>
      <c r="G24" s="2"/>
      <c r="H24" s="2"/>
      <c r="I24" s="2"/>
    </row>
    <row r="25" spans="1:15" x14ac:dyDescent="0.25">
      <c r="A25" s="25"/>
      <c r="B25" s="7">
        <v>25</v>
      </c>
      <c r="C25" s="28">
        <f>ROUND(_xlfn.T.INV((B25/100),10000000000),3)</f>
        <v>-0.67400000000000004</v>
      </c>
      <c r="D25" s="24">
        <f t="shared" ref="D25" si="0">$C$19+($D$19*C25)</f>
        <v>5.5815559932850922E-2</v>
      </c>
      <c r="E25" s="25">
        <f t="shared" ref="E25:E28" si="1">$C$20+($D$20*C25)</f>
        <v>4.9940977881585788E-2</v>
      </c>
      <c r="F25" s="24"/>
      <c r="G25" s="24"/>
      <c r="H25" s="2"/>
      <c r="I25" s="2"/>
    </row>
    <row r="26" spans="1:15" x14ac:dyDescent="0.25">
      <c r="A26" s="25"/>
      <c r="B26" s="7">
        <v>50</v>
      </c>
      <c r="C26" s="28">
        <f t="shared" ref="C26:C28" si="2">ROUND(_xlfn.T.INV((B26/100),10000000000),3)</f>
        <v>0</v>
      </c>
      <c r="D26" s="24">
        <f t="shared" ref="D26:D28" si="3">$C$19+($D$19*C26)</f>
        <v>6.391690535602601E-2</v>
      </c>
      <c r="E26" s="25">
        <f t="shared" si="1"/>
        <v>5.8036439412166428E-2</v>
      </c>
      <c r="F26" s="24"/>
      <c r="G26" s="24"/>
      <c r="H26" s="2"/>
      <c r="I26" s="2"/>
    </row>
    <row r="27" spans="1:15" x14ac:dyDescent="0.25">
      <c r="A27" s="25"/>
      <c r="B27" s="7">
        <v>67</v>
      </c>
      <c r="C27" s="28">
        <f t="shared" si="2"/>
        <v>0.44</v>
      </c>
      <c r="D27" s="24">
        <f t="shared" si="3"/>
        <v>6.9205617501718941E-2</v>
      </c>
      <c r="E27" s="25">
        <f t="shared" si="1"/>
        <v>6.3321310441032133E-2</v>
      </c>
      <c r="F27" s="24"/>
      <c r="G27" s="24"/>
      <c r="H27" s="2"/>
      <c r="I27" s="2"/>
    </row>
    <row r="28" spans="1:15" x14ac:dyDescent="0.25">
      <c r="A28" s="25"/>
      <c r="B28" s="16">
        <v>75</v>
      </c>
      <c r="C28" s="22">
        <f t="shared" si="2"/>
        <v>0.67400000000000004</v>
      </c>
      <c r="D28" s="26">
        <f t="shared" si="3"/>
        <v>7.2018250779201098E-2</v>
      </c>
      <c r="E28" s="27">
        <f t="shared" si="1"/>
        <v>6.6131900942747068E-2</v>
      </c>
      <c r="F28" s="24"/>
      <c r="G28" s="24"/>
      <c r="H28" s="2"/>
      <c r="I28" s="2"/>
    </row>
    <row r="29" spans="1:15" x14ac:dyDescent="0.25">
      <c r="A29" s="24"/>
      <c r="B29" s="23"/>
      <c r="F29" s="2"/>
      <c r="G29" s="24"/>
      <c r="H29" s="2"/>
      <c r="I29" s="2"/>
    </row>
    <row r="30" spans="1:15" x14ac:dyDescent="0.25">
      <c r="A30" s="2"/>
      <c r="B30" s="23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E31" s="23"/>
      <c r="F31" s="23"/>
      <c r="I31" s="2"/>
    </row>
    <row r="32" spans="1:15" x14ac:dyDescent="0.25">
      <c r="A32" s="24"/>
      <c r="E32" s="23"/>
      <c r="F32" s="23"/>
      <c r="G32" s="23"/>
    </row>
    <row r="33" spans="1:7" x14ac:dyDescent="0.25">
      <c r="A33" s="23"/>
      <c r="E33" s="23"/>
      <c r="F33" s="23"/>
      <c r="G33" s="23"/>
    </row>
    <row r="34" spans="1:7" x14ac:dyDescent="0.25">
      <c r="A34" s="23"/>
      <c r="G34" s="23"/>
    </row>
    <row r="36" spans="1:7" x14ac:dyDescent="0.25">
      <c r="C36" s="15"/>
    </row>
    <row r="37" spans="1:7" x14ac:dyDescent="0.25">
      <c r="C37" s="15"/>
    </row>
    <row r="38" spans="1:7" x14ac:dyDescent="0.25">
      <c r="C38" s="155"/>
    </row>
    <row r="42" spans="1:7" x14ac:dyDescent="0.25">
      <c r="C42" s="15"/>
    </row>
    <row r="43" spans="1:7" x14ac:dyDescent="0.25">
      <c r="C43" s="15"/>
    </row>
    <row r="44" spans="1:7" x14ac:dyDescent="0.25">
      <c r="C44" s="15"/>
    </row>
    <row r="45" spans="1:7" x14ac:dyDescent="0.25">
      <c r="C45" s="15"/>
    </row>
    <row r="47" spans="1:7" x14ac:dyDescent="0.25">
      <c r="C47" s="15"/>
    </row>
    <row r="48" spans="1:7" x14ac:dyDescent="0.25">
      <c r="C48" s="15"/>
    </row>
    <row r="49" spans="3:6" x14ac:dyDescent="0.25">
      <c r="C49" s="15"/>
    </row>
    <row r="50" spans="3:6" x14ac:dyDescent="0.25">
      <c r="C50" s="15"/>
    </row>
    <row r="55" spans="3:6" x14ac:dyDescent="0.25">
      <c r="D55" s="15"/>
      <c r="E55" s="15"/>
      <c r="F55" s="15"/>
    </row>
    <row r="56" spans="3:6" x14ac:dyDescent="0.25">
      <c r="D56" s="15"/>
      <c r="E56" s="15"/>
      <c r="F56" s="15"/>
    </row>
    <row r="57" spans="3:6" x14ac:dyDescent="0.25">
      <c r="D57" s="15"/>
      <c r="E57" s="15"/>
      <c r="F57" s="15"/>
    </row>
    <row r="58" spans="3:6" x14ac:dyDescent="0.25">
      <c r="D58" s="15"/>
      <c r="E58" s="15"/>
      <c r="F58" s="15"/>
    </row>
  </sheetData>
  <mergeCells count="4">
    <mergeCell ref="C5:D5"/>
    <mergeCell ref="D23:E23"/>
    <mergeCell ref="B3:E3"/>
    <mergeCell ref="B4:E4"/>
  </mergeCells>
  <conditionalFormatting sqref="C9:C20 D8 D19:D20 D25:E28">
    <cfRule type="expression" dxfId="1" priority="14">
      <formula>ISERROR($C$15)</formula>
    </cfRule>
    <cfRule type="expression" dxfId="0" priority="16">
      <formula>ISERROR($C$9)</formula>
    </cfRule>
  </conditionalFormatting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152"/>
  <sheetViews>
    <sheetView topLeftCell="C29" zoomScale="90" zoomScaleNormal="90" workbookViewId="0"/>
  </sheetViews>
  <sheetFormatPr defaultRowHeight="15" x14ac:dyDescent="0.25"/>
  <cols>
    <col min="1" max="1" width="21.85546875" style="3" customWidth="1"/>
    <col min="2" max="2" width="15.85546875" style="3" bestFit="1" customWidth="1"/>
    <col min="3" max="3" width="20.28515625" style="3" bestFit="1" customWidth="1"/>
    <col min="4" max="4" width="20.140625" style="3" bestFit="1" customWidth="1"/>
    <col min="5" max="5" width="22.42578125" style="3" customWidth="1"/>
    <col min="6" max="6" width="23.28515625" style="3" customWidth="1"/>
    <col min="7" max="7" width="16.7109375" style="3" bestFit="1" customWidth="1"/>
    <col min="8" max="8" width="16.5703125" style="3" customWidth="1"/>
    <col min="9" max="9" width="17.42578125" style="3" bestFit="1" customWidth="1"/>
    <col min="10" max="10" width="17.140625" style="3" bestFit="1" customWidth="1"/>
    <col min="11" max="11" width="21.7109375" style="3" customWidth="1"/>
    <col min="12" max="13" width="20.7109375" style="3" customWidth="1"/>
    <col min="14" max="14" width="11.85546875" style="3" customWidth="1"/>
    <col min="15" max="15" width="13.28515625" style="3" customWidth="1"/>
    <col min="16" max="16" width="14.140625" style="3" customWidth="1"/>
    <col min="17" max="17" width="20" style="3" customWidth="1"/>
    <col min="18" max="18" width="16.85546875" style="3" customWidth="1"/>
    <col min="19" max="19" width="16.42578125" style="3" bestFit="1" customWidth="1"/>
    <col min="20" max="21" width="20.140625" style="3" bestFit="1" customWidth="1"/>
    <col min="22" max="23" width="20.85546875" style="3" customWidth="1"/>
    <col min="24" max="24" width="23.42578125" style="3" bestFit="1" customWidth="1"/>
    <col min="25" max="25" width="24.28515625" style="3" bestFit="1" customWidth="1"/>
    <col min="26" max="26" width="23.85546875" style="3" bestFit="1" customWidth="1"/>
    <col min="27" max="27" width="23" style="3" bestFit="1" customWidth="1"/>
    <col min="28" max="28" width="23.85546875" style="3" bestFit="1" customWidth="1"/>
    <col min="29" max="29" width="21.7109375" style="3" bestFit="1" customWidth="1"/>
    <col min="30" max="30" width="21.42578125" style="3" bestFit="1" customWidth="1"/>
    <col min="31" max="31" width="23.5703125" style="3" bestFit="1" customWidth="1"/>
    <col min="32" max="32" width="21.42578125" style="3" bestFit="1" customWidth="1"/>
    <col min="33" max="33" width="24" style="3" bestFit="1" customWidth="1"/>
    <col min="34" max="34" width="19.7109375" style="3" bestFit="1" customWidth="1"/>
    <col min="35" max="35" width="20.28515625" style="3" bestFit="1" customWidth="1"/>
    <col min="36" max="36" width="21" style="3" bestFit="1" customWidth="1"/>
    <col min="37" max="37" width="22.140625" style="3" customWidth="1"/>
    <col min="38" max="38" width="18.28515625" style="3" bestFit="1" customWidth="1"/>
    <col min="39" max="39" width="22.85546875" style="3" bestFit="1" customWidth="1"/>
    <col min="40" max="40" width="20.5703125" style="3" bestFit="1" customWidth="1"/>
    <col min="41" max="41" width="20.140625" style="3" bestFit="1" customWidth="1"/>
    <col min="42" max="42" width="23.5703125" style="3" bestFit="1" customWidth="1"/>
    <col min="43" max="43" width="23.5703125" style="3" customWidth="1"/>
    <col min="44" max="46" width="21" style="3" bestFit="1" customWidth="1"/>
    <col min="47" max="47" width="20.140625" style="3" bestFit="1" customWidth="1"/>
    <col min="48" max="48" width="20.140625" style="3" customWidth="1"/>
    <col min="49" max="49" width="21.140625" style="3" bestFit="1" customWidth="1"/>
    <col min="50" max="50" width="19.140625" style="3" bestFit="1" customWidth="1"/>
    <col min="51" max="51" width="20.28515625" style="3" bestFit="1" customWidth="1"/>
    <col min="52" max="52" width="18.7109375" style="3" bestFit="1" customWidth="1"/>
    <col min="53" max="53" width="20.28515625" style="3" bestFit="1" customWidth="1"/>
    <col min="54" max="54" width="20.28515625" style="3" customWidth="1"/>
    <col min="55" max="55" width="21.5703125" style="3" bestFit="1" customWidth="1"/>
    <col min="56" max="56" width="21.5703125" style="3" customWidth="1"/>
    <col min="57" max="57" width="22" style="3" bestFit="1" customWidth="1"/>
    <col min="58" max="59" width="21.5703125" style="3" bestFit="1" customWidth="1"/>
    <col min="60" max="60" width="22" style="3" bestFit="1" customWidth="1"/>
    <col min="61" max="61" width="21.5703125" style="3" bestFit="1" customWidth="1"/>
    <col min="62" max="63" width="21.5703125" style="3" customWidth="1"/>
    <col min="64" max="64" width="20.5703125" style="3" bestFit="1" customWidth="1"/>
    <col min="65" max="65" width="21.7109375" style="3" bestFit="1" customWidth="1"/>
    <col min="66" max="66" width="21.5703125" style="3" bestFit="1" customWidth="1"/>
    <col min="67" max="68" width="22" style="3" bestFit="1" customWidth="1"/>
    <col min="69" max="69" width="20.28515625" style="3" bestFit="1" customWidth="1"/>
    <col min="70" max="70" width="22.5703125" style="3" bestFit="1" customWidth="1"/>
    <col min="71" max="71" width="22.5703125" style="3" customWidth="1"/>
    <col min="72" max="72" width="21.140625" style="3" bestFit="1" customWidth="1"/>
    <col min="73" max="73" width="21.140625" style="3" customWidth="1"/>
    <col min="74" max="74" width="21.5703125" style="3" bestFit="1" customWidth="1"/>
    <col min="75" max="75" width="22" style="3" bestFit="1" customWidth="1"/>
    <col min="76" max="76" width="21.5703125" style="3" bestFit="1" customWidth="1"/>
    <col min="77" max="77" width="22" style="3" bestFit="1" customWidth="1"/>
    <col min="78" max="16384" width="9.140625" style="3"/>
  </cols>
  <sheetData>
    <row r="1" spans="1:77" ht="23.25" x14ac:dyDescent="0.35">
      <c r="A1" s="29" t="s">
        <v>184</v>
      </c>
      <c r="I1" s="256"/>
    </row>
    <row r="3" spans="1:77" x14ac:dyDescent="0.25">
      <c r="A3" s="3" t="s">
        <v>163</v>
      </c>
      <c r="B3" s="335">
        <v>42370</v>
      </c>
      <c r="D3" s="125"/>
    </row>
    <row r="5" spans="1:77" x14ac:dyDescent="0.25">
      <c r="B5" s="360" t="s">
        <v>2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31"/>
      <c r="Q5" s="360" t="s">
        <v>3</v>
      </c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2"/>
    </row>
    <row r="6" spans="1:77" x14ac:dyDescent="0.25">
      <c r="A6" s="53"/>
      <c r="B6" s="363" t="s">
        <v>4</v>
      </c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6"/>
      <c r="N6" s="30"/>
      <c r="O6" s="31"/>
      <c r="Q6" s="363" t="s">
        <v>5</v>
      </c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5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6"/>
    </row>
    <row r="7" spans="1:77" x14ac:dyDescent="0.25">
      <c r="A7" s="225" t="s">
        <v>38</v>
      </c>
      <c r="B7" s="86"/>
      <c r="C7" s="57"/>
      <c r="D7" s="86"/>
      <c r="E7" s="57"/>
      <c r="F7" s="86"/>
      <c r="G7" s="57" t="s">
        <v>152</v>
      </c>
      <c r="H7" s="126" t="s">
        <v>153</v>
      </c>
      <c r="I7" s="126" t="s">
        <v>154</v>
      </c>
      <c r="J7" s="126" t="s">
        <v>155</v>
      </c>
      <c r="K7" s="57" t="s">
        <v>156</v>
      </c>
      <c r="L7" s="57" t="s">
        <v>179</v>
      </c>
      <c r="M7" s="57" t="s">
        <v>203</v>
      </c>
      <c r="N7" s="54"/>
      <c r="O7" s="54"/>
      <c r="P7" s="227" t="s">
        <v>38</v>
      </c>
      <c r="Q7" s="86" t="s">
        <v>41</v>
      </c>
      <c r="R7" s="86" t="s">
        <v>42</v>
      </c>
      <c r="S7" s="86" t="s">
        <v>43</v>
      </c>
      <c r="T7" s="57" t="s">
        <v>44</v>
      </c>
      <c r="U7" s="71" t="s">
        <v>45</v>
      </c>
      <c r="V7" s="51" t="s">
        <v>46</v>
      </c>
      <c r="W7" s="175" t="s">
        <v>195</v>
      </c>
      <c r="X7" s="57" t="s">
        <v>47</v>
      </c>
      <c r="Y7" s="71" t="s">
        <v>48</v>
      </c>
      <c r="Z7" s="57" t="s">
        <v>49</v>
      </c>
      <c r="AA7" s="126" t="s">
        <v>50</v>
      </c>
      <c r="AB7" s="71" t="s">
        <v>51</v>
      </c>
      <c r="AC7" s="57" t="s">
        <v>52</v>
      </c>
      <c r="AD7" s="71" t="s">
        <v>53</v>
      </c>
      <c r="AE7" s="57" t="s">
        <v>54</v>
      </c>
      <c r="AF7" s="71" t="s">
        <v>55</v>
      </c>
      <c r="AG7" s="57" t="s">
        <v>56</v>
      </c>
      <c r="AH7" s="71" t="s">
        <v>57</v>
      </c>
      <c r="AI7" s="57" t="s">
        <v>58</v>
      </c>
      <c r="AJ7" s="71" t="s">
        <v>59</v>
      </c>
      <c r="AK7" s="57" t="s">
        <v>60</v>
      </c>
      <c r="AL7" s="71" t="s">
        <v>61</v>
      </c>
      <c r="AM7" s="57" t="s">
        <v>62</v>
      </c>
      <c r="AN7" s="71" t="s">
        <v>63</v>
      </c>
      <c r="AO7" s="51" t="s">
        <v>64</v>
      </c>
      <c r="AP7" s="57" t="s">
        <v>65</v>
      </c>
      <c r="AQ7" s="71" t="s">
        <v>194</v>
      </c>
      <c r="AR7" s="57" t="s">
        <v>66</v>
      </c>
      <c r="AS7" s="71" t="s">
        <v>67</v>
      </c>
      <c r="AT7" s="311" t="s">
        <v>68</v>
      </c>
      <c r="AU7" s="308" t="s">
        <v>69</v>
      </c>
      <c r="AV7" s="308" t="s">
        <v>197</v>
      </c>
      <c r="AW7" s="57" t="s">
        <v>70</v>
      </c>
      <c r="AX7" s="57" t="s">
        <v>71</v>
      </c>
      <c r="AY7" s="57" t="s">
        <v>72</v>
      </c>
      <c r="AZ7" s="126" t="s">
        <v>73</v>
      </c>
      <c r="BA7" s="57" t="s">
        <v>74</v>
      </c>
      <c r="BB7" s="71" t="s">
        <v>191</v>
      </c>
      <c r="BC7" s="57" t="s">
        <v>75</v>
      </c>
      <c r="BD7" s="57" t="s">
        <v>181</v>
      </c>
      <c r="BE7" s="57" t="s">
        <v>76</v>
      </c>
      <c r="BF7" s="57" t="s">
        <v>77</v>
      </c>
      <c r="BG7" s="57" t="s">
        <v>78</v>
      </c>
      <c r="BH7" s="57" t="s">
        <v>79</v>
      </c>
      <c r="BI7" s="57" t="s">
        <v>80</v>
      </c>
      <c r="BJ7" s="86" t="s">
        <v>185</v>
      </c>
      <c r="BK7" s="57" t="s">
        <v>201</v>
      </c>
      <c r="BL7" s="71" t="s">
        <v>81</v>
      </c>
      <c r="BM7" s="57" t="s">
        <v>82</v>
      </c>
      <c r="BN7" s="264" t="s">
        <v>83</v>
      </c>
      <c r="BO7" s="57" t="s">
        <v>84</v>
      </c>
      <c r="BP7" s="57" t="s">
        <v>85</v>
      </c>
      <c r="BQ7" s="71" t="s">
        <v>86</v>
      </c>
      <c r="BR7" s="51" t="s">
        <v>87</v>
      </c>
      <c r="BS7" s="51" t="s">
        <v>187</v>
      </c>
      <c r="BT7" s="51" t="s">
        <v>88</v>
      </c>
      <c r="BU7" s="265" t="s">
        <v>189</v>
      </c>
      <c r="BV7" s="57" t="s">
        <v>89</v>
      </c>
      <c r="BW7" s="71" t="s">
        <v>90</v>
      </c>
      <c r="BX7" s="57" t="s">
        <v>91</v>
      </c>
      <c r="BY7" s="57" t="s">
        <v>92</v>
      </c>
    </row>
    <row r="8" spans="1:77" x14ac:dyDescent="0.25">
      <c r="A8" s="225" t="s">
        <v>40</v>
      </c>
      <c r="B8" s="56"/>
      <c r="C8" s="55"/>
      <c r="D8" s="56"/>
      <c r="E8" s="55"/>
      <c r="F8" s="56"/>
      <c r="G8" s="55" t="s">
        <v>1</v>
      </c>
      <c r="H8" s="176" t="s">
        <v>1</v>
      </c>
      <c r="I8" s="176" t="s">
        <v>1</v>
      </c>
      <c r="J8" s="176" t="s">
        <v>1</v>
      </c>
      <c r="K8" s="176" t="s">
        <v>1</v>
      </c>
      <c r="L8" s="176" t="s">
        <v>1</v>
      </c>
      <c r="M8" s="55" t="s">
        <v>1</v>
      </c>
      <c r="N8" s="54"/>
      <c r="O8" s="54"/>
      <c r="P8" s="227" t="s">
        <v>40</v>
      </c>
      <c r="Q8" s="56" t="s">
        <v>93</v>
      </c>
      <c r="R8" s="56" t="s">
        <v>93</v>
      </c>
      <c r="S8" s="56" t="s">
        <v>93</v>
      </c>
      <c r="T8" s="55" t="s">
        <v>93</v>
      </c>
      <c r="U8" s="54" t="s">
        <v>93</v>
      </c>
      <c r="V8" s="182" t="s">
        <v>93</v>
      </c>
      <c r="W8" s="182" t="s">
        <v>93</v>
      </c>
      <c r="X8" s="55" t="s">
        <v>0</v>
      </c>
      <c r="Y8" s="54" t="s">
        <v>0</v>
      </c>
      <c r="Z8" s="55" t="s">
        <v>96</v>
      </c>
      <c r="AA8" s="176" t="s">
        <v>0</v>
      </c>
      <c r="AB8" s="54" t="s">
        <v>0</v>
      </c>
      <c r="AC8" s="55" t="s">
        <v>98</v>
      </c>
      <c r="AD8" s="54" t="s">
        <v>0</v>
      </c>
      <c r="AE8" s="55" t="s">
        <v>0</v>
      </c>
      <c r="AF8" s="54" t="s">
        <v>0</v>
      </c>
      <c r="AG8" s="55" t="s">
        <v>0</v>
      </c>
      <c r="AH8" s="54" t="s">
        <v>98</v>
      </c>
      <c r="AI8" s="55" t="s">
        <v>98</v>
      </c>
      <c r="AJ8" s="54" t="s">
        <v>0</v>
      </c>
      <c r="AK8" s="55" t="s">
        <v>96</v>
      </c>
      <c r="AL8" s="54" t="s">
        <v>98</v>
      </c>
      <c r="AM8" s="55" t="s">
        <v>94</v>
      </c>
      <c r="AN8" s="54" t="s">
        <v>94</v>
      </c>
      <c r="AO8" s="182" t="s">
        <v>94</v>
      </c>
      <c r="AP8" s="55" t="s">
        <v>94</v>
      </c>
      <c r="AQ8" s="54" t="s">
        <v>94</v>
      </c>
      <c r="AR8" s="55" t="s">
        <v>98</v>
      </c>
      <c r="AS8" s="54" t="s">
        <v>98</v>
      </c>
      <c r="AT8" s="312" t="s">
        <v>94</v>
      </c>
      <c r="AU8" s="309" t="s">
        <v>94</v>
      </c>
      <c r="AV8" s="309" t="s">
        <v>94</v>
      </c>
      <c r="AW8" s="55" t="s">
        <v>95</v>
      </c>
      <c r="AX8" s="55" t="s">
        <v>95</v>
      </c>
      <c r="AY8" s="55" t="s">
        <v>95</v>
      </c>
      <c r="AZ8" s="176" t="s">
        <v>95</v>
      </c>
      <c r="BA8" s="55" t="s">
        <v>95</v>
      </c>
      <c r="BB8" s="54" t="s">
        <v>95</v>
      </c>
      <c r="BC8" s="55" t="s">
        <v>95</v>
      </c>
      <c r="BD8" s="55" t="s">
        <v>95</v>
      </c>
      <c r="BE8" s="55" t="s">
        <v>98</v>
      </c>
      <c r="BF8" s="54" t="s">
        <v>96</v>
      </c>
      <c r="BG8" s="55" t="s">
        <v>96</v>
      </c>
      <c r="BH8" s="54" t="s">
        <v>93</v>
      </c>
      <c r="BI8" s="55" t="s">
        <v>93</v>
      </c>
      <c r="BJ8" s="56" t="s">
        <v>93</v>
      </c>
      <c r="BK8" s="55" t="s">
        <v>93</v>
      </c>
      <c r="BL8" s="54" t="s">
        <v>98</v>
      </c>
      <c r="BM8" s="55" t="s">
        <v>97</v>
      </c>
      <c r="BN8" s="58" t="s">
        <v>98</v>
      </c>
      <c r="BO8" s="55" t="s">
        <v>98</v>
      </c>
      <c r="BP8" s="55" t="s">
        <v>193</v>
      </c>
      <c r="BQ8" s="54" t="s">
        <v>193</v>
      </c>
      <c r="BR8" s="182" t="s">
        <v>193</v>
      </c>
      <c r="BS8" s="182" t="s">
        <v>193</v>
      </c>
      <c r="BT8" s="182" t="s">
        <v>193</v>
      </c>
      <c r="BU8" s="52" t="s">
        <v>96</v>
      </c>
      <c r="BV8" s="55" t="s">
        <v>98</v>
      </c>
      <c r="BW8" s="54" t="s">
        <v>0</v>
      </c>
      <c r="BX8" s="55" t="s">
        <v>0</v>
      </c>
      <c r="BY8" s="55" t="s">
        <v>0</v>
      </c>
    </row>
    <row r="9" spans="1:77" x14ac:dyDescent="0.25">
      <c r="A9" s="346" t="s">
        <v>39</v>
      </c>
      <c r="B9" s="347"/>
      <c r="C9" s="347"/>
      <c r="D9" s="347"/>
      <c r="E9" s="334"/>
      <c r="F9" s="334"/>
      <c r="G9" s="334" t="s">
        <v>99</v>
      </c>
      <c r="H9" s="348" t="s">
        <v>99</v>
      </c>
      <c r="I9" s="348" t="s">
        <v>99</v>
      </c>
      <c r="J9" s="348" t="s">
        <v>99</v>
      </c>
      <c r="K9" s="348" t="s">
        <v>99</v>
      </c>
      <c r="L9" s="348" t="s">
        <v>99</v>
      </c>
      <c r="M9" s="334" t="s">
        <v>99</v>
      </c>
      <c r="N9" s="54"/>
      <c r="O9" s="54"/>
      <c r="P9" s="227" t="s">
        <v>39</v>
      </c>
      <c r="Q9" s="56" t="s">
        <v>99</v>
      </c>
      <c r="R9" s="56" t="s">
        <v>99</v>
      </c>
      <c r="S9" s="56" t="s">
        <v>99</v>
      </c>
      <c r="T9" s="55" t="s">
        <v>99</v>
      </c>
      <c r="U9" s="54" t="s">
        <v>99</v>
      </c>
      <c r="V9" s="182" t="s">
        <v>99</v>
      </c>
      <c r="W9" s="182" t="s">
        <v>99</v>
      </c>
      <c r="X9" s="55" t="s">
        <v>99</v>
      </c>
      <c r="Y9" s="54" t="s">
        <v>99</v>
      </c>
      <c r="Z9" s="55" t="s">
        <v>99</v>
      </c>
      <c r="AA9" s="176" t="s">
        <v>99</v>
      </c>
      <c r="AB9" s="54" t="s">
        <v>99</v>
      </c>
      <c r="AC9" s="55" t="s">
        <v>96</v>
      </c>
      <c r="AD9" s="54" t="s">
        <v>99</v>
      </c>
      <c r="AE9" s="55" t="s">
        <v>99</v>
      </c>
      <c r="AF9" s="54" t="s">
        <v>99</v>
      </c>
      <c r="AG9" s="55" t="s">
        <v>99</v>
      </c>
      <c r="AH9" s="54" t="s">
        <v>96</v>
      </c>
      <c r="AI9" s="55" t="s">
        <v>96</v>
      </c>
      <c r="AJ9" s="54" t="s">
        <v>99</v>
      </c>
      <c r="AK9" s="55" t="s">
        <v>99</v>
      </c>
      <c r="AL9" s="54" t="s">
        <v>96</v>
      </c>
      <c r="AM9" s="55" t="s">
        <v>99</v>
      </c>
      <c r="AN9" s="54" t="s">
        <v>99</v>
      </c>
      <c r="AO9" s="182" t="s">
        <v>100</v>
      </c>
      <c r="AP9" s="55" t="s">
        <v>99</v>
      </c>
      <c r="AQ9" s="54" t="s">
        <v>99</v>
      </c>
      <c r="AR9" s="55" t="s">
        <v>96</v>
      </c>
      <c r="AS9" s="54" t="s">
        <v>96</v>
      </c>
      <c r="AT9" s="312" t="s">
        <v>100</v>
      </c>
      <c r="AU9" s="309" t="s">
        <v>99</v>
      </c>
      <c r="AV9" s="309" t="s">
        <v>99</v>
      </c>
      <c r="AW9" s="55" t="s">
        <v>99</v>
      </c>
      <c r="AX9" s="55" t="s">
        <v>99</v>
      </c>
      <c r="AY9" s="55" t="s">
        <v>99</v>
      </c>
      <c r="AZ9" s="176" t="s">
        <v>99</v>
      </c>
      <c r="BA9" s="55" t="s">
        <v>99</v>
      </c>
      <c r="BB9" s="54" t="s">
        <v>99</v>
      </c>
      <c r="BC9" s="55" t="s">
        <v>99</v>
      </c>
      <c r="BD9" s="55" t="s">
        <v>99</v>
      </c>
      <c r="BE9" s="55" t="s">
        <v>96</v>
      </c>
      <c r="BF9" s="54" t="s">
        <v>96</v>
      </c>
      <c r="BG9" s="55" t="s">
        <v>96</v>
      </c>
      <c r="BH9" s="54" t="s">
        <v>99</v>
      </c>
      <c r="BI9" s="55" t="s">
        <v>99</v>
      </c>
      <c r="BJ9" s="56" t="s">
        <v>99</v>
      </c>
      <c r="BK9" s="55" t="s">
        <v>100</v>
      </c>
      <c r="BL9" s="54" t="s">
        <v>96</v>
      </c>
      <c r="BM9" s="55" t="s">
        <v>99</v>
      </c>
      <c r="BN9" s="58" t="s">
        <v>96</v>
      </c>
      <c r="BO9" s="55" t="s">
        <v>96</v>
      </c>
      <c r="BP9" s="55" t="s">
        <v>99</v>
      </c>
      <c r="BQ9" s="54" t="s">
        <v>99</v>
      </c>
      <c r="BR9" s="182" t="s">
        <v>99</v>
      </c>
      <c r="BS9" s="182" t="s">
        <v>99</v>
      </c>
      <c r="BT9" s="182" t="s">
        <v>99</v>
      </c>
      <c r="BU9" s="52" t="s">
        <v>99</v>
      </c>
      <c r="BV9" s="55" t="s">
        <v>96</v>
      </c>
      <c r="BW9" s="54" t="s">
        <v>99</v>
      </c>
      <c r="BX9" s="55" t="s">
        <v>99</v>
      </c>
      <c r="BY9" s="55" t="s">
        <v>99</v>
      </c>
    </row>
    <row r="10" spans="1:77" x14ac:dyDescent="0.25">
      <c r="A10" s="226" t="s">
        <v>162</v>
      </c>
      <c r="B10" s="181"/>
      <c r="C10" s="61"/>
      <c r="D10" s="181"/>
      <c r="E10" s="186"/>
      <c r="F10" s="181"/>
      <c r="G10" s="61" t="s">
        <v>157</v>
      </c>
      <c r="H10" s="60" t="s">
        <v>158</v>
      </c>
      <c r="I10" s="60" t="s">
        <v>159</v>
      </c>
      <c r="J10" s="61" t="s">
        <v>120</v>
      </c>
      <c r="K10" s="61" t="s">
        <v>160</v>
      </c>
      <c r="L10" s="61" t="s">
        <v>180</v>
      </c>
      <c r="M10" s="61">
        <v>48683</v>
      </c>
      <c r="N10" s="58"/>
      <c r="O10" s="58"/>
      <c r="P10" s="227" t="s">
        <v>162</v>
      </c>
      <c r="Q10" s="181" t="s">
        <v>101</v>
      </c>
      <c r="R10" s="181" t="s">
        <v>102</v>
      </c>
      <c r="S10" s="181" t="s">
        <v>103</v>
      </c>
      <c r="T10" s="61" t="s">
        <v>104</v>
      </c>
      <c r="U10" s="229" t="s">
        <v>105</v>
      </c>
      <c r="V10" s="230" t="s">
        <v>106</v>
      </c>
      <c r="W10" s="230" t="s">
        <v>196</v>
      </c>
      <c r="X10" s="61" t="s">
        <v>107</v>
      </c>
      <c r="Y10" s="229" t="s">
        <v>108</v>
      </c>
      <c r="Z10" s="61" t="s">
        <v>109</v>
      </c>
      <c r="AA10" s="60" t="s">
        <v>110</v>
      </c>
      <c r="AB10" s="229" t="s">
        <v>111</v>
      </c>
      <c r="AC10" s="61" t="s">
        <v>112</v>
      </c>
      <c r="AD10" s="229" t="s">
        <v>113</v>
      </c>
      <c r="AE10" s="61" t="s">
        <v>114</v>
      </c>
      <c r="AF10" s="229" t="s">
        <v>115</v>
      </c>
      <c r="AG10" s="61" t="s">
        <v>116</v>
      </c>
      <c r="AH10" s="229" t="s">
        <v>117</v>
      </c>
      <c r="AI10" s="61" t="s">
        <v>118</v>
      </c>
      <c r="AJ10" s="229" t="s">
        <v>119</v>
      </c>
      <c r="AK10" s="61" t="s">
        <v>120</v>
      </c>
      <c r="AL10" s="229" t="s">
        <v>121</v>
      </c>
      <c r="AM10" s="61" t="s">
        <v>122</v>
      </c>
      <c r="AN10" s="229" t="s">
        <v>123</v>
      </c>
      <c r="AO10" s="230" t="s">
        <v>124</v>
      </c>
      <c r="AP10" s="61" t="s">
        <v>125</v>
      </c>
      <c r="AQ10" s="60">
        <v>44515</v>
      </c>
      <c r="AR10" s="61" t="s">
        <v>126</v>
      </c>
      <c r="AS10" s="229" t="s">
        <v>127</v>
      </c>
      <c r="AT10" s="313" t="s">
        <v>128</v>
      </c>
      <c r="AU10" s="310" t="s">
        <v>129</v>
      </c>
      <c r="AV10" s="310" t="s">
        <v>198</v>
      </c>
      <c r="AW10" s="61" t="s">
        <v>130</v>
      </c>
      <c r="AX10" s="61" t="s">
        <v>131</v>
      </c>
      <c r="AY10" s="61" t="s">
        <v>132</v>
      </c>
      <c r="AZ10" s="60" t="s">
        <v>133</v>
      </c>
      <c r="BA10" s="61" t="s">
        <v>134</v>
      </c>
      <c r="BB10" s="229" t="s">
        <v>192</v>
      </c>
      <c r="BC10" s="61" t="s">
        <v>135</v>
      </c>
      <c r="BD10" s="61" t="s">
        <v>182</v>
      </c>
      <c r="BE10" s="61" t="s">
        <v>136</v>
      </c>
      <c r="BF10" s="229" t="s">
        <v>137</v>
      </c>
      <c r="BG10" s="61" t="s">
        <v>137</v>
      </c>
      <c r="BH10" s="229" t="s">
        <v>138</v>
      </c>
      <c r="BI10" s="61" t="s">
        <v>139</v>
      </c>
      <c r="BJ10" s="181" t="s">
        <v>186</v>
      </c>
      <c r="BK10" s="186" t="s">
        <v>202</v>
      </c>
      <c r="BL10" s="229" t="s">
        <v>140</v>
      </c>
      <c r="BM10" s="61" t="s">
        <v>141</v>
      </c>
      <c r="BN10" s="229" t="s">
        <v>142</v>
      </c>
      <c r="BO10" s="61" t="s">
        <v>143</v>
      </c>
      <c r="BP10" s="61" t="s">
        <v>144</v>
      </c>
      <c r="BQ10" s="229" t="s">
        <v>145</v>
      </c>
      <c r="BR10" s="230" t="s">
        <v>146</v>
      </c>
      <c r="BS10" s="230" t="s">
        <v>188</v>
      </c>
      <c r="BT10" s="230" t="s">
        <v>147</v>
      </c>
      <c r="BU10" s="231" t="s">
        <v>190</v>
      </c>
      <c r="BV10" s="61" t="s">
        <v>148</v>
      </c>
      <c r="BW10" s="229" t="s">
        <v>149</v>
      </c>
      <c r="BX10" s="61" t="s">
        <v>150</v>
      </c>
      <c r="BY10" s="61" t="s">
        <v>151</v>
      </c>
    </row>
    <row r="11" spans="1:77" x14ac:dyDescent="0.25">
      <c r="A11" s="59">
        <v>42339</v>
      </c>
      <c r="B11" s="94"/>
      <c r="C11" s="122"/>
      <c r="D11" s="188"/>
      <c r="E11" s="188"/>
      <c r="F11" s="188"/>
      <c r="G11" s="188">
        <v>2.5990000000000002</v>
      </c>
      <c r="H11" s="189">
        <v>2.694</v>
      </c>
      <c r="I11" s="190">
        <v>2.8650000000000002</v>
      </c>
      <c r="J11" s="187">
        <v>2.9769999999999999</v>
      </c>
      <c r="K11" s="191">
        <v>3.2090000000000001</v>
      </c>
      <c r="L11" s="191">
        <v>3.57</v>
      </c>
      <c r="M11" s="191">
        <v>3.923</v>
      </c>
      <c r="N11" s="64"/>
      <c r="O11" s="63"/>
      <c r="P11" s="64">
        <v>42339</v>
      </c>
      <c r="Q11" s="198">
        <v>0</v>
      </c>
      <c r="R11" s="199">
        <v>3.3079999999999998</v>
      </c>
      <c r="S11" s="139">
        <v>3.214</v>
      </c>
      <c r="T11" s="96">
        <v>3.25</v>
      </c>
      <c r="U11" s="140">
        <v>3.657</v>
      </c>
      <c r="V11" s="200">
        <v>4.0549999999999997</v>
      </c>
      <c r="W11" s="200">
        <v>4.3239999999999998</v>
      </c>
      <c r="X11" s="201">
        <v>3.46</v>
      </c>
      <c r="Y11" s="202">
        <v>3.4420000000000002</v>
      </c>
      <c r="Z11" s="97">
        <v>4.0679999999999996</v>
      </c>
      <c r="AA11" s="203">
        <v>4.2439999999999998</v>
      </c>
      <c r="AB11" s="204">
        <v>4.7379999999999995</v>
      </c>
      <c r="AC11" s="98">
        <v>0</v>
      </c>
      <c r="AD11" s="205">
        <v>3.464</v>
      </c>
      <c r="AE11" s="206">
        <v>3.8679999999999999</v>
      </c>
      <c r="AF11" s="207">
        <v>4.1459999999999999</v>
      </c>
      <c r="AG11" s="208">
        <v>4.8079999999999998</v>
      </c>
      <c r="AH11" s="209">
        <v>0</v>
      </c>
      <c r="AI11" s="98">
        <v>0</v>
      </c>
      <c r="AJ11" s="210">
        <v>4.1449999999999996</v>
      </c>
      <c r="AK11" s="99">
        <v>4.3719999999999999</v>
      </c>
      <c r="AL11" s="141">
        <v>0</v>
      </c>
      <c r="AM11" s="100">
        <v>3.629</v>
      </c>
      <c r="AN11" s="142">
        <v>3.8740000000000001</v>
      </c>
      <c r="AO11" s="101">
        <v>3.98</v>
      </c>
      <c r="AP11" s="327">
        <v>4.3390000000000004</v>
      </c>
      <c r="AQ11" s="325">
        <v>4.29</v>
      </c>
      <c r="AR11" s="250">
        <v>0</v>
      </c>
      <c r="AS11" s="143">
        <v>0</v>
      </c>
      <c r="AT11" s="315">
        <v>3.7199999999999998</v>
      </c>
      <c r="AU11" s="316">
        <v>4.0110000000000001</v>
      </c>
      <c r="AV11" s="318">
        <v>4.7699999999999996</v>
      </c>
      <c r="AW11" s="102">
        <v>3.1030000000000002</v>
      </c>
      <c r="AX11" s="102">
        <v>3.38</v>
      </c>
      <c r="AY11" s="102">
        <v>3.4620000000000002</v>
      </c>
      <c r="AZ11" s="144">
        <v>3.552</v>
      </c>
      <c r="BA11" s="232">
        <v>3.6459999999999999</v>
      </c>
      <c r="BB11" s="232">
        <v>4.1139999999999999</v>
      </c>
      <c r="BC11" s="249">
        <v>4.2030000000000003</v>
      </c>
      <c r="BD11" s="232">
        <v>4.8440000000000003</v>
      </c>
      <c r="BE11" s="250">
        <v>0</v>
      </c>
      <c r="BF11" s="146">
        <v>0</v>
      </c>
      <c r="BG11" s="103">
        <v>0</v>
      </c>
      <c r="BH11" s="147">
        <v>3.31</v>
      </c>
      <c r="BI11" s="104">
        <v>3.7450000000000001</v>
      </c>
      <c r="BJ11" s="116">
        <v>4.33</v>
      </c>
      <c r="BK11" s="116">
        <v>0</v>
      </c>
      <c r="BL11" s="148">
        <v>0</v>
      </c>
      <c r="BM11" s="105">
        <v>3.2679999999999998</v>
      </c>
      <c r="BN11" s="151">
        <v>0</v>
      </c>
      <c r="BO11" s="106">
        <v>0</v>
      </c>
      <c r="BP11" s="107">
        <v>3.319</v>
      </c>
      <c r="BQ11" s="150">
        <v>3.4</v>
      </c>
      <c r="BR11" s="107">
        <v>3.8180000000000001</v>
      </c>
      <c r="BS11" s="107">
        <v>4.1970000000000001</v>
      </c>
      <c r="BT11" s="107">
        <v>4.3390000000000004</v>
      </c>
      <c r="BU11" s="137">
        <v>4.8730000000000002</v>
      </c>
      <c r="BV11" s="108">
        <v>0</v>
      </c>
      <c r="BW11" s="149">
        <v>3.5089999999999999</v>
      </c>
      <c r="BX11" s="109">
        <v>3.956</v>
      </c>
      <c r="BY11" s="261">
        <v>4.423</v>
      </c>
    </row>
    <row r="12" spans="1:77" x14ac:dyDescent="0.25">
      <c r="A12" s="59">
        <v>42340</v>
      </c>
      <c r="B12" s="94"/>
      <c r="C12" s="122"/>
      <c r="D12" s="188"/>
      <c r="E12" s="188"/>
      <c r="F12" s="188"/>
      <c r="G12" s="188">
        <v>2.5840000000000001</v>
      </c>
      <c r="H12" s="189">
        <v>2.6760000000000002</v>
      </c>
      <c r="I12" s="190">
        <v>2.8359999999999999</v>
      </c>
      <c r="J12" s="187">
        <v>2.9449999999999998</v>
      </c>
      <c r="K12" s="191">
        <v>3.1749999999999998</v>
      </c>
      <c r="L12" s="191">
        <v>3.5310000000000001</v>
      </c>
      <c r="M12" s="191">
        <v>3.8919999999999999</v>
      </c>
      <c r="N12" s="64"/>
      <c r="O12" s="63"/>
      <c r="P12" s="64">
        <v>42340</v>
      </c>
      <c r="Q12" s="211">
        <v>0</v>
      </c>
      <c r="R12" s="212">
        <v>3.3149999999999999</v>
      </c>
      <c r="S12" s="128">
        <v>3.2240000000000002</v>
      </c>
      <c r="T12" s="127">
        <v>3.2330000000000001</v>
      </c>
      <c r="U12" s="129">
        <v>3.6440000000000001</v>
      </c>
      <c r="V12" s="200">
        <v>4.0430000000000001</v>
      </c>
      <c r="W12" s="200">
        <v>4.2809999999999997</v>
      </c>
      <c r="X12" s="213">
        <v>3.5529999999999999</v>
      </c>
      <c r="Y12" s="214">
        <v>3.4830000000000001</v>
      </c>
      <c r="Z12" s="110">
        <v>4.0570000000000004</v>
      </c>
      <c r="AA12" s="215">
        <v>4.2249999999999996</v>
      </c>
      <c r="AB12" s="216">
        <v>4.7149999999999999</v>
      </c>
      <c r="AC12" s="98">
        <v>0</v>
      </c>
      <c r="AD12" s="217">
        <v>3.48</v>
      </c>
      <c r="AE12" s="218">
        <v>3.86</v>
      </c>
      <c r="AF12" s="219">
        <v>4.1319999999999997</v>
      </c>
      <c r="AG12" s="220">
        <v>4.7830000000000004</v>
      </c>
      <c r="AH12" s="221">
        <v>0</v>
      </c>
      <c r="AI12" s="98">
        <v>0</v>
      </c>
      <c r="AJ12" s="222">
        <v>4.1260000000000003</v>
      </c>
      <c r="AK12" s="111">
        <v>4.3239999999999998</v>
      </c>
      <c r="AL12" s="130">
        <v>0</v>
      </c>
      <c r="AM12" s="112">
        <v>3.6589999999999998</v>
      </c>
      <c r="AN12" s="131">
        <v>3.8759999999999999</v>
      </c>
      <c r="AO12" s="113">
        <v>3.9649999999999999</v>
      </c>
      <c r="AP12" s="328">
        <v>4.3209999999999997</v>
      </c>
      <c r="AQ12" s="326">
        <v>4.2300000000000004</v>
      </c>
      <c r="AR12" s="248">
        <v>0</v>
      </c>
      <c r="AS12" s="132">
        <v>0</v>
      </c>
      <c r="AT12" s="317">
        <v>3.7330000000000001</v>
      </c>
      <c r="AU12" s="318">
        <v>4.0069999999999997</v>
      </c>
      <c r="AV12" s="318">
        <v>4.7430000000000003</v>
      </c>
      <c r="AW12" s="114">
        <v>3.1360000000000001</v>
      </c>
      <c r="AX12" s="114">
        <v>3.3740000000000001</v>
      </c>
      <c r="AY12" s="114">
        <v>3.45</v>
      </c>
      <c r="AZ12" s="145">
        <v>3.5419999999999998</v>
      </c>
      <c r="BA12" s="233">
        <v>3.629</v>
      </c>
      <c r="BB12" s="233">
        <v>4.0869999999999997</v>
      </c>
      <c r="BC12" s="247">
        <v>4.1790000000000003</v>
      </c>
      <c r="BD12" s="233">
        <v>4.8170000000000002</v>
      </c>
      <c r="BE12" s="248">
        <v>0</v>
      </c>
      <c r="BF12" s="133">
        <v>0</v>
      </c>
      <c r="BG12" s="115">
        <v>0</v>
      </c>
      <c r="BH12" s="134">
        <v>3.3679999999999999</v>
      </c>
      <c r="BI12" s="116">
        <v>3.7330000000000001</v>
      </c>
      <c r="BJ12" s="116">
        <v>4.3029999999999999</v>
      </c>
      <c r="BK12" s="116">
        <v>0</v>
      </c>
      <c r="BL12" s="135">
        <v>0</v>
      </c>
      <c r="BM12" s="117">
        <v>3.29</v>
      </c>
      <c r="BN12" s="136">
        <v>0</v>
      </c>
      <c r="BO12" s="118">
        <v>0</v>
      </c>
      <c r="BP12" s="119">
        <v>3.39</v>
      </c>
      <c r="BQ12" s="137">
        <v>3.4060000000000001</v>
      </c>
      <c r="BR12" s="119">
        <v>3.794</v>
      </c>
      <c r="BS12" s="119">
        <v>4.1529999999999996</v>
      </c>
      <c r="BT12" s="119">
        <v>4.3129999999999997</v>
      </c>
      <c r="BU12" s="137">
        <v>4.8490000000000002</v>
      </c>
      <c r="BV12" s="120">
        <v>0</v>
      </c>
      <c r="BW12" s="138">
        <v>3.5409999999999999</v>
      </c>
      <c r="BX12" s="121">
        <v>3.9470000000000001</v>
      </c>
      <c r="BY12" s="262">
        <v>4.3979999999999997</v>
      </c>
    </row>
    <row r="13" spans="1:77" x14ac:dyDescent="0.25">
      <c r="A13" s="59">
        <v>42341</v>
      </c>
      <c r="B13" s="94"/>
      <c r="C13" s="122"/>
      <c r="D13" s="188"/>
      <c r="E13" s="188"/>
      <c r="F13" s="188"/>
      <c r="G13" s="188">
        <v>2.621</v>
      </c>
      <c r="H13" s="189">
        <v>2.7229999999999999</v>
      </c>
      <c r="I13" s="190">
        <v>2.89</v>
      </c>
      <c r="J13" s="187">
        <v>2.9889999999999999</v>
      </c>
      <c r="K13" s="191">
        <v>3.2330000000000001</v>
      </c>
      <c r="L13" s="191">
        <v>3.6040000000000001</v>
      </c>
      <c r="M13" s="191">
        <v>3.9809999999999999</v>
      </c>
      <c r="N13" s="64"/>
      <c r="O13" s="63"/>
      <c r="P13" s="64">
        <v>42341</v>
      </c>
      <c r="Q13" s="211">
        <v>0</v>
      </c>
      <c r="R13" s="212">
        <v>3.323</v>
      </c>
      <c r="S13" s="128">
        <v>3.2330000000000001</v>
      </c>
      <c r="T13" s="127">
        <v>3.266</v>
      </c>
      <c r="U13" s="129">
        <v>3.698</v>
      </c>
      <c r="V13" s="200">
        <v>4.1079999999999997</v>
      </c>
      <c r="W13" s="200">
        <v>4.4160000000000004</v>
      </c>
      <c r="X13" s="213">
        <v>3.4790000000000001</v>
      </c>
      <c r="Y13" s="214">
        <v>3.4769999999999999</v>
      </c>
      <c r="Z13" s="110">
        <v>4.0990000000000002</v>
      </c>
      <c r="AA13" s="215">
        <v>4.2610000000000001</v>
      </c>
      <c r="AB13" s="216">
        <v>4.8010000000000002</v>
      </c>
      <c r="AC13" s="98">
        <v>0</v>
      </c>
      <c r="AD13" s="217">
        <v>3.4750000000000001</v>
      </c>
      <c r="AE13" s="218">
        <v>3.8940000000000001</v>
      </c>
      <c r="AF13" s="219">
        <v>4.1740000000000004</v>
      </c>
      <c r="AG13" s="220">
        <v>4.8639999999999999</v>
      </c>
      <c r="AH13" s="221">
        <v>0</v>
      </c>
      <c r="AI13" s="98">
        <v>0</v>
      </c>
      <c r="AJ13" s="222">
        <v>4.1710000000000003</v>
      </c>
      <c r="AK13" s="111">
        <v>4.3710000000000004</v>
      </c>
      <c r="AL13" s="130">
        <v>0</v>
      </c>
      <c r="AM13" s="112">
        <v>3.6560000000000001</v>
      </c>
      <c r="AN13" s="131">
        <v>3.9060000000000001</v>
      </c>
      <c r="AO13" s="113">
        <v>4.0039999999999996</v>
      </c>
      <c r="AP13" s="328">
        <v>4.3689999999999998</v>
      </c>
      <c r="AQ13" s="326">
        <v>4.2910000000000004</v>
      </c>
      <c r="AR13" s="248">
        <v>0</v>
      </c>
      <c r="AS13" s="132">
        <v>0</v>
      </c>
      <c r="AT13" s="317">
        <v>3.7439999999999998</v>
      </c>
      <c r="AU13" s="318">
        <v>4.04</v>
      </c>
      <c r="AV13" s="318">
        <v>4.8140000000000001</v>
      </c>
      <c r="AW13" s="114">
        <v>3.1390000000000002</v>
      </c>
      <c r="AX13" s="114">
        <v>3.4129999999999998</v>
      </c>
      <c r="AY13" s="114">
        <v>3.4950000000000001</v>
      </c>
      <c r="AZ13" s="145">
        <v>3.6080000000000001</v>
      </c>
      <c r="BA13" s="233">
        <v>3.6790000000000003</v>
      </c>
      <c r="BB13" s="233">
        <v>4.1559999999999997</v>
      </c>
      <c r="BC13" s="247">
        <v>4.2510000000000003</v>
      </c>
      <c r="BD13" s="233">
        <v>4.9219999999999997</v>
      </c>
      <c r="BE13" s="248">
        <v>0</v>
      </c>
      <c r="BF13" s="133">
        <v>0</v>
      </c>
      <c r="BG13" s="115">
        <v>0</v>
      </c>
      <c r="BH13" s="134">
        <v>3.39</v>
      </c>
      <c r="BI13" s="116">
        <v>3.7720000000000002</v>
      </c>
      <c r="BJ13" s="116">
        <v>4.3929999999999998</v>
      </c>
      <c r="BK13" s="116">
        <v>0</v>
      </c>
      <c r="BL13" s="135">
        <v>0</v>
      </c>
      <c r="BM13" s="117">
        <v>3.302</v>
      </c>
      <c r="BN13" s="136">
        <v>0</v>
      </c>
      <c r="BO13" s="118">
        <v>0</v>
      </c>
      <c r="BP13" s="119">
        <v>3.3740000000000001</v>
      </c>
      <c r="BQ13" s="137">
        <v>3.4409999999999998</v>
      </c>
      <c r="BR13" s="119">
        <v>3.8220000000000001</v>
      </c>
      <c r="BS13" s="119">
        <v>4.2229999999999999</v>
      </c>
      <c r="BT13" s="119">
        <v>4.3810000000000002</v>
      </c>
      <c r="BU13" s="137">
        <v>4.9539999999999997</v>
      </c>
      <c r="BV13" s="120">
        <v>0</v>
      </c>
      <c r="BW13" s="138">
        <v>3.54</v>
      </c>
      <c r="BX13" s="121">
        <v>3.9870000000000001</v>
      </c>
      <c r="BY13" s="262">
        <v>4.4550000000000001</v>
      </c>
    </row>
    <row r="14" spans="1:77" x14ac:dyDescent="0.25">
      <c r="A14" s="59">
        <v>42342</v>
      </c>
      <c r="B14" s="94"/>
      <c r="C14" s="122"/>
      <c r="D14" s="188"/>
      <c r="E14" s="188"/>
      <c r="F14" s="188"/>
      <c r="G14" s="188">
        <v>2.5939999999999999</v>
      </c>
      <c r="H14" s="189">
        <v>2.6989999999999998</v>
      </c>
      <c r="I14" s="190">
        <v>2.863</v>
      </c>
      <c r="J14" s="187">
        <v>2.9820000000000002</v>
      </c>
      <c r="K14" s="191">
        <v>3.2189999999999999</v>
      </c>
      <c r="L14" s="191">
        <v>3.59</v>
      </c>
      <c r="M14" s="191">
        <v>3.9489999999999998</v>
      </c>
      <c r="N14" s="64"/>
      <c r="O14" s="63"/>
      <c r="P14" s="64">
        <v>42342</v>
      </c>
      <c r="Q14" s="211">
        <v>0</v>
      </c>
      <c r="R14" s="212">
        <v>3.3069999999999999</v>
      </c>
      <c r="S14" s="128">
        <v>3.2080000000000002</v>
      </c>
      <c r="T14" s="127">
        <v>3.2549999999999999</v>
      </c>
      <c r="U14" s="129">
        <v>3.6959999999999997</v>
      </c>
      <c r="V14" s="200">
        <v>4.1050000000000004</v>
      </c>
      <c r="W14" s="200">
        <v>4.4160000000000004</v>
      </c>
      <c r="X14" s="213">
        <v>3.4939999999999998</v>
      </c>
      <c r="Y14" s="214">
        <v>3.4630000000000001</v>
      </c>
      <c r="Z14" s="110">
        <v>4.0960000000000001</v>
      </c>
      <c r="AA14" s="215">
        <v>4.2620000000000005</v>
      </c>
      <c r="AB14" s="216">
        <v>4.8029999999999999</v>
      </c>
      <c r="AC14" s="98">
        <v>0</v>
      </c>
      <c r="AD14" s="217">
        <v>3.4590000000000001</v>
      </c>
      <c r="AE14" s="218">
        <v>3.895</v>
      </c>
      <c r="AF14" s="219">
        <v>4.173</v>
      </c>
      <c r="AG14" s="220">
        <v>4.8650000000000002</v>
      </c>
      <c r="AH14" s="221">
        <v>0</v>
      </c>
      <c r="AI14" s="98">
        <v>0</v>
      </c>
      <c r="AJ14" s="222">
        <v>4.1719999999999997</v>
      </c>
      <c r="AK14" s="111">
        <v>4.3970000000000002</v>
      </c>
      <c r="AL14" s="130">
        <v>0</v>
      </c>
      <c r="AM14" s="112">
        <v>3.645</v>
      </c>
      <c r="AN14" s="131">
        <v>3.9050000000000002</v>
      </c>
      <c r="AO14" s="113">
        <v>3.9980000000000002</v>
      </c>
      <c r="AP14" s="328">
        <v>4.3650000000000002</v>
      </c>
      <c r="AQ14" s="326">
        <v>4.3019999999999996</v>
      </c>
      <c r="AR14" s="248">
        <v>0</v>
      </c>
      <c r="AS14" s="132">
        <v>0</v>
      </c>
      <c r="AT14" s="317">
        <v>3.7429999999999999</v>
      </c>
      <c r="AU14" s="318">
        <v>4.0410000000000004</v>
      </c>
      <c r="AV14" s="318">
        <v>4.8209999999999997</v>
      </c>
      <c r="AW14" s="114">
        <v>3.1280000000000001</v>
      </c>
      <c r="AX14" s="114">
        <v>3.4129999999999998</v>
      </c>
      <c r="AY14" s="114">
        <v>3.5009999999999999</v>
      </c>
      <c r="AZ14" s="145">
        <v>3.59</v>
      </c>
      <c r="BA14" s="233">
        <v>3.6879999999999997</v>
      </c>
      <c r="BB14" s="233">
        <v>4.1609999999999996</v>
      </c>
      <c r="BC14" s="247">
        <v>4.2960000000000003</v>
      </c>
      <c r="BD14" s="233">
        <v>4.9619999999999997</v>
      </c>
      <c r="BE14" s="248">
        <v>0</v>
      </c>
      <c r="BF14" s="133">
        <v>0</v>
      </c>
      <c r="BG14" s="115">
        <v>0</v>
      </c>
      <c r="BH14" s="134">
        <v>3.3650000000000002</v>
      </c>
      <c r="BI14" s="116">
        <v>3.7770000000000001</v>
      </c>
      <c r="BJ14" s="116">
        <v>4.4059999999999997</v>
      </c>
      <c r="BK14" s="116">
        <v>4.5410000000000004</v>
      </c>
      <c r="BL14" s="135">
        <v>0</v>
      </c>
      <c r="BM14" s="117">
        <v>3.2959999999999998</v>
      </c>
      <c r="BN14" s="136">
        <v>0</v>
      </c>
      <c r="BO14" s="118">
        <v>0</v>
      </c>
      <c r="BP14" s="119">
        <v>3.387</v>
      </c>
      <c r="BQ14" s="137">
        <v>3.4329999999999998</v>
      </c>
      <c r="BR14" s="119">
        <v>3.8170000000000002</v>
      </c>
      <c r="BS14" s="119">
        <v>4.226</v>
      </c>
      <c r="BT14" s="119">
        <v>4.3789999999999996</v>
      </c>
      <c r="BU14" s="137">
        <v>4.9569999999999999</v>
      </c>
      <c r="BV14" s="120">
        <v>0</v>
      </c>
      <c r="BW14" s="138">
        <v>3.5270000000000001</v>
      </c>
      <c r="BX14" s="121">
        <v>3.984</v>
      </c>
      <c r="BY14" s="262">
        <v>4.4509999999999996</v>
      </c>
    </row>
    <row r="15" spans="1:77" x14ac:dyDescent="0.25">
      <c r="A15" s="59">
        <v>42345</v>
      </c>
      <c r="B15" s="94"/>
      <c r="C15" s="122"/>
      <c r="D15" s="188"/>
      <c r="E15" s="188"/>
      <c r="F15" s="188"/>
      <c r="G15" s="188">
        <v>2.556</v>
      </c>
      <c r="H15" s="189">
        <v>2.6579999999999999</v>
      </c>
      <c r="I15" s="190">
        <v>2.83</v>
      </c>
      <c r="J15" s="187">
        <v>2.9580000000000002</v>
      </c>
      <c r="K15" s="191">
        <v>3.1840000000000002</v>
      </c>
      <c r="L15" s="191">
        <v>3.5620000000000003</v>
      </c>
      <c r="M15" s="191">
        <v>3.9140000000000001</v>
      </c>
      <c r="N15" s="64"/>
      <c r="O15" s="63"/>
      <c r="P15" s="64">
        <v>42345</v>
      </c>
      <c r="Q15" s="211">
        <v>0</v>
      </c>
      <c r="R15" s="212">
        <v>3.2850000000000001</v>
      </c>
      <c r="S15" s="128">
        <v>3.1659999999999999</v>
      </c>
      <c r="T15" s="127">
        <v>3.2050000000000001</v>
      </c>
      <c r="U15" s="129">
        <v>3.6470000000000002</v>
      </c>
      <c r="V15" s="200">
        <v>4.0609999999999999</v>
      </c>
      <c r="W15" s="200">
        <v>4.375</v>
      </c>
      <c r="X15" s="213">
        <v>3.4350000000000001</v>
      </c>
      <c r="Y15" s="214">
        <v>3.4050000000000002</v>
      </c>
      <c r="Z15" s="110">
        <v>4.0469999999999997</v>
      </c>
      <c r="AA15" s="215">
        <v>4.2210000000000001</v>
      </c>
      <c r="AB15" s="216">
        <v>4.7649999999999997</v>
      </c>
      <c r="AC15" s="98">
        <v>0</v>
      </c>
      <c r="AD15" s="217">
        <v>3.4009999999999998</v>
      </c>
      <c r="AE15" s="218">
        <v>3.8420000000000001</v>
      </c>
      <c r="AF15" s="219">
        <v>4.125</v>
      </c>
      <c r="AG15" s="220">
        <v>4.8259999999999996</v>
      </c>
      <c r="AH15" s="221">
        <v>0</v>
      </c>
      <c r="AI15" s="98">
        <v>0</v>
      </c>
      <c r="AJ15" s="222">
        <v>4.125</v>
      </c>
      <c r="AK15" s="111">
        <v>4.3540000000000001</v>
      </c>
      <c r="AL15" s="130">
        <v>0</v>
      </c>
      <c r="AM15" s="112">
        <v>3.593</v>
      </c>
      <c r="AN15" s="131">
        <v>3.8460000000000001</v>
      </c>
      <c r="AO15" s="113">
        <v>3.9489999999999998</v>
      </c>
      <c r="AP15" s="328">
        <v>4.3170000000000002</v>
      </c>
      <c r="AQ15" s="326">
        <v>4.2430000000000003</v>
      </c>
      <c r="AR15" s="248">
        <v>0</v>
      </c>
      <c r="AS15" s="132">
        <v>0</v>
      </c>
      <c r="AT15" s="317">
        <v>3.6840000000000002</v>
      </c>
      <c r="AU15" s="318">
        <v>3.9870000000000001</v>
      </c>
      <c r="AV15" s="318">
        <v>4.774</v>
      </c>
      <c r="AW15" s="114">
        <v>3.077</v>
      </c>
      <c r="AX15" s="114">
        <v>3.3540000000000001</v>
      </c>
      <c r="AY15" s="114">
        <v>3.448</v>
      </c>
      <c r="AZ15" s="145">
        <v>3.5310000000000001</v>
      </c>
      <c r="BA15" s="233">
        <v>3.641</v>
      </c>
      <c r="BB15" s="233">
        <v>4.12</v>
      </c>
      <c r="BC15" s="247">
        <v>4.2549999999999999</v>
      </c>
      <c r="BD15" s="233">
        <v>4.9219999999999997</v>
      </c>
      <c r="BE15" s="248">
        <v>0</v>
      </c>
      <c r="BF15" s="133">
        <v>0</v>
      </c>
      <c r="BG15" s="115">
        <v>0</v>
      </c>
      <c r="BH15" s="134">
        <v>3.331</v>
      </c>
      <c r="BI15" s="116">
        <v>3.7290000000000001</v>
      </c>
      <c r="BJ15" s="116">
        <v>4.367</v>
      </c>
      <c r="BK15" s="116">
        <v>4.5359999999999996</v>
      </c>
      <c r="BL15" s="135">
        <v>0</v>
      </c>
      <c r="BM15" s="117">
        <v>3.24</v>
      </c>
      <c r="BN15" s="136">
        <v>0</v>
      </c>
      <c r="BO15" s="118">
        <v>0</v>
      </c>
      <c r="BP15" s="119">
        <v>3.3260000000000001</v>
      </c>
      <c r="BQ15" s="137">
        <v>3.3759999999999999</v>
      </c>
      <c r="BR15" s="119">
        <v>3.7720000000000002</v>
      </c>
      <c r="BS15" s="119">
        <v>4.1820000000000004</v>
      </c>
      <c r="BT15" s="119">
        <v>4.3360000000000003</v>
      </c>
      <c r="BU15" s="137">
        <v>4.9169999999999998</v>
      </c>
      <c r="BV15" s="120">
        <v>0</v>
      </c>
      <c r="BW15" s="138">
        <v>3.476</v>
      </c>
      <c r="BX15" s="121">
        <v>3.9350000000000001</v>
      </c>
      <c r="BY15" s="262">
        <v>4.4089999999999998</v>
      </c>
    </row>
    <row r="16" spans="1:77" x14ac:dyDescent="0.25">
      <c r="A16" s="59">
        <v>42346</v>
      </c>
      <c r="B16" s="94"/>
      <c r="C16" s="122"/>
      <c r="D16" s="188"/>
      <c r="E16" s="188"/>
      <c r="F16" s="188"/>
      <c r="G16" s="188">
        <v>2.5680000000000001</v>
      </c>
      <c r="H16" s="189">
        <v>2.6739999999999999</v>
      </c>
      <c r="I16" s="190">
        <v>2.84</v>
      </c>
      <c r="J16" s="187">
        <v>2.95</v>
      </c>
      <c r="K16" s="191">
        <v>3.1890000000000001</v>
      </c>
      <c r="L16" s="191">
        <v>3.56</v>
      </c>
      <c r="M16" s="191">
        <v>3.9169999999999998</v>
      </c>
      <c r="N16" s="64"/>
      <c r="O16" s="63"/>
      <c r="P16" s="64">
        <v>42346</v>
      </c>
      <c r="Q16" s="211">
        <v>0</v>
      </c>
      <c r="R16" s="212">
        <v>3.3159999999999998</v>
      </c>
      <c r="S16" s="128">
        <v>3.2210000000000001</v>
      </c>
      <c r="T16" s="127">
        <v>3.2800000000000002</v>
      </c>
      <c r="U16" s="129">
        <v>3.677</v>
      </c>
      <c r="V16" s="200">
        <v>4.0910000000000002</v>
      </c>
      <c r="W16" s="200">
        <v>4.4009999999999998</v>
      </c>
      <c r="X16" s="213">
        <v>3.4430000000000001</v>
      </c>
      <c r="Y16" s="214">
        <v>3.4319999999999999</v>
      </c>
      <c r="Z16" s="110">
        <v>4.077</v>
      </c>
      <c r="AA16" s="215">
        <v>4.2510000000000003</v>
      </c>
      <c r="AB16" s="216">
        <v>4.7940000000000005</v>
      </c>
      <c r="AC16" s="98">
        <v>0</v>
      </c>
      <c r="AD16" s="217">
        <v>3.4319999999999999</v>
      </c>
      <c r="AE16" s="218">
        <v>3.8730000000000002</v>
      </c>
      <c r="AF16" s="219">
        <v>4.1550000000000002</v>
      </c>
      <c r="AG16" s="220">
        <v>4.8550000000000004</v>
      </c>
      <c r="AH16" s="221">
        <v>0</v>
      </c>
      <c r="AI16" s="98">
        <v>0</v>
      </c>
      <c r="AJ16" s="222">
        <v>4.1559999999999997</v>
      </c>
      <c r="AK16" s="111">
        <v>4.3840000000000003</v>
      </c>
      <c r="AL16" s="130">
        <v>0</v>
      </c>
      <c r="AM16" s="112">
        <v>3.63</v>
      </c>
      <c r="AN16" s="131">
        <v>3.8769999999999998</v>
      </c>
      <c r="AO16" s="113">
        <v>3.98</v>
      </c>
      <c r="AP16" s="328">
        <v>4.3469999999999995</v>
      </c>
      <c r="AQ16" s="326">
        <v>4.2699999999999996</v>
      </c>
      <c r="AR16" s="248">
        <v>0</v>
      </c>
      <c r="AS16" s="132">
        <v>0</v>
      </c>
      <c r="AT16" s="317">
        <v>3.7189999999999999</v>
      </c>
      <c r="AU16" s="318">
        <v>4.0170000000000003</v>
      </c>
      <c r="AV16" s="318">
        <v>4.8019999999999996</v>
      </c>
      <c r="AW16" s="114">
        <v>3.11</v>
      </c>
      <c r="AX16" s="114">
        <v>3.38</v>
      </c>
      <c r="AY16" s="114">
        <v>3.4790000000000001</v>
      </c>
      <c r="AZ16" s="145">
        <v>3.5709999999999997</v>
      </c>
      <c r="BA16" s="233">
        <v>3.67</v>
      </c>
      <c r="BB16" s="233">
        <v>4.1500000000000004</v>
      </c>
      <c r="BC16" s="247">
        <v>4.2679999999999998</v>
      </c>
      <c r="BD16" s="233">
        <v>4.9399999999999995</v>
      </c>
      <c r="BE16" s="248">
        <v>0</v>
      </c>
      <c r="BF16" s="133">
        <v>0</v>
      </c>
      <c r="BG16" s="115">
        <v>0</v>
      </c>
      <c r="BH16" s="134">
        <v>3.339</v>
      </c>
      <c r="BI16" s="116">
        <v>3.76</v>
      </c>
      <c r="BJ16" s="116">
        <v>4.3949999999999996</v>
      </c>
      <c r="BK16" s="116">
        <v>4.5659999999999998</v>
      </c>
      <c r="BL16" s="135">
        <v>0</v>
      </c>
      <c r="BM16" s="117">
        <v>3.2749999999999999</v>
      </c>
      <c r="BN16" s="136">
        <v>0</v>
      </c>
      <c r="BO16" s="118">
        <v>0</v>
      </c>
      <c r="BP16" s="119">
        <v>3.3239999999999998</v>
      </c>
      <c r="BQ16" s="137">
        <v>3.423</v>
      </c>
      <c r="BR16" s="119">
        <v>3.82</v>
      </c>
      <c r="BS16" s="119">
        <v>4.202</v>
      </c>
      <c r="BT16" s="119">
        <v>4.43</v>
      </c>
      <c r="BU16" s="137">
        <v>4.9409999999999998</v>
      </c>
      <c r="BV16" s="120">
        <v>0</v>
      </c>
      <c r="BW16" s="138">
        <v>3.5089999999999999</v>
      </c>
      <c r="BX16" s="121">
        <v>3.9699999999999998</v>
      </c>
      <c r="BY16" s="262">
        <v>4.4370000000000003</v>
      </c>
    </row>
    <row r="17" spans="1:77" x14ac:dyDescent="0.25">
      <c r="A17" s="59">
        <v>42347</v>
      </c>
      <c r="B17" s="94"/>
      <c r="C17" s="122"/>
      <c r="D17" s="188"/>
      <c r="E17" s="188"/>
      <c r="F17" s="188"/>
      <c r="G17" s="188">
        <v>2.5409999999999999</v>
      </c>
      <c r="H17" s="189">
        <v>2.6470000000000002</v>
      </c>
      <c r="I17" s="190">
        <v>2.798</v>
      </c>
      <c r="J17" s="187">
        <v>2.9079999999999999</v>
      </c>
      <c r="K17" s="191">
        <v>3.1480000000000001</v>
      </c>
      <c r="L17" s="191">
        <v>3.5230000000000001</v>
      </c>
      <c r="M17" s="191">
        <v>3.883</v>
      </c>
      <c r="N17" s="64"/>
      <c r="O17" s="63"/>
      <c r="P17" s="64">
        <v>42347</v>
      </c>
      <c r="Q17" s="211">
        <v>0</v>
      </c>
      <c r="R17" s="212">
        <v>3.2909999999999999</v>
      </c>
      <c r="S17" s="128">
        <v>3.1629999999999998</v>
      </c>
      <c r="T17" s="127">
        <v>3.2509999999999999</v>
      </c>
      <c r="U17" s="129">
        <v>3.657</v>
      </c>
      <c r="V17" s="200">
        <v>4.0679999999999996</v>
      </c>
      <c r="W17" s="200">
        <v>4.3719999999999999</v>
      </c>
      <c r="X17" s="213">
        <v>3.41</v>
      </c>
      <c r="Y17" s="214">
        <v>3.42</v>
      </c>
      <c r="Z17" s="110">
        <v>4.0579999999999998</v>
      </c>
      <c r="AA17" s="215">
        <v>4.2300000000000004</v>
      </c>
      <c r="AB17" s="216">
        <v>4.76</v>
      </c>
      <c r="AC17" s="98">
        <v>0</v>
      </c>
      <c r="AD17" s="217">
        <v>3.4209999999999998</v>
      </c>
      <c r="AE17" s="218">
        <v>3.8580000000000001</v>
      </c>
      <c r="AF17" s="219">
        <v>4.1349999999999998</v>
      </c>
      <c r="AG17" s="220">
        <v>4.8220000000000001</v>
      </c>
      <c r="AH17" s="221">
        <v>0</v>
      </c>
      <c r="AI17" s="98">
        <v>0</v>
      </c>
      <c r="AJ17" s="222">
        <v>4.1360000000000001</v>
      </c>
      <c r="AK17" s="111">
        <v>4.3579999999999997</v>
      </c>
      <c r="AL17" s="130">
        <v>0</v>
      </c>
      <c r="AM17" s="112">
        <v>3.6150000000000002</v>
      </c>
      <c r="AN17" s="131">
        <v>3.8609999999999998</v>
      </c>
      <c r="AO17" s="113">
        <v>3.964</v>
      </c>
      <c r="AP17" s="328">
        <v>4.3259999999999996</v>
      </c>
      <c r="AQ17" s="326">
        <v>4.2439999999999998</v>
      </c>
      <c r="AR17" s="248">
        <v>0</v>
      </c>
      <c r="AS17" s="132">
        <v>0</v>
      </c>
      <c r="AT17" s="317">
        <v>3.706</v>
      </c>
      <c r="AU17" s="318">
        <v>4.0039999999999996</v>
      </c>
      <c r="AV17" s="318">
        <v>4.7699999999999996</v>
      </c>
      <c r="AW17" s="114">
        <v>3.0939999999999999</v>
      </c>
      <c r="AX17" s="114">
        <v>3.367</v>
      </c>
      <c r="AY17" s="114">
        <v>3.4609999999999999</v>
      </c>
      <c r="AZ17" s="145">
        <v>3.5739999999999998</v>
      </c>
      <c r="BA17" s="233">
        <v>3.6509999999999998</v>
      </c>
      <c r="BB17" s="233">
        <v>4.1210000000000004</v>
      </c>
      <c r="BC17" s="247">
        <v>4.234</v>
      </c>
      <c r="BD17" s="233">
        <v>4.9030000000000005</v>
      </c>
      <c r="BE17" s="248">
        <v>0</v>
      </c>
      <c r="BF17" s="133">
        <v>0</v>
      </c>
      <c r="BG17" s="115">
        <v>0</v>
      </c>
      <c r="BH17" s="134">
        <v>3.2829999999999999</v>
      </c>
      <c r="BI17" s="116">
        <v>3.7370000000000001</v>
      </c>
      <c r="BJ17" s="116">
        <v>4.367</v>
      </c>
      <c r="BK17" s="116">
        <v>4.5330000000000004</v>
      </c>
      <c r="BL17" s="135">
        <v>0</v>
      </c>
      <c r="BM17" s="117">
        <v>3.2629999999999999</v>
      </c>
      <c r="BN17" s="136">
        <v>0</v>
      </c>
      <c r="BO17" s="118">
        <v>0</v>
      </c>
      <c r="BP17" s="119">
        <v>3.419</v>
      </c>
      <c r="BQ17" s="137">
        <v>3.4060000000000001</v>
      </c>
      <c r="BR17" s="119">
        <v>3.7989999999999999</v>
      </c>
      <c r="BS17" s="119">
        <v>4.173</v>
      </c>
      <c r="BT17" s="119">
        <v>4.4020000000000001</v>
      </c>
      <c r="BU17" s="137">
        <v>4.9030000000000005</v>
      </c>
      <c r="BV17" s="120">
        <v>0</v>
      </c>
      <c r="BW17" s="138">
        <v>3.5019999999999998</v>
      </c>
      <c r="BX17" s="121">
        <v>3.95</v>
      </c>
      <c r="BY17" s="262">
        <v>4.4130000000000003</v>
      </c>
    </row>
    <row r="18" spans="1:77" x14ac:dyDescent="0.25">
      <c r="A18" s="59">
        <v>42348</v>
      </c>
      <c r="B18" s="94"/>
      <c r="C18" s="122"/>
      <c r="D18" s="188"/>
      <c r="E18" s="188"/>
      <c r="F18" s="188"/>
      <c r="G18" s="188">
        <v>2.5949999999999998</v>
      </c>
      <c r="H18" s="189">
        <v>2.702</v>
      </c>
      <c r="I18" s="190">
        <v>2.8490000000000002</v>
      </c>
      <c r="J18" s="187">
        <v>2.964</v>
      </c>
      <c r="K18" s="191">
        <v>3.202</v>
      </c>
      <c r="L18" s="191">
        <v>3.569</v>
      </c>
      <c r="M18" s="191">
        <v>3.9470000000000001</v>
      </c>
      <c r="N18" s="64"/>
      <c r="O18" s="63"/>
      <c r="P18" s="64">
        <v>42348</v>
      </c>
      <c r="Q18" s="211">
        <v>0</v>
      </c>
      <c r="R18" s="212">
        <v>3.3689999999999998</v>
      </c>
      <c r="S18" s="128">
        <v>3.1930000000000001</v>
      </c>
      <c r="T18" s="127">
        <v>3.2989999999999999</v>
      </c>
      <c r="U18" s="129">
        <v>3.74</v>
      </c>
      <c r="V18" s="200">
        <v>4.1100000000000003</v>
      </c>
      <c r="W18" s="200">
        <v>4.4290000000000003</v>
      </c>
      <c r="X18" s="213">
        <v>3.3639999999999999</v>
      </c>
      <c r="Y18" s="214">
        <v>3.4319999999999999</v>
      </c>
      <c r="Z18" s="110">
        <v>4.117</v>
      </c>
      <c r="AA18" s="215">
        <v>4.2720000000000002</v>
      </c>
      <c r="AB18" s="216">
        <v>4.8140000000000001</v>
      </c>
      <c r="AC18" s="98">
        <v>0</v>
      </c>
      <c r="AD18" s="217">
        <v>3.4340000000000002</v>
      </c>
      <c r="AE18" s="218">
        <v>3.9180000000000001</v>
      </c>
      <c r="AF18" s="219">
        <v>4.1959999999999997</v>
      </c>
      <c r="AG18" s="220">
        <v>4.8780000000000001</v>
      </c>
      <c r="AH18" s="221">
        <v>0</v>
      </c>
      <c r="AI18" s="98">
        <v>0</v>
      </c>
      <c r="AJ18" s="222">
        <v>4.1859999999999999</v>
      </c>
      <c r="AK18" s="111">
        <v>4.4139999999999997</v>
      </c>
      <c r="AL18" s="130">
        <v>0</v>
      </c>
      <c r="AM18" s="112">
        <v>3.637</v>
      </c>
      <c r="AN18" s="131">
        <v>3.9329999999999998</v>
      </c>
      <c r="AO18" s="113">
        <v>4.0330000000000004</v>
      </c>
      <c r="AP18" s="328">
        <v>4.3970000000000002</v>
      </c>
      <c r="AQ18" s="326">
        <v>4.3140000000000001</v>
      </c>
      <c r="AR18" s="248">
        <v>0</v>
      </c>
      <c r="AS18" s="132">
        <v>0</v>
      </c>
      <c r="AT18" s="317">
        <v>3.746</v>
      </c>
      <c r="AU18" s="318">
        <v>4.0629999999999997</v>
      </c>
      <c r="AV18" s="318">
        <v>4.8220000000000001</v>
      </c>
      <c r="AW18" s="114">
        <v>3.113</v>
      </c>
      <c r="AX18" s="114">
        <v>3.427</v>
      </c>
      <c r="AY18" s="114">
        <v>3.5220000000000002</v>
      </c>
      <c r="AZ18" s="145">
        <v>3.6150000000000002</v>
      </c>
      <c r="BA18" s="233">
        <v>3.726</v>
      </c>
      <c r="BB18" s="233">
        <v>4.173</v>
      </c>
      <c r="BC18" s="247">
        <v>4.2839999999999998</v>
      </c>
      <c r="BD18" s="233">
        <v>4.9539999999999997</v>
      </c>
      <c r="BE18" s="248">
        <v>0</v>
      </c>
      <c r="BF18" s="133">
        <v>0</v>
      </c>
      <c r="BG18" s="115">
        <v>0</v>
      </c>
      <c r="BH18" s="134">
        <v>3.2650000000000001</v>
      </c>
      <c r="BI18" s="116">
        <v>3.798</v>
      </c>
      <c r="BJ18" s="116">
        <v>4.4180000000000001</v>
      </c>
      <c r="BK18" s="116">
        <v>4.5839999999999996</v>
      </c>
      <c r="BL18" s="135">
        <v>0</v>
      </c>
      <c r="BM18" s="117">
        <v>3.2970000000000002</v>
      </c>
      <c r="BN18" s="136">
        <v>0</v>
      </c>
      <c r="BO18" s="118">
        <v>0</v>
      </c>
      <c r="BP18" s="119">
        <v>3.2549999999999999</v>
      </c>
      <c r="BQ18" s="137">
        <v>3.4569999999999999</v>
      </c>
      <c r="BR18" s="119">
        <v>3.8609999999999998</v>
      </c>
      <c r="BS18" s="119">
        <v>4.2229999999999999</v>
      </c>
      <c r="BT18" s="119">
        <v>4.4569999999999999</v>
      </c>
      <c r="BU18" s="137">
        <v>4.9569999999999999</v>
      </c>
      <c r="BV18" s="120">
        <v>0</v>
      </c>
      <c r="BW18" s="138">
        <v>3.524</v>
      </c>
      <c r="BX18" s="121">
        <v>4.0049999999999999</v>
      </c>
      <c r="BY18" s="262">
        <v>4.4669999999999996</v>
      </c>
    </row>
    <row r="19" spans="1:77" x14ac:dyDescent="0.25">
      <c r="A19" s="59">
        <v>42349</v>
      </c>
      <c r="B19" s="94"/>
      <c r="C19" s="122"/>
      <c r="D19" s="188"/>
      <c r="E19" s="188"/>
      <c r="F19" s="188"/>
      <c r="G19" s="188">
        <v>2.61</v>
      </c>
      <c r="H19" s="189">
        <v>2.694</v>
      </c>
      <c r="I19" s="190">
        <v>2.843</v>
      </c>
      <c r="J19" s="187">
        <v>2.9539999999999997</v>
      </c>
      <c r="K19" s="191">
        <v>3.1850000000000001</v>
      </c>
      <c r="L19" s="191">
        <v>3.5670000000000002</v>
      </c>
      <c r="M19" s="191">
        <v>3.9390000000000001</v>
      </c>
      <c r="N19" s="64"/>
      <c r="O19" s="63"/>
      <c r="P19" s="64">
        <v>42349</v>
      </c>
      <c r="Q19" s="211">
        <v>0</v>
      </c>
      <c r="R19" s="212">
        <v>3.407</v>
      </c>
      <c r="S19" s="128">
        <v>3.2120000000000002</v>
      </c>
      <c r="T19" s="127">
        <v>3.323</v>
      </c>
      <c r="U19" s="129">
        <v>3.7330000000000001</v>
      </c>
      <c r="V19" s="200">
        <v>4.1189999999999998</v>
      </c>
      <c r="W19" s="200">
        <v>4.4359999999999999</v>
      </c>
      <c r="X19" s="213">
        <v>3.3769999999999998</v>
      </c>
      <c r="Y19" s="214">
        <v>3.456</v>
      </c>
      <c r="Z19" s="110">
        <v>4.1319999999999997</v>
      </c>
      <c r="AA19" s="215">
        <v>4.2919999999999998</v>
      </c>
      <c r="AB19" s="216">
        <v>4.8239999999999998</v>
      </c>
      <c r="AC19" s="98">
        <v>0</v>
      </c>
      <c r="AD19" s="217">
        <v>3.46</v>
      </c>
      <c r="AE19" s="218">
        <v>3.9340000000000002</v>
      </c>
      <c r="AF19" s="219">
        <v>4.2080000000000002</v>
      </c>
      <c r="AG19" s="220">
        <v>4.8870000000000005</v>
      </c>
      <c r="AH19" s="221">
        <v>0</v>
      </c>
      <c r="AI19" s="98">
        <v>0</v>
      </c>
      <c r="AJ19" s="222">
        <v>4.1989999999999998</v>
      </c>
      <c r="AK19" s="111">
        <v>4.4260000000000002</v>
      </c>
      <c r="AL19" s="130">
        <v>0</v>
      </c>
      <c r="AM19" s="112">
        <v>3.661</v>
      </c>
      <c r="AN19" s="131">
        <v>3.9459999999999997</v>
      </c>
      <c r="AO19" s="113">
        <v>4.0469999999999997</v>
      </c>
      <c r="AP19" s="328">
        <v>4.407</v>
      </c>
      <c r="AQ19" s="326">
        <v>4.3410000000000002</v>
      </c>
      <c r="AR19" s="248">
        <v>0</v>
      </c>
      <c r="AS19" s="132">
        <v>0</v>
      </c>
      <c r="AT19" s="317">
        <v>3.7690000000000001</v>
      </c>
      <c r="AU19" s="318">
        <v>4.0780000000000003</v>
      </c>
      <c r="AV19" s="318">
        <v>4.8360000000000003</v>
      </c>
      <c r="AW19" s="114">
        <v>3.1360000000000001</v>
      </c>
      <c r="AX19" s="114">
        <v>3.4449999999999998</v>
      </c>
      <c r="AY19" s="114">
        <v>3.5390000000000001</v>
      </c>
      <c r="AZ19" s="145">
        <v>3.65</v>
      </c>
      <c r="BA19" s="233">
        <v>3.7199999999999998</v>
      </c>
      <c r="BB19" s="233">
        <v>4.1829999999999998</v>
      </c>
      <c r="BC19" s="247">
        <v>4.2969999999999997</v>
      </c>
      <c r="BD19" s="233">
        <v>4.9710000000000001</v>
      </c>
      <c r="BE19" s="248">
        <v>0</v>
      </c>
      <c r="BF19" s="133">
        <v>0</v>
      </c>
      <c r="BG19" s="115">
        <v>0</v>
      </c>
      <c r="BH19" s="134">
        <v>3.26</v>
      </c>
      <c r="BI19" s="116">
        <v>3.8140000000000001</v>
      </c>
      <c r="BJ19" s="116">
        <v>4.4320000000000004</v>
      </c>
      <c r="BK19" s="116">
        <v>4.5940000000000003</v>
      </c>
      <c r="BL19" s="135">
        <v>0</v>
      </c>
      <c r="BM19" s="117">
        <v>3.3239999999999998</v>
      </c>
      <c r="BN19" s="136">
        <v>0</v>
      </c>
      <c r="BO19" s="118">
        <v>0</v>
      </c>
      <c r="BP19" s="119">
        <v>3.2349999999999999</v>
      </c>
      <c r="BQ19" s="137">
        <v>3.4769999999999999</v>
      </c>
      <c r="BR19" s="119">
        <v>3.8719999999999999</v>
      </c>
      <c r="BS19" s="119">
        <v>4.2549999999999999</v>
      </c>
      <c r="BT19" s="119">
        <v>4.4669999999999996</v>
      </c>
      <c r="BU19" s="137">
        <v>4.9660000000000002</v>
      </c>
      <c r="BV19" s="120">
        <v>0</v>
      </c>
      <c r="BW19" s="138">
        <v>3.5470000000000002</v>
      </c>
      <c r="BX19" s="121">
        <v>4.0190000000000001</v>
      </c>
      <c r="BY19" s="262">
        <v>4.4770000000000003</v>
      </c>
    </row>
    <row r="20" spans="1:77" x14ac:dyDescent="0.25">
      <c r="A20" s="59">
        <v>42352</v>
      </c>
      <c r="B20" s="94"/>
      <c r="C20" s="122"/>
      <c r="D20" s="188"/>
      <c r="E20" s="188"/>
      <c r="F20" s="188"/>
      <c r="G20" s="188">
        <v>2.6080000000000001</v>
      </c>
      <c r="H20" s="189">
        <v>2.6850000000000001</v>
      </c>
      <c r="I20" s="190">
        <v>2.8289999999999997</v>
      </c>
      <c r="J20" s="187">
        <v>2.9379999999999997</v>
      </c>
      <c r="K20" s="191">
        <v>3.169</v>
      </c>
      <c r="L20" s="191">
        <v>3.5449999999999999</v>
      </c>
      <c r="M20" s="191">
        <v>3.9260000000000002</v>
      </c>
      <c r="N20" s="64"/>
      <c r="O20" s="63"/>
      <c r="P20" s="64">
        <v>42352</v>
      </c>
      <c r="Q20" s="211">
        <v>0</v>
      </c>
      <c r="R20" s="212">
        <v>3.4409999999999998</v>
      </c>
      <c r="S20" s="128">
        <v>3.2320000000000002</v>
      </c>
      <c r="T20" s="127">
        <v>3.3279999999999998</v>
      </c>
      <c r="U20" s="129">
        <v>3.782</v>
      </c>
      <c r="V20" s="200">
        <v>4.125</v>
      </c>
      <c r="W20" s="200">
        <v>4.4379999999999997</v>
      </c>
      <c r="X20" s="213">
        <v>3.3540000000000001</v>
      </c>
      <c r="Y20" s="214">
        <v>3.4430000000000001</v>
      </c>
      <c r="Z20" s="110">
        <v>4.1399999999999997</v>
      </c>
      <c r="AA20" s="215">
        <v>4.2949999999999999</v>
      </c>
      <c r="AB20" s="216">
        <v>4.8360000000000003</v>
      </c>
      <c r="AC20" s="98">
        <v>0</v>
      </c>
      <c r="AD20" s="217">
        <v>3.4689999999999999</v>
      </c>
      <c r="AE20" s="218">
        <v>3.8980000000000001</v>
      </c>
      <c r="AF20" s="219">
        <v>4.2009999999999996</v>
      </c>
      <c r="AG20" s="220">
        <v>4.8879999999999999</v>
      </c>
      <c r="AH20" s="221">
        <v>0</v>
      </c>
      <c r="AI20" s="98">
        <v>0</v>
      </c>
      <c r="AJ20" s="222">
        <v>4.1529999999999996</v>
      </c>
      <c r="AK20" s="111">
        <v>4.4009999999999998</v>
      </c>
      <c r="AL20" s="130">
        <v>0</v>
      </c>
      <c r="AM20" s="112">
        <v>3.6589999999999998</v>
      </c>
      <c r="AN20" s="131">
        <v>3.9359999999999999</v>
      </c>
      <c r="AO20" s="113">
        <v>4.0469999999999997</v>
      </c>
      <c r="AP20" s="328">
        <v>4.4160000000000004</v>
      </c>
      <c r="AQ20" s="326">
        <v>4.3159999999999998</v>
      </c>
      <c r="AR20" s="248">
        <v>0</v>
      </c>
      <c r="AS20" s="132">
        <v>0</v>
      </c>
      <c r="AT20" s="317">
        <v>3.76</v>
      </c>
      <c r="AU20" s="318">
        <v>4.0759999999999996</v>
      </c>
      <c r="AV20" s="318">
        <v>4.7839999999999998</v>
      </c>
      <c r="AW20" s="114">
        <v>3.1390000000000002</v>
      </c>
      <c r="AX20" s="114">
        <v>3.4380000000000002</v>
      </c>
      <c r="AY20" s="114">
        <v>3.5049999999999999</v>
      </c>
      <c r="AZ20" s="145">
        <v>3.6139999999999999</v>
      </c>
      <c r="BA20" s="233">
        <v>3.7119999999999997</v>
      </c>
      <c r="BB20" s="233">
        <v>4.1790000000000003</v>
      </c>
      <c r="BC20" s="247">
        <v>4.2450000000000001</v>
      </c>
      <c r="BD20" s="233">
        <v>4.9690000000000003</v>
      </c>
      <c r="BE20" s="248">
        <v>0</v>
      </c>
      <c r="BF20" s="133">
        <v>0</v>
      </c>
      <c r="BG20" s="115">
        <v>0</v>
      </c>
      <c r="BH20" s="134">
        <v>3.2149999999999999</v>
      </c>
      <c r="BI20" s="116">
        <v>3.81</v>
      </c>
      <c r="BJ20" s="116">
        <v>4.4260000000000002</v>
      </c>
      <c r="BK20" s="116">
        <v>4.5949999999999998</v>
      </c>
      <c r="BL20" s="135">
        <v>0</v>
      </c>
      <c r="BM20" s="117">
        <v>3.3029999999999999</v>
      </c>
      <c r="BN20" s="136">
        <v>0</v>
      </c>
      <c r="BO20" s="118">
        <v>0</v>
      </c>
      <c r="BP20" s="119">
        <v>3.2410000000000001</v>
      </c>
      <c r="BQ20" s="137">
        <v>3.5060000000000002</v>
      </c>
      <c r="BR20" s="119">
        <v>3.8660000000000001</v>
      </c>
      <c r="BS20" s="119">
        <v>4.2430000000000003</v>
      </c>
      <c r="BT20" s="119">
        <v>4.46</v>
      </c>
      <c r="BU20" s="137">
        <v>4.9640000000000004</v>
      </c>
      <c r="BV20" s="120">
        <v>0</v>
      </c>
      <c r="BW20" s="138">
        <v>3.5489999999999999</v>
      </c>
      <c r="BX20" s="121">
        <v>4.05</v>
      </c>
      <c r="BY20" s="262">
        <v>4.4619999999999997</v>
      </c>
    </row>
    <row r="21" spans="1:77" x14ac:dyDescent="0.25">
      <c r="A21" s="59">
        <v>42353</v>
      </c>
      <c r="B21" s="94"/>
      <c r="C21" s="122"/>
      <c r="D21" s="188"/>
      <c r="E21" s="188"/>
      <c r="F21" s="188"/>
      <c r="G21" s="188">
        <v>2.66</v>
      </c>
      <c r="H21" s="189">
        <v>2.74</v>
      </c>
      <c r="I21" s="190">
        <v>2.8929999999999998</v>
      </c>
      <c r="J21" s="187">
        <v>2.9859999999999998</v>
      </c>
      <c r="K21" s="191">
        <v>3.2290000000000001</v>
      </c>
      <c r="L21" s="191">
        <v>3.6059999999999999</v>
      </c>
      <c r="M21" s="191">
        <v>3.9870000000000001</v>
      </c>
      <c r="N21" s="64"/>
      <c r="O21" s="63"/>
      <c r="P21" s="64">
        <v>42353</v>
      </c>
      <c r="Q21" s="211">
        <v>0</v>
      </c>
      <c r="R21" s="212">
        <v>3.51</v>
      </c>
      <c r="S21" s="128">
        <v>3.3639999999999999</v>
      </c>
      <c r="T21" s="127">
        <v>3.3919999999999999</v>
      </c>
      <c r="U21" s="129">
        <v>3.847</v>
      </c>
      <c r="V21" s="200">
        <v>4.1920000000000002</v>
      </c>
      <c r="W21" s="200">
        <v>4.4980000000000002</v>
      </c>
      <c r="X21" s="213">
        <v>3.395</v>
      </c>
      <c r="Y21" s="214">
        <v>3.4790000000000001</v>
      </c>
      <c r="Z21" s="110">
        <v>4.202</v>
      </c>
      <c r="AA21" s="215">
        <v>4.3620000000000001</v>
      </c>
      <c r="AB21" s="216">
        <v>4.9020000000000001</v>
      </c>
      <c r="AC21" s="98">
        <v>0</v>
      </c>
      <c r="AD21" s="217">
        <v>3.508</v>
      </c>
      <c r="AE21" s="218">
        <v>3.9830000000000001</v>
      </c>
      <c r="AF21" s="219">
        <v>4.2699999999999996</v>
      </c>
      <c r="AG21" s="220">
        <v>4.9539999999999997</v>
      </c>
      <c r="AH21" s="221">
        <v>0</v>
      </c>
      <c r="AI21" s="98">
        <v>0</v>
      </c>
      <c r="AJ21" s="222">
        <v>4.2169999999999996</v>
      </c>
      <c r="AK21" s="111">
        <v>4.5039999999999996</v>
      </c>
      <c r="AL21" s="130">
        <v>0</v>
      </c>
      <c r="AM21" s="112">
        <v>3.7050000000000001</v>
      </c>
      <c r="AN21" s="131">
        <v>3.9939999999999998</v>
      </c>
      <c r="AO21" s="113">
        <v>4.1050000000000004</v>
      </c>
      <c r="AP21" s="328">
        <v>4.4800000000000004</v>
      </c>
      <c r="AQ21" s="326">
        <v>4.3789999999999996</v>
      </c>
      <c r="AR21" s="248">
        <v>0</v>
      </c>
      <c r="AS21" s="132">
        <v>0</v>
      </c>
      <c r="AT21" s="317">
        <v>3.8159999999999998</v>
      </c>
      <c r="AU21" s="318">
        <v>4.1319999999999997</v>
      </c>
      <c r="AV21" s="318">
        <v>4.8479999999999999</v>
      </c>
      <c r="AW21" s="114">
        <v>3.1819999999999999</v>
      </c>
      <c r="AX21" s="114">
        <v>3.4929999999999999</v>
      </c>
      <c r="AY21" s="114">
        <v>3.5670000000000002</v>
      </c>
      <c r="AZ21" s="145">
        <v>3.6870000000000003</v>
      </c>
      <c r="BA21" s="233">
        <v>3.7770000000000001</v>
      </c>
      <c r="BB21" s="233">
        <v>4.2439999999999998</v>
      </c>
      <c r="BC21" s="247">
        <v>4.3609999999999998</v>
      </c>
      <c r="BD21" s="233">
        <v>5.0330000000000004</v>
      </c>
      <c r="BE21" s="248">
        <v>0</v>
      </c>
      <c r="BF21" s="133">
        <v>0</v>
      </c>
      <c r="BG21" s="115">
        <v>0</v>
      </c>
      <c r="BH21" s="134">
        <v>3.2989999999999999</v>
      </c>
      <c r="BI21" s="116">
        <v>3.8689999999999998</v>
      </c>
      <c r="BJ21" s="116">
        <v>4.5110000000000001</v>
      </c>
      <c r="BK21" s="116">
        <v>4.6509999999999998</v>
      </c>
      <c r="BL21" s="135">
        <v>0</v>
      </c>
      <c r="BM21" s="117">
        <v>3.3540000000000001</v>
      </c>
      <c r="BN21" s="136">
        <v>0</v>
      </c>
      <c r="BO21" s="118">
        <v>0</v>
      </c>
      <c r="BP21" s="119">
        <v>3.2679999999999998</v>
      </c>
      <c r="BQ21" s="137">
        <v>3.569</v>
      </c>
      <c r="BR21" s="119">
        <v>3.93</v>
      </c>
      <c r="BS21" s="119">
        <v>4.306</v>
      </c>
      <c r="BT21" s="119">
        <v>4.5289999999999999</v>
      </c>
      <c r="BU21" s="137">
        <v>5.0270000000000001</v>
      </c>
      <c r="BV21" s="120">
        <v>0</v>
      </c>
      <c r="BW21" s="138">
        <v>3.593</v>
      </c>
      <c r="BX21" s="121">
        <v>4.1159999999999997</v>
      </c>
      <c r="BY21" s="262">
        <v>4.5389999999999997</v>
      </c>
    </row>
    <row r="22" spans="1:77" x14ac:dyDescent="0.25">
      <c r="A22" s="59">
        <v>42354</v>
      </c>
      <c r="B22" s="94"/>
      <c r="C22" s="122"/>
      <c r="D22" s="188"/>
      <c r="E22" s="188"/>
      <c r="F22" s="188"/>
      <c r="G22" s="188">
        <v>2.7229999999999999</v>
      </c>
      <c r="H22" s="189">
        <v>2.8069999999999999</v>
      </c>
      <c r="I22" s="190">
        <v>2.9609999999999999</v>
      </c>
      <c r="J22" s="187">
        <v>3.0579999999999998</v>
      </c>
      <c r="K22" s="191">
        <v>3.282</v>
      </c>
      <c r="L22" s="191">
        <v>3.665</v>
      </c>
      <c r="M22" s="191">
        <v>4.0389999999999997</v>
      </c>
      <c r="N22" s="64"/>
      <c r="O22" s="63"/>
      <c r="P22" s="64">
        <v>42354</v>
      </c>
      <c r="Q22" s="211">
        <v>0</v>
      </c>
      <c r="R22" s="212">
        <v>3.4910000000000001</v>
      </c>
      <c r="S22" s="128">
        <v>3.31</v>
      </c>
      <c r="T22" s="127">
        <v>3.3439999999999999</v>
      </c>
      <c r="U22" s="129">
        <v>3.8580000000000001</v>
      </c>
      <c r="V22" s="200">
        <v>4.2080000000000002</v>
      </c>
      <c r="W22" s="200">
        <v>4.5199999999999996</v>
      </c>
      <c r="X22" s="213">
        <v>3.3879999999999999</v>
      </c>
      <c r="Y22" s="214">
        <v>3.4729999999999999</v>
      </c>
      <c r="Z22" s="110">
        <v>4.2160000000000002</v>
      </c>
      <c r="AA22" s="215">
        <v>4.375</v>
      </c>
      <c r="AB22" s="216">
        <v>4.9219999999999997</v>
      </c>
      <c r="AC22" s="98">
        <v>0</v>
      </c>
      <c r="AD22" s="217">
        <v>3.4950000000000001</v>
      </c>
      <c r="AE22" s="218">
        <v>3.9990000000000001</v>
      </c>
      <c r="AF22" s="219">
        <v>4.2839999999999998</v>
      </c>
      <c r="AG22" s="220">
        <v>4.9740000000000002</v>
      </c>
      <c r="AH22" s="221">
        <v>0</v>
      </c>
      <c r="AI22" s="98">
        <v>0</v>
      </c>
      <c r="AJ22" s="222">
        <v>4.234</v>
      </c>
      <c r="AK22" s="111">
        <v>4.5220000000000002</v>
      </c>
      <c r="AL22" s="130">
        <v>0</v>
      </c>
      <c r="AM22" s="112">
        <v>3.6970000000000001</v>
      </c>
      <c r="AN22" s="131">
        <v>4.0030000000000001</v>
      </c>
      <c r="AO22" s="113">
        <v>4.1189999999999998</v>
      </c>
      <c r="AP22" s="328">
        <v>4.4939999999999998</v>
      </c>
      <c r="AQ22" s="326">
        <v>4.3959999999999999</v>
      </c>
      <c r="AR22" s="248">
        <v>0</v>
      </c>
      <c r="AS22" s="132">
        <v>0</v>
      </c>
      <c r="AT22" s="317">
        <v>3.8109999999999999</v>
      </c>
      <c r="AU22" s="318">
        <v>4.1440000000000001</v>
      </c>
      <c r="AV22" s="318">
        <v>4.8650000000000002</v>
      </c>
      <c r="AW22" s="114">
        <v>3.181</v>
      </c>
      <c r="AX22" s="114">
        <v>3.5060000000000002</v>
      </c>
      <c r="AY22" s="114">
        <v>3.58</v>
      </c>
      <c r="AZ22" s="145">
        <v>3.7010000000000001</v>
      </c>
      <c r="BA22" s="233">
        <v>3.79</v>
      </c>
      <c r="BB22" s="233">
        <v>4.2640000000000002</v>
      </c>
      <c r="BC22" s="247">
        <v>4.3810000000000002</v>
      </c>
      <c r="BD22" s="233">
        <v>5.0570000000000004</v>
      </c>
      <c r="BE22" s="248">
        <v>0</v>
      </c>
      <c r="BF22" s="133">
        <v>0</v>
      </c>
      <c r="BG22" s="115">
        <v>0</v>
      </c>
      <c r="BH22" s="134">
        <v>3.238</v>
      </c>
      <c r="BI22" s="116">
        <v>3.8810000000000002</v>
      </c>
      <c r="BJ22" s="116">
        <v>4.53</v>
      </c>
      <c r="BK22" s="116">
        <v>4.67</v>
      </c>
      <c r="BL22" s="135">
        <v>0</v>
      </c>
      <c r="BM22" s="117">
        <v>3.3460000000000001</v>
      </c>
      <c r="BN22" s="136">
        <v>0</v>
      </c>
      <c r="BO22" s="118">
        <v>0</v>
      </c>
      <c r="BP22" s="119">
        <v>3.2349999999999999</v>
      </c>
      <c r="BQ22" s="137">
        <v>3.569</v>
      </c>
      <c r="BR22" s="119">
        <v>3.9449999999999998</v>
      </c>
      <c r="BS22" s="119">
        <v>4.3620000000000001</v>
      </c>
      <c r="BT22" s="119">
        <v>4.5540000000000003</v>
      </c>
      <c r="BU22" s="137">
        <v>5.0529999999999999</v>
      </c>
      <c r="BV22" s="120">
        <v>0</v>
      </c>
      <c r="BW22" s="138">
        <v>3.5840000000000001</v>
      </c>
      <c r="BX22" s="121">
        <v>4.1280000000000001</v>
      </c>
      <c r="BY22" s="262">
        <v>4.5979999999999999</v>
      </c>
    </row>
    <row r="23" spans="1:77" x14ac:dyDescent="0.25">
      <c r="A23" s="59">
        <v>42355</v>
      </c>
      <c r="B23" s="94"/>
      <c r="C23" s="122"/>
      <c r="D23" s="188"/>
      <c r="E23" s="188"/>
      <c r="F23" s="188"/>
      <c r="G23" s="188">
        <v>2.6630000000000003</v>
      </c>
      <c r="H23" s="189">
        <v>2.7530000000000001</v>
      </c>
      <c r="I23" s="190">
        <v>2.915</v>
      </c>
      <c r="J23" s="187">
        <v>3.0230000000000001</v>
      </c>
      <c r="K23" s="191">
        <v>3.242</v>
      </c>
      <c r="L23" s="191">
        <v>3.6139999999999999</v>
      </c>
      <c r="M23" s="191">
        <v>3.9859999999999998</v>
      </c>
      <c r="N23" s="64"/>
      <c r="O23" s="63"/>
      <c r="P23" s="64">
        <v>42355</v>
      </c>
      <c r="Q23" s="211">
        <v>0</v>
      </c>
      <c r="R23" s="212">
        <v>3.4910000000000001</v>
      </c>
      <c r="S23" s="128">
        <v>3.3340000000000001</v>
      </c>
      <c r="T23" s="127">
        <v>3.3449999999999998</v>
      </c>
      <c r="U23" s="129">
        <v>3.8079999999999998</v>
      </c>
      <c r="V23" s="200">
        <v>4.1959999999999997</v>
      </c>
      <c r="W23" s="200">
        <v>4.5039999999999996</v>
      </c>
      <c r="X23" s="213">
        <v>3.371</v>
      </c>
      <c r="Y23" s="214">
        <v>3.4580000000000002</v>
      </c>
      <c r="Z23" s="110">
        <v>4.1879999999999997</v>
      </c>
      <c r="AA23" s="215">
        <v>4.3609999999999998</v>
      </c>
      <c r="AB23" s="216">
        <v>4.9109999999999996</v>
      </c>
      <c r="AC23" s="98">
        <v>0</v>
      </c>
      <c r="AD23" s="217">
        <v>3.4670000000000001</v>
      </c>
      <c r="AE23" s="218">
        <v>3.9609999999999999</v>
      </c>
      <c r="AF23" s="219">
        <v>4.2640000000000002</v>
      </c>
      <c r="AG23" s="220">
        <v>4.9630000000000001</v>
      </c>
      <c r="AH23" s="221">
        <v>0</v>
      </c>
      <c r="AI23" s="98">
        <v>0</v>
      </c>
      <c r="AJ23" s="222">
        <v>4.2210000000000001</v>
      </c>
      <c r="AK23" s="111">
        <v>4.51</v>
      </c>
      <c r="AL23" s="130">
        <v>0</v>
      </c>
      <c r="AM23" s="112">
        <v>3.669</v>
      </c>
      <c r="AN23" s="131">
        <v>3.9569999999999999</v>
      </c>
      <c r="AO23" s="113">
        <v>4.0819999999999999</v>
      </c>
      <c r="AP23" s="328">
        <v>4.4740000000000002</v>
      </c>
      <c r="AQ23" s="326">
        <v>4.3890000000000002</v>
      </c>
      <c r="AR23" s="248">
        <v>0</v>
      </c>
      <c r="AS23" s="132">
        <v>0</v>
      </c>
      <c r="AT23" s="317">
        <v>3.7759999999999998</v>
      </c>
      <c r="AU23" s="318">
        <v>4.0979999999999999</v>
      </c>
      <c r="AV23" s="318">
        <v>4.9039999999999999</v>
      </c>
      <c r="AW23" s="114">
        <v>3.1509999999999998</v>
      </c>
      <c r="AX23" s="114">
        <v>3.4609999999999999</v>
      </c>
      <c r="AY23" s="114">
        <v>3.5819999999999999</v>
      </c>
      <c r="AZ23" s="145">
        <v>3.6680000000000001</v>
      </c>
      <c r="BA23" s="233">
        <v>3.7720000000000002</v>
      </c>
      <c r="BB23" s="233">
        <v>4.2480000000000002</v>
      </c>
      <c r="BC23" s="247">
        <v>4.3689999999999998</v>
      </c>
      <c r="BD23" s="233">
        <v>5.0369999999999999</v>
      </c>
      <c r="BE23" s="248">
        <v>0</v>
      </c>
      <c r="BF23" s="133">
        <v>0</v>
      </c>
      <c r="BG23" s="115">
        <v>0</v>
      </c>
      <c r="BH23" s="134">
        <v>3.2679999999999998</v>
      </c>
      <c r="BI23" s="116">
        <v>3.871</v>
      </c>
      <c r="BJ23" s="116">
        <v>4.5190000000000001</v>
      </c>
      <c r="BK23" s="116">
        <v>4.6479999999999997</v>
      </c>
      <c r="BL23" s="135">
        <v>0</v>
      </c>
      <c r="BM23" s="117">
        <v>3.3239999999999998</v>
      </c>
      <c r="BN23" s="136">
        <v>0</v>
      </c>
      <c r="BO23" s="118">
        <v>0</v>
      </c>
      <c r="BP23" s="119">
        <v>3.214</v>
      </c>
      <c r="BQ23" s="137">
        <v>3.5249999999999999</v>
      </c>
      <c r="BR23" s="119">
        <v>3.9260000000000002</v>
      </c>
      <c r="BS23" s="119">
        <v>4.3310000000000004</v>
      </c>
      <c r="BT23" s="119">
        <v>4.5460000000000003</v>
      </c>
      <c r="BU23" s="137">
        <v>5.0350000000000001</v>
      </c>
      <c r="BV23" s="120">
        <v>0</v>
      </c>
      <c r="BW23" s="138">
        <v>3.5620000000000003</v>
      </c>
      <c r="BX23" s="121">
        <v>4.109</v>
      </c>
      <c r="BY23" s="262">
        <v>4.5469999999999997</v>
      </c>
    </row>
    <row r="24" spans="1:77" x14ac:dyDescent="0.25">
      <c r="A24" s="59">
        <v>42356</v>
      </c>
      <c r="B24" s="94"/>
      <c r="C24" s="122"/>
      <c r="D24" s="188"/>
      <c r="E24" s="188"/>
      <c r="F24" s="188"/>
      <c r="G24" s="188">
        <v>2.6360000000000001</v>
      </c>
      <c r="H24" s="189">
        <v>2.7309999999999999</v>
      </c>
      <c r="I24" s="190">
        <v>2.8679999999999999</v>
      </c>
      <c r="J24" s="187">
        <v>2.972</v>
      </c>
      <c r="K24" s="191">
        <v>3.1890000000000001</v>
      </c>
      <c r="L24" s="191">
        <v>3.552</v>
      </c>
      <c r="M24" s="191">
        <v>3.9359999999999999</v>
      </c>
      <c r="N24" s="64"/>
      <c r="O24" s="63"/>
      <c r="P24" s="64">
        <v>42356</v>
      </c>
      <c r="Q24" s="211">
        <v>0</v>
      </c>
      <c r="R24" s="212">
        <v>3.4830000000000001</v>
      </c>
      <c r="S24" s="128">
        <v>3.327</v>
      </c>
      <c r="T24" s="127">
        <v>3.3540000000000001</v>
      </c>
      <c r="U24" s="129">
        <v>3.8069999999999999</v>
      </c>
      <c r="V24" s="200">
        <v>4.1959999999999997</v>
      </c>
      <c r="W24" s="200">
        <v>4.4889999999999999</v>
      </c>
      <c r="X24" s="213">
        <v>3.3810000000000002</v>
      </c>
      <c r="Y24" s="214">
        <v>3.4859999999999998</v>
      </c>
      <c r="Z24" s="110">
        <v>4.1879999999999997</v>
      </c>
      <c r="AA24" s="215">
        <v>4.3540000000000001</v>
      </c>
      <c r="AB24" s="216">
        <v>4.8879999999999999</v>
      </c>
      <c r="AC24" s="98">
        <v>0</v>
      </c>
      <c r="AD24" s="217">
        <v>3.4729999999999999</v>
      </c>
      <c r="AE24" s="218">
        <v>3.9740000000000002</v>
      </c>
      <c r="AF24" s="219">
        <v>4.2629999999999999</v>
      </c>
      <c r="AG24" s="220">
        <v>4.9420000000000002</v>
      </c>
      <c r="AH24" s="221">
        <v>0</v>
      </c>
      <c r="AI24" s="98">
        <v>0</v>
      </c>
      <c r="AJ24" s="222">
        <v>4.2149999999999999</v>
      </c>
      <c r="AK24" s="111">
        <v>4.4969999999999999</v>
      </c>
      <c r="AL24" s="130">
        <v>0</v>
      </c>
      <c r="AM24" s="112">
        <v>3.6720000000000002</v>
      </c>
      <c r="AN24" s="131">
        <v>3.9609999999999999</v>
      </c>
      <c r="AO24" s="113">
        <v>4.1070000000000002</v>
      </c>
      <c r="AP24" s="328">
        <v>4.468</v>
      </c>
      <c r="AQ24" s="326">
        <v>4.4189999999999996</v>
      </c>
      <c r="AR24" s="248">
        <v>0</v>
      </c>
      <c r="AS24" s="132">
        <v>0</v>
      </c>
      <c r="AT24" s="317">
        <v>3.7839999999999998</v>
      </c>
      <c r="AU24" s="318">
        <v>4.1120000000000001</v>
      </c>
      <c r="AV24" s="318">
        <v>4.8860000000000001</v>
      </c>
      <c r="AW24" s="114">
        <v>3.1520000000000001</v>
      </c>
      <c r="AX24" s="114">
        <v>3.484</v>
      </c>
      <c r="AY24" s="114">
        <v>3.5910000000000002</v>
      </c>
      <c r="AZ24" s="145">
        <v>3.722</v>
      </c>
      <c r="BA24" s="233">
        <v>3.77</v>
      </c>
      <c r="BB24" s="233">
        <v>4.2320000000000002</v>
      </c>
      <c r="BC24" s="247">
        <v>4.3609999999999998</v>
      </c>
      <c r="BD24" s="233">
        <v>5.0090000000000003</v>
      </c>
      <c r="BE24" s="248">
        <v>0</v>
      </c>
      <c r="BF24" s="133">
        <v>0</v>
      </c>
      <c r="BG24" s="115">
        <v>0</v>
      </c>
      <c r="BH24" s="134">
        <v>3.266</v>
      </c>
      <c r="BI24" s="116">
        <v>3.8780000000000001</v>
      </c>
      <c r="BJ24" s="116">
        <v>4.5039999999999996</v>
      </c>
      <c r="BK24" s="116">
        <v>4.63</v>
      </c>
      <c r="BL24" s="135">
        <v>0</v>
      </c>
      <c r="BM24" s="117">
        <v>3.3279999999999998</v>
      </c>
      <c r="BN24" s="136">
        <v>0</v>
      </c>
      <c r="BO24" s="118">
        <v>0</v>
      </c>
      <c r="BP24" s="119">
        <v>3.1970000000000001</v>
      </c>
      <c r="BQ24" s="137">
        <v>3.532</v>
      </c>
      <c r="BR24" s="119">
        <v>3.9580000000000002</v>
      </c>
      <c r="BS24" s="119">
        <v>4.3220000000000001</v>
      </c>
      <c r="BT24" s="119">
        <v>4.5289999999999999</v>
      </c>
      <c r="BU24" s="137">
        <v>5.0069999999999997</v>
      </c>
      <c r="BV24" s="120">
        <v>0</v>
      </c>
      <c r="BW24" s="138">
        <v>3.5629999999999997</v>
      </c>
      <c r="BX24" s="121">
        <v>4.1070000000000002</v>
      </c>
      <c r="BY24" s="262">
        <v>4.5519999999999996</v>
      </c>
    </row>
    <row r="25" spans="1:77" x14ac:dyDescent="0.25">
      <c r="A25" s="59">
        <v>42359</v>
      </c>
      <c r="B25" s="94"/>
      <c r="C25" s="122"/>
      <c r="D25" s="188"/>
      <c r="E25" s="188"/>
      <c r="F25" s="188"/>
      <c r="G25" s="188">
        <v>2.64</v>
      </c>
      <c r="H25" s="189">
        <v>2.7450000000000001</v>
      </c>
      <c r="I25" s="190">
        <v>2.855</v>
      </c>
      <c r="J25" s="187">
        <v>2.952</v>
      </c>
      <c r="K25" s="191">
        <v>3.1669999999999998</v>
      </c>
      <c r="L25" s="191">
        <v>3.5369999999999999</v>
      </c>
      <c r="M25" s="191">
        <v>3.9089999999999998</v>
      </c>
      <c r="N25" s="64"/>
      <c r="O25" s="63"/>
      <c r="P25" s="64">
        <v>42359</v>
      </c>
      <c r="Q25" s="211">
        <v>0</v>
      </c>
      <c r="R25" s="212">
        <v>3.4750000000000001</v>
      </c>
      <c r="S25" s="128">
        <v>3.331</v>
      </c>
      <c r="T25" s="127">
        <v>3.3849999999999998</v>
      </c>
      <c r="U25" s="129">
        <v>3.8490000000000002</v>
      </c>
      <c r="V25" s="200">
        <v>4.2370000000000001</v>
      </c>
      <c r="W25" s="200">
        <v>4.5209999999999999</v>
      </c>
      <c r="X25" s="213">
        <v>3.3769999999999998</v>
      </c>
      <c r="Y25" s="214">
        <v>3.4849999999999999</v>
      </c>
      <c r="Z25" s="110">
        <v>4.2290000000000001</v>
      </c>
      <c r="AA25" s="215">
        <v>4.3970000000000002</v>
      </c>
      <c r="AB25" s="216">
        <v>4.9169999999999998</v>
      </c>
      <c r="AC25" s="98">
        <v>0</v>
      </c>
      <c r="AD25" s="217">
        <v>3.496</v>
      </c>
      <c r="AE25" s="218">
        <v>4.0170000000000003</v>
      </c>
      <c r="AF25" s="219">
        <v>4.3049999999999997</v>
      </c>
      <c r="AG25" s="220">
        <v>4.9719999999999995</v>
      </c>
      <c r="AH25" s="221">
        <v>0</v>
      </c>
      <c r="AI25" s="98">
        <v>0</v>
      </c>
      <c r="AJ25" s="222">
        <v>4.2629999999999999</v>
      </c>
      <c r="AK25" s="111">
        <v>4.54</v>
      </c>
      <c r="AL25" s="130">
        <v>0</v>
      </c>
      <c r="AM25" s="112">
        <v>3.6890000000000001</v>
      </c>
      <c r="AN25" s="131">
        <v>4.0030000000000001</v>
      </c>
      <c r="AO25" s="113">
        <v>4.1529999999999996</v>
      </c>
      <c r="AP25" s="328">
        <v>4.5090000000000003</v>
      </c>
      <c r="AQ25" s="326">
        <v>4.4390000000000001</v>
      </c>
      <c r="AR25" s="248">
        <v>0</v>
      </c>
      <c r="AS25" s="132">
        <v>0</v>
      </c>
      <c r="AT25" s="317">
        <v>3.819</v>
      </c>
      <c r="AU25" s="318">
        <v>4.1550000000000002</v>
      </c>
      <c r="AV25" s="318">
        <v>4.9240000000000004</v>
      </c>
      <c r="AW25" s="114">
        <v>3.1659999999999999</v>
      </c>
      <c r="AX25" s="114">
        <v>3.5310000000000001</v>
      </c>
      <c r="AY25" s="114">
        <v>3.6310000000000002</v>
      </c>
      <c r="AZ25" s="145">
        <v>3.7650000000000001</v>
      </c>
      <c r="BA25" s="233">
        <v>3.8129999999999997</v>
      </c>
      <c r="BB25" s="233">
        <v>4.2649999999999997</v>
      </c>
      <c r="BC25" s="247">
        <v>4.3920000000000003</v>
      </c>
      <c r="BD25" s="233">
        <v>5.0289999999999999</v>
      </c>
      <c r="BE25" s="248">
        <v>0</v>
      </c>
      <c r="BF25" s="133">
        <v>0</v>
      </c>
      <c r="BG25" s="115">
        <v>0</v>
      </c>
      <c r="BH25" s="134">
        <v>3.2679999999999998</v>
      </c>
      <c r="BI25" s="116">
        <v>3.9180000000000001</v>
      </c>
      <c r="BJ25" s="116">
        <v>4.5380000000000003</v>
      </c>
      <c r="BK25" s="116">
        <v>4.66</v>
      </c>
      <c r="BL25" s="135">
        <v>0</v>
      </c>
      <c r="BM25" s="117">
        <v>3.3540000000000001</v>
      </c>
      <c r="BN25" s="136">
        <v>0</v>
      </c>
      <c r="BO25" s="118">
        <v>0</v>
      </c>
      <c r="BP25" s="119">
        <v>3.2080000000000002</v>
      </c>
      <c r="BQ25" s="137">
        <v>3.5609999999999999</v>
      </c>
      <c r="BR25" s="119">
        <v>3.9809999999999999</v>
      </c>
      <c r="BS25" s="119">
        <v>4.359</v>
      </c>
      <c r="BT25" s="119">
        <v>4.5659999999999998</v>
      </c>
      <c r="BU25" s="137">
        <v>5.0270000000000001</v>
      </c>
      <c r="BV25" s="120">
        <v>0</v>
      </c>
      <c r="BW25" s="138">
        <v>3.5720000000000001</v>
      </c>
      <c r="BX25" s="121">
        <v>4.1529999999999996</v>
      </c>
      <c r="BY25" s="262">
        <v>4.5910000000000002</v>
      </c>
    </row>
    <row r="26" spans="1:77" x14ac:dyDescent="0.25">
      <c r="A26" s="59">
        <v>42360</v>
      </c>
      <c r="B26" s="94"/>
      <c r="C26" s="122"/>
      <c r="D26" s="188"/>
      <c r="E26" s="188"/>
      <c r="F26" s="188"/>
      <c r="G26" s="188">
        <v>2.653</v>
      </c>
      <c r="H26" s="189">
        <v>2.762</v>
      </c>
      <c r="I26" s="190">
        <v>2.88</v>
      </c>
      <c r="J26" s="187">
        <v>2.9750000000000001</v>
      </c>
      <c r="K26" s="191">
        <v>3.1960000000000002</v>
      </c>
      <c r="L26" s="191">
        <v>3.5640000000000001</v>
      </c>
      <c r="M26" s="191">
        <v>3.94</v>
      </c>
      <c r="N26" s="64"/>
      <c r="O26" s="63"/>
      <c r="P26" s="64">
        <v>42360</v>
      </c>
      <c r="Q26" s="211">
        <v>0</v>
      </c>
      <c r="R26" s="212">
        <v>3.4470000000000001</v>
      </c>
      <c r="S26" s="128">
        <v>3.2690000000000001</v>
      </c>
      <c r="T26" s="127">
        <v>3.4050000000000002</v>
      </c>
      <c r="U26" s="129">
        <v>3.875</v>
      </c>
      <c r="V26" s="200">
        <v>4.2679999999999998</v>
      </c>
      <c r="W26" s="200">
        <v>4.5490000000000004</v>
      </c>
      <c r="X26" s="213">
        <v>3.5840000000000001</v>
      </c>
      <c r="Y26" s="214">
        <v>3.4910000000000001</v>
      </c>
      <c r="Z26" s="110">
        <v>4.2590000000000003</v>
      </c>
      <c r="AA26" s="215">
        <v>4.4340000000000002</v>
      </c>
      <c r="AB26" s="216">
        <v>4.9539999999999997</v>
      </c>
      <c r="AC26" s="98">
        <v>0</v>
      </c>
      <c r="AD26" s="217">
        <v>3.5489999999999999</v>
      </c>
      <c r="AE26" s="218">
        <v>4.0380000000000003</v>
      </c>
      <c r="AF26" s="219">
        <v>4.3339999999999996</v>
      </c>
      <c r="AG26" s="220">
        <v>5.0060000000000002</v>
      </c>
      <c r="AH26" s="221">
        <v>0</v>
      </c>
      <c r="AI26" s="98">
        <v>0</v>
      </c>
      <c r="AJ26" s="222">
        <v>4.2939999999999996</v>
      </c>
      <c r="AK26" s="111">
        <v>4.5730000000000004</v>
      </c>
      <c r="AL26" s="130">
        <v>0</v>
      </c>
      <c r="AM26" s="112">
        <v>3.7229999999999999</v>
      </c>
      <c r="AN26" s="131">
        <v>4.0369999999999999</v>
      </c>
      <c r="AO26" s="113">
        <v>4.1769999999999996</v>
      </c>
      <c r="AP26" s="328">
        <v>4.5419999999999998</v>
      </c>
      <c r="AQ26" s="326">
        <v>4.4729999999999999</v>
      </c>
      <c r="AR26" s="248">
        <v>0</v>
      </c>
      <c r="AS26" s="132">
        <v>0</v>
      </c>
      <c r="AT26" s="317">
        <v>3.8449999999999998</v>
      </c>
      <c r="AU26" s="318">
        <v>4.1790000000000003</v>
      </c>
      <c r="AV26" s="318">
        <v>4.96</v>
      </c>
      <c r="AW26" s="114">
        <v>3.1970000000000001</v>
      </c>
      <c r="AX26" s="114">
        <v>3.5529999999999999</v>
      </c>
      <c r="AY26" s="114">
        <v>3.6550000000000002</v>
      </c>
      <c r="AZ26" s="145">
        <v>3.7949999999999999</v>
      </c>
      <c r="BA26" s="233">
        <v>3.843</v>
      </c>
      <c r="BB26" s="233">
        <v>4.2969999999999997</v>
      </c>
      <c r="BC26" s="247">
        <v>4.4240000000000004</v>
      </c>
      <c r="BD26" s="233">
        <v>5.0629999999999997</v>
      </c>
      <c r="BE26" s="248">
        <v>0</v>
      </c>
      <c r="BF26" s="133">
        <v>0</v>
      </c>
      <c r="BG26" s="115">
        <v>0</v>
      </c>
      <c r="BH26" s="134">
        <v>3.2109999999999999</v>
      </c>
      <c r="BI26" s="116">
        <v>3.9830000000000001</v>
      </c>
      <c r="BJ26" s="116">
        <v>4.585</v>
      </c>
      <c r="BK26" s="116">
        <v>4.6909999999999998</v>
      </c>
      <c r="BL26" s="135">
        <v>0</v>
      </c>
      <c r="BM26" s="117">
        <v>3.391</v>
      </c>
      <c r="BN26" s="136">
        <v>0</v>
      </c>
      <c r="BO26" s="118">
        <v>0</v>
      </c>
      <c r="BP26" s="119">
        <v>3.1619999999999999</v>
      </c>
      <c r="BQ26" s="137">
        <v>3.58</v>
      </c>
      <c r="BR26" s="119">
        <v>4.0110000000000001</v>
      </c>
      <c r="BS26" s="119">
        <v>4.3819999999999997</v>
      </c>
      <c r="BT26" s="119">
        <v>4.5999999999999996</v>
      </c>
      <c r="BU26" s="137">
        <v>5.0609999999999999</v>
      </c>
      <c r="BV26" s="120">
        <v>0</v>
      </c>
      <c r="BW26" s="138">
        <v>3.605</v>
      </c>
      <c r="BX26" s="121">
        <v>4.18</v>
      </c>
      <c r="BY26" s="262">
        <v>4.625</v>
      </c>
    </row>
    <row r="27" spans="1:77" x14ac:dyDescent="0.25">
      <c r="A27" s="59">
        <v>42361</v>
      </c>
      <c r="B27" s="94"/>
      <c r="C27" s="122"/>
      <c r="D27" s="188"/>
      <c r="E27" s="188"/>
      <c r="F27" s="188"/>
      <c r="G27" s="188">
        <v>2.661</v>
      </c>
      <c r="H27" s="189">
        <v>2.7810000000000001</v>
      </c>
      <c r="I27" s="190">
        <v>2.9</v>
      </c>
      <c r="J27" s="187">
        <v>2.9990000000000001</v>
      </c>
      <c r="K27" s="191">
        <v>3.214</v>
      </c>
      <c r="L27" s="191">
        <v>3.5920000000000001</v>
      </c>
      <c r="M27" s="191">
        <v>3.968</v>
      </c>
      <c r="N27" s="64"/>
      <c r="O27" s="63"/>
      <c r="P27" s="64">
        <v>42361</v>
      </c>
      <c r="Q27" s="211">
        <v>0</v>
      </c>
      <c r="R27" s="212">
        <v>3.4580000000000002</v>
      </c>
      <c r="S27" s="128">
        <v>3.2469999999999999</v>
      </c>
      <c r="T27" s="127">
        <v>3.4180000000000001</v>
      </c>
      <c r="U27" s="129">
        <v>3.8959999999999999</v>
      </c>
      <c r="V27" s="200">
        <v>4.3</v>
      </c>
      <c r="W27" s="200">
        <v>4.585</v>
      </c>
      <c r="X27" s="213">
        <v>3.3820000000000001</v>
      </c>
      <c r="Y27" s="214">
        <v>3.4939999999999998</v>
      </c>
      <c r="Z27" s="110">
        <v>4.2780000000000005</v>
      </c>
      <c r="AA27" s="215">
        <v>4.4569999999999999</v>
      </c>
      <c r="AB27" s="216">
        <v>4.99</v>
      </c>
      <c r="AC27" s="98">
        <v>0</v>
      </c>
      <c r="AD27" s="217">
        <v>3.5169999999999999</v>
      </c>
      <c r="AE27" s="218">
        <v>4.0549999999999997</v>
      </c>
      <c r="AF27" s="219">
        <v>4.3550000000000004</v>
      </c>
      <c r="AG27" s="220">
        <v>5.0430000000000001</v>
      </c>
      <c r="AH27" s="221">
        <v>0</v>
      </c>
      <c r="AI27" s="98">
        <v>0</v>
      </c>
      <c r="AJ27" s="222">
        <v>4.3170000000000002</v>
      </c>
      <c r="AK27" s="111">
        <v>4.6029999999999998</v>
      </c>
      <c r="AL27" s="130">
        <v>0</v>
      </c>
      <c r="AM27" s="112">
        <v>3.7069999999999999</v>
      </c>
      <c r="AN27" s="131">
        <v>4.0449999999999999</v>
      </c>
      <c r="AO27" s="113">
        <v>4.1929999999999996</v>
      </c>
      <c r="AP27" s="328">
        <v>4.5649999999999995</v>
      </c>
      <c r="AQ27" s="326">
        <v>4.5069999999999997</v>
      </c>
      <c r="AR27" s="248">
        <v>0</v>
      </c>
      <c r="AS27" s="132">
        <v>0</v>
      </c>
      <c r="AT27" s="317">
        <v>3.8410000000000002</v>
      </c>
      <c r="AU27" s="318">
        <v>4.1920000000000002</v>
      </c>
      <c r="AV27" s="318">
        <v>4.9960000000000004</v>
      </c>
      <c r="AW27" s="114">
        <v>3.1829999999999998</v>
      </c>
      <c r="AX27" s="114">
        <v>3.5659999999999998</v>
      </c>
      <c r="AY27" s="114">
        <v>3.6749999999999998</v>
      </c>
      <c r="AZ27" s="145">
        <v>3.8129999999999997</v>
      </c>
      <c r="BA27" s="233">
        <v>3.8650000000000002</v>
      </c>
      <c r="BB27" s="233">
        <v>4.3330000000000002</v>
      </c>
      <c r="BC27" s="247">
        <v>4.4619999999999997</v>
      </c>
      <c r="BD27" s="233">
        <v>5.0880000000000001</v>
      </c>
      <c r="BE27" s="248">
        <v>0</v>
      </c>
      <c r="BF27" s="133">
        <v>0</v>
      </c>
      <c r="BG27" s="115">
        <v>0</v>
      </c>
      <c r="BH27" s="134">
        <v>3.286</v>
      </c>
      <c r="BI27" s="116">
        <v>4.0039999999999996</v>
      </c>
      <c r="BJ27" s="116">
        <v>4.6210000000000004</v>
      </c>
      <c r="BK27" s="116">
        <v>4.7279999999999998</v>
      </c>
      <c r="BL27" s="135">
        <v>0</v>
      </c>
      <c r="BM27" s="117">
        <v>3.375</v>
      </c>
      <c r="BN27" s="136">
        <v>0</v>
      </c>
      <c r="BO27" s="118">
        <v>0</v>
      </c>
      <c r="BP27" s="119">
        <v>3.222</v>
      </c>
      <c r="BQ27" s="137">
        <v>3.585</v>
      </c>
      <c r="BR27" s="119">
        <v>4.0309999999999997</v>
      </c>
      <c r="BS27" s="119">
        <v>4.4009999999999998</v>
      </c>
      <c r="BT27" s="119">
        <v>4.633</v>
      </c>
      <c r="BU27" s="137">
        <v>5.093</v>
      </c>
      <c r="BV27" s="120">
        <v>0</v>
      </c>
      <c r="BW27" s="138">
        <v>3.585</v>
      </c>
      <c r="BX27" s="121">
        <v>4.2</v>
      </c>
      <c r="BY27" s="262">
        <v>4.657</v>
      </c>
    </row>
    <row r="28" spans="1:77" x14ac:dyDescent="0.25">
      <c r="A28" s="59">
        <v>42362</v>
      </c>
      <c r="B28" s="94"/>
      <c r="C28" s="122"/>
      <c r="D28" s="188"/>
      <c r="E28" s="188"/>
      <c r="F28" s="188"/>
      <c r="G28" s="188">
        <v>2.6659999999999999</v>
      </c>
      <c r="H28" s="189">
        <v>2.7880000000000003</v>
      </c>
      <c r="I28" s="190">
        <v>2.907</v>
      </c>
      <c r="J28" s="187">
        <v>3.0049999999999999</v>
      </c>
      <c r="K28" s="191">
        <v>3.2330000000000001</v>
      </c>
      <c r="L28" s="191">
        <v>3.5960000000000001</v>
      </c>
      <c r="M28" s="191">
        <v>3.9779999999999998</v>
      </c>
      <c r="N28" s="64"/>
      <c r="O28" s="63"/>
      <c r="P28" s="64">
        <v>42362</v>
      </c>
      <c r="Q28" s="211">
        <v>0</v>
      </c>
      <c r="R28" s="212">
        <v>3.448</v>
      </c>
      <c r="S28" s="128">
        <v>3.2800000000000002</v>
      </c>
      <c r="T28" s="127">
        <v>3.419</v>
      </c>
      <c r="U28" s="129">
        <v>3.903</v>
      </c>
      <c r="V28" s="200">
        <v>4.306</v>
      </c>
      <c r="W28" s="200">
        <v>4.5960000000000001</v>
      </c>
      <c r="X28" s="213">
        <v>3.367</v>
      </c>
      <c r="Y28" s="214">
        <v>3.5</v>
      </c>
      <c r="Z28" s="110">
        <v>4.2830000000000004</v>
      </c>
      <c r="AA28" s="215">
        <v>4.4539999999999997</v>
      </c>
      <c r="AB28" s="216">
        <v>4.9950000000000001</v>
      </c>
      <c r="AC28" s="98">
        <v>0</v>
      </c>
      <c r="AD28" s="217">
        <v>3.5179999999999998</v>
      </c>
      <c r="AE28" s="218">
        <v>4.0629999999999997</v>
      </c>
      <c r="AF28" s="219">
        <v>4.3609999999999998</v>
      </c>
      <c r="AG28" s="220">
        <v>5.0490000000000004</v>
      </c>
      <c r="AH28" s="221">
        <v>0</v>
      </c>
      <c r="AI28" s="98">
        <v>0</v>
      </c>
      <c r="AJ28" s="222">
        <v>4.3209999999999997</v>
      </c>
      <c r="AK28" s="111">
        <v>4.6050000000000004</v>
      </c>
      <c r="AL28" s="130">
        <v>0</v>
      </c>
      <c r="AM28" s="112">
        <v>3.7090000000000001</v>
      </c>
      <c r="AN28" s="131">
        <v>4.0549999999999997</v>
      </c>
      <c r="AO28" s="113">
        <v>4.1970000000000001</v>
      </c>
      <c r="AP28" s="328">
        <v>4.569</v>
      </c>
      <c r="AQ28" s="326">
        <v>4.5280000000000005</v>
      </c>
      <c r="AR28" s="248">
        <v>0</v>
      </c>
      <c r="AS28" s="132">
        <v>0</v>
      </c>
      <c r="AT28" s="317">
        <v>3.8460000000000001</v>
      </c>
      <c r="AU28" s="318">
        <v>4.2039999999999997</v>
      </c>
      <c r="AV28" s="318">
        <v>5.01</v>
      </c>
      <c r="AW28" s="114">
        <v>3.1840000000000002</v>
      </c>
      <c r="AX28" s="114">
        <v>3.5760000000000001</v>
      </c>
      <c r="AY28" s="114">
        <v>3.6850000000000001</v>
      </c>
      <c r="AZ28" s="145">
        <v>3.8180000000000001</v>
      </c>
      <c r="BA28" s="233">
        <v>3.8730000000000002</v>
      </c>
      <c r="BB28" s="233">
        <v>4.34</v>
      </c>
      <c r="BC28" s="247">
        <v>4.468</v>
      </c>
      <c r="BD28" s="233">
        <v>5.0960000000000001</v>
      </c>
      <c r="BE28" s="248">
        <v>0</v>
      </c>
      <c r="BF28" s="133">
        <v>0</v>
      </c>
      <c r="BG28" s="115">
        <v>0</v>
      </c>
      <c r="BH28" s="134">
        <v>3.2770000000000001</v>
      </c>
      <c r="BI28" s="116">
        <v>4.008</v>
      </c>
      <c r="BJ28" s="116">
        <v>4.6269999999999998</v>
      </c>
      <c r="BK28" s="116">
        <v>4.7359999999999998</v>
      </c>
      <c r="BL28" s="135">
        <v>0</v>
      </c>
      <c r="BM28" s="117">
        <v>3.3780000000000001</v>
      </c>
      <c r="BN28" s="136">
        <v>0</v>
      </c>
      <c r="BO28" s="118">
        <v>0</v>
      </c>
      <c r="BP28" s="119">
        <v>3.2370000000000001</v>
      </c>
      <c r="BQ28" s="137">
        <v>3.5939999999999999</v>
      </c>
      <c r="BR28" s="119">
        <v>4.0570000000000004</v>
      </c>
      <c r="BS28" s="119">
        <v>4.4059999999999997</v>
      </c>
      <c r="BT28" s="119">
        <v>4.6379999999999999</v>
      </c>
      <c r="BU28" s="137">
        <v>5.0999999999999996</v>
      </c>
      <c r="BV28" s="120">
        <v>0</v>
      </c>
      <c r="BW28" s="138">
        <v>3.585</v>
      </c>
      <c r="BX28" s="121">
        <v>4.2039999999999997</v>
      </c>
      <c r="BY28" s="262">
        <v>4.6630000000000003</v>
      </c>
    </row>
    <row r="29" spans="1:77" x14ac:dyDescent="0.25">
      <c r="A29" s="59">
        <v>42367</v>
      </c>
      <c r="B29" s="94"/>
      <c r="C29" s="122"/>
      <c r="D29" s="188"/>
      <c r="E29" s="188"/>
      <c r="F29" s="188"/>
      <c r="G29" s="188">
        <v>2.6539999999999999</v>
      </c>
      <c r="H29" s="189">
        <v>2.7730000000000001</v>
      </c>
      <c r="I29" s="190">
        <v>2.8959999999999999</v>
      </c>
      <c r="J29" s="187">
        <v>2.99</v>
      </c>
      <c r="K29" s="191">
        <v>3.214</v>
      </c>
      <c r="L29" s="191">
        <v>3.5869999999999997</v>
      </c>
      <c r="M29" s="191">
        <v>3.964</v>
      </c>
      <c r="N29" s="64"/>
      <c r="O29" s="63"/>
      <c r="P29" s="64">
        <v>42367</v>
      </c>
      <c r="Q29" s="211">
        <v>0</v>
      </c>
      <c r="R29" s="212">
        <v>3.4489999999999998</v>
      </c>
      <c r="S29" s="128">
        <v>3.282</v>
      </c>
      <c r="T29" s="127">
        <v>3.4249999999999998</v>
      </c>
      <c r="U29" s="129">
        <v>3.9</v>
      </c>
      <c r="V29" s="200">
        <v>4.306</v>
      </c>
      <c r="W29" s="200">
        <v>4.5890000000000004</v>
      </c>
      <c r="X29" s="213">
        <v>3.6120000000000001</v>
      </c>
      <c r="Y29" s="214">
        <v>3.5049999999999999</v>
      </c>
      <c r="Z29" s="110">
        <v>4.2780000000000005</v>
      </c>
      <c r="AA29" s="215">
        <v>4.4640000000000004</v>
      </c>
      <c r="AB29" s="216">
        <v>4.9950000000000001</v>
      </c>
      <c r="AC29" s="98">
        <v>0</v>
      </c>
      <c r="AD29" s="217">
        <v>3.5590000000000002</v>
      </c>
      <c r="AE29" s="218">
        <v>4.0599999999999996</v>
      </c>
      <c r="AF29" s="219">
        <v>4.3609999999999998</v>
      </c>
      <c r="AG29" s="220">
        <v>5.0490000000000004</v>
      </c>
      <c r="AH29" s="221">
        <v>0</v>
      </c>
      <c r="AI29" s="98">
        <v>0</v>
      </c>
      <c r="AJ29" s="222">
        <v>4.3170000000000002</v>
      </c>
      <c r="AK29" s="111">
        <v>4.6070000000000002</v>
      </c>
      <c r="AL29" s="130">
        <v>0</v>
      </c>
      <c r="AM29" s="112">
        <v>3.7309999999999999</v>
      </c>
      <c r="AN29" s="131">
        <v>4.0510000000000002</v>
      </c>
      <c r="AO29" s="113">
        <v>4.1989999999999998</v>
      </c>
      <c r="AP29" s="328">
        <v>4.5709999999999997</v>
      </c>
      <c r="AQ29" s="326">
        <v>4.5129999999999999</v>
      </c>
      <c r="AR29" s="248">
        <v>0</v>
      </c>
      <c r="AS29" s="132">
        <v>0</v>
      </c>
      <c r="AT29" s="317">
        <v>3.8540000000000001</v>
      </c>
      <c r="AU29" s="318">
        <v>4.1980000000000004</v>
      </c>
      <c r="AV29" s="318">
        <v>5.0019999999999998</v>
      </c>
      <c r="AW29" s="114">
        <v>3.206</v>
      </c>
      <c r="AX29" s="114">
        <v>3.5739999999999998</v>
      </c>
      <c r="AY29" s="114">
        <v>3.6790000000000003</v>
      </c>
      <c r="AZ29" s="145">
        <v>3.8209999999999997</v>
      </c>
      <c r="BA29" s="233">
        <v>3.887</v>
      </c>
      <c r="BB29" s="233">
        <v>4.3330000000000002</v>
      </c>
      <c r="BC29" s="247">
        <v>4.4740000000000002</v>
      </c>
      <c r="BD29" s="233">
        <v>5.101</v>
      </c>
      <c r="BE29" s="248">
        <v>0</v>
      </c>
      <c r="BF29" s="133">
        <v>0</v>
      </c>
      <c r="BG29" s="115">
        <v>0</v>
      </c>
      <c r="BH29" s="134">
        <v>3.2120000000000002</v>
      </c>
      <c r="BI29" s="116">
        <v>4.008</v>
      </c>
      <c r="BJ29" s="116">
        <v>4.6269999999999998</v>
      </c>
      <c r="BK29" s="116">
        <v>4.7370000000000001</v>
      </c>
      <c r="BL29" s="135">
        <v>0</v>
      </c>
      <c r="BM29" s="117">
        <v>3.3919999999999999</v>
      </c>
      <c r="BN29" s="136">
        <v>0</v>
      </c>
      <c r="BO29" s="118">
        <v>0</v>
      </c>
      <c r="BP29" s="119">
        <v>3.1640000000000001</v>
      </c>
      <c r="BQ29" s="137">
        <v>3.593</v>
      </c>
      <c r="BR29" s="119">
        <v>4.0369999999999999</v>
      </c>
      <c r="BS29" s="119">
        <v>4.3979999999999997</v>
      </c>
      <c r="BT29" s="119">
        <v>4.641</v>
      </c>
      <c r="BU29" s="137">
        <v>5.1100000000000003</v>
      </c>
      <c r="BV29" s="120">
        <v>0</v>
      </c>
      <c r="BW29" s="138">
        <v>3.609</v>
      </c>
      <c r="BX29" s="121">
        <v>4.2009999999999996</v>
      </c>
      <c r="BY29" s="262">
        <v>4.6680000000000001</v>
      </c>
    </row>
    <row r="30" spans="1:77" x14ac:dyDescent="0.25">
      <c r="A30" s="59">
        <v>42368</v>
      </c>
      <c r="B30" s="94"/>
      <c r="C30" s="122"/>
      <c r="D30" s="188"/>
      <c r="E30" s="188"/>
      <c r="F30" s="188"/>
      <c r="G30" s="188">
        <v>2.6560000000000001</v>
      </c>
      <c r="H30" s="189">
        <v>2.7850000000000001</v>
      </c>
      <c r="I30" s="190">
        <v>2.9089999999999998</v>
      </c>
      <c r="J30" s="187">
        <v>2.99</v>
      </c>
      <c r="K30" s="191">
        <v>3.2160000000000002</v>
      </c>
      <c r="L30" s="191">
        <v>3.597</v>
      </c>
      <c r="M30" s="191">
        <v>3.98</v>
      </c>
      <c r="N30" s="63"/>
      <c r="O30" s="63"/>
      <c r="P30" s="64">
        <v>42368</v>
      </c>
      <c r="Q30" s="211">
        <v>0</v>
      </c>
      <c r="R30" s="212">
        <v>3.4849999999999999</v>
      </c>
      <c r="S30" s="128">
        <v>3.3719999999999999</v>
      </c>
      <c r="T30" s="127">
        <v>3.4129999999999998</v>
      </c>
      <c r="U30" s="129">
        <v>3.89</v>
      </c>
      <c r="V30" s="200">
        <v>4.2939999999999996</v>
      </c>
      <c r="W30" s="200">
        <v>4.5839999999999996</v>
      </c>
      <c r="X30" s="213">
        <v>3.37</v>
      </c>
      <c r="Y30" s="214">
        <v>3.4990000000000001</v>
      </c>
      <c r="Z30" s="110">
        <v>4.2869999999999999</v>
      </c>
      <c r="AA30" s="215">
        <v>4.4489999999999998</v>
      </c>
      <c r="AB30" s="216">
        <v>4.9770000000000003</v>
      </c>
      <c r="AC30" s="98">
        <v>0</v>
      </c>
      <c r="AD30" s="217">
        <v>3.5179999999999998</v>
      </c>
      <c r="AE30" s="218">
        <v>4.05</v>
      </c>
      <c r="AF30" s="219">
        <v>4.3490000000000002</v>
      </c>
      <c r="AG30" s="220">
        <v>5.0359999999999996</v>
      </c>
      <c r="AH30" s="221">
        <v>0</v>
      </c>
      <c r="AI30" s="98">
        <v>0</v>
      </c>
      <c r="AJ30" s="222">
        <v>4.3099999999999996</v>
      </c>
      <c r="AK30" s="111">
        <v>4.5919999999999996</v>
      </c>
      <c r="AL30" s="130">
        <v>0</v>
      </c>
      <c r="AM30" s="112">
        <v>3.7069999999999999</v>
      </c>
      <c r="AN30" s="131">
        <v>4.04</v>
      </c>
      <c r="AO30" s="113">
        <v>4.1870000000000003</v>
      </c>
      <c r="AP30" s="328">
        <v>4.556</v>
      </c>
      <c r="AQ30" s="326">
        <v>4.5030000000000001</v>
      </c>
      <c r="AR30" s="248">
        <v>0</v>
      </c>
      <c r="AS30" s="132">
        <v>0</v>
      </c>
      <c r="AT30" s="317">
        <v>3.831</v>
      </c>
      <c r="AU30" s="318">
        <v>4.1859999999999999</v>
      </c>
      <c r="AV30" s="318">
        <v>4.9950000000000001</v>
      </c>
      <c r="AW30" s="114">
        <v>3.1779999999999999</v>
      </c>
      <c r="AX30" s="114">
        <v>3.56</v>
      </c>
      <c r="AY30" s="114">
        <v>3.67</v>
      </c>
      <c r="AZ30" s="145">
        <v>3.806</v>
      </c>
      <c r="BA30" s="233">
        <v>3.8730000000000002</v>
      </c>
      <c r="BB30" s="233">
        <v>4.3239999999999998</v>
      </c>
      <c r="BC30" s="247">
        <v>4.4610000000000003</v>
      </c>
      <c r="BD30" s="233">
        <v>5.09</v>
      </c>
      <c r="BE30" s="248">
        <v>0</v>
      </c>
      <c r="BF30" s="133">
        <v>0</v>
      </c>
      <c r="BG30" s="115">
        <v>0</v>
      </c>
      <c r="BH30" s="134">
        <v>3.2669999999999999</v>
      </c>
      <c r="BI30" s="116">
        <v>3.9980000000000002</v>
      </c>
      <c r="BJ30" s="116">
        <v>4.6189999999999998</v>
      </c>
      <c r="BK30" s="116">
        <v>4.7290000000000001</v>
      </c>
      <c r="BL30" s="135">
        <v>0</v>
      </c>
      <c r="BM30" s="117">
        <v>3.38</v>
      </c>
      <c r="BN30" s="136">
        <v>0</v>
      </c>
      <c r="BO30" s="118">
        <v>0</v>
      </c>
      <c r="BP30" s="119">
        <v>3.246</v>
      </c>
      <c r="BQ30" s="137">
        <v>3.58</v>
      </c>
      <c r="BR30" s="119">
        <v>4.0259999999999998</v>
      </c>
      <c r="BS30" s="119">
        <v>4.399</v>
      </c>
      <c r="BT30" s="119">
        <v>4.6319999999999997</v>
      </c>
      <c r="BU30" s="137">
        <v>5.0979999999999999</v>
      </c>
      <c r="BV30" s="120">
        <v>0</v>
      </c>
      <c r="BW30" s="138">
        <v>3.5789999999999997</v>
      </c>
      <c r="BX30" s="121">
        <v>4.1689999999999996</v>
      </c>
      <c r="BY30" s="262">
        <v>4.6550000000000002</v>
      </c>
    </row>
    <row r="31" spans="1:77" x14ac:dyDescent="0.25">
      <c r="A31" s="59">
        <v>42369</v>
      </c>
      <c r="B31" s="94"/>
      <c r="C31" s="122"/>
      <c r="D31" s="188"/>
      <c r="E31" s="188"/>
      <c r="F31" s="188"/>
      <c r="G31" s="188">
        <v>2.6589999999999998</v>
      </c>
      <c r="H31" s="189">
        <v>2.7789999999999999</v>
      </c>
      <c r="I31" s="190">
        <v>2.8970000000000002</v>
      </c>
      <c r="J31" s="187">
        <v>3.0070000000000001</v>
      </c>
      <c r="K31" s="191">
        <v>3.2120000000000002</v>
      </c>
      <c r="L31" s="191">
        <v>3.5920000000000001</v>
      </c>
      <c r="M31" s="191">
        <v>3.9779999999999998</v>
      </c>
      <c r="N31" s="63"/>
      <c r="O31" s="63"/>
      <c r="P31" s="64">
        <v>42369</v>
      </c>
      <c r="Q31" s="211">
        <v>0</v>
      </c>
      <c r="R31" s="212">
        <v>3.4470000000000001</v>
      </c>
      <c r="S31" s="128">
        <v>3.2720000000000002</v>
      </c>
      <c r="T31" s="127">
        <v>3.3970000000000002</v>
      </c>
      <c r="U31" s="129">
        <v>3.883</v>
      </c>
      <c r="V31" s="200">
        <v>4.2889999999999997</v>
      </c>
      <c r="W31" s="200">
        <v>4.5809999999999995</v>
      </c>
      <c r="X31" s="213">
        <v>3.3460000000000001</v>
      </c>
      <c r="Y31" s="214">
        <v>3.4569999999999999</v>
      </c>
      <c r="Z31" s="110">
        <v>4.2789999999999999</v>
      </c>
      <c r="AA31" s="215">
        <v>4.4379999999999997</v>
      </c>
      <c r="AB31" s="216">
        <v>4.9719999999999995</v>
      </c>
      <c r="AC31" s="98">
        <v>0</v>
      </c>
      <c r="AD31" s="217">
        <v>3.51</v>
      </c>
      <c r="AE31" s="218">
        <v>4.0389999999999997</v>
      </c>
      <c r="AF31" s="219">
        <v>4.3419999999999996</v>
      </c>
      <c r="AG31" s="220">
        <v>5.03</v>
      </c>
      <c r="AH31" s="221">
        <v>0</v>
      </c>
      <c r="AI31" s="98">
        <v>0</v>
      </c>
      <c r="AJ31" s="222">
        <v>4.3019999999999996</v>
      </c>
      <c r="AK31" s="111">
        <v>4.5860000000000003</v>
      </c>
      <c r="AL31" s="130">
        <v>0</v>
      </c>
      <c r="AM31" s="112">
        <v>3.6989999999999998</v>
      </c>
      <c r="AN31" s="131">
        <v>4.016</v>
      </c>
      <c r="AO31" s="113">
        <v>4.1749999999999998</v>
      </c>
      <c r="AP31" s="328">
        <v>4.5510000000000002</v>
      </c>
      <c r="AQ31" s="326">
        <v>4.5140000000000002</v>
      </c>
      <c r="AR31" s="248">
        <v>0</v>
      </c>
      <c r="AS31" s="132">
        <v>0</v>
      </c>
      <c r="AT31" s="317">
        <v>3.823</v>
      </c>
      <c r="AU31" s="318">
        <v>4.1779999999999999</v>
      </c>
      <c r="AV31" s="318">
        <v>4.9950000000000001</v>
      </c>
      <c r="AW31" s="114">
        <v>3.17</v>
      </c>
      <c r="AX31" s="114">
        <v>3.55</v>
      </c>
      <c r="AY31" s="114">
        <v>3.6640000000000001</v>
      </c>
      <c r="AZ31" s="145">
        <v>3.7989999999999999</v>
      </c>
      <c r="BA31" s="233">
        <v>3.8679999999999999</v>
      </c>
      <c r="BB31" s="233">
        <v>4.319</v>
      </c>
      <c r="BC31" s="247">
        <v>4.4550000000000001</v>
      </c>
      <c r="BD31" s="233">
        <v>5.0810000000000004</v>
      </c>
      <c r="BE31" s="248">
        <v>0</v>
      </c>
      <c r="BF31" s="133">
        <v>0</v>
      </c>
      <c r="BG31" s="115">
        <v>0</v>
      </c>
      <c r="BH31" s="134">
        <v>3.234</v>
      </c>
      <c r="BI31" s="116">
        <v>3.9910000000000001</v>
      </c>
      <c r="BJ31" s="116">
        <v>4.6120000000000001</v>
      </c>
      <c r="BK31" s="116">
        <v>4.7229999999999999</v>
      </c>
      <c r="BL31" s="135">
        <v>0</v>
      </c>
      <c r="BM31" s="117">
        <v>3.363</v>
      </c>
      <c r="BN31" s="136">
        <v>0</v>
      </c>
      <c r="BO31" s="118">
        <v>0</v>
      </c>
      <c r="BP31" s="119">
        <v>3.2069999999999999</v>
      </c>
      <c r="BQ31" s="137">
        <v>3.569</v>
      </c>
      <c r="BR31" s="119">
        <v>4.0380000000000003</v>
      </c>
      <c r="BS31" s="119">
        <v>4.4169999999999998</v>
      </c>
      <c r="BT31" s="119">
        <v>4.6230000000000002</v>
      </c>
      <c r="BU31" s="137">
        <v>5.0890000000000004</v>
      </c>
      <c r="BV31" s="120">
        <v>0</v>
      </c>
      <c r="BW31" s="138">
        <v>3.57</v>
      </c>
      <c r="BX31" s="121">
        <v>4.1580000000000004</v>
      </c>
      <c r="BY31" s="262">
        <v>4.6470000000000002</v>
      </c>
    </row>
    <row r="32" spans="1:77" x14ac:dyDescent="0.25">
      <c r="A32" s="59" t="s">
        <v>204</v>
      </c>
      <c r="B32" s="94"/>
      <c r="C32" s="122"/>
      <c r="D32" s="188"/>
      <c r="E32" s="188"/>
      <c r="F32" s="188"/>
      <c r="G32" s="188">
        <v>0</v>
      </c>
      <c r="H32" s="189">
        <v>0</v>
      </c>
      <c r="I32" s="190">
        <v>0</v>
      </c>
      <c r="J32" s="187">
        <v>0</v>
      </c>
      <c r="K32" s="191">
        <v>0</v>
      </c>
      <c r="L32" s="191">
        <v>0</v>
      </c>
      <c r="M32" s="191">
        <v>0</v>
      </c>
      <c r="N32" s="63"/>
      <c r="O32" s="63"/>
      <c r="P32" s="64" t="s">
        <v>204</v>
      </c>
      <c r="Q32" s="211">
        <v>0</v>
      </c>
      <c r="R32" s="212">
        <v>0</v>
      </c>
      <c r="S32" s="128">
        <v>0</v>
      </c>
      <c r="T32" s="127">
        <v>0</v>
      </c>
      <c r="U32" s="129">
        <v>0</v>
      </c>
      <c r="V32" s="200">
        <v>0</v>
      </c>
      <c r="W32" s="200">
        <v>0</v>
      </c>
      <c r="X32" s="213">
        <v>0</v>
      </c>
      <c r="Y32" s="214">
        <v>0</v>
      </c>
      <c r="Z32" s="110">
        <v>0</v>
      </c>
      <c r="AA32" s="215">
        <v>0</v>
      </c>
      <c r="AB32" s="216">
        <v>0</v>
      </c>
      <c r="AC32" s="98">
        <v>0</v>
      </c>
      <c r="AD32" s="217">
        <v>0</v>
      </c>
      <c r="AE32" s="218">
        <v>0</v>
      </c>
      <c r="AF32" s="219">
        <v>0</v>
      </c>
      <c r="AG32" s="220">
        <v>0</v>
      </c>
      <c r="AH32" s="221">
        <v>0</v>
      </c>
      <c r="AI32" s="98">
        <v>0</v>
      </c>
      <c r="AJ32" s="222">
        <v>0</v>
      </c>
      <c r="AK32" s="111">
        <v>0</v>
      </c>
      <c r="AL32" s="130">
        <v>0</v>
      </c>
      <c r="AM32" s="112">
        <v>0</v>
      </c>
      <c r="AN32" s="131">
        <v>0</v>
      </c>
      <c r="AO32" s="113">
        <v>0</v>
      </c>
      <c r="AP32" s="328">
        <v>0</v>
      </c>
      <c r="AQ32" s="326">
        <v>0</v>
      </c>
      <c r="AR32" s="248">
        <v>0</v>
      </c>
      <c r="AS32" s="132">
        <v>0</v>
      </c>
      <c r="AT32" s="317">
        <v>0</v>
      </c>
      <c r="AU32" s="318">
        <v>0</v>
      </c>
      <c r="AV32" s="318">
        <v>0</v>
      </c>
      <c r="AW32" s="114">
        <v>0</v>
      </c>
      <c r="AX32" s="114">
        <v>0</v>
      </c>
      <c r="AY32" s="114">
        <v>0</v>
      </c>
      <c r="AZ32" s="145">
        <v>0</v>
      </c>
      <c r="BA32" s="233">
        <v>0</v>
      </c>
      <c r="BB32" s="233">
        <v>0</v>
      </c>
      <c r="BC32" s="247">
        <v>0</v>
      </c>
      <c r="BD32" s="233">
        <v>0</v>
      </c>
      <c r="BE32" s="248">
        <v>0</v>
      </c>
      <c r="BF32" s="133">
        <v>0</v>
      </c>
      <c r="BG32" s="115">
        <v>0</v>
      </c>
      <c r="BH32" s="134">
        <v>0</v>
      </c>
      <c r="BI32" s="116">
        <v>0</v>
      </c>
      <c r="BJ32" s="116">
        <v>0</v>
      </c>
      <c r="BK32" s="116">
        <v>0</v>
      </c>
      <c r="BL32" s="135">
        <v>0</v>
      </c>
      <c r="BM32" s="117">
        <v>0</v>
      </c>
      <c r="BN32" s="136">
        <v>0</v>
      </c>
      <c r="BO32" s="118">
        <v>0</v>
      </c>
      <c r="BP32" s="119">
        <v>0</v>
      </c>
      <c r="BQ32" s="137">
        <v>0</v>
      </c>
      <c r="BR32" s="119">
        <v>0</v>
      </c>
      <c r="BS32" s="119">
        <v>0</v>
      </c>
      <c r="BT32" s="119">
        <v>0</v>
      </c>
      <c r="BU32" s="137">
        <v>0</v>
      </c>
      <c r="BV32" s="120">
        <v>0</v>
      </c>
      <c r="BW32" s="138">
        <v>0</v>
      </c>
      <c r="BX32" s="121">
        <v>0</v>
      </c>
      <c r="BY32" s="262">
        <v>0</v>
      </c>
    </row>
    <row r="33" spans="1:77" x14ac:dyDescent="0.25">
      <c r="A33" s="59" t="s">
        <v>204</v>
      </c>
      <c r="B33" s="95"/>
      <c r="C33" s="95"/>
      <c r="D33" s="192"/>
      <c r="E33" s="192"/>
      <c r="F33" s="192"/>
      <c r="G33" s="193">
        <v>0</v>
      </c>
      <c r="H33" s="194">
        <v>0</v>
      </c>
      <c r="I33" s="195">
        <v>0</v>
      </c>
      <c r="J33" s="196">
        <v>0</v>
      </c>
      <c r="K33" s="197">
        <v>0</v>
      </c>
      <c r="L33" s="197">
        <v>0</v>
      </c>
      <c r="M33" s="197">
        <v>0</v>
      </c>
      <c r="N33" s="63"/>
      <c r="O33" s="63"/>
      <c r="P33" s="64" t="s">
        <v>204</v>
      </c>
      <c r="Q33" s="266">
        <v>0</v>
      </c>
      <c r="R33" s="267">
        <v>0</v>
      </c>
      <c r="S33" s="268">
        <v>0</v>
      </c>
      <c r="T33" s="269">
        <v>0</v>
      </c>
      <c r="U33" s="270">
        <v>0</v>
      </c>
      <c r="V33" s="271">
        <v>0</v>
      </c>
      <c r="W33" s="271">
        <v>0</v>
      </c>
      <c r="X33" s="272">
        <v>0</v>
      </c>
      <c r="Y33" s="273">
        <v>0</v>
      </c>
      <c r="Z33" s="274">
        <v>0</v>
      </c>
      <c r="AA33" s="275">
        <v>0</v>
      </c>
      <c r="AB33" s="276">
        <v>0</v>
      </c>
      <c r="AC33" s="277">
        <v>0</v>
      </c>
      <c r="AD33" s="278">
        <v>0</v>
      </c>
      <c r="AE33" s="279">
        <v>0</v>
      </c>
      <c r="AF33" s="280">
        <v>0</v>
      </c>
      <c r="AG33" s="281">
        <v>0</v>
      </c>
      <c r="AH33" s="282">
        <v>0</v>
      </c>
      <c r="AI33" s="277">
        <v>0</v>
      </c>
      <c r="AJ33" s="283">
        <v>0</v>
      </c>
      <c r="AK33" s="284">
        <v>0</v>
      </c>
      <c r="AL33" s="285">
        <v>0</v>
      </c>
      <c r="AM33" s="286">
        <v>0</v>
      </c>
      <c r="AN33" s="287">
        <v>0</v>
      </c>
      <c r="AO33" s="288">
        <v>0</v>
      </c>
      <c r="AP33" s="329">
        <v>0</v>
      </c>
      <c r="AQ33" s="324">
        <v>0</v>
      </c>
      <c r="AR33" s="294">
        <v>0</v>
      </c>
      <c r="AS33" s="289">
        <v>0</v>
      </c>
      <c r="AT33" s="319">
        <v>0</v>
      </c>
      <c r="AU33" s="320">
        <v>0</v>
      </c>
      <c r="AV33" s="332">
        <v>0</v>
      </c>
      <c r="AW33" s="290">
        <v>0</v>
      </c>
      <c r="AX33" s="290">
        <v>0</v>
      </c>
      <c r="AY33" s="290">
        <v>0</v>
      </c>
      <c r="AZ33" s="291">
        <v>0</v>
      </c>
      <c r="BA33" s="292">
        <v>0</v>
      </c>
      <c r="BB33" s="293">
        <v>0</v>
      </c>
      <c r="BC33" s="293">
        <v>0</v>
      </c>
      <c r="BD33" s="292">
        <v>0</v>
      </c>
      <c r="BE33" s="294">
        <v>0</v>
      </c>
      <c r="BF33" s="295">
        <v>0</v>
      </c>
      <c r="BG33" s="296">
        <v>0</v>
      </c>
      <c r="BH33" s="297">
        <v>0</v>
      </c>
      <c r="BI33" s="298">
        <v>0</v>
      </c>
      <c r="BJ33" s="298">
        <v>0</v>
      </c>
      <c r="BK33" s="298">
        <v>0</v>
      </c>
      <c r="BL33" s="299">
        <v>0</v>
      </c>
      <c r="BM33" s="300">
        <v>0</v>
      </c>
      <c r="BN33" s="301">
        <v>0</v>
      </c>
      <c r="BO33" s="302">
        <v>0</v>
      </c>
      <c r="BP33" s="303">
        <v>0</v>
      </c>
      <c r="BQ33" s="304">
        <v>0</v>
      </c>
      <c r="BR33" s="303">
        <v>0</v>
      </c>
      <c r="BS33" s="303">
        <v>0</v>
      </c>
      <c r="BT33" s="303">
        <v>0</v>
      </c>
      <c r="BU33" s="137">
        <v>0</v>
      </c>
      <c r="BV33" s="305">
        <v>0</v>
      </c>
      <c r="BW33" s="306">
        <v>0</v>
      </c>
      <c r="BX33" s="307">
        <v>0</v>
      </c>
      <c r="BY33" s="263">
        <v>0</v>
      </c>
    </row>
    <row r="34" spans="1:77" x14ac:dyDescent="0.25">
      <c r="B34" s="69"/>
      <c r="D34" s="32"/>
      <c r="E34" s="32"/>
      <c r="F34" s="32"/>
      <c r="G34" s="70"/>
      <c r="H34" s="19"/>
      <c r="I34" s="19"/>
      <c r="N34" s="2"/>
    </row>
    <row r="35" spans="1:77" x14ac:dyDescent="0.25">
      <c r="B35" s="370" t="s">
        <v>6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2"/>
      <c r="N35" s="33"/>
      <c r="O35" s="34"/>
      <c r="Q35" s="360" t="s">
        <v>6</v>
      </c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2"/>
    </row>
    <row r="36" spans="1:77" x14ac:dyDescent="0.25">
      <c r="B36" s="373" t="s">
        <v>176</v>
      </c>
      <c r="C36" s="374"/>
      <c r="D36" s="374"/>
      <c r="E36" s="375"/>
      <c r="F36" s="374"/>
      <c r="G36" s="374"/>
      <c r="H36" s="374"/>
      <c r="I36" s="374"/>
      <c r="J36" s="374"/>
      <c r="K36" s="374"/>
      <c r="L36" s="374"/>
      <c r="M36" s="376"/>
      <c r="N36" s="35"/>
      <c r="O36" s="36"/>
      <c r="Q36" s="363" t="s">
        <v>177</v>
      </c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5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6"/>
    </row>
    <row r="37" spans="1:77" x14ac:dyDescent="0.25">
      <c r="A37" s="228" t="str">
        <f>A7</f>
        <v>Security name</v>
      </c>
      <c r="B37" s="57"/>
      <c r="C37" s="71"/>
      <c r="D37" s="57"/>
      <c r="E37" s="57"/>
      <c r="F37" s="57"/>
      <c r="G37" s="71" t="str">
        <f t="shared" ref="G37:L37" si="0">G7</f>
        <v>NZGB 6 12/15/17</v>
      </c>
      <c r="H37" s="86" t="str">
        <f t="shared" si="0"/>
        <v>NZGB 5 03/15/19</v>
      </c>
      <c r="I37" s="57" t="str">
        <f t="shared" si="0"/>
        <v>NZGB 3 04/15/20</v>
      </c>
      <c r="J37" s="126" t="str">
        <f t="shared" si="0"/>
        <v>NZGB 6 05/15/21</v>
      </c>
      <c r="K37" s="126" t="str">
        <f t="shared" si="0"/>
        <v>NZGB 5 1/2 04/15/23</v>
      </c>
      <c r="L37" s="126" t="str">
        <f t="shared" si="0"/>
        <v>NZGB 4 1/2 04/15/27</v>
      </c>
      <c r="M37" s="126" t="str">
        <f t="shared" ref="M37" si="1">M7</f>
        <v>NZGB 3 1/2 04/14/33</v>
      </c>
      <c r="N37" s="54"/>
      <c r="O37" s="54"/>
      <c r="P37" s="227" t="str">
        <f t="shared" ref="P37:Q37" si="2">P7</f>
        <v>Security name</v>
      </c>
      <c r="Q37" s="86" t="str">
        <f t="shared" si="2"/>
        <v>AIANZ 7 1/4 11/07/15</v>
      </c>
      <c r="R37" s="86" t="str">
        <f t="shared" ref="R37:BY37" si="3">R7</f>
        <v>AIANZ 8 08/10/16</v>
      </c>
      <c r="S37" s="86" t="str">
        <f t="shared" si="3"/>
        <v>AIANZ 8 11/15/16</v>
      </c>
      <c r="T37" s="86" t="str">
        <f t="shared" si="3"/>
        <v>AIANZ 5.47 10/17/17</v>
      </c>
      <c r="U37" s="86" t="str">
        <f t="shared" si="3"/>
        <v>AIANZ 4.73 12/13/19</v>
      </c>
      <c r="V37" s="86" t="str">
        <f t="shared" si="3"/>
        <v>AIANZ 5.52 05/28/21</v>
      </c>
      <c r="W37" s="86" t="str">
        <f t="shared" ref="W37" si="4">W7</f>
        <v>AIANZ 4.28 11/09/22</v>
      </c>
      <c r="X37" s="86" t="str">
        <f t="shared" si="3"/>
        <v>GENEPO 7.65 03/15/16</v>
      </c>
      <c r="Y37" s="86" t="str">
        <f t="shared" si="3"/>
        <v>GENEPO 7.185 09/15/16</v>
      </c>
      <c r="Z37" s="86" t="str">
        <f t="shared" si="3"/>
        <v>GENEPO 5.205 11/01/19</v>
      </c>
      <c r="AA37" s="86" t="str">
        <f t="shared" si="3"/>
        <v>GENEPO 8.3 06/23/20</v>
      </c>
      <c r="AB37" s="86" t="str">
        <f t="shared" si="3"/>
        <v>GENEPO 5.81 03/08/23</v>
      </c>
      <c r="AC37" s="86" t="str">
        <f t="shared" si="3"/>
        <v>MRPNZ 8.36 05/15/13</v>
      </c>
      <c r="AD37" s="86" t="str">
        <f t="shared" si="3"/>
        <v>MRPNZ 7.55 10/12/16</v>
      </c>
      <c r="AE37" s="86" t="str">
        <f t="shared" si="3"/>
        <v>MRPNZ 5.029 03/06/19</v>
      </c>
      <c r="AF37" s="86" t="str">
        <f t="shared" si="3"/>
        <v>MRPNZ 8.21 02/11/20</v>
      </c>
      <c r="AG37" s="86" t="str">
        <f t="shared" si="3"/>
        <v>MRPNZ 5.793 03/06/23</v>
      </c>
      <c r="AH37" s="86" t="str">
        <f t="shared" si="3"/>
        <v>VCTNZ 7.8 10/15/14</v>
      </c>
      <c r="AI37" s="86" t="str">
        <f t="shared" si="3"/>
        <v>WIANZ 7 1/2 11/15/13</v>
      </c>
      <c r="AJ37" s="86" t="str">
        <f t="shared" si="3"/>
        <v>WIANZ 5.27 06/11/20</v>
      </c>
      <c r="AK37" s="86" t="str">
        <f t="shared" si="3"/>
        <v>WIANZ 6 1/4 05/15/21</v>
      </c>
      <c r="AL37" s="86" t="str">
        <f t="shared" si="3"/>
        <v>CENNZ 8 05/15/14</v>
      </c>
      <c r="AM37" s="86" t="str">
        <f t="shared" si="3"/>
        <v>CENNZ 7.855 04/13/17</v>
      </c>
      <c r="AN37" s="86" t="str">
        <f t="shared" si="3"/>
        <v>CENNZ 4.8 05/24/18</v>
      </c>
      <c r="AO37" s="86" t="str">
        <f t="shared" si="3"/>
        <v>CENNZ 5.8 05/15/19</v>
      </c>
      <c r="AP37" s="57" t="str">
        <f t="shared" si="3"/>
        <v>CENNZ 5.277 05/27/20</v>
      </c>
      <c r="AQ37" s="57" t="str">
        <f t="shared" ref="AQ37" si="5">AQ7</f>
        <v>CENNZ 4.4 11/15/21</v>
      </c>
      <c r="AR37" s="86" t="str">
        <f t="shared" si="3"/>
        <v>PIFAU 6.39 03/29/13</v>
      </c>
      <c r="AS37" s="86" t="str">
        <f t="shared" si="3"/>
        <v>PIFAU 6.53 06/29/15</v>
      </c>
      <c r="AT37" s="308" t="str">
        <f t="shared" si="3"/>
        <v>PIFAU 6.74 09/28/17</v>
      </c>
      <c r="AU37" s="308" t="str">
        <f t="shared" si="3"/>
        <v>PIFAU 6.31 12/20/18</v>
      </c>
      <c r="AV37" s="308" t="str">
        <f t="shared" ref="AV37" si="6">AV7</f>
        <v>PIFAU 4.76 09/28/22</v>
      </c>
      <c r="AW37" s="86" t="str">
        <f t="shared" si="3"/>
        <v>TPNZ 6.595 02/15/17</v>
      </c>
      <c r="AX37" s="86" t="str">
        <f t="shared" si="3"/>
        <v>TPNZ 5.14 11/30/18</v>
      </c>
      <c r="AY37" s="86" t="str">
        <f t="shared" si="3"/>
        <v>TPNZ 4.65 09/06/19</v>
      </c>
      <c r="AZ37" s="86" t="str">
        <f t="shared" si="3"/>
        <v>TPNZ 7.19 11/12/19</v>
      </c>
      <c r="BA37" s="86" t="str">
        <f t="shared" si="3"/>
        <v>TPNZ 6.95 06/10/20</v>
      </c>
      <c r="BB37" s="86" t="str">
        <f t="shared" ref="BB37" si="7">BB7</f>
        <v>TPNZ 4.3 06/30/22</v>
      </c>
      <c r="BC37" s="86" t="str">
        <f t="shared" si="3"/>
        <v>TPNZ 5.448 03/15/23</v>
      </c>
      <c r="BD37" s="86" t="str">
        <f t="shared" ref="BD37" si="8">BD7</f>
        <v>TPNZ 5.893 03/15/28</v>
      </c>
      <c r="BE37" s="86" t="str">
        <f t="shared" si="3"/>
        <v>SPKNZ 6.92 03/22/13</v>
      </c>
      <c r="BF37" s="86" t="str">
        <f t="shared" si="3"/>
        <v>SPKNZ 8.65 06/15/15</v>
      </c>
      <c r="BG37" s="86" t="str">
        <f t="shared" si="3"/>
        <v>SPKNZ 8.35 06/15/15</v>
      </c>
      <c r="BH37" s="86" t="str">
        <f t="shared" si="3"/>
        <v>SPKNZ 7.04 03/22/16</v>
      </c>
      <c r="BI37" s="86" t="str">
        <f t="shared" si="3"/>
        <v>SPKNZ 5 1/4 10/25/19</v>
      </c>
      <c r="BJ37" s="86" t="str">
        <f t="shared" ref="BJ37" si="9">BJ7</f>
        <v>SPKNZ 4 1/2 03/25/22</v>
      </c>
      <c r="BK37" s="57" t="str">
        <f>BK7</f>
        <v>SPKNZ 4.51 03/10/23</v>
      </c>
      <c r="BL37" s="71" t="str">
        <f t="shared" si="3"/>
        <v>TLSAU 7.15 11/24/14</v>
      </c>
      <c r="BM37" s="86" t="str">
        <f t="shared" si="3"/>
        <v>TLSAU 7.515 07/11/17</v>
      </c>
      <c r="BN37" s="86" t="str">
        <f t="shared" si="3"/>
        <v>FCGNZ 6.86 04/21/14</v>
      </c>
      <c r="BO37" s="86" t="str">
        <f t="shared" si="3"/>
        <v>FCGNZ 7 3/4 03/10/15</v>
      </c>
      <c r="BP37" s="86" t="str">
        <f t="shared" si="3"/>
        <v>FCGNZ 6.83 03/04/16</v>
      </c>
      <c r="BQ37" s="86" t="str">
        <f t="shared" si="3"/>
        <v>FCGNZ 4.6 10/24/17</v>
      </c>
      <c r="BR37" s="86" t="str">
        <f t="shared" si="3"/>
        <v>FCGNZ 5.52 02/25/20</v>
      </c>
      <c r="BS37" s="86" t="str">
        <f t="shared" si="3"/>
        <v>FCGNZ 4.33 10/20/21</v>
      </c>
      <c r="BT37" s="86" t="str">
        <f t="shared" si="3"/>
        <v>FCGNZ 5.9 02/25/22</v>
      </c>
      <c r="BU37" s="86" t="str">
        <f t="shared" ref="BU37" si="10">BU7</f>
        <v>FCGNZ 5.08 06/19/25</v>
      </c>
      <c r="BV37" s="86" t="str">
        <f t="shared" si="3"/>
        <v>MERINZ 7.15 03/16/15</v>
      </c>
      <c r="BW37" s="86" t="str">
        <f t="shared" si="3"/>
        <v>MERINZ 7.55 03/16/17</v>
      </c>
      <c r="BX37" s="86" t="str">
        <f t="shared" si="3"/>
        <v>CHRINT 5.15 12/06/19</v>
      </c>
      <c r="BY37" s="57" t="str">
        <f t="shared" si="3"/>
        <v>CHRINT 6 1/4 10/04/21</v>
      </c>
    </row>
    <row r="38" spans="1:77" x14ac:dyDescent="0.25">
      <c r="A38" s="228" t="str">
        <f>A8</f>
        <v>Bond credit rating</v>
      </c>
      <c r="B38" s="55"/>
      <c r="C38" s="54"/>
      <c r="D38" s="55"/>
      <c r="E38" s="55"/>
      <c r="F38" s="55"/>
      <c r="G38" s="54" t="str">
        <f t="shared" ref="G38:L39" si="11">G8</f>
        <v>AA+</v>
      </c>
      <c r="H38" s="56" t="str">
        <f t="shared" si="11"/>
        <v>AA+</v>
      </c>
      <c r="I38" s="55" t="str">
        <f t="shared" si="11"/>
        <v>AA+</v>
      </c>
      <c r="J38" s="176" t="str">
        <f t="shared" si="11"/>
        <v>AA+</v>
      </c>
      <c r="K38" s="176" t="str">
        <f t="shared" si="11"/>
        <v>AA+</v>
      </c>
      <c r="L38" s="176" t="str">
        <f t="shared" si="11"/>
        <v>AA+</v>
      </c>
      <c r="M38" s="176" t="str">
        <f t="shared" ref="M38" si="12">M8</f>
        <v>AA+</v>
      </c>
      <c r="N38" s="54"/>
      <c r="O38" s="54"/>
      <c r="P38" s="227" t="str">
        <f>P8</f>
        <v>Bond credit rating</v>
      </c>
      <c r="Q38" s="56" t="str">
        <f>Q8</f>
        <v>A-</v>
      </c>
      <c r="R38" s="56" t="str">
        <f t="shared" ref="R38:BY39" si="13">R8</f>
        <v>A-</v>
      </c>
      <c r="S38" s="56" t="str">
        <f t="shared" si="13"/>
        <v>A-</v>
      </c>
      <c r="T38" s="56" t="str">
        <f t="shared" si="13"/>
        <v>A-</v>
      </c>
      <c r="U38" s="56" t="str">
        <f t="shared" si="13"/>
        <v>A-</v>
      </c>
      <c r="V38" s="56" t="str">
        <f t="shared" si="13"/>
        <v>A-</v>
      </c>
      <c r="W38" s="56" t="str">
        <f t="shared" ref="W38" si="14">W8</f>
        <v>A-</v>
      </c>
      <c r="X38" s="56" t="str">
        <f t="shared" si="13"/>
        <v>BBB+</v>
      </c>
      <c r="Y38" s="56" t="str">
        <f t="shared" si="13"/>
        <v>BBB+</v>
      </c>
      <c r="Z38" s="56" t="str">
        <f t="shared" si="13"/>
        <v>#N/A N/A</v>
      </c>
      <c r="AA38" s="56" t="str">
        <f t="shared" si="13"/>
        <v>BBB+</v>
      </c>
      <c r="AB38" s="56" t="str">
        <f t="shared" si="13"/>
        <v>BBB+</v>
      </c>
      <c r="AC38" s="56" t="str">
        <f t="shared" si="13"/>
        <v>NR</v>
      </c>
      <c r="AD38" s="56" t="str">
        <f t="shared" si="13"/>
        <v>BBB+</v>
      </c>
      <c r="AE38" s="56" t="str">
        <f t="shared" si="13"/>
        <v>BBB+</v>
      </c>
      <c r="AF38" s="56" t="str">
        <f t="shared" si="13"/>
        <v>BBB+</v>
      </c>
      <c r="AG38" s="56" t="str">
        <f t="shared" si="13"/>
        <v>BBB+</v>
      </c>
      <c r="AH38" s="56" t="str">
        <f t="shared" si="13"/>
        <v>NR</v>
      </c>
      <c r="AI38" s="56" t="str">
        <f t="shared" si="13"/>
        <v>NR</v>
      </c>
      <c r="AJ38" s="56" t="str">
        <f t="shared" si="13"/>
        <v>BBB+</v>
      </c>
      <c r="AK38" s="56" t="str">
        <f t="shared" si="13"/>
        <v>#N/A N/A</v>
      </c>
      <c r="AL38" s="56" t="str">
        <f t="shared" si="13"/>
        <v>NR</v>
      </c>
      <c r="AM38" s="56" t="str">
        <f t="shared" si="13"/>
        <v>BBB</v>
      </c>
      <c r="AN38" s="56" t="str">
        <f t="shared" si="13"/>
        <v>BBB</v>
      </c>
      <c r="AO38" s="56" t="str">
        <f t="shared" si="13"/>
        <v>BBB</v>
      </c>
      <c r="AP38" s="55" t="str">
        <f t="shared" si="13"/>
        <v>BBB</v>
      </c>
      <c r="AQ38" s="55" t="str">
        <f t="shared" ref="AQ38" si="15">AQ8</f>
        <v>BBB</v>
      </c>
      <c r="AR38" s="56" t="str">
        <f t="shared" si="13"/>
        <v>NR</v>
      </c>
      <c r="AS38" s="56" t="str">
        <f t="shared" si="13"/>
        <v>NR</v>
      </c>
      <c r="AT38" s="309" t="str">
        <f t="shared" si="13"/>
        <v>BBB</v>
      </c>
      <c r="AU38" s="309" t="str">
        <f t="shared" si="13"/>
        <v>BBB</v>
      </c>
      <c r="AV38" s="309" t="str">
        <f t="shared" ref="AV38" si="16">AV8</f>
        <v>BBB</v>
      </c>
      <c r="AW38" s="56" t="str">
        <f t="shared" si="13"/>
        <v>AA-</v>
      </c>
      <c r="AX38" s="56" t="str">
        <f t="shared" si="13"/>
        <v>AA-</v>
      </c>
      <c r="AY38" s="56" t="str">
        <f t="shared" si="13"/>
        <v>AA-</v>
      </c>
      <c r="AZ38" s="56" t="str">
        <f t="shared" si="13"/>
        <v>AA-</v>
      </c>
      <c r="BA38" s="56" t="str">
        <f t="shared" si="13"/>
        <v>AA-</v>
      </c>
      <c r="BB38" s="56" t="str">
        <f t="shared" ref="BB38" si="17">BB8</f>
        <v>AA-</v>
      </c>
      <c r="BC38" s="56" t="str">
        <f t="shared" si="13"/>
        <v>AA-</v>
      </c>
      <c r="BD38" s="56" t="str">
        <f t="shared" ref="BD38" si="18">BD8</f>
        <v>AA-</v>
      </c>
      <c r="BE38" s="56" t="str">
        <f t="shared" si="13"/>
        <v>NR</v>
      </c>
      <c r="BF38" s="56" t="str">
        <f t="shared" si="13"/>
        <v>#N/A N/A</v>
      </c>
      <c r="BG38" s="56" t="str">
        <f t="shared" si="13"/>
        <v>#N/A N/A</v>
      </c>
      <c r="BH38" s="56" t="str">
        <f t="shared" si="13"/>
        <v>A-</v>
      </c>
      <c r="BI38" s="56" t="str">
        <f t="shared" si="13"/>
        <v>A-</v>
      </c>
      <c r="BJ38" s="56" t="str">
        <f t="shared" ref="BJ38:BK38" si="19">BJ8</f>
        <v>A-</v>
      </c>
      <c r="BK38" s="55" t="str">
        <f t="shared" si="19"/>
        <v>A-</v>
      </c>
      <c r="BL38" s="54" t="str">
        <f t="shared" si="13"/>
        <v>NR</v>
      </c>
      <c r="BM38" s="56" t="str">
        <f t="shared" si="13"/>
        <v>A</v>
      </c>
      <c r="BN38" s="56" t="str">
        <f t="shared" si="13"/>
        <v>NR</v>
      </c>
      <c r="BO38" s="56" t="str">
        <f t="shared" si="13"/>
        <v>NR</v>
      </c>
      <c r="BP38" s="56" t="str">
        <f t="shared" si="13"/>
        <v>A /*-</v>
      </c>
      <c r="BQ38" s="56" t="str">
        <f t="shared" si="13"/>
        <v>A /*-</v>
      </c>
      <c r="BR38" s="56" t="str">
        <f t="shared" si="13"/>
        <v>A /*-</v>
      </c>
      <c r="BS38" s="56" t="str">
        <f t="shared" si="13"/>
        <v>A /*-</v>
      </c>
      <c r="BT38" s="56" t="str">
        <f t="shared" si="13"/>
        <v>A /*-</v>
      </c>
      <c r="BU38" s="56" t="str">
        <f t="shared" ref="BU38" si="20">BU8</f>
        <v>#N/A N/A</v>
      </c>
      <c r="BV38" s="56" t="str">
        <f t="shared" si="13"/>
        <v>NR</v>
      </c>
      <c r="BW38" s="56" t="str">
        <f t="shared" si="13"/>
        <v>BBB+</v>
      </c>
      <c r="BX38" s="56" t="str">
        <f t="shared" si="13"/>
        <v>BBB+</v>
      </c>
      <c r="BY38" s="55" t="str">
        <f t="shared" si="13"/>
        <v>BBB+</v>
      </c>
    </row>
    <row r="39" spans="1:77" x14ac:dyDescent="0.25">
      <c r="A39" s="228" t="str">
        <f>A9</f>
        <v>Coupon frequency</v>
      </c>
      <c r="B39" s="55"/>
      <c r="C39" s="54"/>
      <c r="D39" s="55"/>
      <c r="E39" s="334"/>
      <c r="F39" s="334"/>
      <c r="G39" s="54" t="str">
        <f t="shared" si="11"/>
        <v>S/A</v>
      </c>
      <c r="H39" s="56" t="str">
        <f t="shared" si="11"/>
        <v>S/A</v>
      </c>
      <c r="I39" s="55" t="str">
        <f t="shared" si="11"/>
        <v>S/A</v>
      </c>
      <c r="J39" s="176" t="str">
        <f t="shared" si="11"/>
        <v>S/A</v>
      </c>
      <c r="K39" s="176" t="str">
        <f t="shared" si="11"/>
        <v>S/A</v>
      </c>
      <c r="L39" s="176" t="str">
        <f t="shared" si="11"/>
        <v>S/A</v>
      </c>
      <c r="M39" s="176" t="str">
        <f t="shared" ref="M39" si="21">M9</f>
        <v>S/A</v>
      </c>
      <c r="N39" s="54"/>
      <c r="O39" s="54"/>
      <c r="P39" s="227" t="str">
        <f>P9</f>
        <v>Coupon frequency</v>
      </c>
      <c r="Q39" s="56" t="str">
        <f>Q9</f>
        <v>S/A</v>
      </c>
      <c r="R39" s="56" t="str">
        <f t="shared" si="13"/>
        <v>S/A</v>
      </c>
      <c r="S39" s="56" t="str">
        <f t="shared" si="13"/>
        <v>S/A</v>
      </c>
      <c r="T39" s="56" t="str">
        <f t="shared" si="13"/>
        <v>S/A</v>
      </c>
      <c r="U39" s="56" t="str">
        <f t="shared" si="13"/>
        <v>S/A</v>
      </c>
      <c r="V39" s="56" t="str">
        <f t="shared" si="13"/>
        <v>S/A</v>
      </c>
      <c r="W39" s="56" t="str">
        <f t="shared" ref="W39" si="22">W9</f>
        <v>S/A</v>
      </c>
      <c r="X39" s="56" t="str">
        <f t="shared" si="13"/>
        <v>S/A</v>
      </c>
      <c r="Y39" s="56" t="str">
        <f t="shared" si="13"/>
        <v>S/A</v>
      </c>
      <c r="Z39" s="56" t="str">
        <f t="shared" si="13"/>
        <v>S/A</v>
      </c>
      <c r="AA39" s="56" t="str">
        <f t="shared" si="13"/>
        <v>S/A</v>
      </c>
      <c r="AB39" s="56" t="str">
        <f t="shared" si="13"/>
        <v>S/A</v>
      </c>
      <c r="AC39" s="56" t="str">
        <f t="shared" si="13"/>
        <v>#N/A N/A</v>
      </c>
      <c r="AD39" s="56" t="str">
        <f t="shared" si="13"/>
        <v>S/A</v>
      </c>
      <c r="AE39" s="56" t="str">
        <f t="shared" si="13"/>
        <v>S/A</v>
      </c>
      <c r="AF39" s="56" t="str">
        <f t="shared" si="13"/>
        <v>S/A</v>
      </c>
      <c r="AG39" s="56" t="str">
        <f t="shared" si="13"/>
        <v>S/A</v>
      </c>
      <c r="AH39" s="56" t="str">
        <f t="shared" si="13"/>
        <v>#N/A N/A</v>
      </c>
      <c r="AI39" s="56" t="str">
        <f t="shared" si="13"/>
        <v>#N/A N/A</v>
      </c>
      <c r="AJ39" s="56" t="str">
        <f t="shared" si="13"/>
        <v>S/A</v>
      </c>
      <c r="AK39" s="56" t="str">
        <f t="shared" si="13"/>
        <v>S/A</v>
      </c>
      <c r="AL39" s="56" t="str">
        <f t="shared" si="13"/>
        <v>#N/A N/A</v>
      </c>
      <c r="AM39" s="56" t="str">
        <f t="shared" si="13"/>
        <v>S/A</v>
      </c>
      <c r="AN39" s="56" t="str">
        <f t="shared" si="13"/>
        <v>S/A</v>
      </c>
      <c r="AO39" s="56" t="str">
        <f t="shared" si="13"/>
        <v>Qtrly</v>
      </c>
      <c r="AP39" s="55" t="str">
        <f t="shared" si="13"/>
        <v>S/A</v>
      </c>
      <c r="AQ39" s="55" t="str">
        <f t="shared" ref="AQ39" si="23">AQ9</f>
        <v>S/A</v>
      </c>
      <c r="AR39" s="56" t="str">
        <f t="shared" si="13"/>
        <v>#N/A N/A</v>
      </c>
      <c r="AS39" s="56" t="str">
        <f t="shared" si="13"/>
        <v>#N/A N/A</v>
      </c>
      <c r="AT39" s="309" t="str">
        <f t="shared" si="13"/>
        <v>Qtrly</v>
      </c>
      <c r="AU39" s="309" t="str">
        <f t="shared" si="13"/>
        <v>S/A</v>
      </c>
      <c r="AV39" s="309" t="str">
        <f t="shared" ref="AV39" si="24">AV9</f>
        <v>S/A</v>
      </c>
      <c r="AW39" s="56" t="str">
        <f t="shared" si="13"/>
        <v>S/A</v>
      </c>
      <c r="AX39" s="56" t="str">
        <f t="shared" si="13"/>
        <v>S/A</v>
      </c>
      <c r="AY39" s="56" t="str">
        <f t="shared" si="13"/>
        <v>S/A</v>
      </c>
      <c r="AZ39" s="56" t="str">
        <f t="shared" si="13"/>
        <v>S/A</v>
      </c>
      <c r="BA39" s="56" t="str">
        <f t="shared" si="13"/>
        <v>S/A</v>
      </c>
      <c r="BB39" s="56" t="str">
        <f t="shared" ref="BB39" si="25">BB9</f>
        <v>S/A</v>
      </c>
      <c r="BC39" s="56" t="str">
        <f t="shared" si="13"/>
        <v>S/A</v>
      </c>
      <c r="BD39" s="56" t="str">
        <f t="shared" ref="BD39" si="26">BD9</f>
        <v>S/A</v>
      </c>
      <c r="BE39" s="56" t="str">
        <f t="shared" si="13"/>
        <v>#N/A N/A</v>
      </c>
      <c r="BF39" s="56" t="str">
        <f t="shared" si="13"/>
        <v>#N/A N/A</v>
      </c>
      <c r="BG39" s="56" t="str">
        <f t="shared" si="13"/>
        <v>#N/A N/A</v>
      </c>
      <c r="BH39" s="56" t="str">
        <f t="shared" si="13"/>
        <v>S/A</v>
      </c>
      <c r="BI39" s="56" t="str">
        <f t="shared" si="13"/>
        <v>S/A</v>
      </c>
      <c r="BJ39" s="56" t="str">
        <f t="shared" ref="BJ39:BK39" si="27">BJ9</f>
        <v>S/A</v>
      </c>
      <c r="BK39" s="55" t="str">
        <f t="shared" si="27"/>
        <v>Qtrly</v>
      </c>
      <c r="BL39" s="54" t="str">
        <f t="shared" si="13"/>
        <v>#N/A N/A</v>
      </c>
      <c r="BM39" s="56" t="str">
        <f t="shared" si="13"/>
        <v>S/A</v>
      </c>
      <c r="BN39" s="56" t="str">
        <f t="shared" si="13"/>
        <v>#N/A N/A</v>
      </c>
      <c r="BO39" s="56" t="str">
        <f t="shared" si="13"/>
        <v>#N/A N/A</v>
      </c>
      <c r="BP39" s="56" t="str">
        <f t="shared" si="13"/>
        <v>S/A</v>
      </c>
      <c r="BQ39" s="56" t="str">
        <f t="shared" si="13"/>
        <v>S/A</v>
      </c>
      <c r="BR39" s="56" t="str">
        <f t="shared" si="13"/>
        <v>S/A</v>
      </c>
      <c r="BS39" s="56" t="str">
        <f t="shared" si="13"/>
        <v>S/A</v>
      </c>
      <c r="BT39" s="56" t="str">
        <f t="shared" si="13"/>
        <v>S/A</v>
      </c>
      <c r="BU39" s="56" t="str">
        <f t="shared" ref="BU39" si="28">BU9</f>
        <v>S/A</v>
      </c>
      <c r="BV39" s="56" t="str">
        <f t="shared" si="13"/>
        <v>#N/A N/A</v>
      </c>
      <c r="BW39" s="56" t="str">
        <f t="shared" si="13"/>
        <v>S/A</v>
      </c>
      <c r="BX39" s="56" t="str">
        <f t="shared" si="13"/>
        <v>S/A</v>
      </c>
      <c r="BY39" s="55" t="str">
        <f t="shared" si="13"/>
        <v>S/A</v>
      </c>
    </row>
    <row r="40" spans="1:77" x14ac:dyDescent="0.25">
      <c r="A40" s="228" t="str">
        <f t="shared" ref="A40" si="29">A10</f>
        <v>Maturity date</v>
      </c>
      <c r="B40" s="186"/>
      <c r="C40" s="184"/>
      <c r="D40" s="186"/>
      <c r="E40" s="186"/>
      <c r="F40" s="185"/>
      <c r="G40" s="184" t="str">
        <f t="shared" ref="G40:L40" si="30">G10</f>
        <v>15/12/2017</v>
      </c>
      <c r="H40" s="183" t="str">
        <f t="shared" si="30"/>
        <v>15/03/2019</v>
      </c>
      <c r="I40" s="186" t="str">
        <f t="shared" si="30"/>
        <v>15/04/2020</v>
      </c>
      <c r="J40" s="185" t="str">
        <f t="shared" si="30"/>
        <v>15/05/2021</v>
      </c>
      <c r="K40" s="185" t="str">
        <f t="shared" si="30"/>
        <v>15/04/2023</v>
      </c>
      <c r="L40" s="186" t="str">
        <f t="shared" si="30"/>
        <v>15/04/2027</v>
      </c>
      <c r="M40" s="60">
        <v>48652</v>
      </c>
      <c r="N40" s="54"/>
      <c r="O40" s="58"/>
      <c r="P40" s="227" t="str">
        <f t="shared" ref="P40:Q40" si="31">P10</f>
        <v>Maturity date</v>
      </c>
      <c r="Q40" s="186" t="str">
        <f t="shared" si="31"/>
        <v>7/11/2015</v>
      </c>
      <c r="R40" s="183" t="str">
        <f t="shared" ref="R40:BY40" si="32">R10</f>
        <v>10/08/2016</v>
      </c>
      <c r="S40" s="183" t="str">
        <f t="shared" si="32"/>
        <v>15/11/2016</v>
      </c>
      <c r="T40" s="183" t="str">
        <f t="shared" si="32"/>
        <v>17/10/2017</v>
      </c>
      <c r="U40" s="183" t="str">
        <f t="shared" si="32"/>
        <v>13/12/2019</v>
      </c>
      <c r="V40" s="183" t="str">
        <f t="shared" si="32"/>
        <v>28/05/2021</v>
      </c>
      <c r="W40" s="183" t="str">
        <f t="shared" ref="W40" si="33">W10</f>
        <v>9/11/2022</v>
      </c>
      <c r="X40" s="183" t="str">
        <f t="shared" si="32"/>
        <v>15/03/2016</v>
      </c>
      <c r="Y40" s="183" t="str">
        <f t="shared" si="32"/>
        <v>15/09/2016</v>
      </c>
      <c r="Z40" s="183" t="str">
        <f t="shared" si="32"/>
        <v>1/11/2019</v>
      </c>
      <c r="AA40" s="183" t="str">
        <f t="shared" si="32"/>
        <v>23/06/2020</v>
      </c>
      <c r="AB40" s="183" t="str">
        <f t="shared" si="32"/>
        <v>8/03/2023</v>
      </c>
      <c r="AC40" s="186" t="str">
        <f t="shared" si="32"/>
        <v>15/05/2013</v>
      </c>
      <c r="AD40" s="183" t="str">
        <f t="shared" si="32"/>
        <v>12/10/2016</v>
      </c>
      <c r="AE40" s="183" t="str">
        <f t="shared" si="32"/>
        <v>6/03/2019</v>
      </c>
      <c r="AF40" s="183" t="str">
        <f t="shared" si="32"/>
        <v>11/02/2020</v>
      </c>
      <c r="AG40" s="183" t="str">
        <f t="shared" si="32"/>
        <v>6/03/2023</v>
      </c>
      <c r="AH40" s="183" t="str">
        <f t="shared" si="32"/>
        <v>15/10/2014</v>
      </c>
      <c r="AI40" s="183" t="str">
        <f t="shared" si="32"/>
        <v>15/11/2013</v>
      </c>
      <c r="AJ40" s="183" t="str">
        <f t="shared" si="32"/>
        <v>11/06/2020</v>
      </c>
      <c r="AK40" s="183" t="str">
        <f t="shared" si="32"/>
        <v>15/05/2021</v>
      </c>
      <c r="AL40" s="183" t="str">
        <f t="shared" si="32"/>
        <v>15/05/2014</v>
      </c>
      <c r="AM40" s="183" t="str">
        <f t="shared" si="32"/>
        <v>13/04/2017</v>
      </c>
      <c r="AN40" s="183" t="str">
        <f t="shared" si="32"/>
        <v>24/05/2018</v>
      </c>
      <c r="AO40" s="183" t="str">
        <f t="shared" si="32"/>
        <v>15/05/2019</v>
      </c>
      <c r="AP40" s="186" t="str">
        <f t="shared" si="32"/>
        <v>27/05/2020</v>
      </c>
      <c r="AQ40" s="61">
        <f t="shared" ref="AQ40" si="34">AQ10</f>
        <v>44515</v>
      </c>
      <c r="AR40" s="183" t="str">
        <f t="shared" si="32"/>
        <v>29/03/2013</v>
      </c>
      <c r="AS40" s="183" t="str">
        <f t="shared" si="32"/>
        <v>29/06/2015</v>
      </c>
      <c r="AT40" s="321" t="str">
        <f t="shared" si="32"/>
        <v>28/09/2017</v>
      </c>
      <c r="AU40" s="321" t="str">
        <f t="shared" si="32"/>
        <v>20/12/2018</v>
      </c>
      <c r="AV40" s="321" t="str">
        <f t="shared" ref="AV40" si="35">AV10</f>
        <v>28/09/2022</v>
      </c>
      <c r="AW40" s="183" t="str">
        <f t="shared" si="32"/>
        <v>15/02/2017</v>
      </c>
      <c r="AX40" s="183" t="str">
        <f t="shared" si="32"/>
        <v>30/11/2018</v>
      </c>
      <c r="AY40" s="183" t="str">
        <f t="shared" si="32"/>
        <v>6/09/2019</v>
      </c>
      <c r="AZ40" s="183" t="str">
        <f t="shared" si="32"/>
        <v>12/11/2019</v>
      </c>
      <c r="BA40" s="183" t="str">
        <f t="shared" si="32"/>
        <v>10/06/2020</v>
      </c>
      <c r="BB40" s="183" t="str">
        <f t="shared" ref="BB40" si="36">BB10</f>
        <v>30/06/2022</v>
      </c>
      <c r="BC40" s="183" t="str">
        <f t="shared" si="32"/>
        <v>15/03/2023</v>
      </c>
      <c r="BD40" s="183" t="str">
        <f t="shared" ref="BD40" si="37">BD10</f>
        <v>15/03/2028</v>
      </c>
      <c r="BE40" s="183" t="str">
        <f t="shared" si="32"/>
        <v>22/03/2013</v>
      </c>
      <c r="BF40" s="183" t="str">
        <f t="shared" si="32"/>
        <v>15/06/2015</v>
      </c>
      <c r="BG40" s="183" t="str">
        <f t="shared" si="32"/>
        <v>15/06/2015</v>
      </c>
      <c r="BH40" s="183" t="str">
        <f t="shared" si="32"/>
        <v>22/03/2016</v>
      </c>
      <c r="BI40" s="183" t="str">
        <f t="shared" si="32"/>
        <v>25/10/2019</v>
      </c>
      <c r="BJ40" s="183" t="str">
        <f t="shared" ref="BJ40:BK40" si="38">BJ10</f>
        <v>25/03/2022</v>
      </c>
      <c r="BK40" s="186" t="str">
        <f t="shared" si="38"/>
        <v>10/03/2023</v>
      </c>
      <c r="BL40" s="184" t="str">
        <f t="shared" si="32"/>
        <v>24/11/2014</v>
      </c>
      <c r="BM40" s="183" t="str">
        <f t="shared" si="32"/>
        <v>11/07/2017</v>
      </c>
      <c r="BN40" s="183" t="str">
        <f t="shared" si="32"/>
        <v>21/04/2014</v>
      </c>
      <c r="BO40" s="183" t="str">
        <f t="shared" si="32"/>
        <v>10/03/2015</v>
      </c>
      <c r="BP40" s="183" t="str">
        <f t="shared" si="32"/>
        <v>4/03/2016</v>
      </c>
      <c r="BQ40" s="183" t="str">
        <f t="shared" si="32"/>
        <v>24/10/2017</v>
      </c>
      <c r="BR40" s="183" t="str">
        <f t="shared" si="32"/>
        <v>25/02/2020</v>
      </c>
      <c r="BS40" s="183" t="str">
        <f t="shared" si="32"/>
        <v>20/10/2021</v>
      </c>
      <c r="BT40" s="183" t="str">
        <f t="shared" si="32"/>
        <v>25/02/2022</v>
      </c>
      <c r="BU40" s="183" t="str">
        <f t="shared" ref="BU40" si="39">BU10</f>
        <v>19/06/2025</v>
      </c>
      <c r="BV40" s="183" t="str">
        <f t="shared" si="32"/>
        <v>16/03/2015</v>
      </c>
      <c r="BW40" s="183" t="str">
        <f t="shared" si="32"/>
        <v>16/03/2017</v>
      </c>
      <c r="BX40" s="183" t="str">
        <f t="shared" si="32"/>
        <v>6/12/2019</v>
      </c>
      <c r="BY40" s="186" t="str">
        <f t="shared" si="32"/>
        <v>4/10/2021</v>
      </c>
    </row>
    <row r="41" spans="1:77" x14ac:dyDescent="0.25">
      <c r="A41" s="59">
        <f t="shared" ref="A41:A63" si="40">A11</f>
        <v>42339</v>
      </c>
      <c r="B41" s="62" t="str">
        <f>IF(AND(B$39="S/A", B11&gt;0), ((1+B11/200)^2-1)*100, IF(AND(B$39="Qtrly", B11&gt;0), ((1+B11/400)^4-1)*100, ""))</f>
        <v/>
      </c>
      <c r="C41" s="62" t="str">
        <f t="shared" ref="C41:L41" si="41">IF(AND(C$39="S/A", C11&gt;0), ((1+C11/200)^2-1)*100, IF(AND(C$39="Qtrly", C11&gt;0), ((1+C11/400)^4-1)*100, ""))</f>
        <v/>
      </c>
      <c r="D41" s="62" t="str">
        <f t="shared" si="41"/>
        <v/>
      </c>
      <c r="E41" s="62" t="str">
        <f>IF(AND(E$39="#N/A Field Not Applicable", E11&gt;0), ((1+E11/200)^2-1)*100, IF(AND(E$39="Qtrly", E11&gt;0), ((1+E11/600)^6-1)*100, ""))</f>
        <v/>
      </c>
      <c r="F41" s="62"/>
      <c r="G41" s="62">
        <f t="shared" si="41"/>
        <v>2.6158870025000169</v>
      </c>
      <c r="H41" s="62">
        <f t="shared" si="41"/>
        <v>2.7121440900000238</v>
      </c>
      <c r="I41" s="62">
        <f t="shared" si="41"/>
        <v>2.8855205624999769</v>
      </c>
      <c r="J41" s="62">
        <f t="shared" si="41"/>
        <v>2.9991563225000073</v>
      </c>
      <c r="K41" s="65">
        <f t="shared" si="41"/>
        <v>3.2347442025000284</v>
      </c>
      <c r="L41" s="65">
        <f t="shared" si="41"/>
        <v>3.6018622499999875</v>
      </c>
      <c r="M41" s="65">
        <f t="shared" ref="M41" si="42">IF(AND(M$39="S/A", M11&gt;0), ((1+M11/200)^2-1)*100, IF(AND(M$39="Qtrly", M11&gt;0), ((1+M11/400)^4-1)*100, ""))</f>
        <v>3.9614748224999774</v>
      </c>
      <c r="N41" s="63"/>
      <c r="O41" s="63"/>
      <c r="P41" s="64">
        <f t="shared" ref="P41:P63" si="43">A11</f>
        <v>42339</v>
      </c>
      <c r="Q41" s="65" t="str">
        <f>IF(AND(Q$39="S/A", Q11&gt;0), ((1+Q11/200)^2-1)*100, IF(AND(Q$39="Qtrly", Q11&gt;0), ((1+Q11/400)^4-1)*100, ""))</f>
        <v/>
      </c>
      <c r="R41" s="65">
        <f t="shared" ref="R41:BY41" si="44">IF(AND(R$39="S/A", R11&gt;0), ((1+R11/200)^2-1)*100, IF(AND(R$39="Qtrly", R11&gt;0), ((1+R11/400)^4-1)*100, ""))</f>
        <v>3.3353571599999965</v>
      </c>
      <c r="S41" s="65">
        <f t="shared" si="44"/>
        <v>3.2398244899999984</v>
      </c>
      <c r="T41" s="65">
        <f t="shared" si="44"/>
        <v>3.2764062500000302</v>
      </c>
      <c r="U41" s="65">
        <f t="shared" si="44"/>
        <v>3.6904341225000303</v>
      </c>
      <c r="V41" s="65">
        <f t="shared" si="44"/>
        <v>4.0961075625000065</v>
      </c>
      <c r="W41" s="65">
        <f t="shared" ref="W41" si="45">IF(AND(W$39="S/A", W11&gt;0), ((1+W11/200)^2-1)*100, IF(AND(W$39="Qtrly", W11&gt;0), ((1+W11/400)^4-1)*100, ""))</f>
        <v>4.3707424399999972</v>
      </c>
      <c r="X41" s="65">
        <f t="shared" si="44"/>
        <v>3.4899290000000249</v>
      </c>
      <c r="Y41" s="65">
        <f t="shared" si="44"/>
        <v>3.4716184099999881</v>
      </c>
      <c r="Z41" s="65">
        <f t="shared" si="44"/>
        <v>4.1093715599999969</v>
      </c>
      <c r="AA41" s="65">
        <f t="shared" si="44"/>
        <v>4.2890288399999976</v>
      </c>
      <c r="AB41" s="65">
        <f t="shared" si="44"/>
        <v>4.7941216099999906</v>
      </c>
      <c r="AC41" s="65" t="str">
        <f t="shared" si="44"/>
        <v/>
      </c>
      <c r="AD41" s="65">
        <f t="shared" si="44"/>
        <v>3.4939982400000069</v>
      </c>
      <c r="AE41" s="65">
        <f t="shared" si="44"/>
        <v>3.9054035599999759</v>
      </c>
      <c r="AF41" s="65">
        <f t="shared" si="44"/>
        <v>4.1889732899999865</v>
      </c>
      <c r="AG41" s="65">
        <f t="shared" si="44"/>
        <v>4.8657921600000043</v>
      </c>
      <c r="AH41" s="65" t="str">
        <f t="shared" si="44"/>
        <v/>
      </c>
      <c r="AI41" s="65" t="str">
        <f t="shared" si="44"/>
        <v/>
      </c>
      <c r="AJ41" s="65">
        <f t="shared" si="44"/>
        <v>4.1879525625000191</v>
      </c>
      <c r="AK41" s="65">
        <f t="shared" si="44"/>
        <v>4.4197859599999889</v>
      </c>
      <c r="AL41" s="65" t="str">
        <f t="shared" si="44"/>
        <v/>
      </c>
      <c r="AM41" s="65">
        <f t="shared" si="44"/>
        <v>3.6619241025000138</v>
      </c>
      <c r="AN41" s="65">
        <f t="shared" si="44"/>
        <v>3.9115196900000315</v>
      </c>
      <c r="AO41" s="65">
        <f t="shared" si="44"/>
        <v>4.0397965100994693</v>
      </c>
      <c r="AP41" s="65">
        <f t="shared" si="44"/>
        <v>4.3860673024999963</v>
      </c>
      <c r="AQ41" s="65">
        <f t="shared" ref="AQ41" si="46">IF(AND(AQ$39="S/A", AQ11&gt;0), ((1+AQ11/200)^2-1)*100, IF(AND(AQ$39="Qtrly", AQ11&gt;0), ((1+AQ11/400)^4-1)*100, ""))</f>
        <v>4.3360102499999886</v>
      </c>
      <c r="AR41" s="65" t="str">
        <f t="shared" si="44"/>
        <v/>
      </c>
      <c r="AS41" s="65" t="str">
        <f>IF(AND(AS$39="S/A", AS11&gt;0), ((1+AS11/200)^2-1)*100, IF(AND(AS$39="Qtrly", AS11&gt;0), ((1+AS11/400)^4-1)*100, ""))</f>
        <v/>
      </c>
      <c r="AT41" s="322">
        <f t="shared" si="44"/>
        <v>3.7722164908520428</v>
      </c>
      <c r="AU41" s="322">
        <f t="shared" si="44"/>
        <v>4.0512203024999804</v>
      </c>
      <c r="AV41" s="322">
        <f t="shared" ref="AV41" si="47">IF(AND(AV$39="S/A", AV11&gt;0), ((1+AV11/200)^2-1)*100, IF(AND(AV$39="Qtrly", AV11&gt;0), ((1+AV11/400)^4-1)*100, ""))</f>
        <v>4.8268822499999864</v>
      </c>
      <c r="AW41" s="65">
        <f t="shared" si="44"/>
        <v>3.1270715224999801</v>
      </c>
      <c r="AX41" s="65">
        <f t="shared" si="44"/>
        <v>3.4085609999999766</v>
      </c>
      <c r="AY41" s="65">
        <f t="shared" si="44"/>
        <v>3.4919636099999929</v>
      </c>
      <c r="AZ41" s="65">
        <f t="shared" si="44"/>
        <v>3.5835417599999975</v>
      </c>
      <c r="BA41" s="65">
        <f t="shared" si="44"/>
        <v>3.6792332899999947</v>
      </c>
      <c r="BB41" s="65">
        <f t="shared" si="44"/>
        <v>4.1563124899999915</v>
      </c>
      <c r="BC41" s="65">
        <f t="shared" si="44"/>
        <v>4.2471630225000112</v>
      </c>
      <c r="BD41" s="65">
        <f t="shared" ref="BD41" si="48">IF(AND(BD$39="S/A", BD11&gt;0), ((1+BD11/200)^2-1)*100, IF(AND(BD$39="Qtrly", BD11&gt;0), ((1+BD11/400)^4-1)*100, ""))</f>
        <v>4.9026608399999727</v>
      </c>
      <c r="BE41" s="65" t="str">
        <f t="shared" si="44"/>
        <v/>
      </c>
      <c r="BF41" s="65" t="str">
        <f t="shared" si="44"/>
        <v/>
      </c>
      <c r="BG41" s="65" t="str">
        <f t="shared" si="44"/>
        <v/>
      </c>
      <c r="BH41" s="65">
        <f t="shared" si="44"/>
        <v>3.3373902500000163</v>
      </c>
      <c r="BI41" s="65">
        <f t="shared" si="44"/>
        <v>3.7800625625000306</v>
      </c>
      <c r="BJ41" s="65">
        <f t="shared" si="44"/>
        <v>4.3768722499999857</v>
      </c>
      <c r="BK41" s="65" t="str">
        <f t="shared" si="44"/>
        <v/>
      </c>
      <c r="BL41" s="65" t="str">
        <f t="shared" si="44"/>
        <v/>
      </c>
      <c r="BM41" s="65">
        <f t="shared" si="44"/>
        <v>3.294699560000014</v>
      </c>
      <c r="BN41" s="65" t="str">
        <f t="shared" si="44"/>
        <v/>
      </c>
      <c r="BO41" s="65" t="str">
        <f t="shared" si="44"/>
        <v/>
      </c>
      <c r="BP41" s="65">
        <f t="shared" si="44"/>
        <v>3.3465394024999817</v>
      </c>
      <c r="BQ41" s="65">
        <f t="shared" si="44"/>
        <v>3.4288999999999792</v>
      </c>
      <c r="BR41" s="65">
        <f t="shared" si="44"/>
        <v>3.8544428100000028</v>
      </c>
      <c r="BS41" s="65">
        <f t="shared" si="44"/>
        <v>4.2410370225000049</v>
      </c>
      <c r="BT41" s="65">
        <f t="shared" si="44"/>
        <v>4.3860673024999963</v>
      </c>
      <c r="BU41" s="65">
        <f t="shared" si="44"/>
        <v>4.9323653224999875</v>
      </c>
      <c r="BV41" s="65" t="str">
        <f t="shared" si="44"/>
        <v/>
      </c>
      <c r="BW41" s="65">
        <f t="shared" si="44"/>
        <v>3.5397827024999939</v>
      </c>
      <c r="BX41" s="65">
        <f t="shared" si="44"/>
        <v>3.995124839999975</v>
      </c>
      <c r="BY41" s="65">
        <f t="shared" si="44"/>
        <v>4.4719073225000239</v>
      </c>
    </row>
    <row r="42" spans="1:77" x14ac:dyDescent="0.25">
      <c r="A42" s="59">
        <f t="shared" si="40"/>
        <v>42340</v>
      </c>
      <c r="B42" s="62" t="str">
        <f t="shared" ref="B42:L42" si="49">IF(AND(B$39="S/A", B12&gt;0), ((1+B12/200)^2-1)*100, IF(AND(B$39="Qtrly", B12&gt;0), ((1+B12/400)^4-1)*100, ""))</f>
        <v/>
      </c>
      <c r="C42" s="62" t="str">
        <f t="shared" si="49"/>
        <v/>
      </c>
      <c r="D42" s="62" t="str">
        <f t="shared" si="49"/>
        <v/>
      </c>
      <c r="E42" s="62" t="str">
        <f t="shared" ref="E42:E61" si="50">IF(AND(E$39="#N/A Field Not Applicable", E12&gt;0), ((1+E12/200)^2-1)*100, IF(AND(E$39="Qtrly", E12&gt;0), ((1+E12/600)^6-1)*100, ""))</f>
        <v/>
      </c>
      <c r="F42" s="62"/>
      <c r="G42" s="62">
        <f>IF(AND(G$39="S/A", G12&gt;0), ((1+G12/200)^2-1)*100, IF(AND(G$39="Qtrly", G12&gt;0), ((1+G12/400)^4-1)*100, ""))</f>
        <v>2.6006926400000019</v>
      </c>
      <c r="H42" s="62">
        <f t="shared" si="49"/>
        <v>2.6939024399999845</v>
      </c>
      <c r="I42" s="62">
        <f t="shared" si="49"/>
        <v>2.8561072400000276</v>
      </c>
      <c r="J42" s="62">
        <f t="shared" si="49"/>
        <v>2.9666825625000115</v>
      </c>
      <c r="K42" s="65">
        <f t="shared" si="49"/>
        <v>3.2002015625000269</v>
      </c>
      <c r="L42" s="65">
        <f t="shared" si="49"/>
        <v>3.5621699025000009</v>
      </c>
      <c r="M42" s="65">
        <f t="shared" ref="M42" si="51">IF(AND(M$39="S/A", M12&gt;0), ((1+M12/200)^2-1)*100, IF(AND(M$39="Qtrly", M12&gt;0), ((1+M12/400)^4-1)*100, ""))</f>
        <v>3.9298691599999991</v>
      </c>
      <c r="N42" s="63"/>
      <c r="O42" s="63"/>
      <c r="P42" s="64">
        <f t="shared" si="43"/>
        <v>42340</v>
      </c>
      <c r="Q42" s="65" t="str">
        <f t="shared" ref="Q42:BY42" si="52">IF(AND(Q$39="S/A", Q12&gt;0), ((1+Q12/200)^2-1)*100, IF(AND(Q$39="Qtrly", Q12&gt;0), ((1+Q12/400)^4-1)*100, ""))</f>
        <v/>
      </c>
      <c r="R42" s="65">
        <f t="shared" si="52"/>
        <v>3.3424730624999954</v>
      </c>
      <c r="S42" s="65">
        <f t="shared" si="52"/>
        <v>3.2499854399999917</v>
      </c>
      <c r="T42" s="65">
        <f t="shared" si="52"/>
        <v>3.2591307224999921</v>
      </c>
      <c r="U42" s="65">
        <f t="shared" si="52"/>
        <v>3.6771968399999855</v>
      </c>
      <c r="V42" s="65">
        <f t="shared" si="52"/>
        <v>4.0838646225000108</v>
      </c>
      <c r="W42" s="65">
        <f t="shared" ref="W42" si="53">IF(AND(W$39="S/A", W12&gt;0), ((1+W12/200)^2-1)*100, IF(AND(W$39="Qtrly", W12&gt;0), ((1+W12/400)^4-1)*100, ""))</f>
        <v>4.3268174024999828</v>
      </c>
      <c r="X42" s="65">
        <f t="shared" si="52"/>
        <v>3.5845595225000082</v>
      </c>
      <c r="Y42" s="65">
        <f t="shared" si="52"/>
        <v>3.5133282224999896</v>
      </c>
      <c r="Z42" s="65">
        <f t="shared" si="52"/>
        <v>4.0981481225000227</v>
      </c>
      <c r="AA42" s="65">
        <f t="shared" si="52"/>
        <v>4.2696265625000063</v>
      </c>
      <c r="AB42" s="65">
        <f t="shared" si="52"/>
        <v>4.7705780624999861</v>
      </c>
      <c r="AC42" s="65" t="str">
        <f t="shared" si="52"/>
        <v/>
      </c>
      <c r="AD42" s="65">
        <f t="shared" si="52"/>
        <v>3.5102760000000233</v>
      </c>
      <c r="AE42" s="65">
        <f t="shared" si="52"/>
        <v>3.8972490000000137</v>
      </c>
      <c r="AF42" s="65">
        <f t="shared" si="52"/>
        <v>4.1746835599999699</v>
      </c>
      <c r="AG42" s="65">
        <f t="shared" si="52"/>
        <v>4.8401927224999808</v>
      </c>
      <c r="AH42" s="65" t="str">
        <f t="shared" si="52"/>
        <v/>
      </c>
      <c r="AI42" s="65" t="str">
        <f t="shared" si="52"/>
        <v/>
      </c>
      <c r="AJ42" s="65">
        <f t="shared" si="52"/>
        <v>4.1685596899999844</v>
      </c>
      <c r="AK42" s="65">
        <f t="shared" si="52"/>
        <v>4.3707424399999972</v>
      </c>
      <c r="AL42" s="65" t="str">
        <f t="shared" si="52"/>
        <v/>
      </c>
      <c r="AM42" s="65">
        <f t="shared" si="52"/>
        <v>3.6924707024999837</v>
      </c>
      <c r="AN42" s="65">
        <f t="shared" si="52"/>
        <v>3.9135584399999868</v>
      </c>
      <c r="AO42" s="65">
        <f t="shared" si="52"/>
        <v>4.0243451508137351</v>
      </c>
      <c r="AP42" s="65">
        <f t="shared" si="52"/>
        <v>4.3676776025000308</v>
      </c>
      <c r="AQ42" s="65">
        <f t="shared" ref="AQ42" si="54">IF(AND(AQ$39="S/A", AQ12&gt;0), ((1+AQ12/200)^2-1)*100, IF(AND(AQ$39="Qtrly", AQ12&gt;0), ((1+AQ12/400)^4-1)*100, ""))</f>
        <v>4.2747322499999907</v>
      </c>
      <c r="AR42" s="65" t="str">
        <f t="shared" si="52"/>
        <v/>
      </c>
      <c r="AS42" s="65" t="str">
        <f t="shared" si="52"/>
        <v/>
      </c>
      <c r="AT42" s="322">
        <f t="shared" si="52"/>
        <v>3.7855832200250461</v>
      </c>
      <c r="AU42" s="322">
        <f t="shared" si="52"/>
        <v>4.0471401225000037</v>
      </c>
      <c r="AV42" s="322">
        <f t="shared" ref="AV42" si="55">IF(AND(AV$39="S/A", AV12&gt;0), ((1+AV12/200)^2-1)*100, IF(AND(AV$39="Qtrly", AV12&gt;0), ((1+AV12/400)^4-1)*100, ""))</f>
        <v>4.7992401224999925</v>
      </c>
      <c r="AW42" s="65">
        <f t="shared" si="52"/>
        <v>3.160586239999974</v>
      </c>
      <c r="AX42" s="65">
        <f t="shared" si="52"/>
        <v>3.4024596899999926</v>
      </c>
      <c r="AY42" s="65">
        <f t="shared" si="52"/>
        <v>3.4797562499999879</v>
      </c>
      <c r="AZ42" s="65">
        <f t="shared" si="52"/>
        <v>3.5733644099999795</v>
      </c>
      <c r="BA42" s="65">
        <f t="shared" si="52"/>
        <v>3.6619241025000138</v>
      </c>
      <c r="BB42" s="65">
        <f t="shared" si="52"/>
        <v>4.1287589224999977</v>
      </c>
      <c r="BC42" s="65">
        <f t="shared" si="52"/>
        <v>4.222660102500031</v>
      </c>
      <c r="BD42" s="65">
        <f t="shared" ref="BD42" si="56">IF(AND(BD$39="S/A", BD12&gt;0), ((1+BD12/200)^2-1)*100, IF(AND(BD$39="Qtrly", BD12&gt;0), ((1+BD12/400)^4-1)*100, ""))</f>
        <v>4.8750087224999739</v>
      </c>
      <c r="BE42" s="65" t="str">
        <f t="shared" si="52"/>
        <v/>
      </c>
      <c r="BF42" s="65" t="str">
        <f t="shared" si="52"/>
        <v/>
      </c>
      <c r="BG42" s="65" t="str">
        <f t="shared" si="52"/>
        <v/>
      </c>
      <c r="BH42" s="65">
        <f t="shared" si="52"/>
        <v>3.3963585600000012</v>
      </c>
      <c r="BI42" s="65">
        <f t="shared" si="52"/>
        <v>3.7678382224999751</v>
      </c>
      <c r="BJ42" s="65">
        <f t="shared" si="52"/>
        <v>4.3492895224999994</v>
      </c>
      <c r="BK42" s="65" t="str">
        <f t="shared" si="52"/>
        <v/>
      </c>
      <c r="BL42" s="65" t="str">
        <f t="shared" si="52"/>
        <v/>
      </c>
      <c r="BM42" s="65">
        <f t="shared" si="52"/>
        <v>3.3170602500000257</v>
      </c>
      <c r="BN42" s="65" t="str">
        <f t="shared" si="52"/>
        <v/>
      </c>
      <c r="BO42" s="65" t="str">
        <f t="shared" si="52"/>
        <v/>
      </c>
      <c r="BP42" s="65">
        <f t="shared" si="52"/>
        <v>3.4187302500000127</v>
      </c>
      <c r="BQ42" s="65">
        <f t="shared" si="52"/>
        <v>3.4350020900000278</v>
      </c>
      <c r="BR42" s="65">
        <f t="shared" si="52"/>
        <v>3.8299860899999816</v>
      </c>
      <c r="BS42" s="65">
        <f t="shared" si="52"/>
        <v>4.196118522499992</v>
      </c>
      <c r="BT42" s="65">
        <f t="shared" si="52"/>
        <v>4.3595049225000126</v>
      </c>
      <c r="BU42" s="65">
        <f t="shared" si="52"/>
        <v>4.9077820025000163</v>
      </c>
      <c r="BV42" s="65" t="str">
        <f t="shared" si="52"/>
        <v/>
      </c>
      <c r="BW42" s="65">
        <f t="shared" si="52"/>
        <v>3.5723467025000177</v>
      </c>
      <c r="BX42" s="65">
        <f t="shared" si="52"/>
        <v>3.9859470225000138</v>
      </c>
      <c r="BY42" s="65">
        <f t="shared" si="52"/>
        <v>4.4463560099999855</v>
      </c>
    </row>
    <row r="43" spans="1:77" x14ac:dyDescent="0.25">
      <c r="A43" s="59">
        <f t="shared" si="40"/>
        <v>42341</v>
      </c>
      <c r="B43" s="62" t="str">
        <f t="shared" ref="B43:L43" si="57">IF(AND(B$39="S/A", B13&gt;0), ((1+B13/200)^2-1)*100, IF(AND(B$39="Qtrly", B13&gt;0), ((1+B13/400)^4-1)*100, ""))</f>
        <v/>
      </c>
      <c r="C43" s="62" t="str">
        <f t="shared" si="57"/>
        <v/>
      </c>
      <c r="D43" s="62" t="str">
        <f t="shared" si="57"/>
        <v/>
      </c>
      <c r="E43" s="62" t="str">
        <f t="shared" si="50"/>
        <v/>
      </c>
      <c r="F43" s="62"/>
      <c r="G43" s="62">
        <f t="shared" si="57"/>
        <v>2.6381741024999794</v>
      </c>
      <c r="H43" s="62">
        <f t="shared" si="57"/>
        <v>2.7415368224999792</v>
      </c>
      <c r="I43" s="62">
        <f t="shared" si="57"/>
        <v>2.9108802500000142</v>
      </c>
      <c r="J43" s="62">
        <f t="shared" si="57"/>
        <v>3.0113353024999956</v>
      </c>
      <c r="K43" s="65">
        <f t="shared" si="57"/>
        <v>3.2591307224999921</v>
      </c>
      <c r="L43" s="65">
        <f t="shared" si="57"/>
        <v>3.6364720399999939</v>
      </c>
      <c r="M43" s="65">
        <f t="shared" ref="M43" si="58">IF(AND(M$39="S/A", M13&gt;0), ((1+M13/200)^2-1)*100, IF(AND(M$39="Qtrly", M13&gt;0), ((1+M13/400)^4-1)*100, ""))</f>
        <v>4.0206209025000161</v>
      </c>
      <c r="N43" s="63"/>
      <c r="O43" s="63"/>
      <c r="P43" s="64">
        <f t="shared" si="43"/>
        <v>42341</v>
      </c>
      <c r="Q43" s="65" t="str">
        <f t="shared" ref="Q43:BY43" si="59">IF(AND(Q$39="S/A", Q13&gt;0), ((1+Q13/200)^2-1)*100, IF(AND(Q$39="Qtrly", Q13&gt;0), ((1+Q13/400)^4-1)*100, ""))</f>
        <v/>
      </c>
      <c r="R43" s="65">
        <f t="shared" si="59"/>
        <v>3.350605822500019</v>
      </c>
      <c r="S43" s="65">
        <f>IF(AND(S$39="S/A", S13&gt;0), ((1+S13/200)^2-1)*100, IF(AND(S$39="Qtrly", S13&gt;0), ((1+S13/400)^4-1)*100, ""))</f>
        <v>3.2591307224999921</v>
      </c>
      <c r="T43" s="65">
        <f t="shared" si="59"/>
        <v>3.2926668899999845</v>
      </c>
      <c r="U43" s="65">
        <f t="shared" si="59"/>
        <v>3.7321880099999705</v>
      </c>
      <c r="V43" s="65">
        <f t="shared" si="59"/>
        <v>4.1501891600000063</v>
      </c>
      <c r="W43" s="65">
        <f t="shared" ref="W43" si="60">IF(AND(W$39="S/A", W13&gt;0), ((1+W13/200)^2-1)*100, IF(AND(W$39="Qtrly", W13&gt;0), ((1+W13/400)^4-1)*100, ""))</f>
        <v>4.4647526400000137</v>
      </c>
      <c r="X43" s="65">
        <f t="shared" si="59"/>
        <v>3.5092586025000205</v>
      </c>
      <c r="Y43" s="65">
        <f t="shared" si="59"/>
        <v>3.5072238224999941</v>
      </c>
      <c r="Z43" s="65">
        <f t="shared" si="59"/>
        <v>4.1410045024999897</v>
      </c>
      <c r="AA43" s="65">
        <f t="shared" si="59"/>
        <v>4.3063903024999739</v>
      </c>
      <c r="AB43" s="65">
        <f t="shared" si="59"/>
        <v>4.8586240025000116</v>
      </c>
      <c r="AC43" s="65" t="str">
        <f t="shared" si="59"/>
        <v/>
      </c>
      <c r="AD43" s="65">
        <f t="shared" si="59"/>
        <v>3.5051890624999915</v>
      </c>
      <c r="AE43" s="65">
        <f t="shared" si="59"/>
        <v>3.9319080900000136</v>
      </c>
      <c r="AF43" s="65">
        <f t="shared" si="59"/>
        <v>4.2175556899999966</v>
      </c>
      <c r="AG43" s="65">
        <f t="shared" si="59"/>
        <v>4.923146239999987</v>
      </c>
      <c r="AH43" s="65" t="str">
        <f t="shared" si="59"/>
        <v/>
      </c>
      <c r="AI43" s="65" t="str">
        <f t="shared" si="59"/>
        <v/>
      </c>
      <c r="AJ43" s="65">
        <f t="shared" si="59"/>
        <v>4.2144931025000165</v>
      </c>
      <c r="AK43" s="65">
        <f t="shared" si="59"/>
        <v>4.4187641024999946</v>
      </c>
      <c r="AL43" s="65" t="str">
        <f t="shared" si="59"/>
        <v/>
      </c>
      <c r="AM43" s="65">
        <f t="shared" si="59"/>
        <v>3.689415840000021</v>
      </c>
      <c r="AN43" s="65">
        <f t="shared" si="59"/>
        <v>3.9441420900000024</v>
      </c>
      <c r="AO43" s="65">
        <f t="shared" si="59"/>
        <v>4.0645222652064161</v>
      </c>
      <c r="AP43" s="65">
        <f t="shared" si="59"/>
        <v>4.4167204024999851</v>
      </c>
      <c r="AQ43" s="65">
        <f t="shared" ref="AQ43" si="61">IF(AND(AQ$39="S/A", AQ13&gt;0), ((1+AQ13/200)^2-1)*100, IF(AND(AQ$39="Qtrly", AQ13&gt;0), ((1+AQ13/400)^4-1)*100, ""))</f>
        <v>4.3370317024999938</v>
      </c>
      <c r="AR43" s="65" t="str">
        <f t="shared" si="59"/>
        <v/>
      </c>
      <c r="AS43" s="65" t="str">
        <f t="shared" si="59"/>
        <v/>
      </c>
      <c r="AT43" s="322">
        <f t="shared" si="59"/>
        <v>3.7968945378866081</v>
      </c>
      <c r="AU43" s="322">
        <f t="shared" si="59"/>
        <v>4.0808039999999934</v>
      </c>
      <c r="AV43" s="322">
        <f t="shared" ref="AV43" si="62">IF(AND(AV$39="S/A", AV13&gt;0), ((1+AV13/200)^2-1)*100, IF(AND(AV$39="Qtrly", AV13&gt;0), ((1+AV13/400)^4-1)*100, ""))</f>
        <v>4.8719364900000173</v>
      </c>
      <c r="AW43" s="65">
        <f t="shared" si="59"/>
        <v>3.1636333025000019</v>
      </c>
      <c r="AX43" s="65">
        <f t="shared" si="59"/>
        <v>3.4421214225000218</v>
      </c>
      <c r="AY43" s="65">
        <f t="shared" si="59"/>
        <v>3.5255375624999807</v>
      </c>
      <c r="AZ43" s="65">
        <f t="shared" si="59"/>
        <v>3.6405441600000144</v>
      </c>
      <c r="BA43" s="65">
        <f t="shared" si="59"/>
        <v>3.7128376024999854</v>
      </c>
      <c r="BB43" s="65">
        <f t="shared" si="59"/>
        <v>4.1991808399999941</v>
      </c>
      <c r="BC43" s="65">
        <f t="shared" si="59"/>
        <v>4.2961775024999982</v>
      </c>
      <c r="BD43" s="65">
        <f t="shared" ref="BD43" si="63">IF(AND(BD$39="S/A", BD13&gt;0), ((1+BD13/200)^2-1)*100, IF(AND(BD$39="Qtrly", BD13&gt;0), ((1+BD13/400)^4-1)*100, ""))</f>
        <v>4.9825652100000006</v>
      </c>
      <c r="BE43" s="65" t="str">
        <f t="shared" si="59"/>
        <v/>
      </c>
      <c r="BF43" s="65" t="str">
        <f t="shared" si="59"/>
        <v/>
      </c>
      <c r="BG43" s="65" t="str">
        <f t="shared" si="59"/>
        <v/>
      </c>
      <c r="BH43" s="65">
        <f t="shared" si="59"/>
        <v>3.4187302500000127</v>
      </c>
      <c r="BI43" s="65">
        <f t="shared" si="59"/>
        <v>3.8075699600000235</v>
      </c>
      <c r="BJ43" s="65">
        <f t="shared" si="59"/>
        <v>4.4412461225000088</v>
      </c>
      <c r="BK43" s="65" t="str">
        <f t="shared" si="59"/>
        <v/>
      </c>
      <c r="BL43" s="65" t="str">
        <f t="shared" si="59"/>
        <v/>
      </c>
      <c r="BM43" s="65">
        <f t="shared" si="59"/>
        <v>3.3292580100000135</v>
      </c>
      <c r="BN43" s="65" t="str">
        <f t="shared" si="59"/>
        <v/>
      </c>
      <c r="BO43" s="65" t="str">
        <f t="shared" si="59"/>
        <v/>
      </c>
      <c r="BP43" s="65">
        <f t="shared" si="59"/>
        <v>3.4024596899999926</v>
      </c>
      <c r="BQ43" s="65">
        <f t="shared" si="59"/>
        <v>3.4706012024999788</v>
      </c>
      <c r="BR43" s="65">
        <f t="shared" si="59"/>
        <v>3.8585192099999999</v>
      </c>
      <c r="BS43" s="65">
        <f t="shared" si="59"/>
        <v>4.2675843225000065</v>
      </c>
      <c r="BT43" s="65">
        <f t="shared" si="59"/>
        <v>4.4289829025000227</v>
      </c>
      <c r="BU43" s="65">
        <f t="shared" si="59"/>
        <v>5.0153552899999898</v>
      </c>
      <c r="BV43" s="65" t="str">
        <f t="shared" si="59"/>
        <v/>
      </c>
      <c r="BW43" s="65">
        <f t="shared" si="59"/>
        <v>3.571329000000012</v>
      </c>
      <c r="BX43" s="65">
        <f t="shared" si="59"/>
        <v>4.026740422499997</v>
      </c>
      <c r="BY43" s="65">
        <f t="shared" si="59"/>
        <v>4.5046175625000018</v>
      </c>
    </row>
    <row r="44" spans="1:77" x14ac:dyDescent="0.25">
      <c r="A44" s="59">
        <f t="shared" si="40"/>
        <v>42342</v>
      </c>
      <c r="B44" s="62" t="str">
        <f t="shared" ref="B44:L44" si="64">IF(AND(B$39="S/A", B14&gt;0), ((1+B14/200)^2-1)*100, IF(AND(B$39="Qtrly", B14&gt;0), ((1+B14/400)^4-1)*100, ""))</f>
        <v/>
      </c>
      <c r="C44" s="62" t="str">
        <f t="shared" si="64"/>
        <v/>
      </c>
      <c r="D44" s="62" t="str">
        <f t="shared" si="64"/>
        <v/>
      </c>
      <c r="E44" s="62" t="str">
        <f t="shared" si="50"/>
        <v/>
      </c>
      <c r="F44" s="62"/>
      <c r="G44" s="62">
        <f t="shared" si="64"/>
        <v>2.6108220899999868</v>
      </c>
      <c r="H44" s="62">
        <f t="shared" si="64"/>
        <v>2.7172115025000165</v>
      </c>
      <c r="I44" s="62">
        <f t="shared" si="64"/>
        <v>2.8834919225000144</v>
      </c>
      <c r="J44" s="62">
        <f t="shared" si="64"/>
        <v>3.0042308099999859</v>
      </c>
      <c r="K44" s="65">
        <f t="shared" si="64"/>
        <v>3.244904902500001</v>
      </c>
      <c r="L44" s="65">
        <f t="shared" si="64"/>
        <v>3.6222202499999856</v>
      </c>
      <c r="M44" s="65">
        <f t="shared" ref="M44" si="65">IF(AND(M$39="S/A", M14&gt;0), ((1+M14/200)^2-1)*100, IF(AND(M$39="Qtrly", M14&gt;0), ((1+M14/400)^4-1)*100, ""))</f>
        <v>3.987986502499985</v>
      </c>
      <c r="N44" s="63"/>
      <c r="O44" s="63"/>
      <c r="P44" s="64">
        <f t="shared" si="43"/>
        <v>42342</v>
      </c>
      <c r="Q44" s="65" t="str">
        <f t="shared" ref="Q44:BY44" si="66">IF(AND(Q$39="S/A", Q14&gt;0), ((1+Q14/200)^2-1)*100, IF(AND(Q$39="Qtrly", Q14&gt;0), ((1+Q14/400)^4-1)*100, ""))</f>
        <v/>
      </c>
      <c r="R44" s="65">
        <f t="shared" si="66"/>
        <v>3.3343406224999983</v>
      </c>
      <c r="S44" s="65">
        <f t="shared" si="66"/>
        <v>3.2337281600000045</v>
      </c>
      <c r="T44" s="65">
        <f t="shared" si="66"/>
        <v>3.2814875625000184</v>
      </c>
      <c r="U44" s="65">
        <f t="shared" si="66"/>
        <v>3.7301510400000071</v>
      </c>
      <c r="V44" s="65">
        <f t="shared" si="66"/>
        <v>4.1471275624999748</v>
      </c>
      <c r="W44" s="65">
        <f t="shared" ref="W44" si="67">IF(AND(W$39="S/A", W14&gt;0), ((1+W14/200)^2-1)*100, IF(AND(W$39="Qtrly", W14&gt;0), ((1+W14/400)^4-1)*100, ""))</f>
        <v>4.4647526400000137</v>
      </c>
      <c r="X44" s="65">
        <f t="shared" si="66"/>
        <v>3.5245200900000162</v>
      </c>
      <c r="Y44" s="65">
        <f t="shared" si="66"/>
        <v>3.4929809224999886</v>
      </c>
      <c r="Z44" s="65">
        <f t="shared" si="66"/>
        <v>4.1379430400000139</v>
      </c>
      <c r="AA44" s="65">
        <f t="shared" si="66"/>
        <v>4.3074116099999893</v>
      </c>
      <c r="AB44" s="65">
        <f t="shared" si="66"/>
        <v>4.8606720224999789</v>
      </c>
      <c r="AC44" s="65" t="str">
        <f t="shared" si="66"/>
        <v/>
      </c>
      <c r="AD44" s="65">
        <f t="shared" si="66"/>
        <v>3.4889117025000083</v>
      </c>
      <c r="AE44" s="65">
        <f t="shared" si="66"/>
        <v>3.9329275624999882</v>
      </c>
      <c r="AF44" s="65">
        <f t="shared" si="66"/>
        <v>4.2165348224999732</v>
      </c>
      <c r="AG44" s="65">
        <f t="shared" si="66"/>
        <v>4.9241705624999854</v>
      </c>
      <c r="AH44" s="65" t="str">
        <f t="shared" si="66"/>
        <v/>
      </c>
      <c r="AI44" s="65" t="str">
        <f t="shared" si="66"/>
        <v/>
      </c>
      <c r="AJ44" s="65">
        <f t="shared" si="66"/>
        <v>4.2155139600000169</v>
      </c>
      <c r="AK44" s="65">
        <f t="shared" si="66"/>
        <v>4.4453340224999804</v>
      </c>
      <c r="AL44" s="65" t="str">
        <f t="shared" si="66"/>
        <v/>
      </c>
      <c r="AM44" s="65">
        <f t="shared" si="66"/>
        <v>3.6782150624999899</v>
      </c>
      <c r="AN44" s="65">
        <f t="shared" si="66"/>
        <v>3.943122562500001</v>
      </c>
      <c r="AO44" s="65">
        <f t="shared" si="66"/>
        <v>4.05834041330142</v>
      </c>
      <c r="AP44" s="65">
        <f t="shared" si="66"/>
        <v>4.4126330624999932</v>
      </c>
      <c r="AQ44" s="65">
        <f t="shared" ref="AQ44" si="68">IF(AND(AQ$39="S/A", AQ14&gt;0), ((1+AQ14/200)^2-1)*100, IF(AND(AQ$39="Qtrly", AQ14&gt;0), ((1+AQ14/400)^4-1)*100, ""))</f>
        <v>4.3482680099999893</v>
      </c>
      <c r="AR44" s="65" t="str">
        <f t="shared" si="66"/>
        <v/>
      </c>
      <c r="AS44" s="65" t="str">
        <f t="shared" si="66"/>
        <v/>
      </c>
      <c r="AT44" s="322">
        <f t="shared" si="66"/>
        <v>3.7958661980582509</v>
      </c>
      <c r="AU44" s="322">
        <f t="shared" si="66"/>
        <v>4.0818242025000062</v>
      </c>
      <c r="AV44" s="322">
        <f t="shared" ref="AV44" si="69">IF(AND(AV$39="S/A", AV14&gt;0), ((1+AV14/200)^2-1)*100, IF(AND(AV$39="Qtrly", AV14&gt;0), ((1+AV14/400)^4-1)*100, ""))</f>
        <v>4.8791051025000032</v>
      </c>
      <c r="AW44" s="65">
        <f t="shared" si="66"/>
        <v>3.1524609600000142</v>
      </c>
      <c r="AX44" s="65">
        <f t="shared" si="66"/>
        <v>3.4421214225000218</v>
      </c>
      <c r="AY44" s="65">
        <f t="shared" si="66"/>
        <v>3.5316425025000209</v>
      </c>
      <c r="AZ44" s="65">
        <f t="shared" si="66"/>
        <v>3.6222202499999856</v>
      </c>
      <c r="BA44" s="65">
        <f t="shared" si="66"/>
        <v>3.7220033599999924</v>
      </c>
      <c r="BB44" s="65">
        <f t="shared" si="66"/>
        <v>4.2042848024999913</v>
      </c>
      <c r="BC44" s="65">
        <f t="shared" si="66"/>
        <v>4.3421390399999815</v>
      </c>
      <c r="BD44" s="65">
        <f t="shared" ref="BD44" si="70">IF(AND(BD$39="S/A", BD14&gt;0), ((1+BD14/200)^2-1)*100, IF(AND(BD$39="Qtrly", BD14&gt;0), ((1+BD14/400)^4-1)*100, ""))</f>
        <v>5.0235536099999978</v>
      </c>
      <c r="BE44" s="65" t="str">
        <f t="shared" si="66"/>
        <v/>
      </c>
      <c r="BF44" s="65" t="str">
        <f t="shared" si="66"/>
        <v/>
      </c>
      <c r="BG44" s="65" t="str">
        <f t="shared" si="66"/>
        <v/>
      </c>
      <c r="BH44" s="65">
        <f t="shared" si="66"/>
        <v>3.3933080625000223</v>
      </c>
      <c r="BI44" s="65">
        <f t="shared" si="66"/>
        <v>3.8126643225000034</v>
      </c>
      <c r="BJ44" s="65">
        <f t="shared" si="66"/>
        <v>4.4545320899999963</v>
      </c>
      <c r="BK44" s="65">
        <f t="shared" si="66"/>
        <v>4.6189144554389383</v>
      </c>
      <c r="BL44" s="65" t="str">
        <f t="shared" si="66"/>
        <v/>
      </c>
      <c r="BM44" s="65">
        <f t="shared" si="66"/>
        <v>3.3231590400000011</v>
      </c>
      <c r="BN44" s="65" t="str">
        <f t="shared" si="66"/>
        <v/>
      </c>
      <c r="BO44" s="65" t="str">
        <f t="shared" si="66"/>
        <v/>
      </c>
      <c r="BP44" s="65">
        <f t="shared" si="66"/>
        <v>3.4156794224999842</v>
      </c>
      <c r="BQ44" s="65">
        <f t="shared" si="66"/>
        <v>3.4624637225000088</v>
      </c>
      <c r="BR44" s="65">
        <f t="shared" si="66"/>
        <v>3.8534237224999934</v>
      </c>
      <c r="BS44" s="65">
        <f t="shared" si="66"/>
        <v>4.270647690000029</v>
      </c>
      <c r="BT44" s="65">
        <f t="shared" si="66"/>
        <v>4.4269391025000049</v>
      </c>
      <c r="BU44" s="65">
        <f t="shared" si="66"/>
        <v>5.0184296225000091</v>
      </c>
      <c r="BV44" s="65" t="str">
        <f t="shared" si="66"/>
        <v/>
      </c>
      <c r="BW44" s="65">
        <f t="shared" si="66"/>
        <v>3.558099322500019</v>
      </c>
      <c r="BX44" s="65">
        <f t="shared" si="66"/>
        <v>4.0236806399999825</v>
      </c>
      <c r="BY44" s="65">
        <f t="shared" si="66"/>
        <v>4.5005285024999786</v>
      </c>
    </row>
    <row r="45" spans="1:77" x14ac:dyDescent="0.25">
      <c r="A45" s="59">
        <f t="shared" si="40"/>
        <v>42345</v>
      </c>
      <c r="B45" s="62" t="str">
        <f t="shared" ref="B45:L45" si="71">IF(AND(B$39="S/A", B15&gt;0), ((1+B15/200)^2-1)*100, IF(AND(B$39="Qtrly", B15&gt;0), ((1+B15/400)^4-1)*100, ""))</f>
        <v/>
      </c>
      <c r="C45" s="62" t="str">
        <f t="shared" si="71"/>
        <v/>
      </c>
      <c r="D45" s="62" t="str">
        <f t="shared" si="71"/>
        <v/>
      </c>
      <c r="E45" s="62" t="str">
        <f t="shared" si="50"/>
        <v/>
      </c>
      <c r="F45" s="62"/>
      <c r="G45" s="62">
        <f t="shared" si="71"/>
        <v>2.5723328400000023</v>
      </c>
      <c r="H45" s="62">
        <f t="shared" si="71"/>
        <v>2.6756624100000126</v>
      </c>
      <c r="I45" s="62">
        <f t="shared" si="71"/>
        <v>2.8500222500000172</v>
      </c>
      <c r="J45" s="62">
        <f t="shared" si="71"/>
        <v>2.9798744100000274</v>
      </c>
      <c r="K45" s="65">
        <f t="shared" si="71"/>
        <v>3.2093446399999781</v>
      </c>
      <c r="L45" s="65">
        <f t="shared" si="71"/>
        <v>3.5937196100000124</v>
      </c>
      <c r="M45" s="65">
        <f t="shared" ref="M45" si="72">IF(AND(M$39="S/A", M15&gt;0), ((1+M15/200)^2-1)*100, IF(AND(M$39="Qtrly", M15&gt;0), ((1+M15/400)^4-1)*100, ""))</f>
        <v>3.952298490000028</v>
      </c>
      <c r="N45" s="63"/>
      <c r="O45" s="63"/>
      <c r="P45" s="64">
        <f t="shared" si="43"/>
        <v>42345</v>
      </c>
      <c r="Q45" s="65" t="str">
        <f t="shared" ref="Q45:BY45" si="73">IF(AND(Q$39="S/A", Q15&gt;0), ((1+Q15/200)^2-1)*100, IF(AND(Q$39="Qtrly", Q15&gt;0), ((1+Q15/400)^4-1)*100, ""))</f>
        <v/>
      </c>
      <c r="R45" s="65">
        <f t="shared" si="73"/>
        <v>3.3119780624999873</v>
      </c>
      <c r="S45" s="65">
        <f t="shared" si="73"/>
        <v>3.1910588899999981</v>
      </c>
      <c r="T45" s="65">
        <f t="shared" si="73"/>
        <v>3.2306800625000021</v>
      </c>
      <c r="U45" s="65">
        <f t="shared" si="73"/>
        <v>3.6802515224999999</v>
      </c>
      <c r="V45" s="65">
        <f t="shared" si="73"/>
        <v>4.1022293024999934</v>
      </c>
      <c r="W45" s="65">
        <f t="shared" ref="W45" si="74">IF(AND(W$39="S/A", W15&gt;0), ((1+W15/200)^2-1)*100, IF(AND(W$39="Qtrly", W15&gt;0), ((1+W15/400)^4-1)*100, ""))</f>
        <v>4.4228515625000187</v>
      </c>
      <c r="X45" s="65">
        <f t="shared" si="73"/>
        <v>3.4644980624999988</v>
      </c>
      <c r="Y45" s="65">
        <f t="shared" si="73"/>
        <v>3.4339850625000112</v>
      </c>
      <c r="Z45" s="65">
        <f t="shared" si="73"/>
        <v>4.0879455225000028</v>
      </c>
      <c r="AA45" s="65">
        <f t="shared" si="73"/>
        <v>4.2655421024999862</v>
      </c>
      <c r="AB45" s="65">
        <f t="shared" si="73"/>
        <v>4.8217630624999952</v>
      </c>
      <c r="AC45" s="65" t="str">
        <f t="shared" si="73"/>
        <v/>
      </c>
      <c r="AD45" s="65">
        <f t="shared" si="73"/>
        <v>3.4299170024999937</v>
      </c>
      <c r="AE45" s="65">
        <f t="shared" si="73"/>
        <v>3.8789024099999958</v>
      </c>
      <c r="AF45" s="65">
        <f t="shared" si="73"/>
        <v>4.1675390624999809</v>
      </c>
      <c r="AG45" s="65">
        <f t="shared" si="73"/>
        <v>4.8842256899999992</v>
      </c>
      <c r="AH45" s="65" t="str">
        <f t="shared" si="73"/>
        <v/>
      </c>
      <c r="AI45" s="65" t="str">
        <f t="shared" si="73"/>
        <v/>
      </c>
      <c r="AJ45" s="65">
        <f t="shared" si="73"/>
        <v>4.1675390624999809</v>
      </c>
      <c r="AK45" s="65">
        <f t="shared" si="73"/>
        <v>4.4013932900000219</v>
      </c>
      <c r="AL45" s="65" t="str">
        <f t="shared" si="73"/>
        <v/>
      </c>
      <c r="AM45" s="65">
        <f t="shared" si="73"/>
        <v>3.6252741224999996</v>
      </c>
      <c r="AN45" s="65">
        <f t="shared" si="73"/>
        <v>3.8829792900000104</v>
      </c>
      <c r="AO45" s="65">
        <f t="shared" si="73"/>
        <v>4.0078655979630451</v>
      </c>
      <c r="AP45" s="65">
        <f t="shared" si="73"/>
        <v>4.3635912224999851</v>
      </c>
      <c r="AQ45" s="65">
        <f t="shared" ref="AQ45" si="75">IF(AND(AQ$39="S/A", AQ15&gt;0), ((1+AQ15/200)^2-1)*100, IF(AND(AQ$39="Qtrly", AQ15&gt;0), ((1+AQ15/400)^4-1)*100, ""))</f>
        <v>4.2880076224999897</v>
      </c>
      <c r="AR45" s="65" t="str">
        <f t="shared" si="73"/>
        <v/>
      </c>
      <c r="AS45" s="65" t="str">
        <f t="shared" si="73"/>
        <v/>
      </c>
      <c r="AT45" s="322">
        <f t="shared" si="73"/>
        <v>3.735207671497176</v>
      </c>
      <c r="AU45" s="322">
        <f t="shared" si="73"/>
        <v>4.026740422499997</v>
      </c>
      <c r="AV45" s="322">
        <f t="shared" ref="AV45" si="76">IF(AND(AV$39="S/A", AV15&gt;0), ((1+AV15/200)^2-1)*100, IF(AND(AV$39="Qtrly", AV15&gt;0), ((1+AV15/400)^4-1)*100, ""))</f>
        <v>4.8309776900000045</v>
      </c>
      <c r="AW45" s="65">
        <f t="shared" si="73"/>
        <v>3.1006698224999907</v>
      </c>
      <c r="AX45" s="65">
        <f t="shared" si="73"/>
        <v>3.3821232899999831</v>
      </c>
      <c r="AY45" s="65">
        <f t="shared" si="73"/>
        <v>3.4777217599999855</v>
      </c>
      <c r="AZ45" s="65">
        <f t="shared" si="73"/>
        <v>3.5621699025000009</v>
      </c>
      <c r="BA45" s="65">
        <f t="shared" si="73"/>
        <v>3.674142202499997</v>
      </c>
      <c r="BB45" s="65">
        <f t="shared" si="73"/>
        <v>4.1624359999999916</v>
      </c>
      <c r="BC45" s="65">
        <f t="shared" si="73"/>
        <v>4.3002625624999791</v>
      </c>
      <c r="BD45" s="65">
        <f t="shared" ref="BD45" si="77">IF(AND(BD$39="S/A", BD15&gt;0), ((1+BD15/200)^2-1)*100, IF(AND(BD$39="Qtrly", BD15&gt;0), ((1+BD15/400)^4-1)*100, ""))</f>
        <v>4.9825652100000006</v>
      </c>
      <c r="BE45" s="65" t="str">
        <f t="shared" si="73"/>
        <v/>
      </c>
      <c r="BF45" s="65" t="str">
        <f t="shared" si="73"/>
        <v/>
      </c>
      <c r="BG45" s="65" t="str">
        <f t="shared" si="73"/>
        <v/>
      </c>
      <c r="BH45" s="65">
        <f t="shared" si="73"/>
        <v>3.3587389025000247</v>
      </c>
      <c r="BI45" s="65">
        <f t="shared" si="73"/>
        <v>3.7637636025000143</v>
      </c>
      <c r="BJ45" s="65">
        <f t="shared" si="73"/>
        <v>4.4146767224999994</v>
      </c>
      <c r="BK45" s="65">
        <f t="shared" si="73"/>
        <v>4.6137423233243657</v>
      </c>
      <c r="BL45" s="65" t="str">
        <f t="shared" si="73"/>
        <v/>
      </c>
      <c r="BM45" s="65">
        <f t="shared" si="73"/>
        <v>3.2662439999999959</v>
      </c>
      <c r="BN45" s="65" t="str">
        <f t="shared" si="73"/>
        <v/>
      </c>
      <c r="BO45" s="65" t="str">
        <f t="shared" si="73"/>
        <v/>
      </c>
      <c r="BP45" s="65">
        <f t="shared" si="73"/>
        <v>3.3536556899999903</v>
      </c>
      <c r="BQ45" s="65">
        <f t="shared" si="73"/>
        <v>3.4044934400000004</v>
      </c>
      <c r="BR45" s="65">
        <f t="shared" si="73"/>
        <v>3.8075699600000235</v>
      </c>
      <c r="BS45" s="65">
        <f t="shared" si="73"/>
        <v>4.2257228099999988</v>
      </c>
      <c r="BT45" s="65">
        <f t="shared" si="73"/>
        <v>4.3830022399999891</v>
      </c>
      <c r="BU45" s="65">
        <f t="shared" si="73"/>
        <v>4.9774422225000059</v>
      </c>
      <c r="BV45" s="65" t="str">
        <f t="shared" si="73"/>
        <v/>
      </c>
      <c r="BW45" s="65">
        <f t="shared" si="73"/>
        <v>3.5062064399999926</v>
      </c>
      <c r="BX45" s="65">
        <f t="shared" si="73"/>
        <v>3.9737105625000213</v>
      </c>
      <c r="BY45" s="65">
        <f t="shared" si="73"/>
        <v>4.4575982025000238</v>
      </c>
    </row>
    <row r="46" spans="1:77" x14ac:dyDescent="0.25">
      <c r="A46" s="59">
        <f t="shared" si="40"/>
        <v>42346</v>
      </c>
      <c r="B46" s="62" t="str">
        <f t="shared" ref="B46:L46" si="78">IF(AND(B$39="S/A", B16&gt;0), ((1+B16/200)^2-1)*100, IF(AND(B$39="Qtrly", B16&gt;0), ((1+B16/400)^4-1)*100, ""))</f>
        <v/>
      </c>
      <c r="C46" s="62" t="str">
        <f t="shared" si="78"/>
        <v/>
      </c>
      <c r="D46" s="62" t="str">
        <f t="shared" si="78"/>
        <v/>
      </c>
      <c r="E46" s="62" t="str">
        <f t="shared" si="50"/>
        <v/>
      </c>
      <c r="F46" s="62"/>
      <c r="G46" s="62">
        <f t="shared" si="78"/>
        <v>2.5844865599999878</v>
      </c>
      <c r="H46" s="62">
        <f t="shared" si="78"/>
        <v>2.6918756900000229</v>
      </c>
      <c r="I46" s="62">
        <f t="shared" si="78"/>
        <v>2.8601639999999984</v>
      </c>
      <c r="J46" s="62">
        <f t="shared" si="78"/>
        <v>2.9717562500000128</v>
      </c>
      <c r="K46" s="65">
        <f t="shared" si="78"/>
        <v>3.2144243025000296</v>
      </c>
      <c r="L46" s="65">
        <f t="shared" si="78"/>
        <v>3.5916840000000061</v>
      </c>
      <c r="M46" s="65">
        <f t="shared" ref="M46" si="79">IF(AND(M$39="S/A", M16&gt;0), ((1+M16/200)^2-1)*100, IF(AND(M$39="Qtrly", M16&gt;0), ((1+M16/400)^4-1)*100, ""))</f>
        <v>3.9553572225</v>
      </c>
      <c r="N46" s="63"/>
      <c r="O46" s="63"/>
      <c r="P46" s="64">
        <f t="shared" si="43"/>
        <v>42346</v>
      </c>
      <c r="Q46" s="65" t="str">
        <f t="shared" ref="Q46:BY46" si="80">IF(AND(Q$39="S/A", Q16&gt;0), ((1+Q16/200)^2-1)*100, IF(AND(Q$39="Qtrly", Q16&gt;0), ((1+Q16/400)^4-1)*100, ""))</f>
        <v/>
      </c>
      <c r="R46" s="65">
        <f t="shared" si="80"/>
        <v>3.3434896399999969</v>
      </c>
      <c r="S46" s="65">
        <f t="shared" si="80"/>
        <v>3.2469371025000138</v>
      </c>
      <c r="T46" s="65">
        <f t="shared" si="80"/>
        <v>3.3068960000000036</v>
      </c>
      <c r="U46" s="65">
        <f t="shared" si="80"/>
        <v>3.7108008225000155</v>
      </c>
      <c r="V46" s="65">
        <f t="shared" si="80"/>
        <v>4.132840702500018</v>
      </c>
      <c r="W46" s="65">
        <f t="shared" ref="W46" si="81">IF(AND(W$39="S/A", W16&gt;0), ((1+W16/200)^2-1)*100, IF(AND(W$39="Qtrly", W16&gt;0), ((1+W16/400)^4-1)*100, ""))</f>
        <v>4.4494220025000031</v>
      </c>
      <c r="X46" s="65">
        <f t="shared" si="80"/>
        <v>3.4726356224999977</v>
      </c>
      <c r="Y46" s="65">
        <f t="shared" si="80"/>
        <v>3.4614465600000033</v>
      </c>
      <c r="Z46" s="65">
        <f t="shared" si="80"/>
        <v>4.118554822500009</v>
      </c>
      <c r="AA46" s="65">
        <f t="shared" si="80"/>
        <v>4.2961775024999982</v>
      </c>
      <c r="AB46" s="65">
        <f t="shared" si="80"/>
        <v>4.851456090000017</v>
      </c>
      <c r="AC46" s="65" t="str">
        <f t="shared" si="80"/>
        <v/>
      </c>
      <c r="AD46" s="65">
        <f t="shared" si="80"/>
        <v>3.4614465600000033</v>
      </c>
      <c r="AE46" s="65">
        <f t="shared" si="80"/>
        <v>3.9105003225000212</v>
      </c>
      <c r="AF46" s="65">
        <f t="shared" si="80"/>
        <v>4.1981600625000004</v>
      </c>
      <c r="AG46" s="65">
        <f t="shared" si="80"/>
        <v>4.9139275625000201</v>
      </c>
      <c r="AH46" s="65" t="str">
        <f t="shared" si="80"/>
        <v/>
      </c>
      <c r="AI46" s="65" t="str">
        <f t="shared" si="80"/>
        <v/>
      </c>
      <c r="AJ46" s="65">
        <f t="shared" si="80"/>
        <v>4.1991808399999941</v>
      </c>
      <c r="AK46" s="65">
        <f t="shared" si="80"/>
        <v>4.432048639999997</v>
      </c>
      <c r="AL46" s="65" t="str">
        <f t="shared" si="80"/>
        <v/>
      </c>
      <c r="AM46" s="65">
        <f t="shared" si="80"/>
        <v>3.6629422499999675</v>
      </c>
      <c r="AN46" s="65">
        <f t="shared" si="80"/>
        <v>3.9145778224999983</v>
      </c>
      <c r="AO46" s="65">
        <f t="shared" si="80"/>
        <v>4.0397965100994693</v>
      </c>
      <c r="AP46" s="65">
        <f t="shared" si="80"/>
        <v>4.3942410225000117</v>
      </c>
      <c r="AQ46" s="65">
        <f t="shared" ref="AQ46" si="82">IF(AND(AQ$39="S/A", AQ16&gt;0), ((1+AQ16/200)^2-1)*100, IF(AND(AQ$39="Qtrly", AQ16&gt;0), ((1+AQ16/400)^4-1)*100, ""))</f>
        <v>4.3155822499999941</v>
      </c>
      <c r="AR46" s="65" t="str">
        <f t="shared" si="80"/>
        <v/>
      </c>
      <c r="AS46" s="65" t="str">
        <f t="shared" si="80"/>
        <v/>
      </c>
      <c r="AT46" s="322">
        <f t="shared" si="80"/>
        <v>3.7711883343976904</v>
      </c>
      <c r="AU46" s="322">
        <f t="shared" si="80"/>
        <v>4.0573407224999913</v>
      </c>
      <c r="AV46" s="322">
        <f t="shared" ref="AV46" si="83">IF(AND(AV$39="S/A", AV16&gt;0), ((1+AV16/200)^2-1)*100, IF(AND(AV$39="Qtrly", AV16&gt;0), ((1+AV16/400)^4-1)*100, ""))</f>
        <v>4.8596480100000283</v>
      </c>
      <c r="AW46" s="65">
        <f t="shared" si="80"/>
        <v>3.1341802499999849</v>
      </c>
      <c r="AX46" s="65">
        <f t="shared" si="80"/>
        <v>3.4085609999999766</v>
      </c>
      <c r="AY46" s="65">
        <f t="shared" si="80"/>
        <v>3.5092586025000205</v>
      </c>
      <c r="AZ46" s="65">
        <f t="shared" si="80"/>
        <v>3.6028801024999835</v>
      </c>
      <c r="BA46" s="65">
        <f t="shared" si="80"/>
        <v>3.7036722500000119</v>
      </c>
      <c r="BB46" s="65">
        <f t="shared" si="80"/>
        <v>4.1930562500000157</v>
      </c>
      <c r="BC46" s="65">
        <f t="shared" si="80"/>
        <v>4.3135395599999793</v>
      </c>
      <c r="BD46" s="65">
        <f t="shared" ref="BD46" si="84">IF(AND(BD$39="S/A", BD16&gt;0), ((1+BD16/200)^2-1)*100, IF(AND(BD$39="Qtrly", BD16&gt;0), ((1+BD16/400)^4-1)*100, ""))</f>
        <v>5.0010089999999785</v>
      </c>
      <c r="BE46" s="65" t="str">
        <f t="shared" si="80"/>
        <v/>
      </c>
      <c r="BF46" s="65" t="str">
        <f t="shared" si="80"/>
        <v/>
      </c>
      <c r="BG46" s="65" t="str">
        <f t="shared" si="80"/>
        <v/>
      </c>
      <c r="BH46" s="65">
        <f t="shared" si="80"/>
        <v>3.3668723024999903</v>
      </c>
      <c r="BI46" s="65">
        <f t="shared" si="80"/>
        <v>3.7953439999999894</v>
      </c>
      <c r="BJ46" s="65">
        <f t="shared" si="80"/>
        <v>4.443290062500016</v>
      </c>
      <c r="BK46" s="65">
        <f t="shared" si="80"/>
        <v>4.6447779928263433</v>
      </c>
      <c r="BL46" s="65" t="str">
        <f t="shared" si="80"/>
        <v/>
      </c>
      <c r="BM46" s="65">
        <f t="shared" si="80"/>
        <v>3.3018140625000081</v>
      </c>
      <c r="BN46" s="65" t="str">
        <f t="shared" si="80"/>
        <v/>
      </c>
      <c r="BO46" s="65" t="str">
        <f t="shared" si="80"/>
        <v/>
      </c>
      <c r="BP46" s="65">
        <f t="shared" si="80"/>
        <v>3.3516224400000239</v>
      </c>
      <c r="BQ46" s="65">
        <f t="shared" si="80"/>
        <v>3.4522923224999946</v>
      </c>
      <c r="BR46" s="65">
        <f t="shared" si="80"/>
        <v>3.8564809999999783</v>
      </c>
      <c r="BS46" s="65">
        <f t="shared" si="80"/>
        <v>4.246142009999998</v>
      </c>
      <c r="BT46" s="65">
        <f t="shared" si="80"/>
        <v>4.4790622499999877</v>
      </c>
      <c r="BU46" s="65">
        <f t="shared" si="80"/>
        <v>5.0020337024999861</v>
      </c>
      <c r="BV46" s="65" t="str">
        <f t="shared" si="80"/>
        <v/>
      </c>
      <c r="BW46" s="65">
        <f t="shared" si="80"/>
        <v>3.5397827024999939</v>
      </c>
      <c r="BX46" s="65">
        <f t="shared" si="80"/>
        <v>4.0094022499999937</v>
      </c>
      <c r="BY46" s="65">
        <f t="shared" si="80"/>
        <v>4.4862174224999718</v>
      </c>
    </row>
    <row r="47" spans="1:77" x14ac:dyDescent="0.25">
      <c r="A47" s="59">
        <f t="shared" si="40"/>
        <v>42347</v>
      </c>
      <c r="B47" s="62" t="str">
        <f t="shared" ref="B47:L47" si="85">IF(AND(B$39="S/A", B17&gt;0), ((1+B17/200)^2-1)*100, IF(AND(B$39="Qtrly", B17&gt;0), ((1+B17/400)^4-1)*100, ""))</f>
        <v/>
      </c>
      <c r="C47" s="62" t="str">
        <f t="shared" si="85"/>
        <v/>
      </c>
      <c r="D47" s="62" t="str">
        <f t="shared" si="85"/>
        <v/>
      </c>
      <c r="E47" s="62" t="str">
        <f t="shared" si="50"/>
        <v/>
      </c>
      <c r="F47" s="62"/>
      <c r="G47" s="62">
        <f t="shared" si="85"/>
        <v>2.5571417024999876</v>
      </c>
      <c r="H47" s="62">
        <f t="shared" si="85"/>
        <v>2.6645165225000156</v>
      </c>
      <c r="I47" s="62">
        <f t="shared" si="85"/>
        <v>2.8175720099999912</v>
      </c>
      <c r="J47" s="62">
        <f t="shared" si="85"/>
        <v>2.9291411600000039</v>
      </c>
      <c r="K47" s="65">
        <f t="shared" si="85"/>
        <v>3.1727747600000189</v>
      </c>
      <c r="L47" s="65">
        <f t="shared" si="85"/>
        <v>3.5540288224999772</v>
      </c>
      <c r="M47" s="65">
        <f t="shared" ref="M47" si="86">IF(AND(M$39="S/A", M17&gt;0), ((1+M17/200)^2-1)*100, IF(AND(M$39="Qtrly", M17&gt;0), ((1+M17/400)^4-1)*100, ""))</f>
        <v>3.9206942224999874</v>
      </c>
      <c r="N47" s="63"/>
      <c r="O47" s="63"/>
      <c r="P47" s="64">
        <f t="shared" si="43"/>
        <v>42347</v>
      </c>
      <c r="Q47" s="65" t="str">
        <f t="shared" ref="Q47:BY47" si="87">IF(AND(Q$39="S/A", Q17&gt;0), ((1+Q17/200)^2-1)*100, IF(AND(Q$39="Qtrly", Q17&gt;0), ((1+Q17/400)^4-1)*100, ""))</f>
        <v/>
      </c>
      <c r="R47" s="65">
        <f t="shared" si="87"/>
        <v>3.3180767025000169</v>
      </c>
      <c r="S47" s="65">
        <f t="shared" si="87"/>
        <v>3.1880114224999812</v>
      </c>
      <c r="T47" s="65">
        <f t="shared" si="87"/>
        <v>3.2774225024999826</v>
      </c>
      <c r="U47" s="65">
        <f t="shared" si="87"/>
        <v>3.6904341225000303</v>
      </c>
      <c r="V47" s="65">
        <f t="shared" si="87"/>
        <v>4.1093715599999969</v>
      </c>
      <c r="W47" s="65">
        <f t="shared" ref="W47" si="88">IF(AND(W$39="S/A", W17&gt;0), ((1+W17/200)^2-1)*100, IF(AND(W$39="Qtrly", W17&gt;0), ((1+W17/400)^4-1)*100, ""))</f>
        <v>4.4197859599999889</v>
      </c>
      <c r="X47" s="65">
        <f t="shared" si="87"/>
        <v>3.4390702500000092</v>
      </c>
      <c r="Y47" s="65">
        <f t="shared" si="87"/>
        <v>3.4492409999999696</v>
      </c>
      <c r="Z47" s="65">
        <f t="shared" si="87"/>
        <v>4.0991684099999759</v>
      </c>
      <c r="AA47" s="65">
        <f t="shared" si="87"/>
        <v>4.2747322499999907</v>
      </c>
      <c r="AB47" s="65">
        <f t="shared" si="87"/>
        <v>4.8166440000000144</v>
      </c>
      <c r="AC47" s="65" t="str">
        <f t="shared" si="87"/>
        <v/>
      </c>
      <c r="AD47" s="65">
        <f t="shared" si="87"/>
        <v>3.4502581024999923</v>
      </c>
      <c r="AE47" s="65">
        <f t="shared" si="87"/>
        <v>3.8952104100000051</v>
      </c>
      <c r="AF47" s="65">
        <f t="shared" si="87"/>
        <v>4.1777455624999904</v>
      </c>
      <c r="AG47" s="65">
        <f t="shared" si="87"/>
        <v>4.880129210000006</v>
      </c>
      <c r="AH47" s="65" t="str">
        <f t="shared" si="87"/>
        <v/>
      </c>
      <c r="AI47" s="65" t="str">
        <f t="shared" si="87"/>
        <v/>
      </c>
      <c r="AJ47" s="65">
        <f t="shared" si="87"/>
        <v>4.1787662399999981</v>
      </c>
      <c r="AK47" s="65">
        <f t="shared" si="87"/>
        <v>4.4054804099999956</v>
      </c>
      <c r="AL47" s="65" t="str">
        <f t="shared" si="87"/>
        <v/>
      </c>
      <c r="AM47" s="65">
        <f t="shared" si="87"/>
        <v>3.6476705625000161</v>
      </c>
      <c r="AN47" s="65">
        <f t="shared" si="87"/>
        <v>3.8982683024999742</v>
      </c>
      <c r="AO47" s="65">
        <f t="shared" si="87"/>
        <v>4.0233151213915352</v>
      </c>
      <c r="AP47" s="65">
        <f t="shared" si="87"/>
        <v>4.3727856900000139</v>
      </c>
      <c r="AQ47" s="65">
        <f t="shared" ref="AQ47" si="89">IF(AND(AQ$39="S/A", AQ17&gt;0), ((1+AQ17/200)^2-1)*100, IF(AND(AQ$39="Qtrly", AQ17&gt;0), ((1+AQ17/400)^4-1)*100, ""))</f>
        <v>4.2890288399999976</v>
      </c>
      <c r="AR47" s="65" t="str">
        <f t="shared" si="87"/>
        <v/>
      </c>
      <c r="AS47" s="65" t="str">
        <f t="shared" si="87"/>
        <v/>
      </c>
      <c r="AT47" s="322">
        <f t="shared" si="87"/>
        <v>3.7578229957282883</v>
      </c>
      <c r="AU47" s="322">
        <f t="shared" si="87"/>
        <v>4.0440800399999866</v>
      </c>
      <c r="AV47" s="322">
        <f t="shared" ref="AV47" si="90">IF(AND(AV$39="S/A", AV17&gt;0), ((1+AV17/200)^2-1)*100, IF(AND(AV$39="Qtrly", AV17&gt;0), ((1+AV17/400)^4-1)*100, ""))</f>
        <v>4.8268822499999864</v>
      </c>
      <c r="AW47" s="65">
        <f t="shared" si="87"/>
        <v>3.1179320900000196</v>
      </c>
      <c r="AX47" s="65">
        <f t="shared" si="87"/>
        <v>3.3953417224999782</v>
      </c>
      <c r="AY47" s="65">
        <f t="shared" si="87"/>
        <v>3.4909463024999754</v>
      </c>
      <c r="AZ47" s="65">
        <f t="shared" si="87"/>
        <v>3.6059336900000183</v>
      </c>
      <c r="BA47" s="65">
        <f t="shared" si="87"/>
        <v>3.6843245024999804</v>
      </c>
      <c r="BB47" s="65">
        <f t="shared" si="87"/>
        <v>4.1634566024999931</v>
      </c>
      <c r="BC47" s="65">
        <f t="shared" si="87"/>
        <v>4.2788168899999812</v>
      </c>
      <c r="BD47" s="65">
        <f t="shared" ref="BD47" si="91">IF(AND(BD$39="S/A", BD17&gt;0), ((1+BD17/200)^2-1)*100, IF(AND(BD$39="Qtrly", BD17&gt;0), ((1+BD17/400)^4-1)*100, ""))</f>
        <v>4.963098522500009</v>
      </c>
      <c r="BE47" s="65" t="str">
        <f t="shared" si="87"/>
        <v/>
      </c>
      <c r="BF47" s="65" t="str">
        <f t="shared" si="87"/>
        <v/>
      </c>
      <c r="BG47" s="65" t="str">
        <f t="shared" si="87"/>
        <v/>
      </c>
      <c r="BH47" s="65">
        <f t="shared" si="87"/>
        <v>3.3099452225000103</v>
      </c>
      <c r="BI47" s="65">
        <f t="shared" si="87"/>
        <v>3.7719129225000092</v>
      </c>
      <c r="BJ47" s="65">
        <f t="shared" si="87"/>
        <v>4.4146767224999994</v>
      </c>
      <c r="BK47" s="65">
        <f t="shared" si="87"/>
        <v>4.6106391361087962</v>
      </c>
      <c r="BL47" s="65" t="str">
        <f t="shared" si="87"/>
        <v/>
      </c>
      <c r="BM47" s="65">
        <f t="shared" si="87"/>
        <v>3.2896179225000211</v>
      </c>
      <c r="BN47" s="65" t="str">
        <f t="shared" si="87"/>
        <v/>
      </c>
      <c r="BO47" s="65" t="str">
        <f t="shared" si="87"/>
        <v/>
      </c>
      <c r="BP47" s="65">
        <f t="shared" si="87"/>
        <v>3.4482239025000139</v>
      </c>
      <c r="BQ47" s="65">
        <f t="shared" si="87"/>
        <v>3.4350020900000278</v>
      </c>
      <c r="BR47" s="65">
        <f t="shared" si="87"/>
        <v>3.8350810025000293</v>
      </c>
      <c r="BS47" s="65">
        <f t="shared" si="87"/>
        <v>4.2165348224999732</v>
      </c>
      <c r="BT47" s="65">
        <f t="shared" si="87"/>
        <v>4.4504440100000098</v>
      </c>
      <c r="BU47" s="65">
        <f t="shared" si="87"/>
        <v>4.963098522500009</v>
      </c>
      <c r="BV47" s="65" t="str">
        <f t="shared" si="87"/>
        <v/>
      </c>
      <c r="BW47" s="65">
        <f t="shared" si="87"/>
        <v>3.5326600099999883</v>
      </c>
      <c r="BX47" s="65">
        <f t="shared" si="87"/>
        <v>3.9890062499999823</v>
      </c>
      <c r="BY47" s="65">
        <f t="shared" si="87"/>
        <v>4.4616864224999997</v>
      </c>
    </row>
    <row r="48" spans="1:77" x14ac:dyDescent="0.25">
      <c r="A48" s="59">
        <f t="shared" si="40"/>
        <v>42348</v>
      </c>
      <c r="B48" s="62" t="str">
        <f t="shared" ref="B48:L48" si="92">IF(AND(B$39="S/A", B18&gt;0), ((1+B18/200)^2-1)*100, IF(AND(B$39="Qtrly", B18&gt;0), ((1+B18/400)^4-1)*100, ""))</f>
        <v/>
      </c>
      <c r="C48" s="62" t="str">
        <f t="shared" si="92"/>
        <v/>
      </c>
      <c r="D48" s="62" t="str">
        <f t="shared" si="92"/>
        <v/>
      </c>
      <c r="E48" s="62" t="str">
        <f t="shared" si="50"/>
        <v/>
      </c>
      <c r="F48" s="62"/>
      <c r="G48" s="62">
        <f t="shared" si="92"/>
        <v>2.6118350625000009</v>
      </c>
      <c r="H48" s="62">
        <f t="shared" si="92"/>
        <v>2.7202520099999905</v>
      </c>
      <c r="I48" s="62">
        <f t="shared" si="92"/>
        <v>2.8692920025000124</v>
      </c>
      <c r="J48" s="62">
        <f t="shared" si="92"/>
        <v>2.9859632400000002</v>
      </c>
      <c r="K48" s="65">
        <f t="shared" si="92"/>
        <v>3.2276320100000255</v>
      </c>
      <c r="L48" s="65">
        <f t="shared" si="92"/>
        <v>3.6008444024999697</v>
      </c>
      <c r="M48" s="65">
        <f t="shared" ref="M48" si="93">IF(AND(M$39="S/A", M18&gt;0), ((1+M18/200)^2-1)*100, IF(AND(M$39="Qtrly", M18&gt;0), ((1+M18/400)^4-1)*100, ""))</f>
        <v>3.9859470225000138</v>
      </c>
      <c r="N48" s="63"/>
      <c r="O48" s="63"/>
      <c r="P48" s="64">
        <f t="shared" si="43"/>
        <v>42348</v>
      </c>
      <c r="Q48" s="65" t="str">
        <f t="shared" ref="Q48:BY48" si="94">IF(AND(Q$39="S/A", Q18&gt;0), ((1+Q18/200)^2-1)*100, IF(AND(Q$39="Qtrly", Q18&gt;0), ((1+Q18/400)^4-1)*100, ""))</f>
        <v/>
      </c>
      <c r="R48" s="65">
        <f t="shared" si="94"/>
        <v>3.3973754025000025</v>
      </c>
      <c r="S48" s="65">
        <f t="shared" si="94"/>
        <v>3.2184881225000073</v>
      </c>
      <c r="T48" s="65">
        <f t="shared" si="94"/>
        <v>3.3262085024999832</v>
      </c>
      <c r="U48" s="65">
        <f t="shared" si="94"/>
        <v>3.7749689999999836</v>
      </c>
      <c r="V48" s="65">
        <f t="shared" si="94"/>
        <v>4.1522302500000219</v>
      </c>
      <c r="W48" s="65">
        <f t="shared" ref="W48" si="95">IF(AND(W$39="S/A", W18&gt;0), ((1+W18/200)^2-1)*100, IF(AND(W$39="Qtrly", W18&gt;0), ((1+W18/400)^4-1)*100, ""))</f>
        <v>4.4780401025000138</v>
      </c>
      <c r="X48" s="65">
        <f t="shared" si="94"/>
        <v>3.3922912400000227</v>
      </c>
      <c r="Y48" s="65">
        <f t="shared" si="94"/>
        <v>3.4614465600000033</v>
      </c>
      <c r="Z48" s="65">
        <f t="shared" si="94"/>
        <v>4.1593742225000119</v>
      </c>
      <c r="AA48" s="65">
        <f t="shared" si="94"/>
        <v>4.3176249600000105</v>
      </c>
      <c r="AB48" s="65">
        <f t="shared" si="94"/>
        <v>4.8719364900000173</v>
      </c>
      <c r="AC48" s="65" t="str">
        <f t="shared" si="94"/>
        <v/>
      </c>
      <c r="AD48" s="65">
        <f t="shared" si="94"/>
        <v>3.4634808899999703</v>
      </c>
      <c r="AE48" s="65">
        <f t="shared" si="94"/>
        <v>3.9563768100000063</v>
      </c>
      <c r="AF48" s="65">
        <f t="shared" si="94"/>
        <v>4.2400160399999942</v>
      </c>
      <c r="AG48" s="65">
        <f t="shared" si="94"/>
        <v>4.93748720999998</v>
      </c>
      <c r="AH48" s="65" t="str">
        <f t="shared" si="94"/>
        <v/>
      </c>
      <c r="AI48" s="65" t="str">
        <f t="shared" si="94"/>
        <v/>
      </c>
      <c r="AJ48" s="65">
        <f t="shared" si="94"/>
        <v>4.2298064899999765</v>
      </c>
      <c r="AK48" s="65">
        <f t="shared" si="94"/>
        <v>4.4627084900000114</v>
      </c>
      <c r="AL48" s="65" t="str">
        <f t="shared" si="94"/>
        <v/>
      </c>
      <c r="AM48" s="65">
        <f t="shared" si="94"/>
        <v>3.6700694224999886</v>
      </c>
      <c r="AN48" s="65">
        <f t="shared" si="94"/>
        <v>3.9716712225000173</v>
      </c>
      <c r="AO48" s="65">
        <f t="shared" si="94"/>
        <v>4.0944050990602276</v>
      </c>
      <c r="AP48" s="65">
        <f t="shared" si="94"/>
        <v>4.4453340224999804</v>
      </c>
      <c r="AQ48" s="65">
        <f t="shared" ref="AQ48" si="96">IF(AND(AQ$39="S/A", AQ18&gt;0), ((1+AQ18/200)^2-1)*100, IF(AND(AQ$39="Qtrly", AQ18&gt;0), ((1+AQ18/400)^4-1)*100, ""))</f>
        <v>4.3605264900000273</v>
      </c>
      <c r="AR48" s="65" t="str">
        <f t="shared" si="94"/>
        <v/>
      </c>
      <c r="AS48" s="65" t="str">
        <f t="shared" si="94"/>
        <v/>
      </c>
      <c r="AT48" s="322">
        <f t="shared" si="94"/>
        <v>3.7989512404664305</v>
      </c>
      <c r="AU48" s="322">
        <f t="shared" si="94"/>
        <v>4.1042699225000145</v>
      </c>
      <c r="AV48" s="322">
        <f t="shared" ref="AV48" si="97">IF(AND(AV$39="S/A", AV18&gt;0), ((1+AV18/200)^2-1)*100, IF(AND(AV$39="Qtrly", AV18&gt;0), ((1+AV18/400)^4-1)*100, ""))</f>
        <v>4.880129210000006</v>
      </c>
      <c r="AW48" s="65">
        <f t="shared" si="94"/>
        <v>3.1372269225000027</v>
      </c>
      <c r="AX48" s="65">
        <f t="shared" si="94"/>
        <v>3.456360822499982</v>
      </c>
      <c r="AY48" s="65">
        <f t="shared" si="94"/>
        <v>3.5530112099999789</v>
      </c>
      <c r="AZ48" s="65">
        <f t="shared" si="94"/>
        <v>3.6476705625000161</v>
      </c>
      <c r="BA48" s="65">
        <f t="shared" si="94"/>
        <v>3.7607076899999869</v>
      </c>
      <c r="BB48" s="65">
        <f t="shared" si="94"/>
        <v>4.2165348224999732</v>
      </c>
      <c r="BC48" s="65">
        <f t="shared" si="94"/>
        <v>4.3298816399999884</v>
      </c>
      <c r="BD48" s="65">
        <f t="shared" ref="BD48" si="98">IF(AND(BD$39="S/A", BD18&gt;0), ((1+BD18/200)^2-1)*100, IF(AND(BD$39="Qtrly", BD18&gt;0), ((1+BD18/400)^4-1)*100, ""))</f>
        <v>5.0153552899999898</v>
      </c>
      <c r="BE48" s="65" t="str">
        <f t="shared" si="94"/>
        <v/>
      </c>
      <c r="BF48" s="65" t="str">
        <f t="shared" si="94"/>
        <v/>
      </c>
      <c r="BG48" s="65" t="str">
        <f t="shared" si="94"/>
        <v/>
      </c>
      <c r="BH48" s="65">
        <f t="shared" si="94"/>
        <v>3.2916505624999814</v>
      </c>
      <c r="BI48" s="65">
        <f t="shared" si="94"/>
        <v>3.8340620100000056</v>
      </c>
      <c r="BJ48" s="65">
        <f t="shared" si="94"/>
        <v>4.4667968099999955</v>
      </c>
      <c r="BK48" s="65">
        <f t="shared" si="94"/>
        <v>4.6634027088533259</v>
      </c>
      <c r="BL48" s="65" t="str">
        <f t="shared" si="94"/>
        <v/>
      </c>
      <c r="BM48" s="65">
        <f t="shared" si="94"/>
        <v>3.3241755225000169</v>
      </c>
      <c r="BN48" s="65" t="str">
        <f t="shared" si="94"/>
        <v/>
      </c>
      <c r="BO48" s="65" t="str">
        <f t="shared" si="94"/>
        <v/>
      </c>
      <c r="BP48" s="65">
        <f t="shared" si="94"/>
        <v>3.2814875625000184</v>
      </c>
      <c r="BQ48" s="65">
        <f t="shared" si="94"/>
        <v>3.4868771224999984</v>
      </c>
      <c r="BR48" s="65">
        <f t="shared" si="94"/>
        <v>3.8982683024999742</v>
      </c>
      <c r="BS48" s="65">
        <f t="shared" si="94"/>
        <v>4.2675843225000065</v>
      </c>
      <c r="BT48" s="65">
        <f t="shared" si="94"/>
        <v>4.5066621225000159</v>
      </c>
      <c r="BU48" s="65">
        <f t="shared" si="94"/>
        <v>5.0184296225000091</v>
      </c>
      <c r="BV48" s="65" t="str">
        <f t="shared" si="94"/>
        <v/>
      </c>
      <c r="BW48" s="65">
        <f t="shared" si="94"/>
        <v>3.5550464399999981</v>
      </c>
      <c r="BX48" s="65">
        <f t="shared" si="94"/>
        <v>4.0451000624999844</v>
      </c>
      <c r="BY48" s="65">
        <f t="shared" si="94"/>
        <v>4.5168852225</v>
      </c>
    </row>
    <row r="49" spans="1:77" x14ac:dyDescent="0.25">
      <c r="A49" s="59">
        <f t="shared" si="40"/>
        <v>42349</v>
      </c>
      <c r="B49" s="62" t="str">
        <f t="shared" ref="B49:L49" si="99">IF(AND(B$39="S/A", B19&gt;0), ((1+B19/200)^2-1)*100, IF(AND(B$39="Qtrly", B19&gt;0), ((1+B19/400)^4-1)*100, ""))</f>
        <v/>
      </c>
      <c r="C49" s="62" t="str">
        <f t="shared" si="99"/>
        <v/>
      </c>
      <c r="D49" s="62" t="str">
        <f t="shared" si="99"/>
        <v/>
      </c>
      <c r="E49" s="62" t="str">
        <f t="shared" si="50"/>
        <v/>
      </c>
      <c r="F49" s="62"/>
      <c r="G49" s="62">
        <f t="shared" si="99"/>
        <v>2.6270302499999953</v>
      </c>
      <c r="H49" s="62">
        <f t="shared" si="99"/>
        <v>2.7121440900000238</v>
      </c>
      <c r="I49" s="62">
        <f t="shared" si="99"/>
        <v>2.8632066225000141</v>
      </c>
      <c r="J49" s="62">
        <f t="shared" si="99"/>
        <v>2.9758152899999946</v>
      </c>
      <c r="K49" s="65">
        <f t="shared" si="99"/>
        <v>3.210360562499992</v>
      </c>
      <c r="L49" s="65">
        <f t="shared" si="99"/>
        <v>3.5988087225000021</v>
      </c>
      <c r="M49" s="65">
        <f t="shared" ref="M49" si="100">IF(AND(M$39="S/A", M19&gt;0), ((1+M19/200)^2-1)*100, IF(AND(M$39="Qtrly", M19&gt;0), ((1+M19/400)^4-1)*100, ""))</f>
        <v>3.9777893025000122</v>
      </c>
      <c r="N49" s="63"/>
      <c r="O49" s="63"/>
      <c r="P49" s="64">
        <f t="shared" si="43"/>
        <v>42349</v>
      </c>
      <c r="Q49" s="65" t="str">
        <f t="shared" ref="Q49:BY49" si="101">IF(AND(Q$39="S/A", Q19&gt;0), ((1+Q19/200)^2-1)*100, IF(AND(Q$39="Qtrly", Q19&gt;0), ((1+Q19/400)^4-1)*100, ""))</f>
        <v/>
      </c>
      <c r="R49" s="65">
        <f t="shared" si="101"/>
        <v>3.4360191224999781</v>
      </c>
      <c r="S49" s="65">
        <f t="shared" si="101"/>
        <v>3.2377923599999914</v>
      </c>
      <c r="T49" s="65">
        <f t="shared" si="101"/>
        <v>3.350605822500019</v>
      </c>
      <c r="U49" s="65">
        <f t="shared" si="101"/>
        <v>3.7678382224999751</v>
      </c>
      <c r="V49" s="65">
        <f t="shared" si="101"/>
        <v>4.1614154024999905</v>
      </c>
      <c r="W49" s="65">
        <f t="shared" ref="W49" si="102">IF(AND(W$39="S/A", W19&gt;0), ((1+W19/200)^2-1)*100, IF(AND(W$39="Qtrly", W19&gt;0), ((1+W19/400)^4-1)*100, ""))</f>
        <v>4.4851952400000172</v>
      </c>
      <c r="X49" s="65">
        <f t="shared" si="101"/>
        <v>3.405510322500005</v>
      </c>
      <c r="Y49" s="65">
        <f t="shared" si="101"/>
        <v>3.4858598399999829</v>
      </c>
      <c r="Z49" s="65">
        <f t="shared" si="101"/>
        <v>4.1746835599999699</v>
      </c>
      <c r="AA49" s="65">
        <f t="shared" si="101"/>
        <v>4.3380531599999994</v>
      </c>
      <c r="AB49" s="65">
        <f t="shared" si="101"/>
        <v>4.8821774399999907</v>
      </c>
      <c r="AC49" s="65" t="str">
        <f t="shared" si="101"/>
        <v/>
      </c>
      <c r="AD49" s="65">
        <f t="shared" si="101"/>
        <v>3.4899290000000249</v>
      </c>
      <c r="AE49" s="65">
        <f t="shared" si="101"/>
        <v>3.972690890000008</v>
      </c>
      <c r="AF49" s="65">
        <f t="shared" si="101"/>
        <v>4.2522681599999945</v>
      </c>
      <c r="AG49" s="65">
        <f t="shared" si="101"/>
        <v>4.9467069224999882</v>
      </c>
      <c r="AH49" s="65" t="str">
        <f t="shared" si="101"/>
        <v/>
      </c>
      <c r="AI49" s="65" t="str">
        <f t="shared" si="101"/>
        <v/>
      </c>
      <c r="AJ49" s="65">
        <f t="shared" si="101"/>
        <v>4.2430790025000276</v>
      </c>
      <c r="AK49" s="65">
        <f t="shared" si="101"/>
        <v>4.4749736900000059</v>
      </c>
      <c r="AL49" s="65" t="str">
        <f t="shared" si="101"/>
        <v/>
      </c>
      <c r="AM49" s="65">
        <f t="shared" si="101"/>
        <v>3.6945073025000053</v>
      </c>
      <c r="AN49" s="65">
        <f t="shared" si="101"/>
        <v>3.9849272899999955</v>
      </c>
      <c r="AO49" s="65">
        <f t="shared" si="101"/>
        <v>4.1088335979087898</v>
      </c>
      <c r="AP49" s="65">
        <f t="shared" si="101"/>
        <v>4.455554122500005</v>
      </c>
      <c r="AQ49" s="65">
        <f t="shared" ref="AQ49" si="103">IF(AND(AQ$39="S/A", AQ19&gt;0), ((1+AQ19/200)^2-1)*100, IF(AND(AQ$39="Qtrly", AQ19&gt;0), ((1+AQ19/400)^4-1)*100, ""))</f>
        <v>4.3881107025000254</v>
      </c>
      <c r="AR49" s="65" t="str">
        <f t="shared" si="101"/>
        <v/>
      </c>
      <c r="AS49" s="65" t="str">
        <f t="shared" si="101"/>
        <v/>
      </c>
      <c r="AT49" s="322">
        <f t="shared" si="101"/>
        <v>3.822605517036104</v>
      </c>
      <c r="AU49" s="322">
        <f t="shared" si="101"/>
        <v>4.1195752099999705</v>
      </c>
      <c r="AV49" s="322">
        <f t="shared" ref="AV49" si="104">IF(AND(AV$39="S/A", AV19&gt;0), ((1+AV19/200)^2-1)*100, IF(AND(AV$39="Qtrly", AV19&gt;0), ((1+AV19/400)^4-1)*100, ""))</f>
        <v>4.8944672400000222</v>
      </c>
      <c r="AW49" s="65">
        <f t="shared" si="101"/>
        <v>3.160586239999974</v>
      </c>
      <c r="AX49" s="65">
        <f t="shared" si="101"/>
        <v>3.4746700625000182</v>
      </c>
      <c r="AY49" s="65">
        <f t="shared" si="101"/>
        <v>3.5703113025000066</v>
      </c>
      <c r="AZ49" s="65">
        <f t="shared" si="101"/>
        <v>3.683306250000018</v>
      </c>
      <c r="BA49" s="65">
        <f t="shared" si="101"/>
        <v>3.7545959999999878</v>
      </c>
      <c r="BB49" s="65">
        <f t="shared" si="101"/>
        <v>4.2267437225000037</v>
      </c>
      <c r="BC49" s="65">
        <f t="shared" si="101"/>
        <v>4.3431605224999892</v>
      </c>
      <c r="BD49" s="65">
        <f t="shared" ref="BD49" si="105">IF(AND(BD$39="S/A", BD19&gt;0), ((1+BD19/200)^2-1)*100, IF(AND(BD$39="Qtrly", BD19&gt;0), ((1+BD19/400)^4-1)*100, ""))</f>
        <v>5.0327771025000079</v>
      </c>
      <c r="BE49" s="65" t="str">
        <f t="shared" si="101"/>
        <v/>
      </c>
      <c r="BF49" s="65" t="str">
        <f t="shared" si="101"/>
        <v/>
      </c>
      <c r="BG49" s="65" t="str">
        <f t="shared" si="101"/>
        <v/>
      </c>
      <c r="BH49" s="65">
        <f t="shared" si="101"/>
        <v>3.2865689999999947</v>
      </c>
      <c r="BI49" s="65">
        <f t="shared" si="101"/>
        <v>3.8503664899999901</v>
      </c>
      <c r="BJ49" s="65">
        <f t="shared" si="101"/>
        <v>4.4811065599999811</v>
      </c>
      <c r="BK49" s="65">
        <f t="shared" si="101"/>
        <v>4.6737508475024558</v>
      </c>
      <c r="BL49" s="65" t="str">
        <f t="shared" si="101"/>
        <v/>
      </c>
      <c r="BM49" s="65">
        <f t="shared" si="101"/>
        <v>3.3516224400000239</v>
      </c>
      <c r="BN49" s="65" t="str">
        <f t="shared" si="101"/>
        <v/>
      </c>
      <c r="BO49" s="65" t="str">
        <f t="shared" si="101"/>
        <v/>
      </c>
      <c r="BP49" s="65">
        <f t="shared" si="101"/>
        <v>3.2611630625000165</v>
      </c>
      <c r="BQ49" s="65">
        <f t="shared" si="101"/>
        <v>3.5072238224999941</v>
      </c>
      <c r="BR49" s="65">
        <f t="shared" si="101"/>
        <v>3.9094809600000113</v>
      </c>
      <c r="BS49" s="65">
        <f t="shared" si="101"/>
        <v>4.3002625624999791</v>
      </c>
      <c r="BT49" s="65">
        <f t="shared" si="101"/>
        <v>4.5168852225</v>
      </c>
      <c r="BU49" s="65">
        <f t="shared" si="101"/>
        <v>5.0276528899999784</v>
      </c>
      <c r="BV49" s="65" t="str">
        <f t="shared" si="101"/>
        <v/>
      </c>
      <c r="BW49" s="65">
        <f t="shared" si="101"/>
        <v>3.5784530225000166</v>
      </c>
      <c r="BX49" s="65">
        <f t="shared" si="101"/>
        <v>4.0593809024999983</v>
      </c>
      <c r="BY49" s="65">
        <f t="shared" si="101"/>
        <v>4.5271088225000256</v>
      </c>
    </row>
    <row r="50" spans="1:77" x14ac:dyDescent="0.25">
      <c r="A50" s="59">
        <f t="shared" si="40"/>
        <v>42352</v>
      </c>
      <c r="B50" s="62" t="str">
        <f t="shared" ref="B50:L50" si="106">IF(AND(B$39="S/A", B20&gt;0), ((1+B20/200)^2-1)*100, IF(AND(B$39="Qtrly", B20&gt;0), ((1+B20/400)^4-1)*100, ""))</f>
        <v/>
      </c>
      <c r="C50" s="62" t="str">
        <f t="shared" si="106"/>
        <v/>
      </c>
      <c r="D50" s="62" t="str">
        <f t="shared" si="106"/>
        <v/>
      </c>
      <c r="E50" s="62" t="str">
        <f t="shared" si="50"/>
        <v/>
      </c>
      <c r="F50" s="62"/>
      <c r="G50" s="62">
        <f t="shared" si="106"/>
        <v>2.6250041599999774</v>
      </c>
      <c r="H50" s="62">
        <f t="shared" si="106"/>
        <v>2.7030230625000096</v>
      </c>
      <c r="I50" s="62">
        <f t="shared" si="106"/>
        <v>2.8490081025000169</v>
      </c>
      <c r="J50" s="62">
        <f t="shared" si="106"/>
        <v>2.9595796100000182</v>
      </c>
      <c r="K50" s="65">
        <f t="shared" si="106"/>
        <v>3.1941064025000188</v>
      </c>
      <c r="L50" s="65">
        <f t="shared" si="106"/>
        <v>3.5764175625000005</v>
      </c>
      <c r="M50" s="65">
        <f t="shared" ref="M50" si="107">IF(AND(M$39="S/A", M20&gt;0), ((1+M20/200)^2-1)*100, IF(AND(M$39="Qtrly", M20&gt;0), ((1+M20/400)^4-1)*100, ""))</f>
        <v>3.964533690000005</v>
      </c>
      <c r="N50" s="63"/>
      <c r="O50" s="63"/>
      <c r="P50" s="64">
        <f t="shared" si="43"/>
        <v>42352</v>
      </c>
      <c r="Q50" s="65" t="str">
        <f t="shared" ref="Q50:BY50" si="108">IF(AND(Q$39="S/A", Q20&gt;0), ((1+Q20/200)^2-1)*100, IF(AND(Q$39="Qtrly", Q20&gt;0), ((1+Q20/400)^4-1)*100, ""))</f>
        <v/>
      </c>
      <c r="R50" s="65">
        <f t="shared" si="108"/>
        <v>3.4706012024999788</v>
      </c>
      <c r="S50" s="65">
        <f t="shared" si="108"/>
        <v>3.2581145599999806</v>
      </c>
      <c r="T50" s="65">
        <f t="shared" si="108"/>
        <v>3.3556889600000028</v>
      </c>
      <c r="U50" s="65">
        <f t="shared" si="108"/>
        <v>3.8177588099999937</v>
      </c>
      <c r="V50" s="65">
        <f t="shared" si="108"/>
        <v>4.1675390624999809</v>
      </c>
      <c r="W50" s="65">
        <f t="shared" ref="W50" si="109">IF(AND(W$39="S/A", W20&gt;0), ((1+W20/200)^2-1)*100, IF(AND(W$39="Qtrly", W20&gt;0), ((1+W20/400)^4-1)*100, ""))</f>
        <v>4.4872396099999934</v>
      </c>
      <c r="X50" s="65">
        <f t="shared" si="108"/>
        <v>3.3821232899999831</v>
      </c>
      <c r="Y50" s="65">
        <f t="shared" si="108"/>
        <v>3.4726356224999977</v>
      </c>
      <c r="Z50" s="65">
        <f t="shared" si="108"/>
        <v>4.1828489999999885</v>
      </c>
      <c r="AA50" s="65">
        <f t="shared" si="108"/>
        <v>4.3411175624999743</v>
      </c>
      <c r="AB50" s="65">
        <f t="shared" si="108"/>
        <v>4.8944672400000222</v>
      </c>
      <c r="AC50" s="65" t="str">
        <f t="shared" si="108"/>
        <v/>
      </c>
      <c r="AD50" s="65">
        <f t="shared" si="108"/>
        <v>3.4990849024999937</v>
      </c>
      <c r="AE50" s="65">
        <f t="shared" si="108"/>
        <v>3.9359860100000033</v>
      </c>
      <c r="AF50" s="65">
        <f t="shared" si="108"/>
        <v>4.2451210024999853</v>
      </c>
      <c r="AG50" s="65">
        <f t="shared" si="108"/>
        <v>4.9477313599999961</v>
      </c>
      <c r="AH50" s="65" t="str">
        <f t="shared" si="108"/>
        <v/>
      </c>
      <c r="AI50" s="65" t="str">
        <f t="shared" si="108"/>
        <v/>
      </c>
      <c r="AJ50" s="65">
        <f t="shared" si="108"/>
        <v>4.196118522499992</v>
      </c>
      <c r="AK50" s="65">
        <f t="shared" si="108"/>
        <v>4.4494220025000031</v>
      </c>
      <c r="AL50" s="65" t="str">
        <f t="shared" si="108"/>
        <v/>
      </c>
      <c r="AM50" s="65">
        <f t="shared" si="108"/>
        <v>3.6924707024999837</v>
      </c>
      <c r="AN50" s="65">
        <f t="shared" si="108"/>
        <v>3.9747302399999906</v>
      </c>
      <c r="AO50" s="65">
        <f t="shared" si="108"/>
        <v>4.1088335979087898</v>
      </c>
      <c r="AP50" s="65">
        <f t="shared" si="108"/>
        <v>4.4647526400000137</v>
      </c>
      <c r="AQ50" s="65">
        <f t="shared" ref="AQ50" si="110">IF(AND(AQ$39="S/A", AQ20&gt;0), ((1+AQ20/200)^2-1)*100, IF(AND(AQ$39="Qtrly", AQ20&gt;0), ((1+AQ20/400)^4-1)*100, ""))</f>
        <v>4.3625696399999914</v>
      </c>
      <c r="AR50" s="65" t="str">
        <f t="shared" si="108"/>
        <v/>
      </c>
      <c r="AS50" s="65" t="str">
        <f t="shared" si="108"/>
        <v/>
      </c>
      <c r="AT50" s="322">
        <f t="shared" si="108"/>
        <v>3.8133490143489768</v>
      </c>
      <c r="AU50" s="322">
        <f t="shared" si="108"/>
        <v>4.1175344400000036</v>
      </c>
      <c r="AV50" s="322">
        <f t="shared" ref="AV50" si="111">IF(AND(AV$39="S/A", AV20&gt;0), ((1+AV20/200)^2-1)*100, IF(AND(AV$39="Qtrly", AV20&gt;0), ((1+AV20/400)^4-1)*100, ""))</f>
        <v>4.8412166399999901</v>
      </c>
      <c r="AW50" s="65">
        <f t="shared" si="108"/>
        <v>3.1636333025000019</v>
      </c>
      <c r="AX50" s="65">
        <f t="shared" si="108"/>
        <v>3.4675496099999981</v>
      </c>
      <c r="AY50" s="65">
        <f t="shared" si="108"/>
        <v>3.5357125625000041</v>
      </c>
      <c r="AZ50" s="65">
        <f t="shared" si="108"/>
        <v>3.6466524900000019</v>
      </c>
      <c r="BA50" s="65">
        <f t="shared" si="108"/>
        <v>3.7464473599999826</v>
      </c>
      <c r="BB50" s="65">
        <f t="shared" si="108"/>
        <v>4.222660102500031</v>
      </c>
      <c r="BC50" s="65">
        <f t="shared" si="108"/>
        <v>4.290050062500006</v>
      </c>
      <c r="BD50" s="65">
        <f t="shared" ref="BD50" si="112">IF(AND(BD$39="S/A", BD20&gt;0), ((1+BD20/200)^2-1)*100, IF(AND(BD$39="Qtrly", BD20&gt;0), ((1+BD20/400)^4-1)*100, ""))</f>
        <v>5.0307274024999904</v>
      </c>
      <c r="BE50" s="65" t="str">
        <f t="shared" si="108"/>
        <v/>
      </c>
      <c r="BF50" s="65" t="str">
        <f t="shared" si="108"/>
        <v/>
      </c>
      <c r="BG50" s="65" t="str">
        <f t="shared" si="108"/>
        <v/>
      </c>
      <c r="BH50" s="65">
        <f t="shared" si="108"/>
        <v>3.2408405625000025</v>
      </c>
      <c r="BI50" s="65">
        <f t="shared" si="108"/>
        <v>3.8462902500000062</v>
      </c>
      <c r="BJ50" s="65">
        <f t="shared" si="108"/>
        <v>4.4749736900000059</v>
      </c>
      <c r="BK50" s="65">
        <f t="shared" si="108"/>
        <v>4.6747857035697615</v>
      </c>
      <c r="BL50" s="65" t="str">
        <f t="shared" si="108"/>
        <v/>
      </c>
      <c r="BM50" s="65">
        <f t="shared" si="108"/>
        <v>3.3302745225000097</v>
      </c>
      <c r="BN50" s="65" t="str">
        <f t="shared" si="108"/>
        <v/>
      </c>
      <c r="BO50" s="65" t="str">
        <f t="shared" si="108"/>
        <v/>
      </c>
      <c r="BP50" s="65">
        <f t="shared" si="108"/>
        <v>3.2672602025000108</v>
      </c>
      <c r="BQ50" s="65">
        <f t="shared" si="108"/>
        <v>3.5367300900000176</v>
      </c>
      <c r="BR50" s="65">
        <f t="shared" si="108"/>
        <v>3.9033648900000051</v>
      </c>
      <c r="BS50" s="65">
        <f t="shared" si="108"/>
        <v>4.2880076224999897</v>
      </c>
      <c r="BT50" s="65">
        <f t="shared" si="108"/>
        <v>4.5097289999999957</v>
      </c>
      <c r="BU50" s="65">
        <f t="shared" si="108"/>
        <v>5.0256032400000095</v>
      </c>
      <c r="BV50" s="65" t="str">
        <f t="shared" si="108"/>
        <v/>
      </c>
      <c r="BW50" s="65">
        <f t="shared" si="108"/>
        <v>3.58048850249999</v>
      </c>
      <c r="BX50" s="65">
        <f t="shared" si="108"/>
        <v>4.0910062500000288</v>
      </c>
      <c r="BY50" s="65">
        <f t="shared" si="108"/>
        <v>4.5117736100000139</v>
      </c>
    </row>
    <row r="51" spans="1:77" x14ac:dyDescent="0.25">
      <c r="A51" s="59">
        <f t="shared" si="40"/>
        <v>42353</v>
      </c>
      <c r="B51" s="62" t="str">
        <f t="shared" ref="B51:L51" si="113">IF(AND(B$39="S/A", B21&gt;0), ((1+B21/200)^2-1)*100, IF(AND(B$39="Qtrly", B21&gt;0), ((1+B21/400)^4-1)*100, ""))</f>
        <v/>
      </c>
      <c r="C51" s="62" t="str">
        <f t="shared" si="113"/>
        <v/>
      </c>
      <c r="D51" s="62" t="str">
        <f t="shared" si="113"/>
        <v/>
      </c>
      <c r="E51" s="62" t="str">
        <f t="shared" si="50"/>
        <v/>
      </c>
      <c r="F51" s="62"/>
      <c r="G51" s="62">
        <f t="shared" si="113"/>
        <v>2.6776890000000275</v>
      </c>
      <c r="H51" s="62">
        <f t="shared" si="113"/>
        <v>2.7587690000000054</v>
      </c>
      <c r="I51" s="62">
        <f t="shared" si="113"/>
        <v>2.9139236224999809</v>
      </c>
      <c r="J51" s="62">
        <f t="shared" si="113"/>
        <v>3.0082904900000207</v>
      </c>
      <c r="K51" s="65">
        <f t="shared" si="113"/>
        <v>3.2550661025000149</v>
      </c>
      <c r="L51" s="65">
        <f t="shared" si="113"/>
        <v>3.6385080899999922</v>
      </c>
      <c r="M51" s="65">
        <f t="shared" ref="M51" si="114">IF(AND(M$39="S/A", M21&gt;0), ((1+M21/200)^2-1)*100, IF(AND(M$39="Qtrly", M21&gt;0), ((1+M21/400)^4-1)*100, ""))</f>
        <v>4.026740422499997</v>
      </c>
      <c r="N51" s="63"/>
      <c r="O51" s="63"/>
      <c r="P51" s="64">
        <f t="shared" si="43"/>
        <v>42353</v>
      </c>
      <c r="Q51" s="65" t="str">
        <f t="shared" ref="Q51:BY51" si="115">IF(AND(Q$39="S/A", Q21&gt;0), ((1+Q21/200)^2-1)*100, IF(AND(Q$39="Qtrly", Q21&gt;0), ((1+Q21/400)^4-1)*100, ""))</f>
        <v/>
      </c>
      <c r="R51" s="65">
        <f t="shared" si="115"/>
        <v>3.5408002499999869</v>
      </c>
      <c r="S51" s="65">
        <f t="shared" si="115"/>
        <v>3.3922912400000227</v>
      </c>
      <c r="T51" s="65">
        <f t="shared" si="115"/>
        <v>3.4207641600000116</v>
      </c>
      <c r="U51" s="65">
        <f t="shared" si="115"/>
        <v>3.8839985224999873</v>
      </c>
      <c r="V51" s="65">
        <f t="shared" si="115"/>
        <v>4.2359321600000222</v>
      </c>
      <c r="W51" s="65">
        <f t="shared" ref="W51" si="116">IF(AND(W$39="S/A", W21&gt;0), ((1+W21/200)^2-1)*100, IF(AND(W$39="Qtrly", W21&gt;0), ((1+W21/400)^4-1)*100, ""))</f>
        <v>4.5485800099999807</v>
      </c>
      <c r="X51" s="65">
        <f t="shared" si="115"/>
        <v>3.4238150625000019</v>
      </c>
      <c r="Y51" s="65">
        <f t="shared" si="115"/>
        <v>3.5092586025000205</v>
      </c>
      <c r="Z51" s="65">
        <f t="shared" si="115"/>
        <v>4.246142009999998</v>
      </c>
      <c r="AA51" s="65">
        <f t="shared" si="115"/>
        <v>4.4095676100000203</v>
      </c>
      <c r="AB51" s="65">
        <f t="shared" si="115"/>
        <v>4.9620740100000171</v>
      </c>
      <c r="AC51" s="65" t="str">
        <f t="shared" si="115"/>
        <v/>
      </c>
      <c r="AD51" s="65">
        <f t="shared" si="115"/>
        <v>3.5387651599999792</v>
      </c>
      <c r="AE51" s="65">
        <f t="shared" si="115"/>
        <v>4.0226607224999711</v>
      </c>
      <c r="AF51" s="65">
        <f t="shared" si="115"/>
        <v>4.3155822499999941</v>
      </c>
      <c r="AG51" s="65">
        <f t="shared" si="115"/>
        <v>5.0153552899999898</v>
      </c>
      <c r="AH51" s="65" t="str">
        <f t="shared" si="115"/>
        <v/>
      </c>
      <c r="AI51" s="65" t="str">
        <f t="shared" si="115"/>
        <v/>
      </c>
      <c r="AJ51" s="65">
        <f t="shared" si="115"/>
        <v>4.261457722499995</v>
      </c>
      <c r="AK51" s="65">
        <f t="shared" si="115"/>
        <v>4.5547150400000236</v>
      </c>
      <c r="AL51" s="65" t="str">
        <f t="shared" si="115"/>
        <v/>
      </c>
      <c r="AM51" s="65">
        <f t="shared" si="115"/>
        <v>3.7393175624999886</v>
      </c>
      <c r="AN51" s="65">
        <f t="shared" si="115"/>
        <v>4.0338800900000082</v>
      </c>
      <c r="AO51" s="65">
        <f t="shared" si="115"/>
        <v>4.1686247870674098</v>
      </c>
      <c r="AP51" s="65">
        <f t="shared" si="115"/>
        <v>4.5301759999999858</v>
      </c>
      <c r="AQ51" s="65">
        <f t="shared" ref="AQ51" si="117">IF(AND(AQ$39="S/A", AQ21&gt;0), ((1+AQ21/200)^2-1)*100, IF(AND(AQ$39="Qtrly", AQ21&gt;0), ((1+AQ21/400)^4-1)*100, ""))</f>
        <v>4.4269391025000049</v>
      </c>
      <c r="AR51" s="65" t="str">
        <f t="shared" si="115"/>
        <v/>
      </c>
      <c r="AS51" s="65" t="str">
        <f t="shared" si="115"/>
        <v/>
      </c>
      <c r="AT51" s="322">
        <f t="shared" si="115"/>
        <v>3.8709550885767552</v>
      </c>
      <c r="AU51" s="322">
        <f t="shared" si="115"/>
        <v>4.1746835599999699</v>
      </c>
      <c r="AV51" s="322">
        <f t="shared" ref="AV51" si="118">IF(AND(AV$39="S/A", AV21&gt;0), ((1+AV21/200)^2-1)*100, IF(AND(AV$39="Qtrly", AV21&gt;0), ((1+AV21/400)^4-1)*100, ""))</f>
        <v>4.9067577600000023</v>
      </c>
      <c r="AW51" s="65">
        <f t="shared" si="115"/>
        <v>3.2073128100000181</v>
      </c>
      <c r="AX51" s="65">
        <f t="shared" si="115"/>
        <v>3.5235026225000077</v>
      </c>
      <c r="AY51" s="65">
        <f t="shared" si="115"/>
        <v>3.5988087225000021</v>
      </c>
      <c r="AZ51" s="65">
        <f t="shared" si="115"/>
        <v>3.7209849224999925</v>
      </c>
      <c r="BA51" s="65">
        <f t="shared" si="115"/>
        <v>3.8126643225000034</v>
      </c>
      <c r="BB51" s="65">
        <f t="shared" si="115"/>
        <v>4.2890288399999976</v>
      </c>
      <c r="BC51" s="65">
        <f t="shared" si="115"/>
        <v>4.4085458025000079</v>
      </c>
      <c r="BD51" s="65">
        <f t="shared" ref="BD51" si="119">IF(AND(BD$39="S/A", BD21&gt;0), ((1+BD21/200)^2-1)*100, IF(AND(BD$39="Qtrly", BD21&gt;0), ((1+BD21/400)^4-1)*100, ""))</f>
        <v>5.0963277225000159</v>
      </c>
      <c r="BE51" s="65" t="str">
        <f t="shared" si="115"/>
        <v/>
      </c>
      <c r="BF51" s="65" t="str">
        <f t="shared" si="115"/>
        <v/>
      </c>
      <c r="BG51" s="65" t="str">
        <f t="shared" si="115"/>
        <v/>
      </c>
      <c r="BH51" s="65">
        <f t="shared" si="115"/>
        <v>3.3262085024999832</v>
      </c>
      <c r="BI51" s="65">
        <f t="shared" si="115"/>
        <v>3.9064229024999841</v>
      </c>
      <c r="BJ51" s="65">
        <f t="shared" si="115"/>
        <v>4.5618728025000221</v>
      </c>
      <c r="BK51" s="65">
        <f t="shared" si="115"/>
        <v>4.7327498910356258</v>
      </c>
      <c r="BL51" s="65" t="str">
        <f t="shared" si="115"/>
        <v/>
      </c>
      <c r="BM51" s="65">
        <f t="shared" si="115"/>
        <v>3.3821232899999831</v>
      </c>
      <c r="BN51" s="65" t="str">
        <f t="shared" si="115"/>
        <v/>
      </c>
      <c r="BO51" s="65" t="str">
        <f t="shared" si="115"/>
        <v/>
      </c>
      <c r="BP51" s="65">
        <f t="shared" si="115"/>
        <v>3.294699560000014</v>
      </c>
      <c r="BQ51" s="65">
        <f t="shared" si="115"/>
        <v>3.6008444024999697</v>
      </c>
      <c r="BR51" s="65">
        <f t="shared" si="115"/>
        <v>3.968612249999981</v>
      </c>
      <c r="BS51" s="65">
        <f t="shared" si="115"/>
        <v>4.3523540900000102</v>
      </c>
      <c r="BT51" s="65">
        <f t="shared" si="115"/>
        <v>4.5802796025000037</v>
      </c>
      <c r="BU51" s="65">
        <f t="shared" si="115"/>
        <v>5.0901768224999699</v>
      </c>
      <c r="BV51" s="65" t="str">
        <f t="shared" si="115"/>
        <v/>
      </c>
      <c r="BW51" s="65">
        <f t="shared" si="115"/>
        <v>3.6252741224999996</v>
      </c>
      <c r="BX51" s="65">
        <f t="shared" si="115"/>
        <v>4.1583536400000121</v>
      </c>
      <c r="BY51" s="65">
        <f t="shared" si="115"/>
        <v>4.5905063024999748</v>
      </c>
    </row>
    <row r="52" spans="1:77" x14ac:dyDescent="0.25">
      <c r="A52" s="59">
        <f t="shared" si="40"/>
        <v>42354</v>
      </c>
      <c r="B52" s="62" t="str">
        <f t="shared" ref="B52:L52" si="120">IF(AND(B$39="S/A", B22&gt;0), ((1+B22/200)^2-1)*100, IF(AND(B$39="Qtrly", B22&gt;0), ((1+B22/400)^4-1)*100, ""))</f>
        <v/>
      </c>
      <c r="C52" s="62" t="str">
        <f t="shared" si="120"/>
        <v/>
      </c>
      <c r="D52" s="62" t="str">
        <f t="shared" si="120"/>
        <v/>
      </c>
      <c r="E52" s="62" t="str">
        <f t="shared" si="50"/>
        <v/>
      </c>
      <c r="F52" s="62"/>
      <c r="G52" s="62">
        <f t="shared" si="120"/>
        <v>2.7415368224999792</v>
      </c>
      <c r="H52" s="62">
        <f t="shared" si="120"/>
        <v>2.8266981225000043</v>
      </c>
      <c r="I52" s="62">
        <f t="shared" si="120"/>
        <v>2.9829188024999898</v>
      </c>
      <c r="J52" s="62">
        <f t="shared" si="120"/>
        <v>3.0813784100000019</v>
      </c>
      <c r="K52" s="65">
        <f t="shared" si="120"/>
        <v>3.3089288100000003</v>
      </c>
      <c r="L52" s="65">
        <f t="shared" si="120"/>
        <v>3.6985805624999868</v>
      </c>
      <c r="M52" s="65">
        <f t="shared" ref="M52" si="121">IF(AND(M$39="S/A", M22&gt;0), ((1+M22/200)^2-1)*100, IF(AND(M$39="Qtrly", M22&gt;0), ((1+M22/400)^4-1)*100, ""))</f>
        <v>4.0797838025000033</v>
      </c>
      <c r="N52" s="63"/>
      <c r="O52" s="63"/>
      <c r="P52" s="64">
        <f t="shared" si="43"/>
        <v>42354</v>
      </c>
      <c r="Q52" s="65" t="str">
        <f t="shared" ref="Q52:BY52" si="122">IF(AND(Q$39="S/A", Q22&gt;0), ((1+Q22/200)^2-1)*100, IF(AND(Q$39="Qtrly", Q22&gt;0), ((1+Q22/400)^4-1)*100, ""))</f>
        <v/>
      </c>
      <c r="R52" s="65">
        <f t="shared" si="122"/>
        <v>3.5214677024999919</v>
      </c>
      <c r="S52" s="65">
        <f t="shared" si="122"/>
        <v>3.3373902500000163</v>
      </c>
      <c r="T52" s="65">
        <f t="shared" si="122"/>
        <v>3.3719558400000071</v>
      </c>
      <c r="U52" s="65">
        <f t="shared" si="122"/>
        <v>3.8952104100000051</v>
      </c>
      <c r="V52" s="65">
        <f t="shared" si="122"/>
        <v>4.2522681599999945</v>
      </c>
      <c r="W52" s="65">
        <f t="shared" ref="W52" si="123">IF(AND(W$39="S/A", W22&gt;0), ((1+W22/200)^2-1)*100, IF(AND(W$39="Qtrly", W22&gt;0), ((1+W22/400)^4-1)*100, ""))</f>
        <v>4.5710759999999961</v>
      </c>
      <c r="X52" s="65">
        <f t="shared" si="122"/>
        <v>3.4166963599999933</v>
      </c>
      <c r="Y52" s="65">
        <f t="shared" si="122"/>
        <v>3.5031543225000128</v>
      </c>
      <c r="Z52" s="65">
        <f t="shared" si="122"/>
        <v>4.2604366399999982</v>
      </c>
      <c r="AA52" s="65">
        <f t="shared" si="122"/>
        <v>4.4228515625000187</v>
      </c>
      <c r="AB52" s="65">
        <f t="shared" si="122"/>
        <v>4.9825652100000006</v>
      </c>
      <c r="AC52" s="65" t="str">
        <f t="shared" si="122"/>
        <v/>
      </c>
      <c r="AD52" s="65">
        <f t="shared" si="122"/>
        <v>3.5255375624999807</v>
      </c>
      <c r="AE52" s="65">
        <f t="shared" si="122"/>
        <v>4.0389800025000033</v>
      </c>
      <c r="AF52" s="65">
        <f t="shared" si="122"/>
        <v>4.3298816399999884</v>
      </c>
      <c r="AG52" s="65">
        <f t="shared" si="122"/>
        <v>5.0358516899999817</v>
      </c>
      <c r="AH52" s="65" t="str">
        <f t="shared" si="122"/>
        <v/>
      </c>
      <c r="AI52" s="65" t="str">
        <f t="shared" si="122"/>
        <v/>
      </c>
      <c r="AJ52" s="65">
        <f t="shared" si="122"/>
        <v>4.2788168899999812</v>
      </c>
      <c r="AK52" s="65">
        <f t="shared" si="122"/>
        <v>4.5731212099999974</v>
      </c>
      <c r="AL52" s="65" t="str">
        <f t="shared" si="122"/>
        <v/>
      </c>
      <c r="AM52" s="65">
        <f t="shared" si="122"/>
        <v>3.7311695225000108</v>
      </c>
      <c r="AN52" s="65">
        <f t="shared" si="122"/>
        <v>4.0430600224999891</v>
      </c>
      <c r="AO52" s="65">
        <f t="shared" si="122"/>
        <v>4.1830610007737246</v>
      </c>
      <c r="AP52" s="65">
        <f t="shared" si="122"/>
        <v>4.5444900899999974</v>
      </c>
      <c r="AQ52" s="65">
        <f t="shared" ref="AQ52" si="124">IF(AND(AQ$39="S/A", AQ22&gt;0), ((1+AQ22/200)^2-1)*100, IF(AND(AQ$39="Qtrly", AQ22&gt;0), ((1+AQ22/400)^4-1)*100, ""))</f>
        <v>4.4443120400000202</v>
      </c>
      <c r="AR52" s="65" t="str">
        <f t="shared" si="122"/>
        <v/>
      </c>
      <c r="AS52" s="65" t="str">
        <f t="shared" si="122"/>
        <v/>
      </c>
      <c r="AT52" s="322">
        <f t="shared" si="122"/>
        <v>3.8658107146079423</v>
      </c>
      <c r="AU52" s="322">
        <f t="shared" si="122"/>
        <v>4.1869318400000077</v>
      </c>
      <c r="AV52" s="322">
        <f t="shared" ref="AV52" si="125">IF(AND(AV$39="S/A", AV22&gt;0), ((1+AV22/200)^2-1)*100, IF(AND(AV$39="Qtrly", AV22&gt;0), ((1+AV22/400)^4-1)*100, ""))</f>
        <v>4.9241705624999854</v>
      </c>
      <c r="AW52" s="65">
        <f t="shared" si="122"/>
        <v>3.2062969025000054</v>
      </c>
      <c r="AX52" s="65">
        <f t="shared" si="122"/>
        <v>3.5367300900000176</v>
      </c>
      <c r="AY52" s="65">
        <f t="shared" si="122"/>
        <v>3.6120410000000103</v>
      </c>
      <c r="AZ52" s="65">
        <f t="shared" si="122"/>
        <v>3.7352435025000075</v>
      </c>
      <c r="BA52" s="65">
        <f t="shared" si="122"/>
        <v>3.8259102500000086</v>
      </c>
      <c r="BB52" s="65">
        <f t="shared" si="122"/>
        <v>4.3094542399999991</v>
      </c>
      <c r="BC52" s="65">
        <f t="shared" si="122"/>
        <v>4.4289829025000227</v>
      </c>
      <c r="BD52" s="65">
        <f t="shared" ref="BD52" si="126">IF(AND(BD$39="S/A", BD22&gt;0), ((1+BD22/200)^2-1)*100, IF(AND(BD$39="Qtrly", BD22&gt;0), ((1+BD22/400)^4-1)*100, ""))</f>
        <v>5.1209331224999932</v>
      </c>
      <c r="BE52" s="65" t="str">
        <f t="shared" si="122"/>
        <v/>
      </c>
      <c r="BF52" s="65" t="str">
        <f t="shared" si="122"/>
        <v/>
      </c>
      <c r="BG52" s="65" t="str">
        <f t="shared" si="122"/>
        <v/>
      </c>
      <c r="BH52" s="65">
        <f t="shared" si="122"/>
        <v>3.2642116099999896</v>
      </c>
      <c r="BI52" s="65">
        <f t="shared" si="122"/>
        <v>3.918655402499982</v>
      </c>
      <c r="BJ52" s="65">
        <f t="shared" si="122"/>
        <v>4.5813022500000189</v>
      </c>
      <c r="BK52" s="65">
        <f t="shared" si="122"/>
        <v>4.7524217801911517</v>
      </c>
      <c r="BL52" s="65" t="str">
        <f t="shared" si="122"/>
        <v/>
      </c>
      <c r="BM52" s="65">
        <f t="shared" si="122"/>
        <v>3.3739892899999901</v>
      </c>
      <c r="BN52" s="65" t="str">
        <f t="shared" si="122"/>
        <v/>
      </c>
      <c r="BO52" s="65" t="str">
        <f t="shared" si="122"/>
        <v/>
      </c>
      <c r="BP52" s="65">
        <f t="shared" si="122"/>
        <v>3.2611630625000165</v>
      </c>
      <c r="BQ52" s="65">
        <f t="shared" si="122"/>
        <v>3.6008444024999697</v>
      </c>
      <c r="BR52" s="65">
        <f t="shared" si="122"/>
        <v>3.9839075624999998</v>
      </c>
      <c r="BS52" s="65">
        <f t="shared" si="122"/>
        <v>4.4095676100000203</v>
      </c>
      <c r="BT52" s="65">
        <f t="shared" si="122"/>
        <v>4.605847289999998</v>
      </c>
      <c r="BU52" s="65">
        <f t="shared" si="122"/>
        <v>5.1168320225000175</v>
      </c>
      <c r="BV52" s="65" t="str">
        <f t="shared" si="122"/>
        <v/>
      </c>
      <c r="BW52" s="65">
        <f t="shared" si="122"/>
        <v>3.616112639999991</v>
      </c>
      <c r="BX52" s="65">
        <f t="shared" si="122"/>
        <v>4.1706009599999927</v>
      </c>
      <c r="BY52" s="65">
        <f t="shared" si="122"/>
        <v>4.6508540100000051</v>
      </c>
    </row>
    <row r="53" spans="1:77" x14ac:dyDescent="0.25">
      <c r="A53" s="59">
        <f t="shared" si="40"/>
        <v>42355</v>
      </c>
      <c r="B53" s="62" t="str">
        <f t="shared" ref="B53:L53" si="127">IF(AND(B$39="S/A", B23&gt;0), ((1+B23/200)^2-1)*100, IF(AND(B$39="Qtrly", B23&gt;0), ((1+B23/400)^4-1)*100, ""))</f>
        <v/>
      </c>
      <c r="C53" s="62" t="str">
        <f t="shared" si="127"/>
        <v/>
      </c>
      <c r="D53" s="62" t="str">
        <f t="shared" si="127"/>
        <v/>
      </c>
      <c r="E53" s="62" t="str">
        <f t="shared" si="50"/>
        <v/>
      </c>
      <c r="F53" s="62"/>
      <c r="G53" s="62">
        <f t="shared" si="127"/>
        <v>2.6807289224999975</v>
      </c>
      <c r="H53" s="62">
        <f t="shared" si="127"/>
        <v>2.7719475225000068</v>
      </c>
      <c r="I53" s="62">
        <f t="shared" si="127"/>
        <v>2.9362430624999991</v>
      </c>
      <c r="J53" s="62">
        <f t="shared" si="127"/>
        <v>3.045846322500001</v>
      </c>
      <c r="K53" s="65">
        <f t="shared" si="127"/>
        <v>3.2682764100000039</v>
      </c>
      <c r="L53" s="65">
        <f t="shared" si="127"/>
        <v>3.6466524900000019</v>
      </c>
      <c r="M53" s="65">
        <f t="shared" ref="M53" si="128">IF(AND(M$39="S/A", M23&gt;0), ((1+M23/200)^2-1)*100, IF(AND(M$39="Qtrly", M23&gt;0), ((1+M23/400)^4-1)*100, ""))</f>
        <v>4.0257204900000065</v>
      </c>
      <c r="N53" s="63"/>
      <c r="O53" s="63"/>
      <c r="P53" s="64">
        <f t="shared" si="43"/>
        <v>42355</v>
      </c>
      <c r="Q53" s="65" t="str">
        <f t="shared" ref="Q53:BY53" si="129">IF(AND(Q$39="S/A", Q23&gt;0), ((1+Q23/200)^2-1)*100, IF(AND(Q$39="Qtrly", Q23&gt;0), ((1+Q23/400)^4-1)*100, ""))</f>
        <v/>
      </c>
      <c r="R53" s="65">
        <f t="shared" si="129"/>
        <v>3.5214677024999919</v>
      </c>
      <c r="S53" s="65">
        <f t="shared" si="129"/>
        <v>3.3617888899999837</v>
      </c>
      <c r="T53" s="65">
        <f t="shared" si="129"/>
        <v>3.3729725625000206</v>
      </c>
      <c r="U53" s="65">
        <f t="shared" si="129"/>
        <v>3.8442521599999946</v>
      </c>
      <c r="V53" s="65">
        <f t="shared" si="129"/>
        <v>4.2400160399999942</v>
      </c>
      <c r="W53" s="65">
        <f t="shared" ref="W53" si="130">IF(AND(W$39="S/A", W23&gt;0), ((1+W23/200)^2-1)*100, IF(AND(W$39="Qtrly", W23&gt;0), ((1+W23/400)^4-1)*100, ""))</f>
        <v>4.5547150400000236</v>
      </c>
      <c r="X53" s="65">
        <f t="shared" si="129"/>
        <v>3.3994091025000062</v>
      </c>
      <c r="Y53" s="65">
        <f t="shared" si="129"/>
        <v>3.4878944100000142</v>
      </c>
      <c r="Z53" s="65">
        <f t="shared" si="129"/>
        <v>4.2318483599999901</v>
      </c>
      <c r="AA53" s="65">
        <f t="shared" si="129"/>
        <v>4.4085458025000079</v>
      </c>
      <c r="AB53" s="65">
        <f t="shared" si="129"/>
        <v>4.9712948025000259</v>
      </c>
      <c r="AC53" s="65" t="str">
        <f t="shared" si="129"/>
        <v/>
      </c>
      <c r="AD53" s="65">
        <f t="shared" si="129"/>
        <v>3.49705022250002</v>
      </c>
      <c r="AE53" s="65">
        <f t="shared" si="129"/>
        <v>4.0002238025000247</v>
      </c>
      <c r="AF53" s="65">
        <f t="shared" si="129"/>
        <v>4.3094542399999991</v>
      </c>
      <c r="AG53" s="65">
        <f t="shared" si="129"/>
        <v>5.0245784225000145</v>
      </c>
      <c r="AH53" s="65" t="str">
        <f t="shared" si="129"/>
        <v/>
      </c>
      <c r="AI53" s="65" t="str">
        <f t="shared" si="129"/>
        <v/>
      </c>
      <c r="AJ53" s="65">
        <f t="shared" si="129"/>
        <v>4.2655421024999862</v>
      </c>
      <c r="AK53" s="65">
        <f t="shared" si="129"/>
        <v>4.5608502500000148</v>
      </c>
      <c r="AL53" s="65" t="str">
        <f t="shared" si="129"/>
        <v/>
      </c>
      <c r="AM53" s="65">
        <f t="shared" si="129"/>
        <v>3.7026539025000194</v>
      </c>
      <c r="AN53" s="65">
        <f t="shared" si="129"/>
        <v>3.9961446224999975</v>
      </c>
      <c r="AO53" s="65">
        <f t="shared" si="129"/>
        <v>4.1449114073022209</v>
      </c>
      <c r="AP53" s="65">
        <f t="shared" si="129"/>
        <v>4.5240416900000024</v>
      </c>
      <c r="AQ53" s="65">
        <f t="shared" ref="AQ53" si="131">IF(AND(AQ$39="S/A", AQ23&gt;0), ((1+AQ23/200)^2-1)*100, IF(AND(AQ$39="Qtrly", AQ23&gt;0), ((1+AQ23/400)^4-1)*100, ""))</f>
        <v>4.4371583025000216</v>
      </c>
      <c r="AR53" s="65" t="str">
        <f t="shared" si="129"/>
        <v/>
      </c>
      <c r="AS53" s="65" t="str">
        <f t="shared" si="129"/>
        <v/>
      </c>
      <c r="AT53" s="322">
        <f t="shared" si="129"/>
        <v>3.8298054470769394</v>
      </c>
      <c r="AU53" s="322">
        <f t="shared" si="129"/>
        <v>4.1399840099999752</v>
      </c>
      <c r="AV53" s="322">
        <f t="shared" ref="AV53" si="132">IF(AND(AV$39="S/A", AV23&gt;0), ((1+AV23/200)^2-1)*100, IF(AND(AV$39="Qtrly", AV23&gt;0), ((1+AV23/400)^4-1)*100, ""))</f>
        <v>4.9641230400000236</v>
      </c>
      <c r="AW53" s="65">
        <f t="shared" si="129"/>
        <v>3.175822002499995</v>
      </c>
      <c r="AX53" s="65">
        <f t="shared" si="129"/>
        <v>3.4909463024999754</v>
      </c>
      <c r="AY53" s="65">
        <f t="shared" si="129"/>
        <v>3.6140768100000109</v>
      </c>
      <c r="AZ53" s="65">
        <f t="shared" si="129"/>
        <v>3.701635560000005</v>
      </c>
      <c r="BA53" s="65">
        <f t="shared" si="129"/>
        <v>3.8075699600000235</v>
      </c>
      <c r="BB53" s="65">
        <f t="shared" si="129"/>
        <v>4.2931137599999891</v>
      </c>
      <c r="BC53" s="65">
        <f t="shared" si="129"/>
        <v>4.4167204024999851</v>
      </c>
      <c r="BD53" s="65">
        <f t="shared" ref="BD53" si="133">IF(AND(BD$39="S/A", BD23&gt;0), ((1+BD23/200)^2-1)*100, IF(AND(BD$39="Qtrly", BD23&gt;0), ((1+BD23/400)^4-1)*100, ""))</f>
        <v>5.1004284225000029</v>
      </c>
      <c r="BE53" s="65" t="str">
        <f t="shared" si="129"/>
        <v/>
      </c>
      <c r="BF53" s="65" t="str">
        <f t="shared" si="129"/>
        <v/>
      </c>
      <c r="BG53" s="65" t="str">
        <f t="shared" si="129"/>
        <v/>
      </c>
      <c r="BH53" s="65">
        <f t="shared" si="129"/>
        <v>3.294699560000014</v>
      </c>
      <c r="BI53" s="65">
        <f t="shared" si="129"/>
        <v>3.9084616025000019</v>
      </c>
      <c r="BJ53" s="65">
        <f t="shared" si="129"/>
        <v>4.570053402499985</v>
      </c>
      <c r="BK53" s="65">
        <f t="shared" si="129"/>
        <v>4.7296440565700371</v>
      </c>
      <c r="BL53" s="65" t="str">
        <f t="shared" si="129"/>
        <v/>
      </c>
      <c r="BM53" s="65">
        <f t="shared" si="129"/>
        <v>3.3516224400000239</v>
      </c>
      <c r="BN53" s="65" t="str">
        <f t="shared" si="129"/>
        <v/>
      </c>
      <c r="BO53" s="65" t="str">
        <f t="shared" si="129"/>
        <v/>
      </c>
      <c r="BP53" s="65">
        <f t="shared" si="129"/>
        <v>3.2398244899999984</v>
      </c>
      <c r="BQ53" s="65">
        <f t="shared" si="129"/>
        <v>3.5560640624999973</v>
      </c>
      <c r="BR53" s="65">
        <f t="shared" si="129"/>
        <v>3.964533690000005</v>
      </c>
      <c r="BS53" s="65">
        <f t="shared" si="129"/>
        <v>4.3778939024999852</v>
      </c>
      <c r="BT53" s="65">
        <f t="shared" si="129"/>
        <v>4.5976652899999859</v>
      </c>
      <c r="BU53" s="65">
        <f t="shared" si="129"/>
        <v>5.0983780624999975</v>
      </c>
      <c r="BV53" s="65" t="str">
        <f t="shared" si="129"/>
        <v/>
      </c>
      <c r="BW53" s="65">
        <f t="shared" si="129"/>
        <v>3.5937196100000124</v>
      </c>
      <c r="BX53" s="65">
        <f t="shared" si="129"/>
        <v>4.1512097025000028</v>
      </c>
      <c r="BY53" s="65">
        <f t="shared" si="129"/>
        <v>4.598688022499986</v>
      </c>
    </row>
    <row r="54" spans="1:77" x14ac:dyDescent="0.25">
      <c r="A54" s="59">
        <f t="shared" si="40"/>
        <v>42356</v>
      </c>
      <c r="B54" s="62" t="str">
        <f t="shared" ref="B54:L54" si="134">IF(AND(B$39="S/A", B24&gt;0), ((1+B24/200)^2-1)*100, IF(AND(B$39="Qtrly", B24&gt;0), ((1+B24/400)^4-1)*100, ""))</f>
        <v/>
      </c>
      <c r="C54" s="62" t="str">
        <f t="shared" si="134"/>
        <v/>
      </c>
      <c r="D54" s="62" t="str">
        <f t="shared" si="134"/>
        <v/>
      </c>
      <c r="E54" s="62" t="str">
        <f t="shared" si="50"/>
        <v/>
      </c>
      <c r="F54" s="62"/>
      <c r="G54" s="62">
        <f t="shared" si="134"/>
        <v>2.653371240000002</v>
      </c>
      <c r="H54" s="62">
        <f t="shared" si="134"/>
        <v>2.7496459024999975</v>
      </c>
      <c r="I54" s="62">
        <f t="shared" si="134"/>
        <v>2.8885635600000015</v>
      </c>
      <c r="J54" s="62">
        <f t="shared" si="134"/>
        <v>2.9940819600000168</v>
      </c>
      <c r="K54" s="65">
        <f t="shared" si="134"/>
        <v>3.2144243025000296</v>
      </c>
      <c r="L54" s="65">
        <f t="shared" si="134"/>
        <v>3.5835417599999975</v>
      </c>
      <c r="M54" s="65">
        <f t="shared" ref="M54" si="135">IF(AND(M$39="S/A", M24&gt;0), ((1+M24/200)^2-1)*100, IF(AND(M$39="Qtrly", M24&gt;0), ((1+M24/400)^4-1)*100, ""))</f>
        <v>3.9747302399999906</v>
      </c>
      <c r="N54" s="63"/>
      <c r="O54" s="63"/>
      <c r="P54" s="64">
        <f t="shared" si="43"/>
        <v>42356</v>
      </c>
      <c r="Q54" s="65" t="str">
        <f t="shared" ref="Q54:BY54" si="136">IF(AND(Q$39="S/A", Q24&gt;0), ((1+Q24/200)^2-1)*100, IF(AND(Q$39="Qtrly", Q24&gt;0), ((1+Q24/400)^4-1)*100, ""))</f>
        <v/>
      </c>
      <c r="R54" s="65">
        <f t="shared" si="136"/>
        <v>3.5133282224999896</v>
      </c>
      <c r="S54" s="65">
        <f t="shared" si="136"/>
        <v>3.3546723224999964</v>
      </c>
      <c r="T54" s="65">
        <f t="shared" si="136"/>
        <v>3.3821232899999831</v>
      </c>
      <c r="U54" s="65">
        <f t="shared" si="136"/>
        <v>3.8432331224999894</v>
      </c>
      <c r="V54" s="65">
        <f t="shared" si="136"/>
        <v>4.2400160399999942</v>
      </c>
      <c r="W54" s="65">
        <f t="shared" ref="W54" si="137">IF(AND(W$39="S/A", W24&gt;0), ((1+W24/200)^2-1)*100, IF(AND(W$39="Qtrly", W24&gt;0), ((1+W24/400)^4-1)*100, ""))</f>
        <v>4.5393778024999998</v>
      </c>
      <c r="X54" s="65">
        <f t="shared" si="136"/>
        <v>3.4095779024999828</v>
      </c>
      <c r="Y54" s="65">
        <f t="shared" si="136"/>
        <v>3.516380490000004</v>
      </c>
      <c r="Z54" s="65">
        <f t="shared" si="136"/>
        <v>4.2318483599999901</v>
      </c>
      <c r="AA54" s="65">
        <f t="shared" si="136"/>
        <v>4.4013932900000219</v>
      </c>
      <c r="AB54" s="65">
        <f t="shared" si="136"/>
        <v>4.9477313599999961</v>
      </c>
      <c r="AC54" s="65" t="str">
        <f t="shared" si="136"/>
        <v/>
      </c>
      <c r="AD54" s="65">
        <f t="shared" si="136"/>
        <v>3.5031543225000128</v>
      </c>
      <c r="AE54" s="65">
        <f t="shared" si="136"/>
        <v>4.0134816900000203</v>
      </c>
      <c r="AF54" s="65">
        <f t="shared" si="136"/>
        <v>4.3084329225000051</v>
      </c>
      <c r="AG54" s="65">
        <f t="shared" si="136"/>
        <v>5.0030584099999942</v>
      </c>
      <c r="AH54" s="65" t="str">
        <f t="shared" si="136"/>
        <v/>
      </c>
      <c r="AI54" s="65" t="str">
        <f t="shared" si="136"/>
        <v/>
      </c>
      <c r="AJ54" s="65">
        <f t="shared" si="136"/>
        <v>4.2594155625000019</v>
      </c>
      <c r="AK54" s="65">
        <f t="shared" si="136"/>
        <v>4.5475575225000231</v>
      </c>
      <c r="AL54" s="65" t="str">
        <f t="shared" si="136"/>
        <v/>
      </c>
      <c r="AM54" s="65">
        <f t="shared" si="136"/>
        <v>3.705708959999976</v>
      </c>
      <c r="AN54" s="65">
        <f t="shared" si="136"/>
        <v>4.0002238025000247</v>
      </c>
      <c r="AO54" s="65">
        <f t="shared" si="136"/>
        <v>4.1706870114520012</v>
      </c>
      <c r="AP54" s="65">
        <f t="shared" si="136"/>
        <v>4.5179075600000118</v>
      </c>
      <c r="AQ54" s="65">
        <f t="shared" ref="AQ54" si="138">IF(AND(AQ$39="S/A", AQ24&gt;0), ((1+AQ24/200)^2-1)*100, IF(AND(AQ$39="Qtrly", AQ24&gt;0), ((1+AQ24/400)^4-1)*100, ""))</f>
        <v>4.467818902499987</v>
      </c>
      <c r="AR54" s="65" t="str">
        <f t="shared" si="136"/>
        <v/>
      </c>
      <c r="AS54" s="65" t="str">
        <f t="shared" si="136"/>
        <v/>
      </c>
      <c r="AT54" s="322">
        <f t="shared" si="136"/>
        <v>3.838034397089074</v>
      </c>
      <c r="AU54" s="322">
        <f t="shared" si="136"/>
        <v>4.1542713599999725</v>
      </c>
      <c r="AV54" s="322">
        <f t="shared" ref="AV54" si="139">IF(AND(AV$39="S/A", AV24&gt;0), ((1+AV24/200)^2-1)*100, IF(AND(AV$39="Qtrly", AV24&gt;0), ((1+AV24/400)^4-1)*100, ""))</f>
        <v>4.9456824899999807</v>
      </c>
      <c r="AW54" s="65">
        <f t="shared" si="136"/>
        <v>3.1768377599999953</v>
      </c>
      <c r="AX54" s="65">
        <f t="shared" si="136"/>
        <v>3.5143456399999939</v>
      </c>
      <c r="AY54" s="65">
        <f t="shared" si="136"/>
        <v>3.6232382024999898</v>
      </c>
      <c r="AZ54" s="65">
        <f t="shared" si="136"/>
        <v>3.7566332099999933</v>
      </c>
      <c r="BA54" s="65">
        <f t="shared" si="136"/>
        <v>3.8055322499999988</v>
      </c>
      <c r="BB54" s="65">
        <f t="shared" si="136"/>
        <v>4.2767745600000184</v>
      </c>
      <c r="BC54" s="65">
        <f t="shared" si="136"/>
        <v>4.4085458025000079</v>
      </c>
      <c r="BD54" s="65">
        <f t="shared" ref="BD54" si="140">IF(AND(BD$39="S/A", BD24&gt;0), ((1+BD24/200)^2-1)*100, IF(AND(BD$39="Qtrly", BD24&gt;0), ((1+BD24/400)^4-1)*100, ""))</f>
        <v>5.0717252024999881</v>
      </c>
      <c r="BE54" s="65" t="str">
        <f t="shared" si="136"/>
        <v/>
      </c>
      <c r="BF54" s="65" t="str">
        <f t="shared" si="136"/>
        <v/>
      </c>
      <c r="BG54" s="65" t="str">
        <f t="shared" si="136"/>
        <v/>
      </c>
      <c r="BH54" s="65">
        <f t="shared" si="136"/>
        <v>3.2926668899999845</v>
      </c>
      <c r="BI54" s="65">
        <f t="shared" si="136"/>
        <v>3.9155972100000103</v>
      </c>
      <c r="BJ54" s="65">
        <f t="shared" si="136"/>
        <v>4.5547150400000236</v>
      </c>
      <c r="BK54" s="65">
        <f t="shared" si="136"/>
        <v>4.7110105003745018</v>
      </c>
      <c r="BL54" s="65" t="str">
        <f t="shared" si="136"/>
        <v/>
      </c>
      <c r="BM54" s="65">
        <f t="shared" si="136"/>
        <v>3.3556889600000028</v>
      </c>
      <c r="BN54" s="65" t="str">
        <f t="shared" si="136"/>
        <v/>
      </c>
      <c r="BO54" s="65" t="str">
        <f t="shared" si="136"/>
        <v/>
      </c>
      <c r="BP54" s="65">
        <f t="shared" si="136"/>
        <v>3.2225520224999915</v>
      </c>
      <c r="BQ54" s="65">
        <f t="shared" si="136"/>
        <v>3.5631875600000029</v>
      </c>
      <c r="BR54" s="65">
        <f t="shared" si="136"/>
        <v>3.9971644099999981</v>
      </c>
      <c r="BS54" s="65">
        <f t="shared" si="136"/>
        <v>4.3686992099999822</v>
      </c>
      <c r="BT54" s="65">
        <f t="shared" si="136"/>
        <v>4.5802796025000037</v>
      </c>
      <c r="BU54" s="65">
        <f t="shared" si="136"/>
        <v>5.0696751224999836</v>
      </c>
      <c r="BV54" s="65" t="str">
        <f t="shared" si="136"/>
        <v/>
      </c>
      <c r="BW54" s="65">
        <f t="shared" si="136"/>
        <v>3.5947374224999828</v>
      </c>
      <c r="BX54" s="65">
        <f t="shared" si="136"/>
        <v>4.149168622499988</v>
      </c>
      <c r="BY54" s="65">
        <f t="shared" si="136"/>
        <v>4.6038017599999703</v>
      </c>
    </row>
    <row r="55" spans="1:77" x14ac:dyDescent="0.25">
      <c r="A55" s="59">
        <f t="shared" si="40"/>
        <v>42359</v>
      </c>
      <c r="B55" s="62" t="str">
        <f t="shared" ref="B55:L55" si="141">IF(AND(B$39="S/A", B25&gt;0), ((1+B25/200)^2-1)*100, IF(AND(B$39="Qtrly", B25&gt;0), ((1+B25/400)^4-1)*100, ""))</f>
        <v/>
      </c>
      <c r="C55" s="62" t="str">
        <f t="shared" si="141"/>
        <v/>
      </c>
      <c r="D55" s="62" t="str">
        <f t="shared" si="141"/>
        <v/>
      </c>
      <c r="E55" s="62" t="str">
        <f t="shared" si="50"/>
        <v/>
      </c>
      <c r="F55" s="62"/>
      <c r="G55" s="62">
        <f t="shared" si="141"/>
        <v>2.6574240000000193</v>
      </c>
      <c r="H55" s="62">
        <f t="shared" si="141"/>
        <v>2.7638375625000045</v>
      </c>
      <c r="I55" s="62">
        <f t="shared" si="141"/>
        <v>2.8753775625000033</v>
      </c>
      <c r="J55" s="62">
        <f t="shared" si="141"/>
        <v>2.973785760000025</v>
      </c>
      <c r="K55" s="65">
        <f t="shared" si="141"/>
        <v>3.1920747225000046</v>
      </c>
      <c r="L55" s="65">
        <f t="shared" si="141"/>
        <v>3.5682759224999971</v>
      </c>
      <c r="M55" s="65">
        <f t="shared" ref="M55" si="142">IF(AND(M$39="S/A", M25&gt;0), ((1+M25/200)^2-1)*100, IF(AND(M$39="Qtrly", M25&gt;0), ((1+M25/400)^4-1)*100, ""))</f>
        <v>3.9472007024999867</v>
      </c>
      <c r="N55" s="63"/>
      <c r="O55" s="63"/>
      <c r="P55" s="64">
        <f t="shared" si="43"/>
        <v>42359</v>
      </c>
      <c r="Q55" s="65" t="str">
        <f t="shared" ref="Q55:BY55" si="143">IF(AND(Q$39="S/A", Q25&gt;0), ((1+Q25/200)^2-1)*100, IF(AND(Q$39="Qtrly", Q25&gt;0), ((1+Q25/400)^4-1)*100, ""))</f>
        <v/>
      </c>
      <c r="R55" s="65">
        <f t="shared" si="143"/>
        <v>3.5051890624999915</v>
      </c>
      <c r="S55" s="65">
        <f t="shared" si="143"/>
        <v>3.3587389025000247</v>
      </c>
      <c r="T55" s="65">
        <f t="shared" si="143"/>
        <v>3.4136455625000117</v>
      </c>
      <c r="U55" s="65">
        <f t="shared" si="143"/>
        <v>3.8860370024999868</v>
      </c>
      <c r="V55" s="65">
        <f t="shared" si="143"/>
        <v>4.2818804224999951</v>
      </c>
      <c r="W55" s="65">
        <f t="shared" ref="W55" si="144">IF(AND(W$39="S/A", W25&gt;0), ((1+W25/200)^2-1)*100, IF(AND(W$39="Qtrly", W25&gt;0), ((1+W25/400)^4-1)*100, ""))</f>
        <v>4.5720986025000077</v>
      </c>
      <c r="X55" s="65">
        <f t="shared" si="143"/>
        <v>3.405510322500005</v>
      </c>
      <c r="Y55" s="65">
        <f t="shared" si="143"/>
        <v>3.5153630624999987</v>
      </c>
      <c r="Z55" s="65">
        <f t="shared" si="143"/>
        <v>4.2737111024999885</v>
      </c>
      <c r="AA55" s="65">
        <f t="shared" si="143"/>
        <v>4.4453340224999804</v>
      </c>
      <c r="AB55" s="65">
        <f t="shared" si="143"/>
        <v>4.9774422225000059</v>
      </c>
      <c r="AC55" s="65" t="str">
        <f t="shared" si="143"/>
        <v/>
      </c>
      <c r="AD55" s="65">
        <f t="shared" si="143"/>
        <v>3.5265550399999901</v>
      </c>
      <c r="AE55" s="65">
        <f t="shared" si="143"/>
        <v>4.0573407224999913</v>
      </c>
      <c r="AF55" s="65">
        <f t="shared" si="143"/>
        <v>4.3513325624999988</v>
      </c>
      <c r="AG55" s="65">
        <f t="shared" si="143"/>
        <v>5.0338019600000283</v>
      </c>
      <c r="AH55" s="65" t="str">
        <f t="shared" si="143"/>
        <v/>
      </c>
      <c r="AI55" s="65" t="str">
        <f t="shared" si="143"/>
        <v/>
      </c>
      <c r="AJ55" s="65">
        <f t="shared" si="143"/>
        <v>4.3084329225000051</v>
      </c>
      <c r="AK55" s="65">
        <f t="shared" si="143"/>
        <v>4.5915289999999942</v>
      </c>
      <c r="AL55" s="65" t="str">
        <f t="shared" si="143"/>
        <v/>
      </c>
      <c r="AM55" s="65">
        <f t="shared" si="143"/>
        <v>3.723021802500015</v>
      </c>
      <c r="AN55" s="65">
        <f t="shared" si="143"/>
        <v>4.0430600224999891</v>
      </c>
      <c r="AO55" s="65">
        <f t="shared" si="143"/>
        <v>4.2181266238141779</v>
      </c>
      <c r="AP55" s="65">
        <f t="shared" si="143"/>
        <v>4.5598277025000078</v>
      </c>
      <c r="AQ55" s="65">
        <f t="shared" ref="AQ55" si="145">IF(AND(AQ$39="S/A", AQ25&gt;0), ((1+AQ25/200)^2-1)*100, IF(AND(AQ$39="Qtrly", AQ25&gt;0), ((1+AQ25/400)^4-1)*100, ""))</f>
        <v>4.4882618024999932</v>
      </c>
      <c r="AR55" s="65" t="str">
        <f t="shared" si="143"/>
        <v/>
      </c>
      <c r="AS55" s="65" t="str">
        <f t="shared" si="143"/>
        <v/>
      </c>
      <c r="AT55" s="322">
        <f t="shared" si="143"/>
        <v>3.8740418046831149</v>
      </c>
      <c r="AU55" s="322">
        <f t="shared" si="143"/>
        <v>4.1981600625000004</v>
      </c>
      <c r="AV55" s="322">
        <f t="shared" ref="AV55" si="146">IF(AND(AV$39="S/A", AV25&gt;0), ((1+AV25/200)^2-1)*100, IF(AND(AV$39="Qtrly", AV25&gt;0), ((1+AV25/400)^4-1)*100, ""))</f>
        <v>4.9846144400000236</v>
      </c>
      <c r="AW55" s="65">
        <f t="shared" si="143"/>
        <v>3.1910588899999981</v>
      </c>
      <c r="AX55" s="65">
        <f t="shared" si="143"/>
        <v>3.5621699025000009</v>
      </c>
      <c r="AY55" s="65">
        <f t="shared" si="143"/>
        <v>3.6639604024999883</v>
      </c>
      <c r="AZ55" s="65">
        <f t="shared" si="143"/>
        <v>3.8004380625000111</v>
      </c>
      <c r="BA55" s="65">
        <f t="shared" si="143"/>
        <v>3.8493474224999824</v>
      </c>
      <c r="BB55" s="65">
        <f t="shared" si="143"/>
        <v>4.3104755625000157</v>
      </c>
      <c r="BC55" s="65">
        <f t="shared" si="143"/>
        <v>4.4402241600000059</v>
      </c>
      <c r="BD55" s="65">
        <f t="shared" ref="BD55" si="147">IF(AND(BD$39="S/A", BD25&gt;0), ((1+BD25/200)^2-1)*100, IF(AND(BD$39="Qtrly", BD25&gt;0), ((1+BD25/400)^4-1)*100, ""))</f>
        <v>5.092227102499991</v>
      </c>
      <c r="BE55" s="65" t="str">
        <f t="shared" si="143"/>
        <v/>
      </c>
      <c r="BF55" s="65" t="str">
        <f t="shared" si="143"/>
        <v/>
      </c>
      <c r="BG55" s="65" t="str">
        <f t="shared" si="143"/>
        <v/>
      </c>
      <c r="BH55" s="65">
        <f t="shared" si="143"/>
        <v>3.294699560000014</v>
      </c>
      <c r="BI55" s="65">
        <f t="shared" si="143"/>
        <v>3.9563768100000063</v>
      </c>
      <c r="BJ55" s="65">
        <f t="shared" si="143"/>
        <v>4.5894836100000225</v>
      </c>
      <c r="BK55" s="65">
        <f t="shared" si="143"/>
        <v>4.742067808909689</v>
      </c>
      <c r="BL55" s="65" t="str">
        <f t="shared" si="143"/>
        <v/>
      </c>
      <c r="BM55" s="65">
        <f t="shared" si="143"/>
        <v>3.3821232899999831</v>
      </c>
      <c r="BN55" s="65" t="str">
        <f t="shared" si="143"/>
        <v/>
      </c>
      <c r="BO55" s="65" t="str">
        <f t="shared" si="143"/>
        <v/>
      </c>
      <c r="BP55" s="65">
        <f t="shared" si="143"/>
        <v>3.2337281600000045</v>
      </c>
      <c r="BQ55" s="65">
        <f t="shared" si="143"/>
        <v>3.5927018025000201</v>
      </c>
      <c r="BR55" s="65">
        <f t="shared" si="143"/>
        <v>4.0206209025000161</v>
      </c>
      <c r="BS55" s="65">
        <f t="shared" si="143"/>
        <v>4.4065022025000067</v>
      </c>
      <c r="BT55" s="65">
        <f t="shared" si="143"/>
        <v>4.6181208899999771</v>
      </c>
      <c r="BU55" s="65">
        <f t="shared" si="143"/>
        <v>5.0901768224999699</v>
      </c>
      <c r="BV55" s="65" t="str">
        <f t="shared" si="143"/>
        <v/>
      </c>
      <c r="BW55" s="65">
        <f t="shared" si="143"/>
        <v>3.6038979600000021</v>
      </c>
      <c r="BX55" s="65">
        <f t="shared" si="143"/>
        <v>4.196118522499992</v>
      </c>
      <c r="BY55" s="65">
        <f t="shared" si="143"/>
        <v>4.643693202500021</v>
      </c>
    </row>
    <row r="56" spans="1:77" x14ac:dyDescent="0.25">
      <c r="A56" s="59">
        <f t="shared" si="40"/>
        <v>42360</v>
      </c>
      <c r="B56" s="62" t="str">
        <f t="shared" ref="B56:L56" si="148">IF(AND(B$39="S/A", B26&gt;0), ((1+B26/200)^2-1)*100, IF(AND(B$39="Qtrly", B26&gt;0), ((1+B26/400)^4-1)*100, ""))</f>
        <v/>
      </c>
      <c r="C56" s="62" t="str">
        <f t="shared" si="148"/>
        <v/>
      </c>
      <c r="D56" s="62" t="str">
        <f t="shared" si="148"/>
        <v/>
      </c>
      <c r="E56" s="62" t="str">
        <f t="shared" si="50"/>
        <v/>
      </c>
      <c r="F56" s="62"/>
      <c r="G56" s="62">
        <f t="shared" si="148"/>
        <v>2.6705960225000158</v>
      </c>
      <c r="H56" s="62">
        <f t="shared" si="148"/>
        <v>2.7810716100000299</v>
      </c>
      <c r="I56" s="62">
        <f t="shared" si="148"/>
        <v>2.9007360000000038</v>
      </c>
      <c r="J56" s="62">
        <f t="shared" si="148"/>
        <v>2.9971265624999965</v>
      </c>
      <c r="K56" s="65">
        <f t="shared" si="148"/>
        <v>3.221536040000017</v>
      </c>
      <c r="L56" s="65">
        <f t="shared" si="148"/>
        <v>3.5957552399999981</v>
      </c>
      <c r="M56" s="65">
        <f t="shared" ref="M56" si="149">IF(AND(M$39="S/A", M26&gt;0), ((1+M26/200)^2-1)*100, IF(AND(M$39="Qtrly", M26&gt;0), ((1+M26/400)^4-1)*100, ""))</f>
        <v>3.9788090000000054</v>
      </c>
      <c r="N56" s="63"/>
      <c r="O56" s="63"/>
      <c r="P56" s="64">
        <f t="shared" si="43"/>
        <v>42360</v>
      </c>
      <c r="Q56" s="65" t="str">
        <f t="shared" ref="Q56:BY56" si="150">IF(AND(Q$39="S/A", Q26&gt;0), ((1+Q26/200)^2-1)*100, IF(AND(Q$39="Qtrly", Q26&gt;0), ((1+Q26/400)^4-1)*100, ""))</f>
        <v/>
      </c>
      <c r="R56" s="65">
        <f t="shared" si="150"/>
        <v>3.4767045224999737</v>
      </c>
      <c r="S56" s="65">
        <f t="shared" si="150"/>
        <v>3.2957159025000182</v>
      </c>
      <c r="T56" s="65">
        <f t="shared" si="150"/>
        <v>3.4339850625000112</v>
      </c>
      <c r="U56" s="65">
        <f t="shared" si="150"/>
        <v>3.9125390624999756</v>
      </c>
      <c r="V56" s="65">
        <f t="shared" si="150"/>
        <v>4.3135395599999793</v>
      </c>
      <c r="W56" s="65">
        <f t="shared" ref="W56" si="151">IF(AND(W$39="S/A", W26&gt;0), ((1+W26/200)^2-1)*100, IF(AND(W$39="Qtrly", W26&gt;0), ((1+W26/400)^4-1)*100, ""))</f>
        <v>4.6007335025000096</v>
      </c>
      <c r="X56" s="65">
        <f t="shared" si="150"/>
        <v>3.616112639999991</v>
      </c>
      <c r="Y56" s="65">
        <f t="shared" si="150"/>
        <v>3.5214677024999919</v>
      </c>
      <c r="Z56" s="65">
        <f t="shared" si="150"/>
        <v>4.304347702500011</v>
      </c>
      <c r="AA56" s="65">
        <f t="shared" si="150"/>
        <v>4.4831508899999983</v>
      </c>
      <c r="AB56" s="65">
        <f t="shared" si="150"/>
        <v>5.0153552899999898</v>
      </c>
      <c r="AC56" s="65" t="str">
        <f t="shared" si="150"/>
        <v/>
      </c>
      <c r="AD56" s="65">
        <f t="shared" si="150"/>
        <v>3.58048850249999</v>
      </c>
      <c r="AE56" s="65">
        <f t="shared" si="150"/>
        <v>4.0787636099999913</v>
      </c>
      <c r="AF56" s="65">
        <f t="shared" si="150"/>
        <v>4.3809588900000085</v>
      </c>
      <c r="AG56" s="65">
        <f t="shared" si="150"/>
        <v>5.0686500900000153</v>
      </c>
      <c r="AH56" s="65" t="str">
        <f t="shared" si="150"/>
        <v/>
      </c>
      <c r="AI56" s="65" t="str">
        <f t="shared" si="150"/>
        <v/>
      </c>
      <c r="AJ56" s="65">
        <f t="shared" si="150"/>
        <v>4.3400960900000118</v>
      </c>
      <c r="AK56" s="65">
        <f t="shared" si="150"/>
        <v>4.6252808224999775</v>
      </c>
      <c r="AL56" s="65" t="str">
        <f t="shared" si="150"/>
        <v/>
      </c>
      <c r="AM56" s="65">
        <f t="shared" si="150"/>
        <v>3.7576518225000077</v>
      </c>
      <c r="AN56" s="65">
        <f t="shared" si="150"/>
        <v>4.0777434224999798</v>
      </c>
      <c r="AO56" s="65">
        <f t="shared" si="150"/>
        <v>4.2428841571814591</v>
      </c>
      <c r="AP56" s="65">
        <f t="shared" si="150"/>
        <v>4.593574410000012</v>
      </c>
      <c r="AQ56" s="65">
        <f t="shared" ref="AQ56" si="152">IF(AND(AQ$39="S/A", AQ26&gt;0), ((1+AQ26/200)^2-1)*100, IF(AND(AQ$39="Qtrly", AQ26&gt;0), ((1+AQ26/400)^4-1)*100, ""))</f>
        <v>4.5230193224999882</v>
      </c>
      <c r="AR56" s="65" t="str">
        <f t="shared" si="150"/>
        <v/>
      </c>
      <c r="AS56" s="65" t="str">
        <f t="shared" si="150"/>
        <v/>
      </c>
      <c r="AT56" s="322">
        <f t="shared" si="150"/>
        <v>3.9007962261296658</v>
      </c>
      <c r="AU56" s="322">
        <f t="shared" si="150"/>
        <v>4.222660102500031</v>
      </c>
      <c r="AV56" s="322">
        <f t="shared" ref="AV56" si="153">IF(AND(AV$39="S/A", AV26&gt;0), ((1+AV26/200)^2-1)*100, IF(AND(AV$39="Qtrly", AV26&gt;0), ((1+AV26/400)^4-1)*100, ""))</f>
        <v>5.0215039999999878</v>
      </c>
      <c r="AW56" s="65">
        <f t="shared" si="150"/>
        <v>3.2225520224999915</v>
      </c>
      <c r="AX56" s="65">
        <f t="shared" si="150"/>
        <v>3.5845595225000082</v>
      </c>
      <c r="AY56" s="65">
        <f t="shared" si="150"/>
        <v>3.6883975625000121</v>
      </c>
      <c r="AZ56" s="65">
        <f t="shared" si="150"/>
        <v>3.8310050625000036</v>
      </c>
      <c r="BA56" s="65">
        <f t="shared" si="150"/>
        <v>3.8799216224999933</v>
      </c>
      <c r="BB56" s="65">
        <f t="shared" si="150"/>
        <v>4.3431605224999892</v>
      </c>
      <c r="BC56" s="65">
        <f t="shared" si="150"/>
        <v>4.4729294399999731</v>
      </c>
      <c r="BD56" s="65">
        <f t="shared" ref="BD56" si="154">IF(AND(BD$39="S/A", BD26&gt;0), ((1+BD26/200)^2-1)*100, IF(AND(BD$39="Qtrly", BD26&gt;0), ((1+BD26/400)^4-1)*100, ""))</f>
        <v>5.1270849225000026</v>
      </c>
      <c r="BE56" s="65" t="str">
        <f t="shared" si="150"/>
        <v/>
      </c>
      <c r="BF56" s="65" t="str">
        <f t="shared" si="150"/>
        <v/>
      </c>
      <c r="BG56" s="65" t="str">
        <f t="shared" si="150"/>
        <v/>
      </c>
      <c r="BH56" s="65">
        <f t="shared" si="150"/>
        <v>3.2367763024999885</v>
      </c>
      <c r="BI56" s="65">
        <f t="shared" si="150"/>
        <v>4.0226607224999711</v>
      </c>
      <c r="BJ56" s="65">
        <f t="shared" si="150"/>
        <v>4.6375555625000064</v>
      </c>
      <c r="BK56" s="65">
        <f t="shared" si="150"/>
        <v>4.7741676185131698</v>
      </c>
      <c r="BL56" s="65" t="str">
        <f t="shared" si="150"/>
        <v/>
      </c>
      <c r="BM56" s="65">
        <f t="shared" si="150"/>
        <v>3.4197472025000009</v>
      </c>
      <c r="BN56" s="65" t="str">
        <f t="shared" si="150"/>
        <v/>
      </c>
      <c r="BO56" s="65" t="str">
        <f t="shared" si="150"/>
        <v/>
      </c>
      <c r="BP56" s="65">
        <f t="shared" si="150"/>
        <v>3.1869956100000207</v>
      </c>
      <c r="BQ56" s="65">
        <f t="shared" si="150"/>
        <v>3.6120410000000103</v>
      </c>
      <c r="BR56" s="65">
        <f t="shared" si="150"/>
        <v>4.0512203024999804</v>
      </c>
      <c r="BS56" s="65">
        <f t="shared" si="150"/>
        <v>4.4300048100000211</v>
      </c>
      <c r="BT56" s="65">
        <f t="shared" si="150"/>
        <v>4.6528999999999821</v>
      </c>
      <c r="BU56" s="65">
        <f t="shared" si="150"/>
        <v>5.1250343024999756</v>
      </c>
      <c r="BV56" s="65" t="str">
        <f t="shared" si="150"/>
        <v/>
      </c>
      <c r="BW56" s="65">
        <f t="shared" si="150"/>
        <v>3.6374900624999817</v>
      </c>
      <c r="BX56" s="65">
        <f t="shared" si="150"/>
        <v>4.2236809999999902</v>
      </c>
      <c r="BY56" s="65">
        <f t="shared" si="150"/>
        <v>4.6784765625000224</v>
      </c>
    </row>
    <row r="57" spans="1:77" x14ac:dyDescent="0.25">
      <c r="A57" s="59">
        <f t="shared" si="40"/>
        <v>42361</v>
      </c>
      <c r="B57" s="62" t="str">
        <f t="shared" ref="B57:L57" si="155">IF(AND(B$39="S/A", B27&gt;0), ((1+B27/200)^2-1)*100, IF(AND(B$39="Qtrly", B27&gt;0), ((1+B27/400)^4-1)*100, ""))</f>
        <v/>
      </c>
      <c r="C57" s="62" t="str">
        <f t="shared" si="155"/>
        <v/>
      </c>
      <c r="D57" s="62" t="str">
        <f t="shared" si="155"/>
        <v/>
      </c>
      <c r="E57" s="62" t="str">
        <f t="shared" si="50"/>
        <v/>
      </c>
      <c r="F57" s="62"/>
      <c r="G57" s="62">
        <f t="shared" si="155"/>
        <v>2.6787023024999801</v>
      </c>
      <c r="H57" s="62">
        <f t="shared" si="155"/>
        <v>2.8003349025000013</v>
      </c>
      <c r="I57" s="62">
        <f t="shared" si="155"/>
        <v>2.9210249999999993</v>
      </c>
      <c r="J57" s="62">
        <f t="shared" si="155"/>
        <v>3.0214850025000128</v>
      </c>
      <c r="K57" s="65">
        <f t="shared" si="155"/>
        <v>3.2398244899999984</v>
      </c>
      <c r="L57" s="65">
        <f t="shared" si="155"/>
        <v>3.6242561599999945</v>
      </c>
      <c r="M57" s="65">
        <f t="shared" ref="M57" si="156">IF(AND(M$39="S/A", M27&gt;0), ((1+M27/200)^2-1)*100, IF(AND(M$39="Qtrly", M27&gt;0), ((1+M27/400)^4-1)*100, ""))</f>
        <v>4.0073625600000273</v>
      </c>
      <c r="N57" s="63"/>
      <c r="O57" s="63"/>
      <c r="P57" s="64">
        <f t="shared" si="43"/>
        <v>42361</v>
      </c>
      <c r="Q57" s="65" t="str">
        <f t="shared" ref="Q57:BY57" si="157">IF(AND(Q$39="S/A", Q27&gt;0), ((1+Q27/200)^2-1)*100, IF(AND(Q$39="Qtrly", Q27&gt;0), ((1+Q27/400)^4-1)*100, ""))</f>
        <v/>
      </c>
      <c r="R57" s="65">
        <f t="shared" si="157"/>
        <v>3.4878944100000142</v>
      </c>
      <c r="S57" s="65">
        <f t="shared" si="157"/>
        <v>3.2733575224999978</v>
      </c>
      <c r="T57" s="65">
        <f t="shared" si="157"/>
        <v>3.4472068100000142</v>
      </c>
      <c r="U57" s="65">
        <f t="shared" si="157"/>
        <v>3.9339470399999854</v>
      </c>
      <c r="V57" s="65">
        <f t="shared" si="157"/>
        <v>4.3462250000000147</v>
      </c>
      <c r="W57" s="65">
        <f t="shared" ref="W57" si="158">IF(AND(W$39="S/A", W27&gt;0), ((1+W27/200)^2-1)*100, IF(AND(W$39="Qtrly", W27&gt;0), ((1+W27/400)^4-1)*100, ""))</f>
        <v>4.6375555625000064</v>
      </c>
      <c r="X57" s="65">
        <f t="shared" si="157"/>
        <v>3.4105948099999894</v>
      </c>
      <c r="Y57" s="65">
        <f t="shared" si="157"/>
        <v>3.5245200900000162</v>
      </c>
      <c r="Z57" s="65">
        <f t="shared" si="157"/>
        <v>4.3237532100000031</v>
      </c>
      <c r="AA57" s="65">
        <f t="shared" si="157"/>
        <v>4.5066621225000159</v>
      </c>
      <c r="AB57" s="65">
        <f t="shared" si="157"/>
        <v>5.0522502500000011</v>
      </c>
      <c r="AC57" s="65" t="str">
        <f t="shared" si="157"/>
        <v/>
      </c>
      <c r="AD57" s="65">
        <f t="shared" si="157"/>
        <v>3.5479232224999935</v>
      </c>
      <c r="AE57" s="65">
        <f t="shared" si="157"/>
        <v>4.0961075625000065</v>
      </c>
      <c r="AF57" s="65">
        <f t="shared" si="157"/>
        <v>4.4024150625000313</v>
      </c>
      <c r="AG57" s="65">
        <f t="shared" si="157"/>
        <v>5.1065796225000071</v>
      </c>
      <c r="AH57" s="65" t="str">
        <f t="shared" si="157"/>
        <v/>
      </c>
      <c r="AI57" s="65" t="str">
        <f t="shared" si="157"/>
        <v/>
      </c>
      <c r="AJ57" s="65">
        <f t="shared" si="157"/>
        <v>4.3635912224999851</v>
      </c>
      <c r="AK57" s="65">
        <f t="shared" si="157"/>
        <v>4.6559690225000061</v>
      </c>
      <c r="AL57" s="65" t="str">
        <f t="shared" si="157"/>
        <v/>
      </c>
      <c r="AM57" s="65">
        <f t="shared" si="157"/>
        <v>3.7413546225000038</v>
      </c>
      <c r="AN57" s="65">
        <f t="shared" si="157"/>
        <v>4.0859050624999949</v>
      </c>
      <c r="AO57" s="65">
        <f t="shared" si="157"/>
        <v>4.2593916297797074</v>
      </c>
      <c r="AP57" s="65">
        <f t="shared" si="157"/>
        <v>4.6170980625000135</v>
      </c>
      <c r="AQ57" s="65">
        <f t="shared" ref="AQ57" si="159">IF(AND(AQ$39="S/A", AQ27&gt;0), ((1+AQ27/200)^2-1)*100, IF(AND(AQ$39="Qtrly", AQ27&gt;0), ((1+AQ27/400)^4-1)*100, ""))</f>
        <v>4.5577826224999951</v>
      </c>
      <c r="AR57" s="65" t="str">
        <f t="shared" si="157"/>
        <v/>
      </c>
      <c r="AS57" s="65" t="str">
        <f t="shared" si="157"/>
        <v/>
      </c>
      <c r="AT57" s="322">
        <f t="shared" si="157"/>
        <v>3.8966798249336243</v>
      </c>
      <c r="AU57" s="322">
        <f t="shared" si="157"/>
        <v>4.2359321600000222</v>
      </c>
      <c r="AV57" s="322">
        <f t="shared" ref="AV57" si="160">IF(AND(AV$39="S/A", AV27&gt;0), ((1+AV27/200)^2-1)*100, IF(AND(AV$39="Qtrly", AV27&gt;0), ((1+AV27/400)^4-1)*100, ""))</f>
        <v>5.0584000399999995</v>
      </c>
      <c r="AW57" s="65">
        <f t="shared" si="157"/>
        <v>3.2083287224999868</v>
      </c>
      <c r="AX57" s="65">
        <f t="shared" si="157"/>
        <v>3.5977908900000077</v>
      </c>
      <c r="AY57" s="65">
        <f t="shared" si="157"/>
        <v>3.7087640625000029</v>
      </c>
      <c r="AZ57" s="65">
        <f t="shared" si="157"/>
        <v>3.8493474224999824</v>
      </c>
      <c r="BA57" s="65">
        <f t="shared" si="157"/>
        <v>3.9023455624999981</v>
      </c>
      <c r="BB57" s="65">
        <f t="shared" si="157"/>
        <v>4.3799372225000077</v>
      </c>
      <c r="BC57" s="65">
        <f t="shared" si="157"/>
        <v>4.5117736100000139</v>
      </c>
      <c r="BD57" s="65">
        <f t="shared" ref="BD57" si="161">IF(AND(BD$39="S/A", BD27&gt;0), ((1+BD27/200)^2-1)*100, IF(AND(BD$39="Qtrly", BD27&gt;0), ((1+BD27/400)^4-1)*100, ""))</f>
        <v>5.152719359999991</v>
      </c>
      <c r="BE57" s="65" t="str">
        <f t="shared" si="157"/>
        <v/>
      </c>
      <c r="BF57" s="65" t="str">
        <f t="shared" si="157"/>
        <v/>
      </c>
      <c r="BG57" s="65" t="str">
        <f t="shared" si="157"/>
        <v/>
      </c>
      <c r="BH57" s="65">
        <f t="shared" si="157"/>
        <v>3.3129944899999986</v>
      </c>
      <c r="BI57" s="65">
        <f t="shared" si="157"/>
        <v>4.0440800399999866</v>
      </c>
      <c r="BJ57" s="65">
        <f t="shared" si="157"/>
        <v>4.6743841024999844</v>
      </c>
      <c r="BK57" s="65">
        <f t="shared" si="157"/>
        <v>4.8124899521826414</v>
      </c>
      <c r="BL57" s="65" t="str">
        <f t="shared" si="157"/>
        <v/>
      </c>
      <c r="BM57" s="65">
        <f t="shared" si="157"/>
        <v>3.4034765624999963</v>
      </c>
      <c r="BN57" s="65" t="str">
        <f t="shared" si="157"/>
        <v/>
      </c>
      <c r="BO57" s="65" t="str">
        <f t="shared" si="157"/>
        <v/>
      </c>
      <c r="BP57" s="65">
        <f t="shared" si="157"/>
        <v>3.2479532100000208</v>
      </c>
      <c r="BQ57" s="65">
        <f t="shared" si="157"/>
        <v>3.6171305624999928</v>
      </c>
      <c r="BR57" s="65">
        <f t="shared" si="157"/>
        <v>4.0716224024999859</v>
      </c>
      <c r="BS57" s="65">
        <f t="shared" si="157"/>
        <v>4.4494220025000031</v>
      </c>
      <c r="BT57" s="65">
        <f t="shared" si="157"/>
        <v>4.6866617225000295</v>
      </c>
      <c r="BU57" s="65">
        <f t="shared" si="157"/>
        <v>5.1578466225000064</v>
      </c>
      <c r="BV57" s="65" t="str">
        <f t="shared" si="157"/>
        <v/>
      </c>
      <c r="BW57" s="65">
        <f t="shared" si="157"/>
        <v>3.6171305624999928</v>
      </c>
      <c r="BX57" s="65">
        <f t="shared" si="157"/>
        <v>4.2440999999999729</v>
      </c>
      <c r="BY57" s="65">
        <f t="shared" si="157"/>
        <v>4.71121912250001</v>
      </c>
    </row>
    <row r="58" spans="1:77" x14ac:dyDescent="0.25">
      <c r="A58" s="59">
        <f t="shared" si="40"/>
        <v>42362</v>
      </c>
      <c r="B58" s="62" t="str">
        <f t="shared" ref="B58:L58" si="162">IF(AND(B$39="S/A", B28&gt;0), ((1+B28/200)^2-1)*100, IF(AND(B$39="Qtrly", B28&gt;0), ((1+B28/400)^4-1)*100, ""))</f>
        <v/>
      </c>
      <c r="C58" s="62" t="str">
        <f t="shared" si="162"/>
        <v/>
      </c>
      <c r="D58" s="62" t="str">
        <f t="shared" si="162"/>
        <v/>
      </c>
      <c r="E58" s="62" t="str">
        <f t="shared" si="50"/>
        <v/>
      </c>
      <c r="F58" s="62"/>
      <c r="G58" s="62">
        <f t="shared" si="162"/>
        <v>2.6837688900000156</v>
      </c>
      <c r="H58" s="62">
        <f t="shared" si="162"/>
        <v>2.8074323600000062</v>
      </c>
      <c r="I58" s="62">
        <f t="shared" si="162"/>
        <v>2.9281266224999936</v>
      </c>
      <c r="J58" s="62">
        <f t="shared" si="162"/>
        <v>3.0275750625000208</v>
      </c>
      <c r="K58" s="65">
        <f t="shared" si="162"/>
        <v>3.2591307224999921</v>
      </c>
      <c r="L58" s="65">
        <f t="shared" si="162"/>
        <v>3.6283280400000173</v>
      </c>
      <c r="M58" s="65">
        <f t="shared" ref="M58" si="163">IF(AND(M$39="S/A", M28&gt;0), ((1+M28/200)^2-1)*100, IF(AND(M$39="Qtrly", M28&gt;0), ((1+M28/400)^4-1)*100, ""))</f>
        <v>4.0175612099999869</v>
      </c>
      <c r="N58" s="63"/>
      <c r="O58" s="63"/>
      <c r="P58" s="64">
        <f t="shared" si="43"/>
        <v>42362</v>
      </c>
      <c r="Q58" s="65" t="str">
        <f t="shared" ref="Q58:BY58" si="164">IF(AND(Q$39="S/A", Q28&gt;0), ((1+Q28/200)^2-1)*100, IF(AND(Q$39="Qtrly", Q28&gt;0), ((1+Q28/400)^4-1)*100, ""))</f>
        <v/>
      </c>
      <c r="R58" s="65">
        <f t="shared" si="164"/>
        <v>3.4777217599999855</v>
      </c>
      <c r="S58" s="65">
        <f t="shared" si="164"/>
        <v>3.3068960000000036</v>
      </c>
      <c r="T58" s="65">
        <f t="shared" si="164"/>
        <v>3.4482239025000139</v>
      </c>
      <c r="U58" s="65">
        <f t="shared" si="164"/>
        <v>3.9410835224999996</v>
      </c>
      <c r="V58" s="65">
        <f t="shared" si="164"/>
        <v>4.3523540900000102</v>
      </c>
      <c r="W58" s="65">
        <f t="shared" ref="W58" si="165">IF(AND(W$39="S/A", W28&gt;0), ((1+W28/200)^2-1)*100, IF(AND(W$39="Qtrly", W28&gt;0), ((1+W28/400)^4-1)*100, ""))</f>
        <v>4.6488080400000076</v>
      </c>
      <c r="X58" s="65">
        <f t="shared" si="164"/>
        <v>3.3953417224999782</v>
      </c>
      <c r="Y58" s="65">
        <f t="shared" si="164"/>
        <v>3.5306250000000095</v>
      </c>
      <c r="Z58" s="65">
        <f t="shared" si="164"/>
        <v>4.3288602224999861</v>
      </c>
      <c r="AA58" s="65">
        <f t="shared" si="164"/>
        <v>4.5035952899999954</v>
      </c>
      <c r="AB58" s="65">
        <f t="shared" si="164"/>
        <v>5.0573750624999914</v>
      </c>
      <c r="AC58" s="65" t="str">
        <f t="shared" si="164"/>
        <v/>
      </c>
      <c r="AD58" s="65">
        <f t="shared" si="164"/>
        <v>3.5489408099999897</v>
      </c>
      <c r="AE58" s="65">
        <f t="shared" si="164"/>
        <v>4.1042699225000145</v>
      </c>
      <c r="AF58" s="65">
        <f t="shared" si="164"/>
        <v>4.4085458025000079</v>
      </c>
      <c r="AG58" s="65">
        <f t="shared" si="164"/>
        <v>5.1127310024999817</v>
      </c>
      <c r="AH58" s="65" t="str">
        <f t="shared" si="164"/>
        <v/>
      </c>
      <c r="AI58" s="65" t="str">
        <f t="shared" si="164"/>
        <v/>
      </c>
      <c r="AJ58" s="65">
        <f t="shared" si="164"/>
        <v>4.3676776025000308</v>
      </c>
      <c r="AK58" s="65">
        <f t="shared" si="164"/>
        <v>4.6580150625000094</v>
      </c>
      <c r="AL58" s="65" t="str">
        <f t="shared" si="164"/>
        <v/>
      </c>
      <c r="AM58" s="65">
        <f t="shared" si="164"/>
        <v>3.7433917024999985</v>
      </c>
      <c r="AN58" s="65">
        <f t="shared" si="164"/>
        <v>4.0961075625000065</v>
      </c>
      <c r="AO58" s="65">
        <f t="shared" si="164"/>
        <v>4.2635188042456917</v>
      </c>
      <c r="AP58" s="65">
        <f t="shared" si="164"/>
        <v>4.6211894025000033</v>
      </c>
      <c r="AQ58" s="65">
        <f t="shared" ref="AQ58" si="166">IF(AND(AQ$39="S/A", AQ28&gt;0), ((1+AQ28/200)^2-1)*100, IF(AND(AQ$39="Qtrly", AQ28&gt;0), ((1+AQ28/400)^4-1)*100, ""))</f>
        <v>4.5792569599999888</v>
      </c>
      <c r="AR58" s="65" t="str">
        <f t="shared" si="164"/>
        <v/>
      </c>
      <c r="AS58" s="65" t="str">
        <f t="shared" si="164"/>
        <v/>
      </c>
      <c r="AT58" s="322">
        <f t="shared" si="164"/>
        <v>3.9018253455407548</v>
      </c>
      <c r="AU58" s="322">
        <f t="shared" si="164"/>
        <v>4.2481840400000026</v>
      </c>
      <c r="AV58" s="322">
        <f t="shared" ref="AV58" si="167">IF(AND(AV$39="S/A", AV28&gt;0), ((1+AV28/200)^2-1)*100, IF(AND(AV$39="Qtrly", AV28&gt;0), ((1+AV28/400)^4-1)*100, ""))</f>
        <v>5.0727502500000021</v>
      </c>
      <c r="AW58" s="65">
        <f t="shared" si="164"/>
        <v>3.2093446399999781</v>
      </c>
      <c r="AX58" s="65">
        <f t="shared" si="164"/>
        <v>3.6079694399999696</v>
      </c>
      <c r="AY58" s="65">
        <f t="shared" si="164"/>
        <v>3.7189480624999716</v>
      </c>
      <c r="AZ58" s="65">
        <f t="shared" si="164"/>
        <v>3.8544428100000028</v>
      </c>
      <c r="BA58" s="65">
        <f t="shared" si="164"/>
        <v>3.9105003225000212</v>
      </c>
      <c r="BB58" s="65">
        <f t="shared" si="164"/>
        <v>4.3870890000000218</v>
      </c>
      <c r="BC58" s="65">
        <f t="shared" si="164"/>
        <v>4.5179075600000118</v>
      </c>
      <c r="BD58" s="65">
        <f t="shared" ref="BD58" si="168">IF(AND(BD$39="S/A", BD28&gt;0), ((1+BD28/200)^2-1)*100, IF(AND(BD$39="Qtrly", BD28&gt;0), ((1+BD28/400)^4-1)*100, ""))</f>
        <v>5.1609230399999984</v>
      </c>
      <c r="BE58" s="65" t="str">
        <f t="shared" si="164"/>
        <v/>
      </c>
      <c r="BF58" s="65" t="str">
        <f t="shared" si="164"/>
        <v/>
      </c>
      <c r="BG58" s="65" t="str">
        <f t="shared" si="164"/>
        <v/>
      </c>
      <c r="BH58" s="65">
        <f t="shared" si="164"/>
        <v>3.3038468225000228</v>
      </c>
      <c r="BI58" s="65">
        <f t="shared" si="164"/>
        <v>4.0481601600000028</v>
      </c>
      <c r="BJ58" s="65">
        <f t="shared" si="164"/>
        <v>4.6805228224999773</v>
      </c>
      <c r="BK58" s="65">
        <f t="shared" si="164"/>
        <v>4.8207772442018904</v>
      </c>
      <c r="BL58" s="65" t="str">
        <f t="shared" si="164"/>
        <v/>
      </c>
      <c r="BM58" s="65">
        <f t="shared" si="164"/>
        <v>3.4065272100000099</v>
      </c>
      <c r="BN58" s="65" t="str">
        <f t="shared" si="164"/>
        <v/>
      </c>
      <c r="BO58" s="65" t="str">
        <f t="shared" si="164"/>
        <v/>
      </c>
      <c r="BP58" s="65">
        <f t="shared" si="164"/>
        <v>3.263195422499976</v>
      </c>
      <c r="BQ58" s="65">
        <f t="shared" si="164"/>
        <v>3.6262920900000051</v>
      </c>
      <c r="BR58" s="65">
        <f t="shared" si="164"/>
        <v>4.0981481225000227</v>
      </c>
      <c r="BS58" s="65">
        <f t="shared" si="164"/>
        <v>4.4545320899999963</v>
      </c>
      <c r="BT58" s="65">
        <f t="shared" si="164"/>
        <v>4.6917776100000141</v>
      </c>
      <c r="BU58" s="65">
        <f t="shared" si="164"/>
        <v>5.1650250000000231</v>
      </c>
      <c r="BV58" s="65" t="str">
        <f t="shared" si="164"/>
        <v/>
      </c>
      <c r="BW58" s="65">
        <f t="shared" si="164"/>
        <v>3.6171305624999928</v>
      </c>
      <c r="BX58" s="65">
        <f t="shared" si="164"/>
        <v>4.2481840400000026</v>
      </c>
      <c r="BY58" s="65">
        <f t="shared" si="164"/>
        <v>4.7173589225000034</v>
      </c>
    </row>
    <row r="59" spans="1:77" x14ac:dyDescent="0.25">
      <c r="A59" s="59">
        <f t="shared" si="40"/>
        <v>42367</v>
      </c>
      <c r="B59" s="62" t="str">
        <f t="shared" ref="B59:L59" si="169">IF(AND(B$39="S/A", B29&gt;0), ((1+B29/200)^2-1)*100, IF(AND(B$39="Qtrly", B29&gt;0), ((1+B29/400)^4-1)*100, ""))</f>
        <v/>
      </c>
      <c r="C59" s="62" t="str">
        <f t="shared" si="169"/>
        <v/>
      </c>
      <c r="D59" s="62" t="str">
        <f t="shared" si="169"/>
        <v/>
      </c>
      <c r="E59" s="62" t="str">
        <f t="shared" si="50"/>
        <v/>
      </c>
      <c r="F59" s="62"/>
      <c r="G59" s="62">
        <f t="shared" si="169"/>
        <v>2.6716092899999877</v>
      </c>
      <c r="H59" s="62">
        <f t="shared" si="169"/>
        <v>2.7922238224999951</v>
      </c>
      <c r="I59" s="62">
        <f t="shared" si="169"/>
        <v>2.9169670400000181</v>
      </c>
      <c r="J59" s="62">
        <f t="shared" si="169"/>
        <v>3.0123502499999955</v>
      </c>
      <c r="K59" s="65">
        <f t="shared" si="169"/>
        <v>3.2398244899999984</v>
      </c>
      <c r="L59" s="65">
        <f t="shared" si="169"/>
        <v>3.6191664224999975</v>
      </c>
      <c r="M59" s="65">
        <f t="shared" ref="M59" si="170">IF(AND(M$39="S/A", M29&gt;0), ((1+M29/200)^2-1)*100, IF(AND(M$39="Qtrly", M29&gt;0), ((1+M29/400)^4-1)*100, ""))</f>
        <v>4.0032832399999885</v>
      </c>
      <c r="N59" s="63"/>
      <c r="O59" s="63"/>
      <c r="P59" s="64">
        <f t="shared" si="43"/>
        <v>42367</v>
      </c>
      <c r="Q59" s="65" t="str">
        <f t="shared" ref="Q59:BY59" si="171">IF(AND(Q$39="S/A", Q29&gt;0), ((1+Q29/200)^2-1)*100, IF(AND(Q$39="Qtrly", Q29&gt;0), ((1+Q29/400)^4-1)*100, ""))</f>
        <v/>
      </c>
      <c r="R59" s="65">
        <f t="shared" si="171"/>
        <v>3.4787390024999976</v>
      </c>
      <c r="S59" s="65">
        <f t="shared" si="171"/>
        <v>3.3089288100000003</v>
      </c>
      <c r="T59" s="65">
        <f t="shared" si="171"/>
        <v>3.4543265625000208</v>
      </c>
      <c r="U59" s="65">
        <f t="shared" si="171"/>
        <v>3.9380250000000228</v>
      </c>
      <c r="V59" s="65">
        <f t="shared" si="171"/>
        <v>4.3523540900000102</v>
      </c>
      <c r="W59" s="65">
        <f t="shared" ref="W59" si="172">IF(AND(W$39="S/A", W29&gt;0), ((1+W29/200)^2-1)*100, IF(AND(W$39="Qtrly", W29&gt;0), ((1+W29/400)^4-1)*100, ""))</f>
        <v>4.6416473025000071</v>
      </c>
      <c r="X59" s="65">
        <f t="shared" si="171"/>
        <v>3.644616359999997</v>
      </c>
      <c r="Y59" s="65">
        <f t="shared" si="171"/>
        <v>3.5357125625000041</v>
      </c>
      <c r="Z59" s="65">
        <f t="shared" si="171"/>
        <v>4.3237532100000031</v>
      </c>
      <c r="AA59" s="65">
        <f t="shared" si="171"/>
        <v>4.5138182399999893</v>
      </c>
      <c r="AB59" s="65">
        <f t="shared" si="171"/>
        <v>5.0573750624999914</v>
      </c>
      <c r="AC59" s="65" t="str">
        <f t="shared" si="171"/>
        <v/>
      </c>
      <c r="AD59" s="65">
        <f t="shared" si="171"/>
        <v>3.5906662024999925</v>
      </c>
      <c r="AE59" s="65">
        <f t="shared" si="171"/>
        <v>4.1012089999999946</v>
      </c>
      <c r="AF59" s="65">
        <f t="shared" si="171"/>
        <v>4.4085458025000079</v>
      </c>
      <c r="AG59" s="65">
        <f t="shared" si="171"/>
        <v>5.1127310024999817</v>
      </c>
      <c r="AH59" s="65" t="str">
        <f t="shared" si="171"/>
        <v/>
      </c>
      <c r="AI59" s="65" t="str">
        <f t="shared" si="171"/>
        <v/>
      </c>
      <c r="AJ59" s="65">
        <f t="shared" si="171"/>
        <v>4.3635912224999851</v>
      </c>
      <c r="AK59" s="65">
        <f t="shared" si="171"/>
        <v>4.6600611224999922</v>
      </c>
      <c r="AL59" s="65" t="str">
        <f t="shared" si="171"/>
        <v/>
      </c>
      <c r="AM59" s="65">
        <f t="shared" si="171"/>
        <v>3.7658009025000272</v>
      </c>
      <c r="AN59" s="65">
        <f t="shared" si="171"/>
        <v>4.0920265024999791</v>
      </c>
      <c r="AO59" s="65">
        <f t="shared" si="171"/>
        <v>4.2655824374278284</v>
      </c>
      <c r="AP59" s="65">
        <f t="shared" si="171"/>
        <v>4.6232351025000229</v>
      </c>
      <c r="AQ59" s="65">
        <f t="shared" ref="AQ59" si="173">IF(AND(AQ$39="S/A", AQ29&gt;0), ((1+AQ29/200)^2-1)*100, IF(AND(AQ$39="Qtrly", AQ29&gt;0), ((1+AQ29/400)^4-1)*100, ""))</f>
        <v>4.5639179224999937</v>
      </c>
      <c r="AR59" s="65" t="str">
        <f t="shared" si="171"/>
        <v/>
      </c>
      <c r="AS59" s="65" t="str">
        <f t="shared" si="171"/>
        <v/>
      </c>
      <c r="AT59" s="322">
        <f t="shared" si="171"/>
        <v>3.9100585760499573</v>
      </c>
      <c r="AU59" s="322">
        <f t="shared" si="171"/>
        <v>4.242058010000016</v>
      </c>
      <c r="AV59" s="322">
        <f t="shared" ref="AV59" si="174">IF(AND(AV$39="S/A", AV29&gt;0), ((1+AV29/200)^2-1)*100, IF(AND(AV$39="Qtrly", AV29&gt;0), ((1+AV29/400)^4-1)*100, ""))</f>
        <v>5.0645500099999907</v>
      </c>
      <c r="AW59" s="65">
        <f t="shared" si="171"/>
        <v>3.2316960900000025</v>
      </c>
      <c r="AX59" s="65">
        <f t="shared" si="171"/>
        <v>3.6059336900000183</v>
      </c>
      <c r="AY59" s="65">
        <f t="shared" si="171"/>
        <v>3.7128376024999854</v>
      </c>
      <c r="AZ59" s="65">
        <f t="shared" si="171"/>
        <v>3.8575001024999889</v>
      </c>
      <c r="BA59" s="65">
        <f t="shared" si="171"/>
        <v>3.9247719225000255</v>
      </c>
      <c r="BB59" s="65">
        <f t="shared" si="171"/>
        <v>4.3799372225000077</v>
      </c>
      <c r="BC59" s="65">
        <f t="shared" si="171"/>
        <v>4.5240416900000024</v>
      </c>
      <c r="BD59" s="65">
        <f t="shared" ref="BD59" si="175">IF(AND(BD$39="S/A", BD29&gt;0), ((1+BD29/200)^2-1)*100, IF(AND(BD$39="Qtrly", BD29&gt;0), ((1+BD29/400)^4-1)*100, ""))</f>
        <v>5.1660505024999859</v>
      </c>
      <c r="BE59" s="65" t="str">
        <f t="shared" si="171"/>
        <v/>
      </c>
      <c r="BF59" s="65" t="str">
        <f t="shared" si="171"/>
        <v/>
      </c>
      <c r="BG59" s="65" t="str">
        <f t="shared" si="171"/>
        <v/>
      </c>
      <c r="BH59" s="65">
        <f t="shared" si="171"/>
        <v>3.2377923599999914</v>
      </c>
      <c r="BI59" s="65">
        <f t="shared" si="171"/>
        <v>4.0481601600000028</v>
      </c>
      <c r="BJ59" s="65">
        <f t="shared" si="171"/>
        <v>4.6805228224999773</v>
      </c>
      <c r="BK59" s="65">
        <f t="shared" si="171"/>
        <v>4.8218131902577621</v>
      </c>
      <c r="BL59" s="65" t="str">
        <f t="shared" si="171"/>
        <v/>
      </c>
      <c r="BM59" s="65">
        <f t="shared" si="171"/>
        <v>3.4207641600000116</v>
      </c>
      <c r="BN59" s="65" t="str">
        <f t="shared" si="171"/>
        <v/>
      </c>
      <c r="BO59" s="65" t="str">
        <f t="shared" si="171"/>
        <v/>
      </c>
      <c r="BP59" s="65">
        <f t="shared" si="171"/>
        <v>3.1890272399999864</v>
      </c>
      <c r="BQ59" s="65">
        <f t="shared" si="171"/>
        <v>3.6252741224999996</v>
      </c>
      <c r="BR59" s="65">
        <f t="shared" si="171"/>
        <v>4.0777434224999798</v>
      </c>
      <c r="BS59" s="65">
        <f t="shared" si="171"/>
        <v>4.4463560099999855</v>
      </c>
      <c r="BT59" s="65">
        <f t="shared" si="171"/>
        <v>4.6948472024999743</v>
      </c>
      <c r="BU59" s="65">
        <f t="shared" si="171"/>
        <v>5.1752802500000028</v>
      </c>
      <c r="BV59" s="65" t="str">
        <f t="shared" si="171"/>
        <v/>
      </c>
      <c r="BW59" s="65">
        <f t="shared" si="171"/>
        <v>3.641562202500026</v>
      </c>
      <c r="BX59" s="65">
        <f t="shared" si="171"/>
        <v>4.2451210024999853</v>
      </c>
      <c r="BY59" s="65">
        <f t="shared" si="171"/>
        <v>4.7224755599999835</v>
      </c>
    </row>
    <row r="60" spans="1:77" x14ac:dyDescent="0.25">
      <c r="A60" s="59">
        <f t="shared" si="40"/>
        <v>42368</v>
      </c>
      <c r="B60" s="62" t="str">
        <f t="shared" ref="B60:L60" si="176">IF(AND(B$39="S/A", B30&gt;0), ((1+B30/200)^2-1)*100, IF(AND(B$39="Qtrly", B30&gt;0), ((1+B30/400)^4-1)*100, ""))</f>
        <v/>
      </c>
      <c r="C60" s="62" t="str">
        <f t="shared" si="176"/>
        <v/>
      </c>
      <c r="D60" s="62" t="str">
        <f t="shared" si="176"/>
        <v/>
      </c>
      <c r="E60" s="62" t="str">
        <f t="shared" si="50"/>
        <v/>
      </c>
      <c r="F60" s="62"/>
      <c r="G60" s="62">
        <f t="shared" si="176"/>
        <v>2.6736358399999993</v>
      </c>
      <c r="H60" s="62">
        <f t="shared" si="176"/>
        <v>2.8043905624999921</v>
      </c>
      <c r="I60" s="62">
        <f t="shared" si="176"/>
        <v>2.9301557025000147</v>
      </c>
      <c r="J60" s="62">
        <f t="shared" si="176"/>
        <v>3.0123502499999955</v>
      </c>
      <c r="K60" s="65">
        <f t="shared" si="176"/>
        <v>3.2418566400000293</v>
      </c>
      <c r="L60" s="65">
        <f t="shared" si="176"/>
        <v>3.6293460224999796</v>
      </c>
      <c r="M60" s="65">
        <f t="shared" ref="M60" si="177">IF(AND(M$39="S/A", M30&gt;0), ((1+M30/200)^2-1)*100, IF(AND(M$39="Qtrly", M30&gt;0), ((1+M30/400)^4-1)*100, ""))</f>
        <v>4.019601000000006</v>
      </c>
      <c r="N60" s="63"/>
      <c r="O60" s="63"/>
      <c r="P60" s="64">
        <f t="shared" si="43"/>
        <v>42368</v>
      </c>
      <c r="Q60" s="65" t="str">
        <f t="shared" ref="Q60:BY60" si="178">IF(AND(Q$39="S/A", Q30&gt;0), ((1+Q30/200)^2-1)*100, IF(AND(Q$39="Qtrly", Q30&gt;0), ((1+Q30/400)^4-1)*100, ""))</f>
        <v/>
      </c>
      <c r="R60" s="65">
        <f t="shared" si="178"/>
        <v>3.5153630624999987</v>
      </c>
      <c r="S60" s="65">
        <f t="shared" si="178"/>
        <v>3.4004259600000308</v>
      </c>
      <c r="T60" s="65">
        <f t="shared" si="178"/>
        <v>3.4421214225000218</v>
      </c>
      <c r="U60" s="65">
        <f t="shared" si="178"/>
        <v>3.9278302499999862</v>
      </c>
      <c r="V60" s="65">
        <f t="shared" si="178"/>
        <v>4.3400960900000118</v>
      </c>
      <c r="W60" s="65">
        <f t="shared" ref="W60" si="179">IF(AND(W$39="S/A", W30&gt;0), ((1+W30/200)^2-1)*100, IF(AND(W$39="Qtrly", W30&gt;0), ((1+W30/400)^4-1)*100, ""))</f>
        <v>4.6365326400000129</v>
      </c>
      <c r="X60" s="65">
        <f t="shared" si="178"/>
        <v>3.3983922500000041</v>
      </c>
      <c r="Y60" s="65">
        <f t="shared" si="178"/>
        <v>3.5296075024999984</v>
      </c>
      <c r="Z60" s="65">
        <f t="shared" si="178"/>
        <v>4.33294592250002</v>
      </c>
      <c r="AA60" s="65">
        <f t="shared" si="178"/>
        <v>4.4984840025000139</v>
      </c>
      <c r="AB60" s="65">
        <f t="shared" si="178"/>
        <v>5.0389263225000036</v>
      </c>
      <c r="AC60" s="65" t="str">
        <f t="shared" si="178"/>
        <v/>
      </c>
      <c r="AD60" s="65">
        <f t="shared" si="178"/>
        <v>3.5489408099999897</v>
      </c>
      <c r="AE60" s="65">
        <f t="shared" si="178"/>
        <v>4.0910062500000288</v>
      </c>
      <c r="AF60" s="65">
        <f t="shared" si="178"/>
        <v>4.3962845024999808</v>
      </c>
      <c r="AG60" s="65">
        <f t="shared" si="178"/>
        <v>5.09940324</v>
      </c>
      <c r="AH60" s="65" t="str">
        <f t="shared" si="178"/>
        <v/>
      </c>
      <c r="AI60" s="65" t="str">
        <f t="shared" si="178"/>
        <v/>
      </c>
      <c r="AJ60" s="65">
        <f t="shared" si="178"/>
        <v>4.3564402499999932</v>
      </c>
      <c r="AK60" s="65">
        <f t="shared" si="178"/>
        <v>4.6447161600000175</v>
      </c>
      <c r="AL60" s="65" t="str">
        <f t="shared" si="178"/>
        <v/>
      </c>
      <c r="AM60" s="65">
        <f t="shared" si="178"/>
        <v>3.7413546225000038</v>
      </c>
      <c r="AN60" s="65">
        <f t="shared" si="178"/>
        <v>4.0808039999999934</v>
      </c>
      <c r="AO60" s="65">
        <f t="shared" si="178"/>
        <v>4.2532010978219015</v>
      </c>
      <c r="AP60" s="65">
        <f t="shared" si="178"/>
        <v>4.6078928400000052</v>
      </c>
      <c r="AQ60" s="65">
        <f t="shared" ref="AQ60" si="180">IF(AND(AQ$39="S/A", AQ30&gt;0), ((1+AQ30/200)^2-1)*100, IF(AND(AQ$39="Qtrly", AQ30&gt;0), ((1+AQ30/400)^4-1)*100, ""))</f>
        <v>4.5536925225000191</v>
      </c>
      <c r="AR60" s="65" t="str">
        <f t="shared" si="178"/>
        <v/>
      </c>
      <c r="AS60" s="65" t="str">
        <f t="shared" si="178"/>
        <v/>
      </c>
      <c r="AT60" s="322">
        <f t="shared" si="178"/>
        <v>3.8863893570693531</v>
      </c>
      <c r="AU60" s="322">
        <f t="shared" si="178"/>
        <v>4.2298064899999765</v>
      </c>
      <c r="AV60" s="322">
        <f t="shared" ref="AV60" si="181">IF(AND(AV$39="S/A", AV30&gt;0), ((1+AV30/200)^2-1)*100, IF(AND(AV$39="Qtrly", AV30&gt;0), ((1+AV30/400)^4-1)*100, ""))</f>
        <v>5.0573750624999914</v>
      </c>
      <c r="AW60" s="65">
        <f t="shared" si="178"/>
        <v>3.2032492099999921</v>
      </c>
      <c r="AX60" s="65">
        <f t="shared" si="178"/>
        <v>3.5916840000000061</v>
      </c>
      <c r="AY60" s="65">
        <f t="shared" si="178"/>
        <v>3.7036722500000119</v>
      </c>
      <c r="AZ60" s="65">
        <f t="shared" si="178"/>
        <v>3.842214090000029</v>
      </c>
      <c r="BA60" s="65">
        <f t="shared" si="178"/>
        <v>3.9105003225000212</v>
      </c>
      <c r="BB60" s="65">
        <f t="shared" si="178"/>
        <v>4.3707424399999972</v>
      </c>
      <c r="BC60" s="65">
        <f t="shared" si="178"/>
        <v>4.5107513025000046</v>
      </c>
      <c r="BD60" s="65">
        <f t="shared" ref="BD60" si="182">IF(AND(BD$39="S/A", BD30&gt;0), ((1+BD30/200)^2-1)*100, IF(AND(BD$39="Qtrly", BD30&gt;0), ((1+BD30/400)^4-1)*100, ""))</f>
        <v>5.1547702499999959</v>
      </c>
      <c r="BE60" s="65" t="str">
        <f t="shared" si="178"/>
        <v/>
      </c>
      <c r="BF60" s="65" t="str">
        <f t="shared" si="178"/>
        <v/>
      </c>
      <c r="BG60" s="65" t="str">
        <f t="shared" si="178"/>
        <v/>
      </c>
      <c r="BH60" s="65">
        <f t="shared" si="178"/>
        <v>3.2936832224999879</v>
      </c>
      <c r="BI60" s="65">
        <f t="shared" si="178"/>
        <v>4.0379600099999857</v>
      </c>
      <c r="BJ60" s="65">
        <f t="shared" si="178"/>
        <v>4.6723379025000122</v>
      </c>
      <c r="BK60" s="65">
        <f t="shared" si="178"/>
        <v>4.813525836810495</v>
      </c>
      <c r="BL60" s="65" t="str">
        <f t="shared" si="178"/>
        <v/>
      </c>
      <c r="BM60" s="65">
        <f t="shared" si="178"/>
        <v>3.4085609999999766</v>
      </c>
      <c r="BN60" s="65" t="str">
        <f t="shared" si="178"/>
        <v/>
      </c>
      <c r="BO60" s="65" t="str">
        <f t="shared" si="178"/>
        <v/>
      </c>
      <c r="BP60" s="65">
        <f t="shared" si="178"/>
        <v>3.2723412900000026</v>
      </c>
      <c r="BQ60" s="65">
        <f t="shared" si="178"/>
        <v>3.6120410000000103</v>
      </c>
      <c r="BR60" s="65">
        <f t="shared" si="178"/>
        <v>4.0665216899999912</v>
      </c>
      <c r="BS60" s="65">
        <f t="shared" si="178"/>
        <v>4.4473780024999909</v>
      </c>
      <c r="BT60" s="65">
        <f t="shared" si="178"/>
        <v>4.6856385600000161</v>
      </c>
      <c r="BU60" s="65">
        <f t="shared" si="178"/>
        <v>5.1629740100000099</v>
      </c>
      <c r="BV60" s="65" t="str">
        <f t="shared" si="178"/>
        <v/>
      </c>
      <c r="BW60" s="65">
        <f t="shared" si="178"/>
        <v>3.6110231024999884</v>
      </c>
      <c r="BX60" s="65">
        <f t="shared" si="178"/>
        <v>4.2124514024999948</v>
      </c>
      <c r="BY60" s="65">
        <f t="shared" si="178"/>
        <v>4.7091725624999858</v>
      </c>
    </row>
    <row r="61" spans="1:77" x14ac:dyDescent="0.25">
      <c r="A61" s="59">
        <f t="shared" si="40"/>
        <v>42369</v>
      </c>
      <c r="B61" s="62" t="str">
        <f t="shared" ref="B61:L61" si="183">IF(AND(B$39="S/A", B31&gt;0), ((1+B31/200)^2-1)*100, IF(AND(B$39="Qtrly", B31&gt;0), ((1+B31/400)^4-1)*100, ""))</f>
        <v/>
      </c>
      <c r="C61" s="62" t="str">
        <f t="shared" si="183"/>
        <v/>
      </c>
      <c r="D61" s="62" t="str">
        <f t="shared" si="183"/>
        <v/>
      </c>
      <c r="E61" s="62" t="str">
        <f t="shared" si="50"/>
        <v/>
      </c>
      <c r="F61" s="62"/>
      <c r="G61" s="62">
        <f t="shared" si="183"/>
        <v>2.6766757025000087</v>
      </c>
      <c r="H61" s="62">
        <f t="shared" si="183"/>
        <v>2.7983071024999973</v>
      </c>
      <c r="I61" s="62">
        <f t="shared" si="183"/>
        <v>2.9179815225000238</v>
      </c>
      <c r="J61" s="62">
        <f t="shared" si="183"/>
        <v>3.0296051224999898</v>
      </c>
      <c r="K61" s="65">
        <f t="shared" si="183"/>
        <v>3.2377923599999914</v>
      </c>
      <c r="L61" s="65">
        <f t="shared" si="183"/>
        <v>3.6242561599999945</v>
      </c>
      <c r="M61" s="65">
        <f t="shared" ref="M61" si="184">IF(AND(M$39="S/A", M31&gt;0), ((1+M31/200)^2-1)*100, IF(AND(M$39="Qtrly", M31&gt;0), ((1+M31/400)^4-1)*100, ""))</f>
        <v>4.0175612099999869</v>
      </c>
      <c r="N61" s="63"/>
      <c r="O61" s="63"/>
      <c r="P61" s="64">
        <f t="shared" si="43"/>
        <v>42369</v>
      </c>
      <c r="Q61" s="65" t="str">
        <f t="shared" ref="Q61:BY61" si="185">IF(AND(Q$39="S/A", Q31&gt;0), ((1+Q31/200)^2-1)*100, IF(AND(Q$39="Qtrly", Q31&gt;0), ((1+Q31/400)^4-1)*100, ""))</f>
        <v/>
      </c>
      <c r="R61" s="65">
        <f t="shared" si="185"/>
        <v>3.4767045224999737</v>
      </c>
      <c r="S61" s="65">
        <f t="shared" si="185"/>
        <v>3.2987649599999891</v>
      </c>
      <c r="T61" s="65">
        <f t="shared" si="185"/>
        <v>3.4258490225000049</v>
      </c>
      <c r="U61" s="65">
        <f t="shared" si="185"/>
        <v>3.9206942224999874</v>
      </c>
      <c r="V61" s="65">
        <f t="shared" si="185"/>
        <v>4.3349888024999839</v>
      </c>
      <c r="W61" s="65">
        <f t="shared" ref="W61" si="186">IF(AND(W$39="S/A", W31&gt;0), ((1+W31/200)^2-1)*100, IF(AND(W$39="Qtrly", W31&gt;0), ((1+W31/400)^4-1)*100, ""))</f>
        <v>4.6334639024999902</v>
      </c>
      <c r="X61" s="65">
        <f t="shared" si="185"/>
        <v>3.3739892899999901</v>
      </c>
      <c r="Y61" s="65">
        <f t="shared" si="185"/>
        <v>3.4868771224999984</v>
      </c>
      <c r="Z61" s="65">
        <f t="shared" si="185"/>
        <v>4.3247746025000033</v>
      </c>
      <c r="AA61" s="65">
        <f t="shared" si="185"/>
        <v>4.4872396099999934</v>
      </c>
      <c r="AB61" s="65">
        <f t="shared" si="185"/>
        <v>5.0338019600000283</v>
      </c>
      <c r="AC61" s="65" t="str">
        <f t="shared" si="185"/>
        <v/>
      </c>
      <c r="AD61" s="65">
        <f t="shared" si="185"/>
        <v>3.5408002499999869</v>
      </c>
      <c r="AE61" s="65">
        <f t="shared" si="185"/>
        <v>4.0797838025000033</v>
      </c>
      <c r="AF61" s="65">
        <f t="shared" si="185"/>
        <v>4.3891324099999851</v>
      </c>
      <c r="AG61" s="65">
        <f t="shared" si="185"/>
        <v>5.093252249999991</v>
      </c>
      <c r="AH61" s="65" t="str">
        <f t="shared" si="185"/>
        <v/>
      </c>
      <c r="AI61" s="65" t="str">
        <f t="shared" si="185"/>
        <v/>
      </c>
      <c r="AJ61" s="65">
        <f t="shared" si="185"/>
        <v>4.3482680099999893</v>
      </c>
      <c r="AK61" s="65">
        <f t="shared" si="185"/>
        <v>4.6385784899999782</v>
      </c>
      <c r="AL61" s="65" t="str">
        <f t="shared" si="185"/>
        <v/>
      </c>
      <c r="AM61" s="65">
        <f t="shared" si="185"/>
        <v>3.733206502499975</v>
      </c>
      <c r="AN61" s="65">
        <f t="shared" si="185"/>
        <v>4.0563206400000107</v>
      </c>
      <c r="AO61" s="65">
        <f t="shared" si="185"/>
        <v>4.24082086094415</v>
      </c>
      <c r="AP61" s="65">
        <f t="shared" si="185"/>
        <v>4.6027790025000126</v>
      </c>
      <c r="AQ61" s="65">
        <f t="shared" ref="AQ61" si="187">IF(AND(AQ$39="S/A", AQ31&gt;0), ((1+AQ31/200)^2-1)*100, IF(AND(AQ$39="Qtrly", AQ31&gt;0), ((1+AQ31/400)^4-1)*100, ""))</f>
        <v>4.5649404900000023</v>
      </c>
      <c r="AR61" s="65" t="str">
        <f t="shared" si="185"/>
        <v/>
      </c>
      <c r="AS61" s="65" t="str">
        <f t="shared" si="185"/>
        <v/>
      </c>
      <c r="AT61" s="322">
        <f t="shared" si="185"/>
        <v>3.8781575331729545</v>
      </c>
      <c r="AU61" s="322">
        <f t="shared" si="185"/>
        <v>4.2216392100000055</v>
      </c>
      <c r="AV61" s="322">
        <f t="shared" ref="AV61" si="188">IF(AND(AV$39="S/A", AV31&gt;0), ((1+AV31/200)^2-1)*100, IF(AND(AV$39="Qtrly", AV31&gt;0), ((1+AV31/400)^4-1)*100, ""))</f>
        <v>5.0573750624999914</v>
      </c>
      <c r="AW61" s="65">
        <f t="shared" si="185"/>
        <v>3.1951222499999821</v>
      </c>
      <c r="AX61" s="65">
        <f t="shared" si="185"/>
        <v>3.5815062499999772</v>
      </c>
      <c r="AY61" s="65">
        <f t="shared" si="185"/>
        <v>3.6975622399999741</v>
      </c>
      <c r="AZ61" s="65">
        <f t="shared" si="185"/>
        <v>3.8350810025000293</v>
      </c>
      <c r="BA61" s="65">
        <f t="shared" si="185"/>
        <v>3.9054035599999759</v>
      </c>
      <c r="BB61" s="65">
        <f t="shared" si="185"/>
        <v>4.365634402499996</v>
      </c>
      <c r="BC61" s="65">
        <f t="shared" si="185"/>
        <v>4.5046175625000018</v>
      </c>
      <c r="BD61" s="65">
        <f t="shared" ref="BD61" si="189">IF(AND(BD$39="S/A", BD31&gt;0), ((1+BD31/200)^2-1)*100, IF(AND(BD$39="Qtrly", BD31&gt;0), ((1+BD31/400)^4-1)*100, ""))</f>
        <v>5.1455414024999868</v>
      </c>
      <c r="BE61" s="65" t="str">
        <f t="shared" si="185"/>
        <v/>
      </c>
      <c r="BF61" s="65" t="str">
        <f t="shared" si="185"/>
        <v/>
      </c>
      <c r="BG61" s="65" t="str">
        <f t="shared" si="185"/>
        <v/>
      </c>
      <c r="BH61" s="65">
        <f t="shared" si="185"/>
        <v>3.2601468900000041</v>
      </c>
      <c r="BI61" s="65">
        <f t="shared" si="185"/>
        <v>4.0308202024999851</v>
      </c>
      <c r="BJ61" s="65">
        <f t="shared" si="185"/>
        <v>4.6651763600000118</v>
      </c>
      <c r="BK61" s="65">
        <f t="shared" si="185"/>
        <v>4.8073106442182434</v>
      </c>
      <c r="BL61" s="65" t="str">
        <f t="shared" si="185"/>
        <v/>
      </c>
      <c r="BM61" s="65">
        <f t="shared" si="185"/>
        <v>3.3912744225000013</v>
      </c>
      <c r="BN61" s="65" t="str">
        <f t="shared" si="185"/>
        <v/>
      </c>
      <c r="BO61" s="65" t="str">
        <f t="shared" si="185"/>
        <v/>
      </c>
      <c r="BP61" s="65">
        <f t="shared" si="185"/>
        <v>3.2327121225000033</v>
      </c>
      <c r="BQ61" s="65">
        <f t="shared" si="185"/>
        <v>3.6008444024999697</v>
      </c>
      <c r="BR61" s="65">
        <f t="shared" si="185"/>
        <v>4.0787636099999913</v>
      </c>
      <c r="BS61" s="65">
        <f t="shared" si="185"/>
        <v>4.4657747224999822</v>
      </c>
      <c r="BT61" s="65">
        <f t="shared" si="185"/>
        <v>4.6764303225000026</v>
      </c>
      <c r="BU61" s="65">
        <f t="shared" si="185"/>
        <v>5.1537448024999932</v>
      </c>
      <c r="BV61" s="65" t="str">
        <f t="shared" si="185"/>
        <v/>
      </c>
      <c r="BW61" s="65">
        <f t="shared" si="185"/>
        <v>3.6018622499999875</v>
      </c>
      <c r="BX61" s="65">
        <f t="shared" si="185"/>
        <v>4.2012224100000273</v>
      </c>
      <c r="BY61" s="65">
        <f t="shared" si="185"/>
        <v>4.7009865224999725</v>
      </c>
    </row>
    <row r="62" spans="1:77" x14ac:dyDescent="0.25">
      <c r="A62" s="59" t="str">
        <f t="shared" si="40"/>
        <v/>
      </c>
      <c r="B62" s="62" t="str">
        <f t="shared" ref="B62:L62" si="190">IF(AND(B$39="S/A", B32&gt;0), ((1+B32/200)^2-1)*100, IF(AND(B$39="Qtrly", B32&gt;0), ((1+B32/400)^4-1)*100, ""))</f>
        <v/>
      </c>
      <c r="C62" s="62" t="str">
        <f t="shared" si="190"/>
        <v/>
      </c>
      <c r="D62" s="62" t="str">
        <f t="shared" si="190"/>
        <v/>
      </c>
      <c r="E62" s="62"/>
      <c r="F62" s="62"/>
      <c r="G62" s="62" t="str">
        <f t="shared" si="190"/>
        <v/>
      </c>
      <c r="H62" s="62" t="str">
        <f t="shared" si="190"/>
        <v/>
      </c>
      <c r="I62" s="62" t="str">
        <f t="shared" si="190"/>
        <v/>
      </c>
      <c r="J62" s="62" t="str">
        <f t="shared" si="190"/>
        <v/>
      </c>
      <c r="K62" s="65" t="str">
        <f t="shared" si="190"/>
        <v/>
      </c>
      <c r="L62" s="65" t="str">
        <f t="shared" si="190"/>
        <v/>
      </c>
      <c r="M62" s="65" t="str">
        <f t="shared" ref="M62" si="191">IF(AND(M$39="S/A", M32&gt;0), ((1+M32/200)^2-1)*100, IF(AND(M$39="Qtrly", M32&gt;0), ((1+M32/400)^4-1)*100, ""))</f>
        <v/>
      </c>
      <c r="N62" s="63"/>
      <c r="O62" s="63"/>
      <c r="P62" s="64" t="str">
        <f t="shared" si="43"/>
        <v/>
      </c>
      <c r="Q62" s="65" t="str">
        <f t="shared" ref="Q62:BY62" si="192">IF(AND(Q$39="S/A", Q32&gt;0), ((1+Q32/200)^2-1)*100, IF(AND(Q$39="Qtrly", Q32&gt;0), ((1+Q32/400)^4-1)*100, ""))</f>
        <v/>
      </c>
      <c r="R62" s="65" t="str">
        <f t="shared" si="192"/>
        <v/>
      </c>
      <c r="S62" s="65" t="str">
        <f t="shared" si="192"/>
        <v/>
      </c>
      <c r="T62" s="65" t="str">
        <f t="shared" si="192"/>
        <v/>
      </c>
      <c r="U62" s="65" t="str">
        <f t="shared" si="192"/>
        <v/>
      </c>
      <c r="V62" s="65" t="str">
        <f t="shared" si="192"/>
        <v/>
      </c>
      <c r="W62" s="65"/>
      <c r="X62" s="65" t="str">
        <f t="shared" si="192"/>
        <v/>
      </c>
      <c r="Y62" s="65" t="str">
        <f t="shared" si="192"/>
        <v/>
      </c>
      <c r="Z62" s="65" t="str">
        <f t="shared" si="192"/>
        <v/>
      </c>
      <c r="AA62" s="65" t="str">
        <f t="shared" si="192"/>
        <v/>
      </c>
      <c r="AB62" s="65" t="str">
        <f t="shared" si="192"/>
        <v/>
      </c>
      <c r="AC62" s="65" t="str">
        <f t="shared" si="192"/>
        <v/>
      </c>
      <c r="AD62" s="65" t="str">
        <f t="shared" si="192"/>
        <v/>
      </c>
      <c r="AE62" s="65" t="str">
        <f t="shared" si="192"/>
        <v/>
      </c>
      <c r="AF62" s="65" t="str">
        <f t="shared" si="192"/>
        <v/>
      </c>
      <c r="AG62" s="65" t="str">
        <f t="shared" si="192"/>
        <v/>
      </c>
      <c r="AH62" s="65" t="str">
        <f t="shared" si="192"/>
        <v/>
      </c>
      <c r="AI62" s="65" t="str">
        <f t="shared" si="192"/>
        <v/>
      </c>
      <c r="AJ62" s="65" t="str">
        <f t="shared" si="192"/>
        <v/>
      </c>
      <c r="AK62" s="65" t="str">
        <f t="shared" si="192"/>
        <v/>
      </c>
      <c r="AL62" s="65" t="str">
        <f t="shared" si="192"/>
        <v/>
      </c>
      <c r="AM62" s="65" t="str">
        <f t="shared" si="192"/>
        <v/>
      </c>
      <c r="AN62" s="65" t="str">
        <f t="shared" si="192"/>
        <v/>
      </c>
      <c r="AO62" s="65" t="str">
        <f t="shared" si="192"/>
        <v/>
      </c>
      <c r="AP62" s="65" t="str">
        <f t="shared" si="192"/>
        <v/>
      </c>
      <c r="AQ62" s="65" t="str">
        <f t="shared" ref="AQ62" si="193">IF(AND(AQ$39="S/A", AQ32&gt;0), ((1+AQ32/200)^2-1)*100, IF(AND(AQ$39="Qtrly", AQ32&gt;0), ((1+AQ32/400)^4-1)*100, ""))</f>
        <v/>
      </c>
      <c r="AR62" s="65" t="str">
        <f t="shared" si="192"/>
        <v/>
      </c>
      <c r="AS62" s="65" t="str">
        <f t="shared" si="192"/>
        <v/>
      </c>
      <c r="AT62" s="322" t="str">
        <f t="shared" si="192"/>
        <v/>
      </c>
      <c r="AU62" s="322" t="str">
        <f t="shared" si="192"/>
        <v/>
      </c>
      <c r="AV62" s="322"/>
      <c r="AW62" s="65" t="str">
        <f t="shared" si="192"/>
        <v/>
      </c>
      <c r="AX62" s="65" t="str">
        <f t="shared" si="192"/>
        <v/>
      </c>
      <c r="AY62" s="65" t="str">
        <f t="shared" si="192"/>
        <v/>
      </c>
      <c r="AZ62" s="65" t="str">
        <f t="shared" si="192"/>
        <v/>
      </c>
      <c r="BA62" s="65" t="str">
        <f t="shared" si="192"/>
        <v/>
      </c>
      <c r="BB62" s="65" t="str">
        <f t="shared" si="192"/>
        <v/>
      </c>
      <c r="BC62" s="65" t="str">
        <f t="shared" si="192"/>
        <v/>
      </c>
      <c r="BD62" s="65" t="str">
        <f t="shared" ref="BD62" si="194">IF(AND(BD$39="S/A", BD32&gt;0), ((1+BD32/200)^2-1)*100, IF(AND(BD$39="Qtrly", BD32&gt;0), ((1+BD32/400)^4-1)*100, ""))</f>
        <v/>
      </c>
      <c r="BE62" s="65" t="str">
        <f t="shared" si="192"/>
        <v/>
      </c>
      <c r="BF62" s="65" t="str">
        <f t="shared" si="192"/>
        <v/>
      </c>
      <c r="BG62" s="65" t="str">
        <f t="shared" si="192"/>
        <v/>
      </c>
      <c r="BH62" s="65" t="str">
        <f t="shared" si="192"/>
        <v/>
      </c>
      <c r="BI62" s="65" t="str">
        <f t="shared" si="192"/>
        <v/>
      </c>
      <c r="BJ62" s="65" t="str">
        <f t="shared" si="192"/>
        <v/>
      </c>
      <c r="BK62" s="65" t="str">
        <f t="shared" si="192"/>
        <v/>
      </c>
      <c r="BL62" s="65" t="str">
        <f t="shared" si="192"/>
        <v/>
      </c>
      <c r="BM62" s="65" t="str">
        <f t="shared" si="192"/>
        <v/>
      </c>
      <c r="BN62" s="65" t="str">
        <f t="shared" si="192"/>
        <v/>
      </c>
      <c r="BO62" s="65" t="str">
        <f t="shared" si="192"/>
        <v/>
      </c>
      <c r="BP62" s="65" t="str">
        <f t="shared" si="192"/>
        <v/>
      </c>
      <c r="BQ62" s="65" t="str">
        <f t="shared" si="192"/>
        <v/>
      </c>
      <c r="BR62" s="65" t="str">
        <f t="shared" si="192"/>
        <v/>
      </c>
      <c r="BS62" s="65"/>
      <c r="BT62" s="65" t="str">
        <f t="shared" si="192"/>
        <v/>
      </c>
      <c r="BU62" s="65" t="str">
        <f t="shared" si="192"/>
        <v/>
      </c>
      <c r="BV62" s="65" t="str">
        <f t="shared" si="192"/>
        <v/>
      </c>
      <c r="BW62" s="65" t="str">
        <f t="shared" si="192"/>
        <v/>
      </c>
      <c r="BX62" s="65" t="str">
        <f t="shared" si="192"/>
        <v/>
      </c>
      <c r="BY62" s="65" t="str">
        <f t="shared" si="192"/>
        <v/>
      </c>
    </row>
    <row r="63" spans="1:77" x14ac:dyDescent="0.25">
      <c r="A63" s="59" t="str">
        <f t="shared" si="40"/>
        <v/>
      </c>
      <c r="B63" s="66" t="str">
        <f t="shared" ref="B63:L63" si="195">IF(AND(B$39="S/A", B33&gt;0), ((1+B33/200)^2-1)*100, IF(AND(B$39="Qtrly", B33&gt;0), ((1+B33/400)^4-1)*100, ""))</f>
        <v/>
      </c>
      <c r="C63" s="66" t="str">
        <f t="shared" si="195"/>
        <v/>
      </c>
      <c r="D63" s="66" t="str">
        <f t="shared" si="195"/>
        <v/>
      </c>
      <c r="E63" s="66"/>
      <c r="F63" s="66"/>
      <c r="G63" s="66" t="str">
        <f t="shared" si="195"/>
        <v/>
      </c>
      <c r="H63" s="66" t="str">
        <f t="shared" si="195"/>
        <v/>
      </c>
      <c r="I63" s="66" t="str">
        <f t="shared" si="195"/>
        <v/>
      </c>
      <c r="J63" s="66" t="str">
        <f t="shared" si="195"/>
        <v/>
      </c>
      <c r="K63" s="67" t="str">
        <f t="shared" si="195"/>
        <v/>
      </c>
      <c r="L63" s="67" t="str">
        <f t="shared" si="195"/>
        <v/>
      </c>
      <c r="M63" s="67" t="str">
        <f t="shared" ref="M63" si="196">IF(AND(M$39="S/A", M33&gt;0), ((1+M33/200)^2-1)*100, IF(AND(M$39="Qtrly", M33&gt;0), ((1+M33/400)^4-1)*100, ""))</f>
        <v/>
      </c>
      <c r="N63" s="63"/>
      <c r="O63" s="63"/>
      <c r="P63" s="64" t="str">
        <f t="shared" si="43"/>
        <v/>
      </c>
      <c r="Q63" s="67" t="str">
        <f t="shared" ref="Q63:BY63" si="197">IF(AND(Q$39="S/A", Q33&gt;0), ((1+Q33/200)^2-1)*100, IF(AND(Q$39="Qtrly", Q33&gt;0), ((1+Q33/400)^4-1)*100, ""))</f>
        <v/>
      </c>
      <c r="R63" s="67" t="str">
        <f t="shared" si="197"/>
        <v/>
      </c>
      <c r="S63" s="67" t="str">
        <f t="shared" si="197"/>
        <v/>
      </c>
      <c r="T63" s="67" t="str">
        <f t="shared" si="197"/>
        <v/>
      </c>
      <c r="U63" s="67" t="str">
        <f t="shared" si="197"/>
        <v/>
      </c>
      <c r="V63" s="67" t="str">
        <f t="shared" si="197"/>
        <v/>
      </c>
      <c r="W63" s="67"/>
      <c r="X63" s="67" t="str">
        <f t="shared" si="197"/>
        <v/>
      </c>
      <c r="Y63" s="67" t="str">
        <f t="shared" si="197"/>
        <v/>
      </c>
      <c r="Z63" s="67" t="str">
        <f t="shared" si="197"/>
        <v/>
      </c>
      <c r="AA63" s="67" t="str">
        <f t="shared" si="197"/>
        <v/>
      </c>
      <c r="AB63" s="67" t="str">
        <f t="shared" si="197"/>
        <v/>
      </c>
      <c r="AC63" s="67" t="str">
        <f t="shared" si="197"/>
        <v/>
      </c>
      <c r="AD63" s="67" t="str">
        <f t="shared" si="197"/>
        <v/>
      </c>
      <c r="AE63" s="67" t="str">
        <f t="shared" si="197"/>
        <v/>
      </c>
      <c r="AF63" s="67" t="str">
        <f t="shared" si="197"/>
        <v/>
      </c>
      <c r="AG63" s="67" t="str">
        <f t="shared" si="197"/>
        <v/>
      </c>
      <c r="AH63" s="67" t="str">
        <f t="shared" si="197"/>
        <v/>
      </c>
      <c r="AI63" s="67" t="str">
        <f t="shared" si="197"/>
        <v/>
      </c>
      <c r="AJ63" s="67" t="str">
        <f t="shared" si="197"/>
        <v/>
      </c>
      <c r="AK63" s="67" t="str">
        <f t="shared" si="197"/>
        <v/>
      </c>
      <c r="AL63" s="67" t="str">
        <f t="shared" si="197"/>
        <v/>
      </c>
      <c r="AM63" s="67" t="str">
        <f t="shared" si="197"/>
        <v/>
      </c>
      <c r="AN63" s="67" t="str">
        <f t="shared" si="197"/>
        <v/>
      </c>
      <c r="AO63" s="67" t="str">
        <f t="shared" si="197"/>
        <v/>
      </c>
      <c r="AP63" s="67" t="str">
        <f t="shared" si="197"/>
        <v/>
      </c>
      <c r="AQ63" s="67" t="str">
        <f t="shared" ref="AQ63" si="198">IF(AND(AQ$39="S/A", AQ33&gt;0), ((1+AQ33/200)^2-1)*100, IF(AND(AQ$39="Qtrly", AQ33&gt;0), ((1+AQ33/400)^4-1)*100, ""))</f>
        <v/>
      </c>
      <c r="AR63" s="67" t="str">
        <f t="shared" si="197"/>
        <v/>
      </c>
      <c r="AS63" s="67" t="str">
        <f t="shared" si="197"/>
        <v/>
      </c>
      <c r="AT63" s="323" t="str">
        <f t="shared" si="197"/>
        <v/>
      </c>
      <c r="AU63" s="323" t="str">
        <f t="shared" si="197"/>
        <v/>
      </c>
      <c r="AV63" s="323"/>
      <c r="AW63" s="67" t="str">
        <f t="shared" si="197"/>
        <v/>
      </c>
      <c r="AX63" s="67" t="str">
        <f t="shared" si="197"/>
        <v/>
      </c>
      <c r="AY63" s="67" t="str">
        <f t="shared" si="197"/>
        <v/>
      </c>
      <c r="AZ63" s="67" t="str">
        <f t="shared" si="197"/>
        <v/>
      </c>
      <c r="BA63" s="67" t="str">
        <f t="shared" si="197"/>
        <v/>
      </c>
      <c r="BB63" s="67" t="str">
        <f t="shared" si="197"/>
        <v/>
      </c>
      <c r="BC63" s="67" t="str">
        <f t="shared" si="197"/>
        <v/>
      </c>
      <c r="BD63" s="67" t="str">
        <f t="shared" ref="BD63" si="199">IF(AND(BD$39="S/A", BD33&gt;0), ((1+BD33/200)^2-1)*100, IF(AND(BD$39="Qtrly", BD33&gt;0), ((1+BD33/400)^4-1)*100, ""))</f>
        <v/>
      </c>
      <c r="BE63" s="67" t="str">
        <f t="shared" si="197"/>
        <v/>
      </c>
      <c r="BF63" s="67" t="str">
        <f t="shared" si="197"/>
        <v/>
      </c>
      <c r="BG63" s="67" t="str">
        <f t="shared" si="197"/>
        <v/>
      </c>
      <c r="BH63" s="67" t="str">
        <f t="shared" si="197"/>
        <v/>
      </c>
      <c r="BI63" s="67" t="str">
        <f t="shared" si="197"/>
        <v/>
      </c>
      <c r="BJ63" s="67" t="str">
        <f t="shared" si="197"/>
        <v/>
      </c>
      <c r="BK63" s="67" t="str">
        <f t="shared" si="197"/>
        <v/>
      </c>
      <c r="BL63" s="67" t="str">
        <f t="shared" si="197"/>
        <v/>
      </c>
      <c r="BM63" s="67" t="str">
        <f t="shared" si="197"/>
        <v/>
      </c>
      <c r="BN63" s="67" t="str">
        <f t="shared" si="197"/>
        <v/>
      </c>
      <c r="BO63" s="67" t="str">
        <f t="shared" si="197"/>
        <v/>
      </c>
      <c r="BP63" s="67" t="str">
        <f t="shared" si="197"/>
        <v/>
      </c>
      <c r="BQ63" s="67" t="str">
        <f t="shared" si="197"/>
        <v/>
      </c>
      <c r="BR63" s="67" t="str">
        <f t="shared" si="197"/>
        <v/>
      </c>
      <c r="BS63" s="67"/>
      <c r="BT63" s="67" t="str">
        <f t="shared" si="197"/>
        <v/>
      </c>
      <c r="BU63" s="67" t="str">
        <f t="shared" si="197"/>
        <v/>
      </c>
      <c r="BV63" s="67" t="str">
        <f t="shared" si="197"/>
        <v/>
      </c>
      <c r="BW63" s="67" t="str">
        <f t="shared" si="197"/>
        <v/>
      </c>
      <c r="BX63" s="67" t="str">
        <f t="shared" si="197"/>
        <v/>
      </c>
      <c r="BY63" s="67" t="str">
        <f t="shared" si="197"/>
        <v/>
      </c>
    </row>
    <row r="64" spans="1:77" x14ac:dyDescent="0.25">
      <c r="A64" s="70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75"/>
      <c r="N64" s="63"/>
      <c r="O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2"/>
      <c r="BP64" s="2"/>
      <c r="BQ64" s="2"/>
      <c r="BR64" s="2"/>
      <c r="BS64" s="2"/>
      <c r="BT64" s="2"/>
      <c r="BU64" s="2"/>
      <c r="BV64" s="2"/>
      <c r="BW64" s="2"/>
    </row>
    <row r="65" spans="1:77" ht="15" customHeight="1" x14ac:dyDescent="0.25">
      <c r="A65" s="70"/>
      <c r="B65" s="377" t="s">
        <v>7</v>
      </c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9"/>
      <c r="N65" s="37"/>
      <c r="O65" s="38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2"/>
      <c r="BP65" s="2"/>
      <c r="BQ65" s="2"/>
      <c r="BR65" s="2"/>
      <c r="BS65" s="2"/>
      <c r="BT65" s="2"/>
      <c r="BU65" s="2"/>
      <c r="BV65" s="2"/>
      <c r="BW65" s="2"/>
    </row>
    <row r="66" spans="1:77" x14ac:dyDescent="0.25">
      <c r="A66" s="73" t="s">
        <v>8</v>
      </c>
      <c r="B66" s="74"/>
      <c r="C66" s="75"/>
      <c r="D66" s="75"/>
      <c r="E66" s="75"/>
      <c r="F66" s="75"/>
      <c r="G66" s="75">
        <f t="shared" ref="G66:M66" si="200">AVERAGE(G41:G63)</f>
        <v>2.6432925924999982</v>
      </c>
      <c r="H66" s="75">
        <f t="shared" si="200"/>
        <v>2.7469965290476241</v>
      </c>
      <c r="I66" s="75">
        <f t="shared" si="200"/>
        <v>2.8932039742857194</v>
      </c>
      <c r="J66" s="75">
        <f t="shared" si="200"/>
        <v>2.9994004833333401</v>
      </c>
      <c r="K66" s="75">
        <f t="shared" si="200"/>
        <v>3.2307790075000082</v>
      </c>
      <c r="L66" s="75">
        <f t="shared" si="200"/>
        <v>3.6092806872618994</v>
      </c>
      <c r="M66" s="76">
        <f t="shared" si="200"/>
        <v>3.988329772142857</v>
      </c>
      <c r="N66" s="63"/>
      <c r="O66" s="63"/>
      <c r="Q66" s="19"/>
      <c r="R66" s="19"/>
      <c r="S66" s="19"/>
      <c r="T66" s="19"/>
      <c r="U66" s="19"/>
      <c r="AK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</row>
    <row r="67" spans="1:77" x14ac:dyDescent="0.25">
      <c r="A67" s="77"/>
      <c r="B67" s="63"/>
      <c r="C67" s="63"/>
      <c r="D67" s="63"/>
      <c r="E67" s="63"/>
      <c r="F67" s="63"/>
      <c r="G67" s="63"/>
      <c r="H67" s="63"/>
      <c r="I67" s="63"/>
      <c r="J67" s="63"/>
      <c r="K67" s="68"/>
      <c r="L67" s="68"/>
      <c r="M67" s="75"/>
      <c r="N67" s="63"/>
      <c r="O67" s="63"/>
      <c r="Q67" s="19"/>
      <c r="R67" s="19"/>
      <c r="S67" s="19"/>
      <c r="T67" s="19"/>
      <c r="U67" s="19"/>
      <c r="AK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</row>
    <row r="68" spans="1:77" x14ac:dyDescent="0.25">
      <c r="A68" s="77"/>
      <c r="B68" s="367" t="s">
        <v>9</v>
      </c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9"/>
      <c r="N68" s="39"/>
      <c r="O68" s="39"/>
      <c r="Q68" s="19"/>
      <c r="R68" s="19"/>
      <c r="S68" s="19"/>
      <c r="T68" s="19"/>
      <c r="U68" s="19"/>
      <c r="AK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77" x14ac:dyDescent="0.25">
      <c r="A69" s="77"/>
      <c r="B69" s="252"/>
      <c r="C69" s="253"/>
      <c r="G69" s="253" t="s">
        <v>178</v>
      </c>
      <c r="H69" s="253" t="s">
        <v>18</v>
      </c>
      <c r="I69" s="253"/>
      <c r="J69" s="253"/>
      <c r="K69" s="253"/>
      <c r="L69" s="253"/>
      <c r="M69" s="254"/>
      <c r="N69" s="39"/>
      <c r="O69" s="39"/>
      <c r="Q69" s="19"/>
      <c r="R69" s="19"/>
      <c r="S69" s="19"/>
      <c r="T69" s="19"/>
      <c r="U69" s="19"/>
      <c r="AK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77" x14ac:dyDescent="0.25">
      <c r="A70" s="77"/>
      <c r="B70" s="66"/>
      <c r="C70" s="17"/>
      <c r="D70" s="17"/>
      <c r="E70" s="17"/>
      <c r="F70" s="17"/>
      <c r="G70" s="246">
        <v>5</v>
      </c>
      <c r="H70" s="260">
        <f>I66+(J66-I66)/(J10-I10)*($B$3+(365*5+1)-I10)</f>
        <v>2.9631054739120013</v>
      </c>
      <c r="I70" s="68"/>
      <c r="J70" s="349"/>
      <c r="K70" s="349"/>
      <c r="L70" s="349"/>
      <c r="M70" s="350"/>
      <c r="N70" s="40"/>
      <c r="O70" s="40"/>
      <c r="Q70" s="19"/>
      <c r="R70" s="19"/>
      <c r="S70" s="19"/>
      <c r="T70" s="19"/>
      <c r="U70" s="19"/>
      <c r="AK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77" x14ac:dyDescent="0.25">
      <c r="A71" s="77"/>
      <c r="K71" s="2"/>
      <c r="L71" s="2"/>
      <c r="Q71" s="19"/>
      <c r="R71" s="19"/>
      <c r="S71" s="19"/>
      <c r="T71" s="19"/>
      <c r="U71" s="19"/>
      <c r="AT71" s="255"/>
      <c r="AU71" s="255"/>
      <c r="AV71" s="255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77" x14ac:dyDescent="0.25">
      <c r="A72" s="77"/>
      <c r="S72" s="19"/>
      <c r="T72" s="19"/>
      <c r="U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</row>
    <row r="73" spans="1:77" x14ac:dyDescent="0.25">
      <c r="A73" s="77"/>
      <c r="Q73" s="367" t="s">
        <v>10</v>
      </c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  <c r="BF73" s="368"/>
      <c r="BG73" s="368"/>
      <c r="BH73" s="368"/>
      <c r="BI73" s="368"/>
      <c r="BJ73" s="368"/>
      <c r="BK73" s="368"/>
      <c r="BL73" s="368"/>
      <c r="BM73" s="368"/>
      <c r="BN73" s="368"/>
      <c r="BO73" s="368"/>
      <c r="BP73" s="368"/>
      <c r="BQ73" s="368"/>
      <c r="BR73" s="368"/>
      <c r="BS73" s="368"/>
      <c r="BT73" s="368"/>
      <c r="BU73" s="368"/>
      <c r="BV73" s="368"/>
      <c r="BW73" s="368"/>
      <c r="BX73" s="368"/>
      <c r="BY73" s="369"/>
    </row>
    <row r="74" spans="1:77" x14ac:dyDescent="0.25">
      <c r="P74" s="227" t="str">
        <f t="shared" ref="P74:P100" si="201">A7</f>
        <v>Security name</v>
      </c>
      <c r="Q74" s="86" t="str">
        <f t="shared" ref="Q74:AV74" si="202">Q7</f>
        <v>AIANZ 7 1/4 11/07/15</v>
      </c>
      <c r="R74" s="86" t="str">
        <f t="shared" si="202"/>
        <v>AIANZ 8 08/10/16</v>
      </c>
      <c r="S74" s="86" t="str">
        <f t="shared" si="202"/>
        <v>AIANZ 8 11/15/16</v>
      </c>
      <c r="T74" s="86" t="str">
        <f t="shared" si="202"/>
        <v>AIANZ 5.47 10/17/17</v>
      </c>
      <c r="U74" s="86" t="str">
        <f t="shared" si="202"/>
        <v>AIANZ 4.73 12/13/19</v>
      </c>
      <c r="V74" s="86" t="str">
        <f t="shared" si="202"/>
        <v>AIANZ 5.52 05/28/21</v>
      </c>
      <c r="W74" s="86" t="str">
        <f t="shared" si="202"/>
        <v>AIANZ 4.28 11/09/22</v>
      </c>
      <c r="X74" s="86" t="str">
        <f t="shared" si="202"/>
        <v>GENEPO 7.65 03/15/16</v>
      </c>
      <c r="Y74" s="86" t="str">
        <f t="shared" si="202"/>
        <v>GENEPO 7.185 09/15/16</v>
      </c>
      <c r="Z74" s="86" t="str">
        <f t="shared" si="202"/>
        <v>GENEPO 5.205 11/01/19</v>
      </c>
      <c r="AA74" s="86" t="str">
        <f t="shared" si="202"/>
        <v>GENEPO 8.3 06/23/20</v>
      </c>
      <c r="AB74" s="86" t="str">
        <f t="shared" si="202"/>
        <v>GENEPO 5.81 03/08/23</v>
      </c>
      <c r="AC74" s="86" t="str">
        <f t="shared" si="202"/>
        <v>MRPNZ 8.36 05/15/13</v>
      </c>
      <c r="AD74" s="86" t="str">
        <f t="shared" si="202"/>
        <v>MRPNZ 7.55 10/12/16</v>
      </c>
      <c r="AE74" s="86" t="str">
        <f t="shared" si="202"/>
        <v>MRPNZ 5.029 03/06/19</v>
      </c>
      <c r="AF74" s="86" t="str">
        <f t="shared" si="202"/>
        <v>MRPNZ 8.21 02/11/20</v>
      </c>
      <c r="AG74" s="86" t="str">
        <f t="shared" si="202"/>
        <v>MRPNZ 5.793 03/06/23</v>
      </c>
      <c r="AH74" s="86" t="str">
        <f t="shared" si="202"/>
        <v>VCTNZ 7.8 10/15/14</v>
      </c>
      <c r="AI74" s="86" t="str">
        <f t="shared" si="202"/>
        <v>WIANZ 7 1/2 11/15/13</v>
      </c>
      <c r="AJ74" s="86" t="str">
        <f t="shared" si="202"/>
        <v>WIANZ 5.27 06/11/20</v>
      </c>
      <c r="AK74" s="86" t="str">
        <f t="shared" si="202"/>
        <v>WIANZ 6 1/4 05/15/21</v>
      </c>
      <c r="AL74" s="86" t="str">
        <f t="shared" si="202"/>
        <v>CENNZ 8 05/15/14</v>
      </c>
      <c r="AM74" s="86" t="str">
        <f t="shared" si="202"/>
        <v>CENNZ 7.855 04/13/17</v>
      </c>
      <c r="AN74" s="86" t="str">
        <f t="shared" si="202"/>
        <v>CENNZ 4.8 05/24/18</v>
      </c>
      <c r="AO74" s="86" t="str">
        <f t="shared" si="202"/>
        <v>CENNZ 5.8 05/15/19</v>
      </c>
      <c r="AP74" s="86" t="str">
        <f t="shared" si="202"/>
        <v>CENNZ 5.277 05/27/20</v>
      </c>
      <c r="AQ74" s="86" t="str">
        <f t="shared" si="202"/>
        <v>CENNZ 4.4 11/15/21</v>
      </c>
      <c r="AR74" s="86" t="str">
        <f t="shared" si="202"/>
        <v>PIFAU 6.39 03/29/13</v>
      </c>
      <c r="AS74" s="86" t="str">
        <f t="shared" si="202"/>
        <v>PIFAU 6.53 06/29/15</v>
      </c>
      <c r="AT74" s="308" t="str">
        <f t="shared" si="202"/>
        <v>PIFAU 6.74 09/28/17</v>
      </c>
      <c r="AU74" s="308" t="str">
        <f t="shared" si="202"/>
        <v>PIFAU 6.31 12/20/18</v>
      </c>
      <c r="AV74" s="308" t="str">
        <f t="shared" si="202"/>
        <v>PIFAU 4.76 09/28/22</v>
      </c>
      <c r="AW74" s="57" t="str">
        <f t="shared" ref="AW74:BY74" si="203">AW7</f>
        <v>TPNZ 6.595 02/15/17</v>
      </c>
      <c r="AX74" s="86" t="str">
        <f t="shared" si="203"/>
        <v>TPNZ 5.14 11/30/18</v>
      </c>
      <c r="AY74" s="86" t="str">
        <f t="shared" si="203"/>
        <v>TPNZ 4.65 09/06/19</v>
      </c>
      <c r="AZ74" s="86" t="str">
        <f t="shared" si="203"/>
        <v>TPNZ 7.19 11/12/19</v>
      </c>
      <c r="BA74" s="86" t="str">
        <f t="shared" si="203"/>
        <v>TPNZ 6.95 06/10/20</v>
      </c>
      <c r="BB74" s="86" t="str">
        <f t="shared" si="203"/>
        <v>TPNZ 4.3 06/30/22</v>
      </c>
      <c r="BC74" s="86" t="str">
        <f t="shared" si="203"/>
        <v>TPNZ 5.448 03/15/23</v>
      </c>
      <c r="BD74" s="86" t="str">
        <f t="shared" si="203"/>
        <v>TPNZ 5.893 03/15/28</v>
      </c>
      <c r="BE74" s="86" t="str">
        <f t="shared" si="203"/>
        <v>SPKNZ 6.92 03/22/13</v>
      </c>
      <c r="BF74" s="86" t="str">
        <f t="shared" si="203"/>
        <v>SPKNZ 8.65 06/15/15</v>
      </c>
      <c r="BG74" s="86" t="str">
        <f t="shared" si="203"/>
        <v>SPKNZ 8.35 06/15/15</v>
      </c>
      <c r="BH74" s="86" t="str">
        <f t="shared" si="203"/>
        <v>SPKNZ 7.04 03/22/16</v>
      </c>
      <c r="BI74" s="86" t="str">
        <f t="shared" si="203"/>
        <v>SPKNZ 5 1/4 10/25/19</v>
      </c>
      <c r="BJ74" s="86" t="str">
        <f t="shared" si="203"/>
        <v>SPKNZ 4 1/2 03/25/22</v>
      </c>
      <c r="BK74" s="86" t="str">
        <f t="shared" si="203"/>
        <v>SPKNZ 4.51 03/10/23</v>
      </c>
      <c r="BL74" s="86" t="str">
        <f t="shared" si="203"/>
        <v>TLSAU 7.15 11/24/14</v>
      </c>
      <c r="BM74" s="86" t="str">
        <f t="shared" si="203"/>
        <v>TLSAU 7.515 07/11/17</v>
      </c>
      <c r="BN74" s="86" t="str">
        <f t="shared" si="203"/>
        <v>FCGNZ 6.86 04/21/14</v>
      </c>
      <c r="BO74" s="86" t="str">
        <f t="shared" si="203"/>
        <v>FCGNZ 7 3/4 03/10/15</v>
      </c>
      <c r="BP74" s="86" t="str">
        <f t="shared" si="203"/>
        <v>FCGNZ 6.83 03/04/16</v>
      </c>
      <c r="BQ74" s="86" t="str">
        <f t="shared" si="203"/>
        <v>FCGNZ 4.6 10/24/17</v>
      </c>
      <c r="BR74" s="86" t="str">
        <f t="shared" si="203"/>
        <v>FCGNZ 5.52 02/25/20</v>
      </c>
      <c r="BS74" s="86" t="str">
        <f t="shared" si="203"/>
        <v>FCGNZ 4.33 10/20/21</v>
      </c>
      <c r="BT74" s="86" t="str">
        <f t="shared" si="203"/>
        <v>FCGNZ 5.9 02/25/22</v>
      </c>
      <c r="BU74" s="86" t="str">
        <f t="shared" si="203"/>
        <v>FCGNZ 5.08 06/19/25</v>
      </c>
      <c r="BV74" s="86" t="str">
        <f t="shared" si="203"/>
        <v>MERINZ 7.15 03/16/15</v>
      </c>
      <c r="BW74" s="86" t="str">
        <f t="shared" si="203"/>
        <v>MERINZ 7.55 03/16/17</v>
      </c>
      <c r="BX74" s="86" t="str">
        <f t="shared" si="203"/>
        <v>CHRINT 5.15 12/06/19</v>
      </c>
      <c r="BY74" s="57" t="str">
        <f t="shared" si="203"/>
        <v>CHRINT 6 1/4 10/04/21</v>
      </c>
    </row>
    <row r="75" spans="1:77" x14ac:dyDescent="0.25">
      <c r="P75" s="227" t="str">
        <f t="shared" si="201"/>
        <v>Bond credit rating</v>
      </c>
      <c r="Q75" s="56" t="str">
        <f t="shared" ref="Q75:AV75" si="204">Q8</f>
        <v>A-</v>
      </c>
      <c r="R75" s="56" t="str">
        <f t="shared" si="204"/>
        <v>A-</v>
      </c>
      <c r="S75" s="56" t="str">
        <f t="shared" si="204"/>
        <v>A-</v>
      </c>
      <c r="T75" s="56" t="str">
        <f t="shared" si="204"/>
        <v>A-</v>
      </c>
      <c r="U75" s="56" t="str">
        <f t="shared" si="204"/>
        <v>A-</v>
      </c>
      <c r="V75" s="56" t="str">
        <f t="shared" si="204"/>
        <v>A-</v>
      </c>
      <c r="W75" s="56" t="str">
        <f t="shared" si="204"/>
        <v>A-</v>
      </c>
      <c r="X75" s="56" t="str">
        <f t="shared" si="204"/>
        <v>BBB+</v>
      </c>
      <c r="Y75" s="56" t="str">
        <f t="shared" si="204"/>
        <v>BBB+</v>
      </c>
      <c r="Z75" s="56" t="str">
        <f t="shared" si="204"/>
        <v>#N/A N/A</v>
      </c>
      <c r="AA75" s="56" t="str">
        <f t="shared" si="204"/>
        <v>BBB+</v>
      </c>
      <c r="AB75" s="56" t="str">
        <f t="shared" si="204"/>
        <v>BBB+</v>
      </c>
      <c r="AC75" s="56" t="str">
        <f t="shared" si="204"/>
        <v>NR</v>
      </c>
      <c r="AD75" s="56" t="str">
        <f t="shared" si="204"/>
        <v>BBB+</v>
      </c>
      <c r="AE75" s="56" t="str">
        <f t="shared" si="204"/>
        <v>BBB+</v>
      </c>
      <c r="AF75" s="56" t="str">
        <f t="shared" si="204"/>
        <v>BBB+</v>
      </c>
      <c r="AG75" s="56" t="str">
        <f t="shared" si="204"/>
        <v>BBB+</v>
      </c>
      <c r="AH75" s="56" t="str">
        <f t="shared" si="204"/>
        <v>NR</v>
      </c>
      <c r="AI75" s="56" t="str">
        <f t="shared" si="204"/>
        <v>NR</v>
      </c>
      <c r="AJ75" s="56" t="str">
        <f t="shared" si="204"/>
        <v>BBB+</v>
      </c>
      <c r="AK75" s="56" t="str">
        <f t="shared" si="204"/>
        <v>#N/A N/A</v>
      </c>
      <c r="AL75" s="56" t="str">
        <f t="shared" si="204"/>
        <v>NR</v>
      </c>
      <c r="AM75" s="56" t="str">
        <f t="shared" si="204"/>
        <v>BBB</v>
      </c>
      <c r="AN75" s="56" t="str">
        <f t="shared" si="204"/>
        <v>BBB</v>
      </c>
      <c r="AO75" s="56" t="str">
        <f t="shared" si="204"/>
        <v>BBB</v>
      </c>
      <c r="AP75" s="56" t="str">
        <f t="shared" si="204"/>
        <v>BBB</v>
      </c>
      <c r="AQ75" s="56" t="str">
        <f t="shared" si="204"/>
        <v>BBB</v>
      </c>
      <c r="AR75" s="56" t="str">
        <f t="shared" si="204"/>
        <v>NR</v>
      </c>
      <c r="AS75" s="56" t="str">
        <f t="shared" si="204"/>
        <v>NR</v>
      </c>
      <c r="AT75" s="309" t="str">
        <f t="shared" si="204"/>
        <v>BBB</v>
      </c>
      <c r="AU75" s="309" t="str">
        <f t="shared" si="204"/>
        <v>BBB</v>
      </c>
      <c r="AV75" s="309" t="str">
        <f t="shared" si="204"/>
        <v>BBB</v>
      </c>
      <c r="AW75" s="55" t="str">
        <f t="shared" ref="AW75:BY75" si="205">AW8</f>
        <v>AA-</v>
      </c>
      <c r="AX75" s="56" t="str">
        <f t="shared" si="205"/>
        <v>AA-</v>
      </c>
      <c r="AY75" s="56" t="str">
        <f t="shared" si="205"/>
        <v>AA-</v>
      </c>
      <c r="AZ75" s="56" t="str">
        <f t="shared" si="205"/>
        <v>AA-</v>
      </c>
      <c r="BA75" s="56" t="str">
        <f t="shared" si="205"/>
        <v>AA-</v>
      </c>
      <c r="BB75" s="56" t="str">
        <f t="shared" si="205"/>
        <v>AA-</v>
      </c>
      <c r="BC75" s="56" t="str">
        <f t="shared" si="205"/>
        <v>AA-</v>
      </c>
      <c r="BD75" s="56" t="str">
        <f t="shared" si="205"/>
        <v>AA-</v>
      </c>
      <c r="BE75" s="56" t="str">
        <f t="shared" si="205"/>
        <v>NR</v>
      </c>
      <c r="BF75" s="56" t="str">
        <f t="shared" si="205"/>
        <v>#N/A N/A</v>
      </c>
      <c r="BG75" s="56" t="str">
        <f t="shared" si="205"/>
        <v>#N/A N/A</v>
      </c>
      <c r="BH75" s="56" t="str">
        <f t="shared" si="205"/>
        <v>A-</v>
      </c>
      <c r="BI75" s="56" t="str">
        <f t="shared" si="205"/>
        <v>A-</v>
      </c>
      <c r="BJ75" s="56" t="str">
        <f t="shared" si="205"/>
        <v>A-</v>
      </c>
      <c r="BK75" s="56" t="str">
        <f t="shared" si="205"/>
        <v>A-</v>
      </c>
      <c r="BL75" s="56" t="str">
        <f t="shared" si="205"/>
        <v>NR</v>
      </c>
      <c r="BM75" s="56" t="str">
        <f t="shared" si="205"/>
        <v>A</v>
      </c>
      <c r="BN75" s="56" t="str">
        <f t="shared" si="205"/>
        <v>NR</v>
      </c>
      <c r="BO75" s="56" t="str">
        <f t="shared" si="205"/>
        <v>NR</v>
      </c>
      <c r="BP75" s="56" t="str">
        <f t="shared" si="205"/>
        <v>A /*-</v>
      </c>
      <c r="BQ75" s="56" t="str">
        <f t="shared" si="205"/>
        <v>A /*-</v>
      </c>
      <c r="BR75" s="56" t="str">
        <f t="shared" si="205"/>
        <v>A /*-</v>
      </c>
      <c r="BS75" s="56" t="str">
        <f t="shared" si="205"/>
        <v>A /*-</v>
      </c>
      <c r="BT75" s="56" t="str">
        <f t="shared" si="205"/>
        <v>A /*-</v>
      </c>
      <c r="BU75" s="56" t="str">
        <f t="shared" si="205"/>
        <v>#N/A N/A</v>
      </c>
      <c r="BV75" s="56" t="str">
        <f t="shared" si="205"/>
        <v>NR</v>
      </c>
      <c r="BW75" s="56" t="str">
        <f t="shared" si="205"/>
        <v>BBB+</v>
      </c>
      <c r="BX75" s="56" t="str">
        <f t="shared" si="205"/>
        <v>BBB+</v>
      </c>
      <c r="BY75" s="55" t="str">
        <f t="shared" si="205"/>
        <v>BBB+</v>
      </c>
    </row>
    <row r="76" spans="1:77" x14ac:dyDescent="0.25">
      <c r="P76" s="227" t="str">
        <f t="shared" si="201"/>
        <v>Coupon frequency</v>
      </c>
      <c r="Q76" s="56" t="str">
        <f t="shared" ref="Q76:AV76" si="206">Q9</f>
        <v>S/A</v>
      </c>
      <c r="R76" s="56" t="str">
        <f t="shared" si="206"/>
        <v>S/A</v>
      </c>
      <c r="S76" s="56" t="str">
        <f t="shared" si="206"/>
        <v>S/A</v>
      </c>
      <c r="T76" s="56" t="str">
        <f t="shared" si="206"/>
        <v>S/A</v>
      </c>
      <c r="U76" s="56" t="str">
        <f t="shared" si="206"/>
        <v>S/A</v>
      </c>
      <c r="V76" s="56" t="str">
        <f t="shared" si="206"/>
        <v>S/A</v>
      </c>
      <c r="W76" s="56" t="str">
        <f t="shared" si="206"/>
        <v>S/A</v>
      </c>
      <c r="X76" s="56" t="str">
        <f t="shared" si="206"/>
        <v>S/A</v>
      </c>
      <c r="Y76" s="56" t="str">
        <f t="shared" si="206"/>
        <v>S/A</v>
      </c>
      <c r="Z76" s="56" t="str">
        <f t="shared" si="206"/>
        <v>S/A</v>
      </c>
      <c r="AA76" s="56" t="str">
        <f t="shared" si="206"/>
        <v>S/A</v>
      </c>
      <c r="AB76" s="56" t="str">
        <f t="shared" si="206"/>
        <v>S/A</v>
      </c>
      <c r="AC76" s="56" t="str">
        <f t="shared" si="206"/>
        <v>#N/A N/A</v>
      </c>
      <c r="AD76" s="56" t="str">
        <f t="shared" si="206"/>
        <v>S/A</v>
      </c>
      <c r="AE76" s="56" t="str">
        <f t="shared" si="206"/>
        <v>S/A</v>
      </c>
      <c r="AF76" s="56" t="str">
        <f t="shared" si="206"/>
        <v>S/A</v>
      </c>
      <c r="AG76" s="56" t="str">
        <f t="shared" si="206"/>
        <v>S/A</v>
      </c>
      <c r="AH76" s="56" t="str">
        <f t="shared" si="206"/>
        <v>#N/A N/A</v>
      </c>
      <c r="AI76" s="56" t="str">
        <f t="shared" si="206"/>
        <v>#N/A N/A</v>
      </c>
      <c r="AJ76" s="56" t="str">
        <f t="shared" si="206"/>
        <v>S/A</v>
      </c>
      <c r="AK76" s="56" t="str">
        <f t="shared" si="206"/>
        <v>S/A</v>
      </c>
      <c r="AL76" s="56" t="str">
        <f t="shared" si="206"/>
        <v>#N/A N/A</v>
      </c>
      <c r="AM76" s="56" t="str">
        <f t="shared" si="206"/>
        <v>S/A</v>
      </c>
      <c r="AN76" s="56" t="str">
        <f t="shared" si="206"/>
        <v>S/A</v>
      </c>
      <c r="AO76" s="56" t="str">
        <f t="shared" si="206"/>
        <v>Qtrly</v>
      </c>
      <c r="AP76" s="56" t="str">
        <f t="shared" si="206"/>
        <v>S/A</v>
      </c>
      <c r="AQ76" s="56" t="str">
        <f t="shared" si="206"/>
        <v>S/A</v>
      </c>
      <c r="AR76" s="56" t="str">
        <f t="shared" si="206"/>
        <v>#N/A N/A</v>
      </c>
      <c r="AS76" s="56" t="str">
        <f t="shared" si="206"/>
        <v>#N/A N/A</v>
      </c>
      <c r="AT76" s="309" t="str">
        <f t="shared" si="206"/>
        <v>Qtrly</v>
      </c>
      <c r="AU76" s="309" t="str">
        <f t="shared" si="206"/>
        <v>S/A</v>
      </c>
      <c r="AV76" s="309" t="str">
        <f t="shared" si="206"/>
        <v>S/A</v>
      </c>
      <c r="AW76" s="55" t="str">
        <f t="shared" ref="AW76:BY76" si="207">AW9</f>
        <v>S/A</v>
      </c>
      <c r="AX76" s="56" t="str">
        <f t="shared" si="207"/>
        <v>S/A</v>
      </c>
      <c r="AY76" s="56" t="str">
        <f t="shared" si="207"/>
        <v>S/A</v>
      </c>
      <c r="AZ76" s="56" t="str">
        <f t="shared" si="207"/>
        <v>S/A</v>
      </c>
      <c r="BA76" s="56" t="str">
        <f t="shared" si="207"/>
        <v>S/A</v>
      </c>
      <c r="BB76" s="56" t="str">
        <f t="shared" si="207"/>
        <v>S/A</v>
      </c>
      <c r="BC76" s="56" t="str">
        <f t="shared" si="207"/>
        <v>S/A</v>
      </c>
      <c r="BD76" s="56" t="str">
        <f t="shared" si="207"/>
        <v>S/A</v>
      </c>
      <c r="BE76" s="56" t="str">
        <f t="shared" si="207"/>
        <v>#N/A N/A</v>
      </c>
      <c r="BF76" s="56" t="str">
        <f t="shared" si="207"/>
        <v>#N/A N/A</v>
      </c>
      <c r="BG76" s="56" t="str">
        <f t="shared" si="207"/>
        <v>#N/A N/A</v>
      </c>
      <c r="BH76" s="56" t="str">
        <f t="shared" si="207"/>
        <v>S/A</v>
      </c>
      <c r="BI76" s="56" t="str">
        <f t="shared" si="207"/>
        <v>S/A</v>
      </c>
      <c r="BJ76" s="56" t="str">
        <f t="shared" si="207"/>
        <v>S/A</v>
      </c>
      <c r="BK76" s="56" t="str">
        <f t="shared" si="207"/>
        <v>Qtrly</v>
      </c>
      <c r="BL76" s="56" t="str">
        <f t="shared" si="207"/>
        <v>#N/A N/A</v>
      </c>
      <c r="BM76" s="56" t="str">
        <f t="shared" si="207"/>
        <v>S/A</v>
      </c>
      <c r="BN76" s="56" t="str">
        <f t="shared" si="207"/>
        <v>#N/A N/A</v>
      </c>
      <c r="BO76" s="56" t="str">
        <f t="shared" si="207"/>
        <v>#N/A N/A</v>
      </c>
      <c r="BP76" s="56" t="str">
        <f t="shared" si="207"/>
        <v>S/A</v>
      </c>
      <c r="BQ76" s="56" t="str">
        <f t="shared" si="207"/>
        <v>S/A</v>
      </c>
      <c r="BR76" s="56" t="str">
        <f t="shared" si="207"/>
        <v>S/A</v>
      </c>
      <c r="BS76" s="56" t="str">
        <f t="shared" si="207"/>
        <v>S/A</v>
      </c>
      <c r="BT76" s="56" t="str">
        <f t="shared" si="207"/>
        <v>S/A</v>
      </c>
      <c r="BU76" s="56" t="str">
        <f t="shared" si="207"/>
        <v>S/A</v>
      </c>
      <c r="BV76" s="56" t="str">
        <f t="shared" si="207"/>
        <v>#N/A N/A</v>
      </c>
      <c r="BW76" s="56" t="str">
        <f t="shared" si="207"/>
        <v>S/A</v>
      </c>
      <c r="BX76" s="56" t="str">
        <f t="shared" si="207"/>
        <v>S/A</v>
      </c>
      <c r="BY76" s="55" t="str">
        <f t="shared" si="207"/>
        <v>S/A</v>
      </c>
    </row>
    <row r="77" spans="1:77" x14ac:dyDescent="0.25">
      <c r="B77" s="69"/>
      <c r="J77" s="19"/>
      <c r="K77" s="19"/>
      <c r="L77" s="19"/>
      <c r="M77" s="19"/>
      <c r="N77" s="19"/>
      <c r="O77" s="19"/>
      <c r="P77" s="227" t="str">
        <f t="shared" si="201"/>
        <v>Maturity date</v>
      </c>
      <c r="Q77" s="183" t="str">
        <f t="shared" ref="Q77:AV77" si="208">Q10</f>
        <v>7/11/2015</v>
      </c>
      <c r="R77" s="183" t="str">
        <f t="shared" si="208"/>
        <v>10/08/2016</v>
      </c>
      <c r="S77" s="183" t="str">
        <f t="shared" si="208"/>
        <v>15/11/2016</v>
      </c>
      <c r="T77" s="183" t="str">
        <f t="shared" si="208"/>
        <v>17/10/2017</v>
      </c>
      <c r="U77" s="183" t="str">
        <f t="shared" si="208"/>
        <v>13/12/2019</v>
      </c>
      <c r="V77" s="183" t="str">
        <f t="shared" si="208"/>
        <v>28/05/2021</v>
      </c>
      <c r="W77" s="183" t="str">
        <f t="shared" si="208"/>
        <v>9/11/2022</v>
      </c>
      <c r="X77" s="183" t="str">
        <f t="shared" si="208"/>
        <v>15/03/2016</v>
      </c>
      <c r="Y77" s="183" t="str">
        <f t="shared" si="208"/>
        <v>15/09/2016</v>
      </c>
      <c r="Z77" s="183" t="str">
        <f t="shared" si="208"/>
        <v>1/11/2019</v>
      </c>
      <c r="AA77" s="183" t="str">
        <f t="shared" si="208"/>
        <v>23/06/2020</v>
      </c>
      <c r="AB77" s="183" t="str">
        <f t="shared" si="208"/>
        <v>8/03/2023</v>
      </c>
      <c r="AC77" s="183" t="str">
        <f t="shared" si="208"/>
        <v>15/05/2013</v>
      </c>
      <c r="AD77" s="183" t="str">
        <f t="shared" si="208"/>
        <v>12/10/2016</v>
      </c>
      <c r="AE77" s="183" t="str">
        <f t="shared" si="208"/>
        <v>6/03/2019</v>
      </c>
      <c r="AF77" s="183" t="str">
        <f t="shared" si="208"/>
        <v>11/02/2020</v>
      </c>
      <c r="AG77" s="183" t="str">
        <f t="shared" si="208"/>
        <v>6/03/2023</v>
      </c>
      <c r="AH77" s="183" t="str">
        <f t="shared" si="208"/>
        <v>15/10/2014</v>
      </c>
      <c r="AI77" s="183" t="str">
        <f t="shared" si="208"/>
        <v>15/11/2013</v>
      </c>
      <c r="AJ77" s="183" t="str">
        <f t="shared" si="208"/>
        <v>11/06/2020</v>
      </c>
      <c r="AK77" s="183" t="str">
        <f t="shared" si="208"/>
        <v>15/05/2021</v>
      </c>
      <c r="AL77" s="183" t="str">
        <f t="shared" si="208"/>
        <v>15/05/2014</v>
      </c>
      <c r="AM77" s="183" t="str">
        <f t="shared" si="208"/>
        <v>13/04/2017</v>
      </c>
      <c r="AN77" s="183" t="str">
        <f t="shared" si="208"/>
        <v>24/05/2018</v>
      </c>
      <c r="AO77" s="183" t="str">
        <f t="shared" si="208"/>
        <v>15/05/2019</v>
      </c>
      <c r="AP77" s="183" t="str">
        <f t="shared" si="208"/>
        <v>27/05/2020</v>
      </c>
      <c r="AQ77" s="181">
        <f t="shared" si="208"/>
        <v>44515</v>
      </c>
      <c r="AR77" s="183" t="str">
        <f t="shared" si="208"/>
        <v>29/03/2013</v>
      </c>
      <c r="AS77" s="183" t="str">
        <f t="shared" si="208"/>
        <v>29/06/2015</v>
      </c>
      <c r="AT77" s="321" t="str">
        <f t="shared" si="208"/>
        <v>28/09/2017</v>
      </c>
      <c r="AU77" s="321" t="str">
        <f t="shared" si="208"/>
        <v>20/12/2018</v>
      </c>
      <c r="AV77" s="321" t="str">
        <f t="shared" si="208"/>
        <v>28/09/2022</v>
      </c>
      <c r="AW77" s="186" t="str">
        <f t="shared" ref="AW77:BY77" si="209">AW10</f>
        <v>15/02/2017</v>
      </c>
      <c r="AX77" s="183" t="str">
        <f t="shared" si="209"/>
        <v>30/11/2018</v>
      </c>
      <c r="AY77" s="183" t="str">
        <f t="shared" si="209"/>
        <v>6/09/2019</v>
      </c>
      <c r="AZ77" s="183" t="str">
        <f t="shared" si="209"/>
        <v>12/11/2019</v>
      </c>
      <c r="BA77" s="183" t="str">
        <f t="shared" si="209"/>
        <v>10/06/2020</v>
      </c>
      <c r="BB77" s="183" t="str">
        <f t="shared" si="209"/>
        <v>30/06/2022</v>
      </c>
      <c r="BC77" s="183" t="str">
        <f t="shared" si="209"/>
        <v>15/03/2023</v>
      </c>
      <c r="BD77" s="183" t="str">
        <f t="shared" si="209"/>
        <v>15/03/2028</v>
      </c>
      <c r="BE77" s="183" t="str">
        <f t="shared" si="209"/>
        <v>22/03/2013</v>
      </c>
      <c r="BF77" s="183" t="str">
        <f t="shared" si="209"/>
        <v>15/06/2015</v>
      </c>
      <c r="BG77" s="183" t="str">
        <f t="shared" si="209"/>
        <v>15/06/2015</v>
      </c>
      <c r="BH77" s="183" t="str">
        <f t="shared" si="209"/>
        <v>22/03/2016</v>
      </c>
      <c r="BI77" s="183" t="str">
        <f t="shared" si="209"/>
        <v>25/10/2019</v>
      </c>
      <c r="BJ77" s="183" t="str">
        <f t="shared" si="209"/>
        <v>25/03/2022</v>
      </c>
      <c r="BK77" s="183" t="str">
        <f t="shared" si="209"/>
        <v>10/03/2023</v>
      </c>
      <c r="BL77" s="183" t="str">
        <f t="shared" si="209"/>
        <v>24/11/2014</v>
      </c>
      <c r="BM77" s="183" t="str">
        <f t="shared" si="209"/>
        <v>11/07/2017</v>
      </c>
      <c r="BN77" s="183" t="str">
        <f t="shared" si="209"/>
        <v>21/04/2014</v>
      </c>
      <c r="BO77" s="183" t="str">
        <f t="shared" si="209"/>
        <v>10/03/2015</v>
      </c>
      <c r="BP77" s="183" t="str">
        <f t="shared" si="209"/>
        <v>4/03/2016</v>
      </c>
      <c r="BQ77" s="183" t="str">
        <f t="shared" si="209"/>
        <v>24/10/2017</v>
      </c>
      <c r="BR77" s="183" t="str">
        <f t="shared" si="209"/>
        <v>25/02/2020</v>
      </c>
      <c r="BS77" s="183" t="str">
        <f t="shared" si="209"/>
        <v>20/10/2021</v>
      </c>
      <c r="BT77" s="183" t="str">
        <f t="shared" si="209"/>
        <v>25/02/2022</v>
      </c>
      <c r="BU77" s="183" t="str">
        <f t="shared" si="209"/>
        <v>19/06/2025</v>
      </c>
      <c r="BV77" s="183" t="str">
        <f t="shared" si="209"/>
        <v>16/03/2015</v>
      </c>
      <c r="BW77" s="183" t="str">
        <f t="shared" si="209"/>
        <v>16/03/2017</v>
      </c>
      <c r="BX77" s="183" t="str">
        <f t="shared" si="209"/>
        <v>6/12/2019</v>
      </c>
      <c r="BY77" s="186" t="str">
        <f t="shared" si="209"/>
        <v>4/10/2021</v>
      </c>
    </row>
    <row r="78" spans="1:77" x14ac:dyDescent="0.25">
      <c r="B78" s="69"/>
      <c r="P78" s="70">
        <f t="shared" si="201"/>
        <v>42339</v>
      </c>
      <c r="Q78" s="257" t="str">
        <f t="shared" ref="Q78:Q100" si="210">IF(Q41="","",Q41-(D41+(E41-D41)/($E$10-$D$10)*($Q$10-$D$10)))</f>
        <v/>
      </c>
      <c r="R78" s="257">
        <f t="shared" ref="R78:R100" si="211">IF(R41="","",R41-(F41+(G41-F41)/($G$10-$F$10)*($R$10-$F$10)))</f>
        <v>0.74934241646456057</v>
      </c>
      <c r="S78" s="258">
        <f t="shared" ref="S78:S100" si="212">IF(S41="","",S41-(F41+(G41-F41)/($G$10-$F$10)*($S$10-$F$10)))</f>
        <v>0.64792029703455389</v>
      </c>
      <c r="T78" s="257">
        <f t="shared" ref="T78:T100" si="213">IF(T41="","",T41-(F41+(G41-F41)/($G$10-$F$10)*($T$10-$F$10)))</f>
        <v>0.66410148993682272</v>
      </c>
      <c r="U78" s="258">
        <f t="shared" ref="U78:U100" si="214">IF(U41="","",U41-(H41+(I41-H41)/($I$10-$H$10)*($U$10-$H$10)))</f>
        <v>0.85906641287157548</v>
      </c>
      <c r="V78" s="237">
        <f t="shared" ref="V78:V100" si="215">IF(V41="","",V41-(J41+(K41-J41)/($K$10-$J$10)*($V$10-$J$10)))</f>
        <v>1.0925760365142847</v>
      </c>
      <c r="W78" s="237">
        <f t="shared" ref="W78:W98" si="216">IF(W41="","",W41-(K41+(M41-K41)/($K$10-$J$10)*($W$10-$J$10)))</f>
        <v>0.57226291370000837</v>
      </c>
      <c r="X78" s="258"/>
      <c r="Y78" s="258">
        <f t="shared" ref="Y78:Y100" si="217">IF(Y41="","",Y41-(F41+(G41-F41)/($G$10-$F$10)*($Y$10-$F$10)))</f>
        <v>0.88341789141836324</v>
      </c>
      <c r="Z78" s="237">
        <f t="shared" ref="Z78:Z100" si="218">IF(Z41="","",Z41-(H41+(I41-H41)/($I$10-$H$10)*($Z$10-$H$10)))</f>
        <v>1.296345945698993</v>
      </c>
      <c r="AA78" s="237">
        <f t="shared" ref="AA78:AA100" si="219">IF(AA41="","",AA41-(I41+(J41-I41)/($J$10-$I$10)*($AA$10-$I$10)))</f>
        <v>1.3836579801835596</v>
      </c>
      <c r="AB78" s="258">
        <f t="shared" ref="AB78:AB100" si="220">IF(AB41="","",AB41-(J41+(K41-J41)/($K$10-$J$10)*($AB$10-$J$10)))</f>
        <v>1.5721664638428203</v>
      </c>
      <c r="AC78" s="259" t="str">
        <f t="shared" ref="AC78:AC100" si="221">IF(AC41="","",AC41-(C41+(F41-C41)/($F$10-$C$10)*($AC$10-$C$10)))</f>
        <v/>
      </c>
      <c r="AD78" s="258">
        <f t="shared" ref="AD78:AD100" si="222">IF(AD41="","",AD41-(F41+(G41-F41)/($G$10-$F$10)*($AD$10-$F$10)))</f>
        <v>0.90415839013374066</v>
      </c>
      <c r="AE78" s="258">
        <f t="shared" ref="AE78:AE100" si="223">IF(AE41="","",AE41-(G41+(H41-G41)/($H$10-$G$10)*($AE$10-$G$10)))</f>
        <v>1.1951634563461062</v>
      </c>
      <c r="AF78" s="258">
        <f t="shared" ref="AF78:AF100" si="224">IF(AF41="","",AF41-(H41+(I41-H41)/($I$10-$H$10)*($AF$10-$H$10)))</f>
        <v>1.3314025870466017</v>
      </c>
      <c r="AG78" s="259">
        <f t="shared" ref="AG78:AG100" si="225">IF(AG41="","",AG41-(J41+(K41-J41)/($K$10-$J$10)*($AG$10-$J$10)))</f>
        <v>1.6445101220714058</v>
      </c>
      <c r="AH78" s="258" t="str">
        <f t="shared" ref="AH78:AH100" si="226">IF(AH41="","",AH41-(C41+(D41-C41)/($D$10-$C$10)*($AH$10-$C$10)))</f>
        <v/>
      </c>
      <c r="AI78" s="258" t="str">
        <f t="shared" ref="AI78:AI100" si="227">IF(AI41="","",AI41-(C41+(D41-C41)/($D$10-$C$10)*($AI$10-$C$10)))</f>
        <v/>
      </c>
      <c r="AJ78" s="258">
        <f t="shared" ref="AJ78:AJ100" si="228">IF(AJ41="","",AJ41-(I41+(J41-I41)/($J$10-$I$10)*($AJ$10-$I$10)))</f>
        <v>1.2860339283038353</v>
      </c>
      <c r="AK78" s="258">
        <f t="shared" ref="AK78:AK100" si="229">IF(AK41="","",AK41-(J41+(K41-J41)/($K$10-$J$10)*($AK$10-$J$10)))</f>
        <v>1.4206296374999816</v>
      </c>
      <c r="AL78" s="258" t="str">
        <f t="shared" ref="AL78:AL100" si="230">IF(AL41="","",AL41-(C41+(D41-C41)/($D$10-$C$10)*($AL$10-$C$10)))</f>
        <v/>
      </c>
      <c r="AM78" s="258">
        <f t="shared" ref="AM78:AM100" si="231">IF(AM41="","",AM41-(F41+(G41-F41)/($G$10-$F$10)*($AM$10-$F$10)))</f>
        <v>1.0609732294822876</v>
      </c>
      <c r="AN78" s="258">
        <f t="shared" ref="AN78:AN100" si="232">IF(AN41="","",AN41-(G41+(H41-G41)/($H$10-$G$10)*($AN$10-$G$10)))</f>
        <v>1.2617840413461661</v>
      </c>
      <c r="AO78" s="258">
        <f t="shared" ref="AO78:AO100" si="233">IF(AO41="","",AO41-(H41+(I41-H41)/($I$10-$H$10)*($AO$10-$H$10)))</f>
        <v>1.3010127102191</v>
      </c>
      <c r="AP78" s="336">
        <f t="shared" ref="AP78:AP100" si="234">IF(AP41="","",AP41-(I41+(J41-I41)/($J$10-$I$10)*($AP$10-$I$10)))</f>
        <v>1.4884639503291299</v>
      </c>
      <c r="AQ78" s="258">
        <f t="shared" ref="AQ78:AQ100" si="235">IF(AQ41="","",AQ41-(J41+(K41-J41)/($K$10-$J$10)*($AQ$10-$J$10)))</f>
        <v>1.2749279704714045</v>
      </c>
      <c r="AR78" s="258"/>
      <c r="AS78" s="259" t="str">
        <f t="shared" ref="AS78:AS100" si="236">IF(AS41="","",AS41-(D41+(F41-D41)/($F$10-$D$10)*($AS$10-$D$10)))</f>
        <v/>
      </c>
      <c r="AT78" s="258">
        <f t="shared" ref="AT78:AT100" si="237">IF(AT41="","",AT41-(F41+(G41-F41)/($G$10-$F$10)*($AT$10-$F$10)))</f>
        <v>1.1610653342854351</v>
      </c>
      <c r="AU78" s="258">
        <f t="shared" ref="AU78:AU98" si="238">IF(AU41="","",AU41-(G41+(H41-G41)/($H$10-$G$10)*($AU$10-$G$10)))</f>
        <v>1.3570583057691885</v>
      </c>
      <c r="AV78" s="258">
        <f t="shared" ref="AV78:AV98" si="239">IF(AV41="","",AV41-(H41+(I41-H41)/($H$10-$G$10)*($AU$10-$G$10)))</f>
        <v>1.9737506988461546</v>
      </c>
      <c r="AW78" s="259">
        <f t="shared" ref="AW78:AW100" si="240">IF(AW41="","",AW41-(F41+(G41-F41)/($G$10-$F$10)*($AW$10-$F$10)))</f>
        <v>0.52958145997205275</v>
      </c>
      <c r="AX78" s="258">
        <f t="shared" ref="AX78:AX100" si="241">IF(AX41="","",AX41-(G41+(H41-G41)/($H$10-$G$10)*($AX$10-$G$10)))</f>
        <v>0.71863008403841588</v>
      </c>
      <c r="AY78" s="259">
        <f t="shared" ref="AY78:AY100" si="242">IF(AY41="","",AY41-(H41+(I41-H41)/($I$10-$H$10)*($AY$10-$H$10)))</f>
        <v>0.70339412280225666</v>
      </c>
      <c r="AZ78" s="258">
        <f t="shared" ref="AZ78:AZ100" si="243">IF(AZ41="","",AZ41-(H41+(I41-H41)/($I$10-$H$10)*($AZ$10-$H$10)))</f>
        <v>0.7657122635894229</v>
      </c>
      <c r="BA78" s="336">
        <f t="shared" ref="BA78:BA100" si="244">IF(BA41="","",BA41-(I41+(J41-I41)/($J$10-$I$10)*($BA$10-$I$10)))</f>
        <v>0.77760234127216554</v>
      </c>
      <c r="BB78" s="336">
        <f t="shared" ref="BB78:BB100" si="245">IF(BB41="","",BB41-(J41+(K41-J41)/($K$10-$J$10)*($BB$10-$J$10)))</f>
        <v>1.0188324265285433</v>
      </c>
      <c r="BC78" s="337">
        <f t="shared" ref="BC78:BC100" si="246">IF(BC41="","",BC41-(J41+(K41-J41)/($K$10-$J$10)*($BC$10-$J$10)))</f>
        <v>1.022851997542841</v>
      </c>
      <c r="BD78" s="259"/>
      <c r="BE78" s="258"/>
      <c r="BF78" s="257" t="str">
        <f t="shared" ref="BF78:BF100" si="247">IF(BF41="","",BF41-(D41+(F41-D41)/($F$10-$D$10)*($BF$10-$D$10)))</f>
        <v/>
      </c>
      <c r="BG78" s="257" t="str">
        <f t="shared" ref="BG78:BG100" si="248">IF(BG41="","",BG41-(D41+(F41-D41)/($F$10-$D$10)*($BG$10-$D$10)))</f>
        <v/>
      </c>
      <c r="BH78" s="258"/>
      <c r="BI78" s="237">
        <f t="shared" ref="BI78:BI100" si="249">IF(BI41="","",BI41-(H41+(I41-H41)/($I$10-$H$10)*($BI$10-$H$10)))</f>
        <v>0.97009396408693505</v>
      </c>
      <c r="BJ78" s="237">
        <f t="shared" ref="BJ78:BJ100" si="250">IF(BJ41="","",BJ41-(J41+(K41-J41)/($K$10-$J$10)*($BJ$10-$J$10)))</f>
        <v>1.2720379356142546</v>
      </c>
      <c r="BK78" s="237" t="str">
        <f>IF(BK41="","",BK41-(J41+(K41-K41)/($K$10-$J$10)*($BK$10-$J$10)))</f>
        <v/>
      </c>
      <c r="BL78" s="258" t="str">
        <f t="shared" ref="BL78:BL100" si="251">IF(BL41="","",BL41-(C41+(D41-C41)/($D$10-$C$10)*($BL$10-$C$10)))</f>
        <v/>
      </c>
      <c r="BM78" s="259">
        <f t="shared" ref="BM78:BM100" si="252">IF(BM41="","",BM41-(F41+(G41-F41)/($G$10-$F$10)*($BM$10-$F$10)))</f>
        <v>0.68834496534032086</v>
      </c>
      <c r="BN78" s="258" t="str">
        <f t="shared" ref="BN78:BN100" si="253">IF(BN41="","",BN41-(C41+(D41-C41)/($D$10-$C$10)*($BN$10-$C$10)))</f>
        <v/>
      </c>
      <c r="BO78" s="259" t="str">
        <f t="shared" ref="BO78:BO100" si="254">IF(BO41="","",BO41-(C41+(D41-C41)/($D$10-$C$10)*($BO$10-$C$10)))</f>
        <v/>
      </c>
      <c r="BP78" s="258"/>
      <c r="BQ78" s="258">
        <f t="shared" ref="BQ78:BQ100" si="255">IF(BQ41="","",BQ41-(F41+(G41-F41)/($G$10-$F$10)*($BQ$10-$F$10)))</f>
        <v>0.81617022812223539</v>
      </c>
      <c r="BR78" s="258">
        <f t="shared" ref="BR78:BR100" si="256">IF(BR41="","",BR41-(H41+(I41-H41)/($I$10-$H$10)*($BR$10-$H$10)))</f>
        <v>0.99075807527080073</v>
      </c>
      <c r="BS78" s="258">
        <f t="shared" ref="BS78:BS100" si="257">IF(BS41="","",BS41-(J41+(K41-J41)/($K$10-$J$10)*($BS$10-$J$10)))</f>
        <v>1.1887051499428498</v>
      </c>
      <c r="BT78" s="258">
        <f t="shared" ref="BT78:BT100" si="258">IF(BT41="","",BT41-(J41+(K41-J41)/($K$10-$J$10)*($BT$10-$J$10)))</f>
        <v>1.2906565033142661</v>
      </c>
      <c r="BU78" s="258">
        <f t="shared" ref="BU78:BU100" si="259">IF(BU41="","",BU41-(K41+(M41-K41)/($M$10-$K$10)*($BU$10-$K$10)))</f>
        <v>1.5392209081927413</v>
      </c>
      <c r="BV78" s="258" t="str">
        <f t="shared" ref="BV78:BV100" si="260">IF(BV41="","",BV41-(C41+(D41-C41)/($D$10-$C$10)*($BV$10-$C$10)))</f>
        <v/>
      </c>
      <c r="BW78" s="237">
        <f t="shared" ref="BW78:BW100" si="261">IF(BW41="","",BW41-(F41+(G41-F41)/($G$10-$F$10)*($BW$10-$F$10)))</f>
        <v>0.9405318767404145</v>
      </c>
      <c r="BX78" s="258">
        <f t="shared" ref="BX78:BX100" si="262">IF(BX41="","",BX41-(H41+(I41-H41)/($I$10-$H$10)*($BX$10-$H$10)))</f>
        <v>1.1668141462594286</v>
      </c>
      <c r="BY78" s="258">
        <f t="shared" ref="BY78:BY100" si="263">IF(BY41="","",BY41-(J41+(K41-J41)/($K$10-$J$10)*($BY$10-$J$10)))</f>
        <v>1.424960315771441</v>
      </c>
    </row>
    <row r="79" spans="1:77" x14ac:dyDescent="0.25">
      <c r="B79" s="69"/>
      <c r="P79" s="70">
        <f t="shared" si="201"/>
        <v>42340</v>
      </c>
      <c r="Q79" s="257" t="str">
        <f t="shared" si="210"/>
        <v/>
      </c>
      <c r="R79" s="235">
        <f t="shared" si="211"/>
        <v>0.77147916864426991</v>
      </c>
      <c r="S79" s="236">
        <f t="shared" si="212"/>
        <v>0.67313630554265069</v>
      </c>
      <c r="T79" s="235">
        <f t="shared" si="213"/>
        <v>0.66199951750509678</v>
      </c>
      <c r="U79" s="236">
        <f t="shared" si="214"/>
        <v>0.87175306397982011</v>
      </c>
      <c r="V79" s="237">
        <f t="shared" si="215"/>
        <v>1.1128452785714278</v>
      </c>
      <c r="W79" s="237">
        <f t="shared" si="216"/>
        <v>0.56060226079640607</v>
      </c>
      <c r="X79" s="237"/>
      <c r="Y79" s="236">
        <f t="shared" si="217"/>
        <v>0.94016124965809755</v>
      </c>
      <c r="Z79" s="237">
        <f t="shared" si="218"/>
        <v>1.3098645520214238</v>
      </c>
      <c r="AA79" s="237">
        <f t="shared" si="219"/>
        <v>1.394203633253146</v>
      </c>
      <c r="AB79" s="236">
        <f t="shared" si="220"/>
        <v>1.5830532457142459</v>
      </c>
      <c r="AC79" s="238" t="str">
        <f t="shared" si="221"/>
        <v/>
      </c>
      <c r="AD79" s="236">
        <f t="shared" si="222"/>
        <v>0.9354792179185063</v>
      </c>
      <c r="AE79" s="236">
        <f t="shared" si="223"/>
        <v>1.2051902703296991</v>
      </c>
      <c r="AF79" s="236">
        <f t="shared" si="224"/>
        <v>1.34472520463471</v>
      </c>
      <c r="AG79" s="259">
        <f t="shared" si="225"/>
        <v>1.6533351028570977</v>
      </c>
      <c r="AH79" s="258" t="str">
        <f t="shared" si="226"/>
        <v/>
      </c>
      <c r="AI79" s="258" t="str">
        <f t="shared" si="227"/>
        <v/>
      </c>
      <c r="AJ79" s="236">
        <f t="shared" si="228"/>
        <v>1.296496011056921</v>
      </c>
      <c r="AK79" s="236">
        <f t="shared" si="229"/>
        <v>1.4040598774999857</v>
      </c>
      <c r="AL79" s="258" t="str">
        <f t="shared" si="230"/>
        <v/>
      </c>
      <c r="AM79" s="236">
        <f t="shared" si="231"/>
        <v>1.1066274355721202</v>
      </c>
      <c r="AN79" s="236">
        <f t="shared" si="232"/>
        <v>1.2800887274725183</v>
      </c>
      <c r="AO79" s="236">
        <f t="shared" si="233"/>
        <v>1.3055195551462377</v>
      </c>
      <c r="AP79" s="258">
        <f t="shared" si="234"/>
        <v>1.4998129864367136</v>
      </c>
      <c r="AQ79" s="258">
        <f t="shared" si="235"/>
        <v>1.2466675503571181</v>
      </c>
      <c r="AR79" s="236"/>
      <c r="AS79" s="259" t="str">
        <f t="shared" si="236"/>
        <v/>
      </c>
      <c r="AT79" s="322">
        <f t="shared" si="237"/>
        <v>1.189598917828405</v>
      </c>
      <c r="AU79" s="322">
        <f t="shared" si="238"/>
        <v>1.3706505022802355</v>
      </c>
      <c r="AV79" s="322">
        <f t="shared" si="239"/>
        <v>1.9734348781043685</v>
      </c>
      <c r="AW79" s="238">
        <f t="shared" si="240"/>
        <v>0.57818368146687416</v>
      </c>
      <c r="AX79" s="236">
        <f t="shared" si="241"/>
        <v>0.73006720384615775</v>
      </c>
      <c r="AY79" s="238">
        <f t="shared" si="242"/>
        <v>0.71435295357681072</v>
      </c>
      <c r="AZ79" s="236">
        <f t="shared" si="243"/>
        <v>0.7805864999747798</v>
      </c>
      <c r="BA79" s="258">
        <f t="shared" si="244"/>
        <v>0.79014036108226682</v>
      </c>
      <c r="BB79" s="258">
        <f t="shared" si="245"/>
        <v>1.0249673471428342</v>
      </c>
      <c r="BC79" s="237">
        <f t="shared" si="246"/>
        <v>1.0328000957142907</v>
      </c>
      <c r="BD79" s="238"/>
      <c r="BE79" s="236"/>
      <c r="BF79" s="257" t="str">
        <f t="shared" si="247"/>
        <v/>
      </c>
      <c r="BG79" s="257" t="str">
        <f t="shared" si="248"/>
        <v/>
      </c>
      <c r="BH79" s="258"/>
      <c r="BI79" s="237">
        <f t="shared" si="249"/>
        <v>0.98241468627830386</v>
      </c>
      <c r="BJ79" s="237">
        <f t="shared" si="250"/>
        <v>1.2778570085714098</v>
      </c>
      <c r="BK79" s="237" t="str">
        <f t="shared" ref="BK79:BK100" si="264">IF(BK42="","",BK42-(J42+(K42-K42)/($K$10-$J$10)*($BK$10-$J$10)))</f>
        <v/>
      </c>
      <c r="BL79" s="258" t="str">
        <f t="shared" si="251"/>
        <v/>
      </c>
      <c r="BM79" s="238">
        <f t="shared" si="252"/>
        <v>0.72584464891191702</v>
      </c>
      <c r="BN79" s="258" t="str">
        <f t="shared" si="253"/>
        <v/>
      </c>
      <c r="BO79" s="259" t="str">
        <f t="shared" si="254"/>
        <v/>
      </c>
      <c r="BP79" s="258"/>
      <c r="BQ79" s="236">
        <f t="shared" si="255"/>
        <v>0.83744834186893335</v>
      </c>
      <c r="BR79" s="236">
        <f t="shared" si="256"/>
        <v>0.99430766612086607</v>
      </c>
      <c r="BS79" s="258">
        <f t="shared" si="257"/>
        <v>1.1767273857142628</v>
      </c>
      <c r="BT79" s="236">
        <f t="shared" si="258"/>
        <v>1.2974131685714236</v>
      </c>
      <c r="BU79" s="258">
        <f t="shared" si="259"/>
        <v>1.5485400764704225</v>
      </c>
      <c r="BV79" s="258" t="str">
        <f t="shared" si="260"/>
        <v/>
      </c>
      <c r="BW79" s="237">
        <f t="shared" si="261"/>
        <v>0.98819360811695045</v>
      </c>
      <c r="BX79" s="236">
        <f t="shared" si="262"/>
        <v>1.1833632807367764</v>
      </c>
      <c r="BY79" s="236">
        <f t="shared" si="263"/>
        <v>1.4323024503571138</v>
      </c>
    </row>
    <row r="80" spans="1:77" x14ac:dyDescent="0.25">
      <c r="B80" s="69"/>
      <c r="P80" s="70">
        <f t="shared" si="201"/>
        <v>42341</v>
      </c>
      <c r="Q80" s="257" t="str">
        <f t="shared" si="210"/>
        <v/>
      </c>
      <c r="R80" s="235">
        <f t="shared" si="211"/>
        <v>0.74255848767318922</v>
      </c>
      <c r="S80" s="236">
        <f t="shared" si="212"/>
        <v>0.645143760713212</v>
      </c>
      <c r="T80" s="235">
        <f t="shared" si="213"/>
        <v>0.65810555029007789</v>
      </c>
      <c r="U80" s="236">
        <f t="shared" si="214"/>
        <v>0.8742009212342241</v>
      </c>
      <c r="V80" s="237">
        <f t="shared" si="215"/>
        <v>1.1342519425571536</v>
      </c>
      <c r="W80" s="237">
        <f t="shared" si="216"/>
        <v>0.61492310644285997</v>
      </c>
      <c r="X80" s="237"/>
      <c r="Y80" s="236">
        <f t="shared" si="217"/>
        <v>0.89697209003854361</v>
      </c>
      <c r="Z80" s="237">
        <f t="shared" si="218"/>
        <v>1.3009328393135924</v>
      </c>
      <c r="AA80" s="237">
        <f t="shared" si="219"/>
        <v>1.3779622078860387</v>
      </c>
      <c r="AB80" s="236">
        <f t="shared" si="220"/>
        <v>1.612945031371448</v>
      </c>
      <c r="AC80" s="238" t="str">
        <f t="shared" si="221"/>
        <v/>
      </c>
      <c r="AD80" s="236">
        <f t="shared" si="222"/>
        <v>0.89328403181257565</v>
      </c>
      <c r="AE80" s="236">
        <f t="shared" si="223"/>
        <v>1.1924158048187157</v>
      </c>
      <c r="AF80" s="236">
        <f t="shared" si="224"/>
        <v>1.3339751361208947</v>
      </c>
      <c r="AG80" s="259">
        <f t="shared" si="225"/>
        <v>1.678175255785709</v>
      </c>
      <c r="AH80" s="258" t="str">
        <f t="shared" si="226"/>
        <v/>
      </c>
      <c r="AI80" s="258" t="str">
        <f t="shared" si="227"/>
        <v/>
      </c>
      <c r="AJ80" s="236">
        <f t="shared" si="228"/>
        <v>1.2891168069493721</v>
      </c>
      <c r="AK80" s="236">
        <f t="shared" si="229"/>
        <v>1.407428799999999</v>
      </c>
      <c r="AL80" s="258" t="str">
        <f t="shared" si="230"/>
        <v/>
      </c>
      <c r="AM80" s="236">
        <f t="shared" si="231"/>
        <v>1.0663051213366161</v>
      </c>
      <c r="AN80" s="236">
        <f t="shared" si="232"/>
        <v>1.2696206573901327</v>
      </c>
      <c r="AO80" s="236">
        <f t="shared" si="233"/>
        <v>1.2969654198411922</v>
      </c>
      <c r="AP80" s="258">
        <f t="shared" si="234"/>
        <v>1.4951588557784539</v>
      </c>
      <c r="AQ80" s="258">
        <f t="shared" si="235"/>
        <v>1.2605616038857135</v>
      </c>
      <c r="AR80" s="236"/>
      <c r="AS80" s="259" t="str">
        <f t="shared" si="236"/>
        <v/>
      </c>
      <c r="AT80" s="322">
        <f t="shared" si="237"/>
        <v>1.1634966302616401</v>
      </c>
      <c r="AU80" s="322">
        <f t="shared" si="238"/>
        <v>1.3585766966208932</v>
      </c>
      <c r="AV80" s="322">
        <f t="shared" si="239"/>
        <v>1.9926918253571526</v>
      </c>
      <c r="AW80" s="238">
        <f t="shared" si="240"/>
        <v>0.54401288009141346</v>
      </c>
      <c r="AX80" s="236">
        <f t="shared" si="241"/>
        <v>0.72443753538465794</v>
      </c>
      <c r="AY80" s="238">
        <f t="shared" si="242"/>
        <v>0.70935313341938144</v>
      </c>
      <c r="AZ80" s="236">
        <f t="shared" si="243"/>
        <v>0.79578036154283494</v>
      </c>
      <c r="BA80" s="258">
        <f t="shared" si="244"/>
        <v>0.78771562353794877</v>
      </c>
      <c r="BB80" s="258">
        <f t="shared" si="245"/>
        <v>1.0423542266142864</v>
      </c>
      <c r="BC80" s="237">
        <f t="shared" si="246"/>
        <v>1.0480205771714344</v>
      </c>
      <c r="BD80" s="238"/>
      <c r="BE80" s="236"/>
      <c r="BF80" s="257" t="str">
        <f t="shared" si="247"/>
        <v/>
      </c>
      <c r="BG80" s="257" t="str">
        <f t="shared" si="248"/>
        <v/>
      </c>
      <c r="BH80" s="258"/>
      <c r="BI80" s="237">
        <f t="shared" si="249"/>
        <v>0.97048420107685063</v>
      </c>
      <c r="BJ80" s="237">
        <f t="shared" si="250"/>
        <v>1.3187568744571578</v>
      </c>
      <c r="BK80" s="237" t="str">
        <f t="shared" si="264"/>
        <v/>
      </c>
      <c r="BL80" s="258" t="str">
        <f t="shared" si="251"/>
        <v/>
      </c>
      <c r="BM80" s="238">
        <f t="shared" si="252"/>
        <v>0.70069753051768524</v>
      </c>
      <c r="BN80" s="258" t="str">
        <f t="shared" si="253"/>
        <v/>
      </c>
      <c r="BO80" s="259" t="str">
        <f t="shared" si="254"/>
        <v/>
      </c>
      <c r="BP80" s="258"/>
      <c r="BQ80" s="236">
        <f t="shared" si="255"/>
        <v>0.8356112299166738</v>
      </c>
      <c r="BR80" s="236">
        <f t="shared" si="256"/>
        <v>0.9689668475944484</v>
      </c>
      <c r="BS80" s="258">
        <f t="shared" si="257"/>
        <v>1.2003180537714404</v>
      </c>
      <c r="BT80" s="236">
        <f t="shared" si="258"/>
        <v>1.3164054712571716</v>
      </c>
      <c r="BU80" s="258">
        <f t="shared" si="259"/>
        <v>1.5902480660542091</v>
      </c>
      <c r="BV80" s="258" t="str">
        <f t="shared" si="260"/>
        <v/>
      </c>
      <c r="BW80" s="237">
        <f t="shared" si="261"/>
        <v>0.94993281283020137</v>
      </c>
      <c r="BX80" s="236">
        <f t="shared" si="262"/>
        <v>1.1717392379974756</v>
      </c>
      <c r="BY80" s="236">
        <f t="shared" si="263"/>
        <v>1.4430151890857212</v>
      </c>
    </row>
    <row r="81" spans="2:77" x14ac:dyDescent="0.25">
      <c r="B81" s="69"/>
      <c r="P81" s="70">
        <f t="shared" si="201"/>
        <v>42342</v>
      </c>
      <c r="Q81" s="257" t="str">
        <f t="shared" si="210"/>
        <v/>
      </c>
      <c r="R81" s="235">
        <f t="shared" si="211"/>
        <v>0.75333295243038023</v>
      </c>
      <c r="S81" s="236">
        <f t="shared" si="212"/>
        <v>0.64684244372460231</v>
      </c>
      <c r="T81" s="235">
        <f t="shared" si="213"/>
        <v>0.67424077895509615</v>
      </c>
      <c r="U81" s="236">
        <f t="shared" si="214"/>
        <v>0.89859557110200727</v>
      </c>
      <c r="V81" s="237">
        <f t="shared" si="215"/>
        <v>1.1384270907821317</v>
      </c>
      <c r="W81" s="237">
        <f t="shared" si="216"/>
        <v>0.64342872492859637</v>
      </c>
      <c r="X81" s="237"/>
      <c r="Y81" s="236">
        <f t="shared" si="217"/>
        <v>0.90979170950863608</v>
      </c>
      <c r="Z81" s="237">
        <f t="shared" si="218"/>
        <v>1.3239789505478576</v>
      </c>
      <c r="AA81" s="237">
        <f t="shared" si="219"/>
        <v>1.4028285906961826</v>
      </c>
      <c r="AB81" s="236">
        <f t="shared" si="220"/>
        <v>1.6288322850214074</v>
      </c>
      <c r="AC81" s="238" t="str">
        <f t="shared" si="221"/>
        <v/>
      </c>
      <c r="AD81" s="236">
        <f t="shared" si="222"/>
        <v>0.90408633231735491</v>
      </c>
      <c r="AE81" s="236">
        <f t="shared" si="223"/>
        <v>1.2178204659615108</v>
      </c>
      <c r="AF81" s="236">
        <f t="shared" si="224"/>
        <v>1.3598488115364824</v>
      </c>
      <c r="AG81" s="259">
        <f t="shared" si="225"/>
        <v>1.6930184652856997</v>
      </c>
      <c r="AH81" s="258" t="str">
        <f t="shared" si="226"/>
        <v/>
      </c>
      <c r="AI81" s="258" t="str">
        <f t="shared" si="227"/>
        <v/>
      </c>
      <c r="AJ81" s="236">
        <f t="shared" si="228"/>
        <v>1.3145989575316523</v>
      </c>
      <c r="AK81" s="236">
        <f t="shared" si="229"/>
        <v>1.4411032124999945</v>
      </c>
      <c r="AL81" s="258" t="str">
        <f t="shared" si="230"/>
        <v/>
      </c>
      <c r="AM81" s="236">
        <f t="shared" si="231"/>
        <v>1.0823001824651874</v>
      </c>
      <c r="AN81" s="236">
        <f t="shared" si="232"/>
        <v>1.2948888109615422</v>
      </c>
      <c r="AO81" s="236">
        <f t="shared" si="233"/>
        <v>1.3155795263681545</v>
      </c>
      <c r="AP81" s="258">
        <f t="shared" si="234"/>
        <v>1.516303081075931</v>
      </c>
      <c r="AQ81" s="258">
        <f t="shared" si="235"/>
        <v>1.2807742956857138</v>
      </c>
      <c r="AR81" s="236"/>
      <c r="AS81" s="259" t="str">
        <f t="shared" si="236"/>
        <v/>
      </c>
      <c r="AT81" s="322">
        <f t="shared" si="237"/>
        <v>1.1897707843886884</v>
      </c>
      <c r="AU81" s="322">
        <f t="shared" si="238"/>
        <v>1.3844876451923032</v>
      </c>
      <c r="AV81" s="322">
        <f t="shared" si="239"/>
        <v>2.0266765551648236</v>
      </c>
      <c r="AW81" s="238">
        <f t="shared" si="240"/>
        <v>0.56000018959129116</v>
      </c>
      <c r="AX81" s="236">
        <f t="shared" si="241"/>
        <v>0.74946132288462763</v>
      </c>
      <c r="AY81" s="238">
        <f t="shared" si="242"/>
        <v>0.74113358564232268</v>
      </c>
      <c r="AZ81" s="236">
        <f t="shared" si="243"/>
        <v>0.80364889450248933</v>
      </c>
      <c r="BA81" s="258">
        <f t="shared" si="244"/>
        <v>0.82139402560124797</v>
      </c>
      <c r="BB81" s="258">
        <f t="shared" si="245"/>
        <v>1.0587439181892822</v>
      </c>
      <c r="BC81" s="237">
        <f t="shared" si="246"/>
        <v>1.1078925615964099</v>
      </c>
      <c r="BD81" s="238"/>
      <c r="BE81" s="236"/>
      <c r="BF81" s="257" t="str">
        <f t="shared" si="247"/>
        <v/>
      </c>
      <c r="BG81" s="257" t="str">
        <f t="shared" si="248"/>
        <v/>
      </c>
      <c r="BH81" s="258"/>
      <c r="BI81" s="237">
        <f t="shared" si="249"/>
        <v>1.0016321296221542</v>
      </c>
      <c r="BJ81" s="237">
        <f t="shared" si="250"/>
        <v>1.3423417585071467</v>
      </c>
      <c r="BK81" s="237">
        <f t="shared" si="264"/>
        <v>1.6146836454389524</v>
      </c>
      <c r="BL81" s="258" t="str">
        <f t="shared" si="251"/>
        <v/>
      </c>
      <c r="BM81" s="238">
        <f t="shared" si="252"/>
        <v>0.72185090107535554</v>
      </c>
      <c r="BN81" s="258" t="str">
        <f t="shared" si="253"/>
        <v/>
      </c>
      <c r="BO81" s="259" t="str">
        <f t="shared" si="254"/>
        <v/>
      </c>
      <c r="BP81" s="258"/>
      <c r="BQ81" s="236">
        <f t="shared" si="255"/>
        <v>0.85479275005363808</v>
      </c>
      <c r="BR81" s="236">
        <f t="shared" si="256"/>
        <v>0.99087391838788808</v>
      </c>
      <c r="BS81" s="258">
        <f t="shared" si="257"/>
        <v>1.2120932991214683</v>
      </c>
      <c r="BT81" s="236">
        <f t="shared" si="258"/>
        <v>1.3243757347071559</v>
      </c>
      <c r="BU81" s="258">
        <f t="shared" si="259"/>
        <v>1.6115606034611289</v>
      </c>
      <c r="BV81" s="258" t="str">
        <f t="shared" si="260"/>
        <v/>
      </c>
      <c r="BW81" s="237">
        <f t="shared" si="261"/>
        <v>0.96388119807101003</v>
      </c>
      <c r="BX81" s="236">
        <f t="shared" si="262"/>
        <v>1.1950570676762897</v>
      </c>
      <c r="BY81" s="236">
        <f t="shared" si="263"/>
        <v>1.447475233735704</v>
      </c>
    </row>
    <row r="82" spans="2:77" x14ac:dyDescent="0.25">
      <c r="B82" s="69"/>
      <c r="P82" s="70">
        <f t="shared" si="201"/>
        <v>42345</v>
      </c>
      <c r="Q82" s="257" t="str">
        <f t="shared" si="210"/>
        <v/>
      </c>
      <c r="R82" s="235">
        <f t="shared" si="211"/>
        <v>0.76902011241921242</v>
      </c>
      <c r="S82" s="236">
        <f t="shared" si="212"/>
        <v>0.64230954902051396</v>
      </c>
      <c r="T82" s="235">
        <f t="shared" si="213"/>
        <v>0.66186982108787484</v>
      </c>
      <c r="U82" s="236">
        <f t="shared" si="214"/>
        <v>0.8846892729030067</v>
      </c>
      <c r="V82" s="237">
        <f t="shared" si="215"/>
        <v>1.1180933025142528</v>
      </c>
      <c r="W82" s="237">
        <f t="shared" si="216"/>
        <v>0.63718700742857326</v>
      </c>
      <c r="X82" s="237"/>
      <c r="Y82" s="236">
        <f t="shared" si="217"/>
        <v>0.88887773023002481</v>
      </c>
      <c r="Z82" s="237">
        <f t="shared" si="218"/>
        <v>1.3108294020717759</v>
      </c>
      <c r="AA82" s="237">
        <f t="shared" si="219"/>
        <v>1.3928368169556635</v>
      </c>
      <c r="AB82" s="236">
        <f t="shared" si="220"/>
        <v>1.6248753778428715</v>
      </c>
      <c r="AC82" s="238" t="str">
        <f t="shared" si="221"/>
        <v/>
      </c>
      <c r="AD82" s="236">
        <f t="shared" si="222"/>
        <v>0.88319763358809844</v>
      </c>
      <c r="AE82" s="236">
        <f t="shared" si="223"/>
        <v>1.2052838816043789</v>
      </c>
      <c r="AF82" s="236">
        <f t="shared" si="224"/>
        <v>1.3456251998047501</v>
      </c>
      <c r="AG82" s="259">
        <f t="shared" si="225"/>
        <v>1.687993634571447</v>
      </c>
      <c r="AH82" s="258" t="str">
        <f t="shared" si="226"/>
        <v/>
      </c>
      <c r="AI82" s="258" t="str">
        <f t="shared" si="227"/>
        <v/>
      </c>
      <c r="AJ82" s="236">
        <f t="shared" si="228"/>
        <v>1.2987786527024938</v>
      </c>
      <c r="AK82" s="236">
        <f t="shared" si="229"/>
        <v>1.4215188799999945</v>
      </c>
      <c r="AL82" s="258" t="str">
        <f t="shared" si="230"/>
        <v/>
      </c>
      <c r="AM82" s="236">
        <f t="shared" si="231"/>
        <v>1.0676287274596112</v>
      </c>
      <c r="AN82" s="236">
        <f t="shared" si="232"/>
        <v>1.2743107770329716</v>
      </c>
      <c r="AO82" s="236">
        <f t="shared" si="233"/>
        <v>1.305412381313158</v>
      </c>
      <c r="AP82" s="258">
        <f t="shared" si="234"/>
        <v>1.4997619073860426</v>
      </c>
      <c r="AQ82" s="258">
        <f t="shared" si="235"/>
        <v>1.247815323471404</v>
      </c>
      <c r="AR82" s="236"/>
      <c r="AS82" s="259" t="str">
        <f t="shared" si="236"/>
        <v/>
      </c>
      <c r="AT82" s="322">
        <f t="shared" si="237"/>
        <v>1.1675318262404661</v>
      </c>
      <c r="AU82" s="322">
        <f t="shared" si="238"/>
        <v>1.3703813387637225</v>
      </c>
      <c r="AV82" s="322">
        <f t="shared" si="239"/>
        <v>2.0135281573626256</v>
      </c>
      <c r="AW82" s="238">
        <f t="shared" si="240"/>
        <v>0.54642761592585432</v>
      </c>
      <c r="AX82" s="236">
        <f t="shared" si="241"/>
        <v>0.73030616538458837</v>
      </c>
      <c r="AY82" s="238">
        <f t="shared" si="242"/>
        <v>0.72520047846344671</v>
      </c>
      <c r="AZ82" s="236">
        <f t="shared" si="243"/>
        <v>0.7802226530037637</v>
      </c>
      <c r="BA82" s="258">
        <f t="shared" si="244"/>
        <v>0.80571053234807977</v>
      </c>
      <c r="BB82" s="258">
        <f t="shared" si="245"/>
        <v>1.0478297835285644</v>
      </c>
      <c r="BC82" s="237">
        <f t="shared" si="246"/>
        <v>1.1010801755428559</v>
      </c>
      <c r="BD82" s="238"/>
      <c r="BE82" s="236"/>
      <c r="BF82" s="257" t="str">
        <f t="shared" si="247"/>
        <v/>
      </c>
      <c r="BG82" s="257" t="str">
        <f t="shared" si="248"/>
        <v/>
      </c>
      <c r="BH82" s="258"/>
      <c r="BI82" s="237">
        <f t="shared" si="249"/>
        <v>0.98972183693324833</v>
      </c>
      <c r="BJ82" s="237">
        <f t="shared" si="250"/>
        <v>1.33186852361428</v>
      </c>
      <c r="BK82" s="237">
        <f t="shared" si="264"/>
        <v>1.6338679133243383</v>
      </c>
      <c r="BL82" s="258" t="str">
        <f t="shared" si="251"/>
        <v/>
      </c>
      <c r="BM82" s="238">
        <f t="shared" si="252"/>
        <v>0.70328485454738932</v>
      </c>
      <c r="BN82" s="258" t="str">
        <f t="shared" si="253"/>
        <v/>
      </c>
      <c r="BO82" s="259" t="str">
        <f t="shared" si="254"/>
        <v/>
      </c>
      <c r="BP82" s="258"/>
      <c r="BQ82" s="236">
        <f t="shared" si="255"/>
        <v>0.83526526316219307</v>
      </c>
      <c r="BR82" s="236">
        <f t="shared" si="256"/>
        <v>0.97950738758187095</v>
      </c>
      <c r="BS82" s="258">
        <f t="shared" si="257"/>
        <v>1.1940536909428396</v>
      </c>
      <c r="BT82" s="236">
        <f t="shared" si="258"/>
        <v>1.3093728503142676</v>
      </c>
      <c r="BU82" s="258">
        <f t="shared" si="259"/>
        <v>1.6061613107037411</v>
      </c>
      <c r="BV82" s="258" t="str">
        <f t="shared" si="260"/>
        <v/>
      </c>
      <c r="BW82" s="237">
        <f t="shared" si="261"/>
        <v>0.95023278666232436</v>
      </c>
      <c r="BX82" s="236">
        <f t="shared" si="262"/>
        <v>1.181222667764489</v>
      </c>
      <c r="BY82" s="236">
        <f t="shared" si="263"/>
        <v>1.4311741172714352</v>
      </c>
    </row>
    <row r="83" spans="2:77" x14ac:dyDescent="0.25">
      <c r="B83" s="69"/>
      <c r="P83" s="70">
        <f t="shared" si="201"/>
        <v>42346</v>
      </c>
      <c r="Q83" s="257" t="str">
        <f t="shared" si="210"/>
        <v/>
      </c>
      <c r="R83" s="235">
        <f t="shared" si="211"/>
        <v>0.78851675996287218</v>
      </c>
      <c r="S83" s="236">
        <f t="shared" si="212"/>
        <v>0.68614546848647073</v>
      </c>
      <c r="T83" s="235">
        <f t="shared" si="213"/>
        <v>0.72594868210938346</v>
      </c>
      <c r="U83" s="236">
        <f t="shared" si="214"/>
        <v>0.90320042562343517</v>
      </c>
      <c r="V83" s="237">
        <f t="shared" si="215"/>
        <v>1.1565777600964333</v>
      </c>
      <c r="W83" s="237">
        <f t="shared" si="216"/>
        <v>0.6602454491999965</v>
      </c>
      <c r="X83" s="237"/>
      <c r="Y83" s="236">
        <f t="shared" si="217"/>
        <v>0.90431414240462038</v>
      </c>
      <c r="Z83" s="237">
        <f t="shared" si="218"/>
        <v>1.3287582266813605</v>
      </c>
      <c r="AA83" s="237">
        <f t="shared" si="219"/>
        <v>1.4165201727531618</v>
      </c>
      <c r="AB83" s="236">
        <f t="shared" si="220"/>
        <v>1.6502051960642738</v>
      </c>
      <c r="AC83" s="238" t="str">
        <f t="shared" si="221"/>
        <v/>
      </c>
      <c r="AD83" s="236">
        <f t="shared" si="222"/>
        <v>0.90269448923592632</v>
      </c>
      <c r="AE83" s="236">
        <f t="shared" si="223"/>
        <v>1.2207488130934054</v>
      </c>
      <c r="AF83" s="236">
        <f t="shared" si="224"/>
        <v>1.3651256641120888</v>
      </c>
      <c r="AG83" s="259">
        <f t="shared" si="225"/>
        <v>1.7133700058571342</v>
      </c>
      <c r="AH83" s="258" t="str">
        <f t="shared" si="226"/>
        <v/>
      </c>
      <c r="AI83" s="258" t="str">
        <f t="shared" si="227"/>
        <v/>
      </c>
      <c r="AJ83" s="236">
        <f t="shared" si="228"/>
        <v>1.3229136545569555</v>
      </c>
      <c r="AK83" s="236">
        <f t="shared" si="229"/>
        <v>1.4602923899999842</v>
      </c>
      <c r="AL83" s="258" t="str">
        <f t="shared" si="230"/>
        <v/>
      </c>
      <c r="AM83" s="236">
        <f t="shared" si="231"/>
        <v>1.0932125299814111</v>
      </c>
      <c r="AN83" s="236">
        <f t="shared" si="232"/>
        <v>1.2923280519505478</v>
      </c>
      <c r="AO83" s="236">
        <f t="shared" si="233"/>
        <v>1.322062918562926</v>
      </c>
      <c r="AP83" s="258">
        <f t="shared" si="234"/>
        <v>1.5222115174367206</v>
      </c>
      <c r="AQ83" s="258">
        <f t="shared" si="235"/>
        <v>1.2800389690571197</v>
      </c>
      <c r="AR83" s="236"/>
      <c r="AS83" s="259" t="str">
        <f t="shared" si="236"/>
        <v/>
      </c>
      <c r="AT83" s="322">
        <f t="shared" si="237"/>
        <v>1.1913807724405956</v>
      </c>
      <c r="AU83" s="322">
        <f t="shared" si="238"/>
        <v>1.3855267381043705</v>
      </c>
      <c r="AV83" s="322">
        <f t="shared" si="239"/>
        <v>2.0309224854945307</v>
      </c>
      <c r="AW83" s="238">
        <f t="shared" si="240"/>
        <v>0.56786979778200397</v>
      </c>
      <c r="AX83" s="236">
        <f t="shared" si="241"/>
        <v>0.74146741692303886</v>
      </c>
      <c r="AY83" s="238">
        <f t="shared" si="242"/>
        <v>0.74320040809194809</v>
      </c>
      <c r="AZ83" s="236">
        <f t="shared" si="243"/>
        <v>0.80842060640425784</v>
      </c>
      <c r="BA83" s="258">
        <f t="shared" si="244"/>
        <v>0.82768757658228997</v>
      </c>
      <c r="BB83" s="258">
        <f t="shared" si="245"/>
        <v>1.0788191863178502</v>
      </c>
      <c r="BC83" s="237">
        <f t="shared" si="246"/>
        <v>1.109861985539236</v>
      </c>
      <c r="BD83" s="238"/>
      <c r="BE83" s="236"/>
      <c r="BF83" s="257" t="str">
        <f t="shared" si="247"/>
        <v/>
      </c>
      <c r="BG83" s="257" t="str">
        <f t="shared" si="248"/>
        <v/>
      </c>
      <c r="BH83" s="258"/>
      <c r="BI83" s="237">
        <f t="shared" si="249"/>
        <v>1.0085147043576628</v>
      </c>
      <c r="BJ83" s="237">
        <f t="shared" si="250"/>
        <v>1.3626798575214241</v>
      </c>
      <c r="BK83" s="237">
        <f t="shared" si="264"/>
        <v>1.6730217428263305</v>
      </c>
      <c r="BL83" s="258" t="str">
        <f t="shared" si="251"/>
        <v/>
      </c>
      <c r="BM83" s="238">
        <f t="shared" si="252"/>
        <v>0.72674548574020204</v>
      </c>
      <c r="BN83" s="258" t="str">
        <f t="shared" si="253"/>
        <v/>
      </c>
      <c r="BO83" s="259" t="str">
        <f t="shared" si="254"/>
        <v/>
      </c>
      <c r="BP83" s="258"/>
      <c r="BQ83" s="236">
        <f t="shared" si="255"/>
        <v>0.87092509452860201</v>
      </c>
      <c r="BR83" s="236">
        <f t="shared" si="256"/>
        <v>1.0175120012594228</v>
      </c>
      <c r="BS83" s="258">
        <f t="shared" si="257"/>
        <v>1.219612113864267</v>
      </c>
      <c r="BT83" s="236">
        <f t="shared" si="258"/>
        <v>1.4081587671213964</v>
      </c>
      <c r="BU83" s="258">
        <f t="shared" si="259"/>
        <v>1.6261136156845195</v>
      </c>
      <c r="BV83" s="258" t="str">
        <f t="shared" si="260"/>
        <v/>
      </c>
      <c r="BW83" s="237">
        <f t="shared" si="261"/>
        <v>0.97173262280452732</v>
      </c>
      <c r="BX83" s="236">
        <f t="shared" si="262"/>
        <v>1.2047691532997353</v>
      </c>
      <c r="BY83" s="236">
        <f t="shared" si="263"/>
        <v>1.4652342247070984</v>
      </c>
    </row>
    <row r="84" spans="2:77" x14ac:dyDescent="0.25">
      <c r="B84" s="69"/>
      <c r="P84" s="70">
        <f t="shared" si="201"/>
        <v>42347</v>
      </c>
      <c r="Q84" s="257" t="str">
        <f t="shared" si="210"/>
        <v/>
      </c>
      <c r="R84" s="235">
        <f t="shared" si="211"/>
        <v>0.79013641392700906</v>
      </c>
      <c r="S84" s="236">
        <f t="shared" si="212"/>
        <v>0.65431394459584125</v>
      </c>
      <c r="T84" s="235">
        <f t="shared" si="213"/>
        <v>0.72378259557253921</v>
      </c>
      <c r="U84" s="236">
        <f t="shared" si="214"/>
        <v>0.92066785670658069</v>
      </c>
      <c r="V84" s="237">
        <f t="shared" si="215"/>
        <v>1.1757057759999929</v>
      </c>
      <c r="W84" s="237">
        <f t="shared" si="216"/>
        <v>0.66683938837499435</v>
      </c>
      <c r="X84" s="237"/>
      <c r="Y84" s="236">
        <f t="shared" si="217"/>
        <v>0.9191640226030362</v>
      </c>
      <c r="Z84" s="237">
        <f t="shared" si="218"/>
        <v>1.3455944124055161</v>
      </c>
      <c r="AA84" s="237">
        <f t="shared" si="219"/>
        <v>1.4376709454430352</v>
      </c>
      <c r="AB84" s="236">
        <f t="shared" si="220"/>
        <v>1.6570950639999964</v>
      </c>
      <c r="AC84" s="238" t="str">
        <f t="shared" si="221"/>
        <v/>
      </c>
      <c r="AD84" s="236">
        <f t="shared" si="222"/>
        <v>0.91857860848511486</v>
      </c>
      <c r="AE84" s="236">
        <f t="shared" si="223"/>
        <v>1.2328177850384519</v>
      </c>
      <c r="AF84" s="236">
        <f t="shared" si="224"/>
        <v>1.3848474849936978</v>
      </c>
      <c r="AG84" s="259">
        <f t="shared" si="225"/>
        <v>1.721276369999988</v>
      </c>
      <c r="AH84" s="258" t="str">
        <f t="shared" si="226"/>
        <v/>
      </c>
      <c r="AI84" s="258" t="str">
        <f t="shared" si="227"/>
        <v/>
      </c>
      <c r="AJ84" s="236">
        <f t="shared" si="228"/>
        <v>1.3450943779746884</v>
      </c>
      <c r="AK84" s="236">
        <f t="shared" si="229"/>
        <v>1.4763392499999917</v>
      </c>
      <c r="AL84" s="258" t="str">
        <f t="shared" si="230"/>
        <v/>
      </c>
      <c r="AM84" s="236">
        <f t="shared" si="231"/>
        <v>1.1051295669635182</v>
      </c>
      <c r="AN84" s="236">
        <f t="shared" si="232"/>
        <v>1.3033684215384382</v>
      </c>
      <c r="AO84" s="236">
        <f t="shared" si="233"/>
        <v>1.3352812569834631</v>
      </c>
      <c r="AP84" s="258">
        <f t="shared" si="234"/>
        <v>1.543350631139262</v>
      </c>
      <c r="AQ84" s="258">
        <f t="shared" si="235"/>
        <v>1.2958468479999898</v>
      </c>
      <c r="AR84" s="236"/>
      <c r="AS84" s="259" t="str">
        <f t="shared" si="236"/>
        <v/>
      </c>
      <c r="AT84" s="322">
        <f t="shared" si="237"/>
        <v>1.2053107856801391</v>
      </c>
      <c r="AU84" s="322">
        <f t="shared" si="238"/>
        <v>1.3996225498076686</v>
      </c>
      <c r="AV84" s="322">
        <f t="shared" si="239"/>
        <v>2.0379030233791116</v>
      </c>
      <c r="AW84" s="238">
        <f t="shared" si="240"/>
        <v>0.57877418510140366</v>
      </c>
      <c r="AX84" s="236">
        <f t="shared" si="241"/>
        <v>0.75560400461535382</v>
      </c>
      <c r="AY84" s="238">
        <f t="shared" si="242"/>
        <v>0.75896199583750201</v>
      </c>
      <c r="AZ84" s="236">
        <f t="shared" si="243"/>
        <v>0.84811886025820371</v>
      </c>
      <c r="BA84" s="258">
        <f t="shared" si="244"/>
        <v>0.8509350940189746</v>
      </c>
      <c r="BB84" s="258">
        <f t="shared" si="245"/>
        <v>1.0912677144999803</v>
      </c>
      <c r="BC84" s="237">
        <f t="shared" si="246"/>
        <v>1.1168316179999631</v>
      </c>
      <c r="BD84" s="238"/>
      <c r="BE84" s="236"/>
      <c r="BF84" s="257" t="str">
        <f t="shared" si="247"/>
        <v/>
      </c>
      <c r="BG84" s="257" t="str">
        <f t="shared" si="248"/>
        <v/>
      </c>
      <c r="BH84" s="258"/>
      <c r="BI84" s="237">
        <f t="shared" si="249"/>
        <v>1.0210376362720477</v>
      </c>
      <c r="BJ84" s="237">
        <f t="shared" si="250"/>
        <v>1.376248490499989</v>
      </c>
      <c r="BK84" s="237">
        <f t="shared" si="264"/>
        <v>1.6814979761087923</v>
      </c>
      <c r="BL84" s="258" t="str">
        <f t="shared" si="251"/>
        <v/>
      </c>
      <c r="BM84" s="238">
        <f t="shared" si="252"/>
        <v>0.74179455737104139</v>
      </c>
      <c r="BN84" s="258" t="str">
        <f t="shared" si="253"/>
        <v/>
      </c>
      <c r="BO84" s="259" t="str">
        <f t="shared" si="254"/>
        <v/>
      </c>
      <c r="BP84" s="258"/>
      <c r="BQ84" s="236">
        <f t="shared" si="255"/>
        <v>0.8809467158012656</v>
      </c>
      <c r="BR84" s="236">
        <f t="shared" si="256"/>
        <v>1.0367855022607402</v>
      </c>
      <c r="BS84" s="258">
        <f t="shared" si="257"/>
        <v>1.2324020784999661</v>
      </c>
      <c r="BT84" s="236">
        <f t="shared" si="258"/>
        <v>1.4217611219999999</v>
      </c>
      <c r="BU84" s="258">
        <f t="shared" si="259"/>
        <v>1.6273051720974778</v>
      </c>
      <c r="BV84" s="258" t="str">
        <f t="shared" si="260"/>
        <v/>
      </c>
      <c r="BW84" s="237">
        <f t="shared" si="261"/>
        <v>0.99178088354876559</v>
      </c>
      <c r="BX84" s="236">
        <f t="shared" si="262"/>
        <v>1.2219386955730309</v>
      </c>
      <c r="BY84" s="236">
        <f t="shared" si="263"/>
        <v>1.4831224464999928</v>
      </c>
    </row>
    <row r="85" spans="2:77" x14ac:dyDescent="0.25">
      <c r="B85" s="69"/>
      <c r="P85" s="70">
        <f t="shared" si="201"/>
        <v>42348</v>
      </c>
      <c r="Q85" s="257" t="str">
        <f t="shared" si="210"/>
        <v/>
      </c>
      <c r="R85" s="235">
        <f t="shared" si="211"/>
        <v>0.8153663276230172</v>
      </c>
      <c r="S85" s="236">
        <f t="shared" si="212"/>
        <v>0.63059872079490731</v>
      </c>
      <c r="T85" s="235">
        <f t="shared" si="213"/>
        <v>0.71795013363770188</v>
      </c>
      <c r="U85" s="236">
        <f t="shared" si="214"/>
        <v>0.95222853168133836</v>
      </c>
      <c r="V85" s="237">
        <f t="shared" si="215"/>
        <v>1.1617788757000214</v>
      </c>
      <c r="W85" s="237">
        <f t="shared" si="216"/>
        <v>0.66217230423214035</v>
      </c>
      <c r="X85" s="237"/>
      <c r="Y85" s="236">
        <f t="shared" si="217"/>
        <v>0.87725509578474847</v>
      </c>
      <c r="Z85" s="237">
        <f t="shared" si="218"/>
        <v>1.3524012093073132</v>
      </c>
      <c r="AA85" s="237">
        <f t="shared" si="219"/>
        <v>1.4279524122151903</v>
      </c>
      <c r="AB85" s="236">
        <f t="shared" si="220"/>
        <v>1.6574236417999932</v>
      </c>
      <c r="AC85" s="238" t="str">
        <f t="shared" si="221"/>
        <v/>
      </c>
      <c r="AD85" s="236">
        <f t="shared" si="222"/>
        <v>0.87765263378101332</v>
      </c>
      <c r="AE85" s="236">
        <f t="shared" si="223"/>
        <v>1.238269311049466</v>
      </c>
      <c r="AF85" s="236">
        <f t="shared" si="224"/>
        <v>1.3947506357871391</v>
      </c>
      <c r="AG85" s="259">
        <f t="shared" si="225"/>
        <v>1.723664843999956</v>
      </c>
      <c r="AH85" s="258" t="str">
        <f t="shared" si="226"/>
        <v/>
      </c>
      <c r="AI85" s="258" t="str">
        <f t="shared" si="227"/>
        <v/>
      </c>
      <c r="AJ85" s="236">
        <f t="shared" si="228"/>
        <v>1.3436783848733835</v>
      </c>
      <c r="AK85" s="236">
        <f t="shared" si="229"/>
        <v>1.4767452500000111</v>
      </c>
      <c r="AL85" s="258" t="str">
        <f t="shared" si="230"/>
        <v/>
      </c>
      <c r="AM85" s="236">
        <f t="shared" si="231"/>
        <v>1.0731473538114957</v>
      </c>
      <c r="AN85" s="236">
        <f t="shared" si="232"/>
        <v>1.3217115191208992</v>
      </c>
      <c r="AO85" s="236">
        <f t="shared" si="233"/>
        <v>1.3512527375677905</v>
      </c>
      <c r="AP85" s="258">
        <f t="shared" si="234"/>
        <v>1.5636364706961721</v>
      </c>
      <c r="AQ85" s="258">
        <f t="shared" si="235"/>
        <v>1.3110388876000205</v>
      </c>
      <c r="AR85" s="236"/>
      <c r="AS85" s="259" t="str">
        <f t="shared" si="236"/>
        <v/>
      </c>
      <c r="AT85" s="322">
        <f t="shared" si="237"/>
        <v>1.191844688199347</v>
      </c>
      <c r="AU85" s="322">
        <f t="shared" si="238"/>
        <v>1.4042716279670548</v>
      </c>
      <c r="AV85" s="322">
        <f t="shared" si="239"/>
        <v>2.0386798434615363</v>
      </c>
      <c r="AW85" s="238">
        <f t="shared" si="240"/>
        <v>0.54376030359710281</v>
      </c>
      <c r="AX85" s="236">
        <f t="shared" si="241"/>
        <v>0.76112810807691211</v>
      </c>
      <c r="AY85" s="238">
        <f t="shared" si="242"/>
        <v>0.76706147030854277</v>
      </c>
      <c r="AZ85" s="236">
        <f t="shared" si="243"/>
        <v>0.83656797772671254</v>
      </c>
      <c r="BA85" s="258">
        <f t="shared" si="244"/>
        <v>0.87487495509491309</v>
      </c>
      <c r="BB85" s="258">
        <f t="shared" si="245"/>
        <v>1.0886774903999581</v>
      </c>
      <c r="BC85" s="237">
        <f t="shared" si="246"/>
        <v>1.1129521040999641</v>
      </c>
      <c r="BD85" s="238"/>
      <c r="BE85" s="236"/>
      <c r="BF85" s="257" t="str">
        <f t="shared" si="247"/>
        <v/>
      </c>
      <c r="BG85" s="257" t="str">
        <f t="shared" si="248"/>
        <v/>
      </c>
      <c r="BH85" s="258"/>
      <c r="BI85" s="237">
        <f t="shared" si="249"/>
        <v>1.0297169059949649</v>
      </c>
      <c r="BJ85" s="237">
        <f t="shared" si="250"/>
        <v>1.3724278645999841</v>
      </c>
      <c r="BK85" s="237">
        <f t="shared" si="264"/>
        <v>1.6774394688533256</v>
      </c>
      <c r="BL85" s="258" t="str">
        <f t="shared" si="251"/>
        <v/>
      </c>
      <c r="BM85" s="238">
        <f t="shared" si="252"/>
        <v>0.72185810239191328</v>
      </c>
      <c r="BN85" s="258" t="str">
        <f t="shared" si="253"/>
        <v/>
      </c>
      <c r="BO85" s="259" t="str">
        <f t="shared" si="254"/>
        <v/>
      </c>
      <c r="BP85" s="258"/>
      <c r="BQ85" s="236">
        <f t="shared" si="255"/>
        <v>0.87819440015527572</v>
      </c>
      <c r="BR85" s="236">
        <f t="shared" si="256"/>
        <v>1.0477470799118036</v>
      </c>
      <c r="BS85" s="258">
        <f t="shared" si="257"/>
        <v>1.2270729887000007</v>
      </c>
      <c r="BT85" s="236">
        <f t="shared" si="258"/>
        <v>1.4219599279000055</v>
      </c>
      <c r="BU85" s="258">
        <f t="shared" si="259"/>
        <v>1.6255131793263828</v>
      </c>
      <c r="BV85" s="258" t="str">
        <f t="shared" si="260"/>
        <v/>
      </c>
      <c r="BW85" s="237">
        <f t="shared" si="261"/>
        <v>0.95982178524127004</v>
      </c>
      <c r="BX85" s="236">
        <f t="shared" si="262"/>
        <v>1.2249875033689968</v>
      </c>
      <c r="BY85" s="236">
        <f t="shared" si="263"/>
        <v>1.4818977462999947</v>
      </c>
    </row>
    <row r="86" spans="2:77" x14ac:dyDescent="0.25">
      <c r="B86" s="69"/>
      <c r="P86" s="70">
        <f t="shared" si="201"/>
        <v>42349</v>
      </c>
      <c r="Q86" s="257" t="str">
        <f t="shared" si="210"/>
        <v/>
      </c>
      <c r="R86" s="235">
        <f t="shared" si="211"/>
        <v>0.83898838236443352</v>
      </c>
      <c r="S86" s="236">
        <f t="shared" si="212"/>
        <v>0.63484708235052034</v>
      </c>
      <c r="T86" s="235">
        <f t="shared" si="213"/>
        <v>0.72717307469921577</v>
      </c>
      <c r="U86" s="236">
        <f t="shared" si="214"/>
        <v>0.95181485952136846</v>
      </c>
      <c r="V86" s="237">
        <f t="shared" si="215"/>
        <v>1.1812442717249958</v>
      </c>
      <c r="W86" s="237">
        <f t="shared" si="216"/>
        <v>0.6795292406142952</v>
      </c>
      <c r="X86" s="237"/>
      <c r="Y86" s="236">
        <f t="shared" si="217"/>
        <v>0.88663401377679563</v>
      </c>
      <c r="Z86" s="237">
        <f t="shared" si="218"/>
        <v>1.3746416236334529</v>
      </c>
      <c r="AA86" s="237">
        <f t="shared" si="219"/>
        <v>1.455175656341761</v>
      </c>
      <c r="AB86" s="236">
        <f t="shared" si="220"/>
        <v>1.6845493351499985</v>
      </c>
      <c r="AC86" s="238" t="str">
        <f t="shared" si="221"/>
        <v/>
      </c>
      <c r="AD86" s="236">
        <f t="shared" si="222"/>
        <v>0.88905685921110544</v>
      </c>
      <c r="AE86" s="236">
        <f t="shared" si="223"/>
        <v>1.2622303704615234</v>
      </c>
      <c r="AF86" s="236">
        <f t="shared" si="224"/>
        <v>1.4134141875755457</v>
      </c>
      <c r="AG86" s="259">
        <f t="shared" si="225"/>
        <v>1.7497489469999961</v>
      </c>
      <c r="AH86" s="258" t="str">
        <f t="shared" si="226"/>
        <v/>
      </c>
      <c r="AI86" s="258" t="str">
        <f t="shared" si="227"/>
        <v/>
      </c>
      <c r="AJ86" s="236">
        <f t="shared" si="228"/>
        <v>1.3636225216519149</v>
      </c>
      <c r="AK86" s="236">
        <f t="shared" si="229"/>
        <v>1.4991584000000113</v>
      </c>
      <c r="AL86" s="258" t="str">
        <f t="shared" si="230"/>
        <v/>
      </c>
      <c r="AM86" s="236">
        <f t="shared" si="231"/>
        <v>1.0824768074322351</v>
      </c>
      <c r="AN86" s="236">
        <f t="shared" si="232"/>
        <v>1.3279668984615287</v>
      </c>
      <c r="AO86" s="236">
        <f t="shared" si="233"/>
        <v>1.3734783883054931</v>
      </c>
      <c r="AP86" s="258">
        <f t="shared" si="234"/>
        <v>1.5803739201645501</v>
      </c>
      <c r="AQ86" s="258">
        <f t="shared" si="235"/>
        <v>1.3506435123000315</v>
      </c>
      <c r="AR86" s="236"/>
      <c r="AS86" s="259" t="str">
        <f t="shared" si="236"/>
        <v/>
      </c>
      <c r="AT86" s="322">
        <f t="shared" si="237"/>
        <v>1.2003312868926677</v>
      </c>
      <c r="AU86" s="322">
        <f t="shared" si="238"/>
        <v>1.4233315076922599</v>
      </c>
      <c r="AV86" s="322">
        <f t="shared" si="239"/>
        <v>2.0594810906044021</v>
      </c>
      <c r="AW86" s="238">
        <f t="shared" si="240"/>
        <v>0.55203129790430516</v>
      </c>
      <c r="AX86" s="236">
        <f t="shared" si="241"/>
        <v>0.78216762788461658</v>
      </c>
      <c r="AY86" s="238">
        <f t="shared" si="242"/>
        <v>0.79157793494960949</v>
      </c>
      <c r="AZ86" s="236">
        <f t="shared" si="243"/>
        <v>0.87907870190176318</v>
      </c>
      <c r="BA86" s="258">
        <f t="shared" si="244"/>
        <v>0.87542460438605252</v>
      </c>
      <c r="BB86" s="258">
        <f t="shared" si="245"/>
        <v>1.1132168510750109</v>
      </c>
      <c r="BC86" s="237">
        <f t="shared" si="246"/>
        <v>1.1431869649249968</v>
      </c>
      <c r="BD86" s="238"/>
      <c r="BE86" s="236"/>
      <c r="BF86" s="257" t="str">
        <f t="shared" si="247"/>
        <v/>
      </c>
      <c r="BG86" s="257" t="str">
        <f t="shared" si="248"/>
        <v/>
      </c>
      <c r="BH86" s="258"/>
      <c r="BI86" s="237">
        <f t="shared" si="249"/>
        <v>1.0529881247354882</v>
      </c>
      <c r="BJ86" s="237">
        <f t="shared" si="250"/>
        <v>1.4000809620499877</v>
      </c>
      <c r="BK86" s="237">
        <f t="shared" si="264"/>
        <v>1.6979355575024613</v>
      </c>
      <c r="BL86" s="258" t="str">
        <f t="shared" si="251"/>
        <v/>
      </c>
      <c r="BM86" s="238">
        <f t="shared" si="252"/>
        <v>0.73416520432669286</v>
      </c>
      <c r="BN86" s="258" t="str">
        <f t="shared" si="253"/>
        <v/>
      </c>
      <c r="BO86" s="259" t="str">
        <f t="shared" si="254"/>
        <v/>
      </c>
      <c r="BP86" s="258"/>
      <c r="BQ86" s="236">
        <f t="shared" si="255"/>
        <v>0.88336425240437144</v>
      </c>
      <c r="BR86" s="236">
        <f t="shared" si="256"/>
        <v>1.0652998453715323</v>
      </c>
      <c r="BS86" s="258">
        <f t="shared" si="257"/>
        <v>1.2715070538499851</v>
      </c>
      <c r="BT86" s="236">
        <f t="shared" si="258"/>
        <v>1.4452414354500065</v>
      </c>
      <c r="BU86" s="258">
        <f t="shared" si="259"/>
        <v>1.6500214411253928</v>
      </c>
      <c r="BV86" s="258" t="str">
        <f t="shared" si="260"/>
        <v/>
      </c>
      <c r="BW86" s="237">
        <f t="shared" si="261"/>
        <v>0.96812981661152442</v>
      </c>
      <c r="BX86" s="236">
        <f t="shared" si="262"/>
        <v>1.2460211106234067</v>
      </c>
      <c r="BY86" s="236">
        <f t="shared" si="263"/>
        <v>1.5037143486500315</v>
      </c>
    </row>
    <row r="87" spans="2:77" x14ac:dyDescent="0.25">
      <c r="B87" s="69"/>
      <c r="P87" s="70">
        <f t="shared" si="201"/>
        <v>42352</v>
      </c>
      <c r="Q87" s="257" t="str">
        <f t="shared" si="210"/>
        <v/>
      </c>
      <c r="R87" s="235">
        <f t="shared" si="211"/>
        <v>0.875573415323323</v>
      </c>
      <c r="S87" s="236">
        <f t="shared" si="212"/>
        <v>0.65717679688051556</v>
      </c>
      <c r="T87" s="235">
        <f t="shared" si="213"/>
        <v>0.73427952763534243</v>
      </c>
      <c r="U87" s="236">
        <f t="shared" si="214"/>
        <v>1.0143480499684929</v>
      </c>
      <c r="V87" s="237">
        <f t="shared" si="215"/>
        <v>1.2036039549249624</v>
      </c>
      <c r="W87" s="237">
        <f t="shared" si="216"/>
        <v>0.69550175448212803</v>
      </c>
      <c r="X87" s="237"/>
      <c r="Y87" s="236">
        <f t="shared" si="217"/>
        <v>0.87541444218992837</v>
      </c>
      <c r="Z87" s="237">
        <f t="shared" si="218"/>
        <v>1.3948825011271788</v>
      </c>
      <c r="AA87" s="237">
        <f t="shared" si="219"/>
        <v>1.472794437170843</v>
      </c>
      <c r="AB87" s="236">
        <f t="shared" si="220"/>
        <v>1.7130922919500033</v>
      </c>
      <c r="AC87" s="238" t="str">
        <f t="shared" si="221"/>
        <v/>
      </c>
      <c r="AD87" s="236">
        <f t="shared" si="222"/>
        <v>0.90021867733986394</v>
      </c>
      <c r="AE87" s="236">
        <f t="shared" si="223"/>
        <v>1.2345061785384557</v>
      </c>
      <c r="AF87" s="236">
        <f t="shared" si="224"/>
        <v>1.419647012241783</v>
      </c>
      <c r="AG87" s="259">
        <f t="shared" si="225"/>
        <v>1.7670264884999773</v>
      </c>
      <c r="AH87" s="258" t="str">
        <f t="shared" si="226"/>
        <v/>
      </c>
      <c r="AI87" s="258" t="str">
        <f t="shared" si="227"/>
        <v/>
      </c>
      <c r="AJ87" s="236">
        <f t="shared" si="228"/>
        <v>1.3311545315759243</v>
      </c>
      <c r="AK87" s="236">
        <f t="shared" si="229"/>
        <v>1.4898423924999848</v>
      </c>
      <c r="AL87" s="258" t="str">
        <f t="shared" si="230"/>
        <v/>
      </c>
      <c r="AM87" s="236">
        <f t="shared" si="231"/>
        <v>1.0824547289116673</v>
      </c>
      <c r="AN87" s="236">
        <f t="shared" si="232"/>
        <v>1.3222908615384634</v>
      </c>
      <c r="AO87" s="236">
        <f t="shared" si="233"/>
        <v>1.3833795846783006</v>
      </c>
      <c r="AP87" s="258">
        <f t="shared" si="234"/>
        <v>1.603987567082275</v>
      </c>
      <c r="AQ87" s="258">
        <f t="shared" si="235"/>
        <v>1.3413429873999729</v>
      </c>
      <c r="AR87" s="236"/>
      <c r="AS87" s="259" t="str">
        <f t="shared" si="236"/>
        <v/>
      </c>
      <c r="AT87" s="322">
        <f t="shared" si="237"/>
        <v>1.1930972061380625</v>
      </c>
      <c r="AU87" s="322">
        <f t="shared" si="238"/>
        <v>1.4290863373076923</v>
      </c>
      <c r="AV87" s="322">
        <f t="shared" si="239"/>
        <v>2.0194804680494252</v>
      </c>
      <c r="AW87" s="238">
        <f t="shared" si="240"/>
        <v>0.55709020137292375</v>
      </c>
      <c r="AX87" s="236">
        <f t="shared" si="241"/>
        <v>0.78253090961538074</v>
      </c>
      <c r="AY87" s="238">
        <f t="shared" si="242"/>
        <v>0.76833841183878215</v>
      </c>
      <c r="AZ87" s="236">
        <f t="shared" si="243"/>
        <v>0.85464106558563024</v>
      </c>
      <c r="BA87" s="258">
        <f t="shared" si="244"/>
        <v>0.88176329694300337</v>
      </c>
      <c r="BB87" s="258">
        <f t="shared" si="245"/>
        <v>1.1253797614750125</v>
      </c>
      <c r="BC87" s="237">
        <f t="shared" si="246"/>
        <v>1.1063298465249871</v>
      </c>
      <c r="BD87" s="238"/>
      <c r="BE87" s="236"/>
      <c r="BF87" s="257" t="str">
        <f t="shared" si="247"/>
        <v/>
      </c>
      <c r="BG87" s="257" t="str">
        <f t="shared" si="248"/>
        <v/>
      </c>
      <c r="BH87" s="258"/>
      <c r="BI87" s="237">
        <f t="shared" si="249"/>
        <v>1.0608977946536449</v>
      </c>
      <c r="BJ87" s="237">
        <f t="shared" si="250"/>
        <v>1.4101920616499872</v>
      </c>
      <c r="BK87" s="237">
        <f t="shared" si="264"/>
        <v>1.7152060935697433</v>
      </c>
      <c r="BL87" s="258" t="str">
        <f t="shared" si="251"/>
        <v/>
      </c>
      <c r="BM87" s="238">
        <f t="shared" si="252"/>
        <v>0.71483599366519801</v>
      </c>
      <c r="BN87" s="258" t="str">
        <f t="shared" si="253"/>
        <v/>
      </c>
      <c r="BO87" s="259" t="str">
        <f t="shared" si="254"/>
        <v/>
      </c>
      <c r="BP87" s="258"/>
      <c r="BQ87" s="236">
        <f t="shared" si="255"/>
        <v>0.91489416452608241</v>
      </c>
      <c r="BR87" s="236">
        <f t="shared" si="256"/>
        <v>1.0727428126889058</v>
      </c>
      <c r="BS87" s="258">
        <f t="shared" si="257"/>
        <v>1.2754919650499712</v>
      </c>
      <c r="BT87" s="236">
        <f t="shared" si="258"/>
        <v>1.454328443349977</v>
      </c>
      <c r="BU87" s="258">
        <f t="shared" si="259"/>
        <v>1.6635723794359194</v>
      </c>
      <c r="BV87" s="258" t="str">
        <f t="shared" si="260"/>
        <v/>
      </c>
      <c r="BW87" s="237">
        <f t="shared" si="261"/>
        <v>0.97217850134877315</v>
      </c>
      <c r="BX87" s="236">
        <f t="shared" si="262"/>
        <v>1.2901695334949768</v>
      </c>
      <c r="BY87" s="236">
        <f t="shared" si="263"/>
        <v>1.5046185649499955</v>
      </c>
    </row>
    <row r="88" spans="2:77" x14ac:dyDescent="0.25">
      <c r="B88" s="69"/>
      <c r="P88" s="70">
        <f t="shared" si="201"/>
        <v>42353</v>
      </c>
      <c r="Q88" s="257" t="str">
        <f t="shared" si="210"/>
        <v/>
      </c>
      <c r="R88" s="235">
        <f t="shared" si="211"/>
        <v>0.89368926011972549</v>
      </c>
      <c r="S88" s="236">
        <f t="shared" si="212"/>
        <v>0.73915165869370991</v>
      </c>
      <c r="T88" s="235">
        <f t="shared" si="213"/>
        <v>0.74674203519727289</v>
      </c>
      <c r="U88" s="236">
        <f t="shared" si="214"/>
        <v>1.0185362934256914</v>
      </c>
      <c r="V88" s="237">
        <f t="shared" si="215"/>
        <v>1.2230586943392874</v>
      </c>
      <c r="W88" s="237">
        <f t="shared" si="216"/>
        <v>0.69491511355712277</v>
      </c>
      <c r="X88" s="237"/>
      <c r="Y88" s="236">
        <f t="shared" si="217"/>
        <v>0.85991019724514217</v>
      </c>
      <c r="Z88" s="237">
        <f t="shared" si="218"/>
        <v>1.3970941238602084</v>
      </c>
      <c r="AA88" s="237">
        <f t="shared" si="219"/>
        <v>1.4791596486202856</v>
      </c>
      <c r="AB88" s="236">
        <f t="shared" si="220"/>
        <v>1.7204042978928591</v>
      </c>
      <c r="AC88" s="238" t="str">
        <f t="shared" si="221"/>
        <v/>
      </c>
      <c r="AD88" s="236">
        <f t="shared" si="222"/>
        <v>0.88773869321413779</v>
      </c>
      <c r="AE88" s="236">
        <f t="shared" si="223"/>
        <v>1.2654955027197454</v>
      </c>
      <c r="AF88" s="236">
        <f t="shared" si="224"/>
        <v>1.4266709595906892</v>
      </c>
      <c r="AG88" s="259">
        <f t="shared" si="225"/>
        <v>1.7743906510714029</v>
      </c>
      <c r="AH88" s="258" t="str">
        <f t="shared" si="226"/>
        <v/>
      </c>
      <c r="AI88" s="258" t="str">
        <f t="shared" si="227"/>
        <v/>
      </c>
      <c r="AJ88" s="236">
        <f t="shared" si="228"/>
        <v>1.3339166026645652</v>
      </c>
      <c r="AK88" s="236">
        <f t="shared" si="229"/>
        <v>1.5464245500000029</v>
      </c>
      <c r="AL88" s="258" t="str">
        <f t="shared" si="230"/>
        <v/>
      </c>
      <c r="AM88" s="236">
        <f t="shared" si="231"/>
        <v>1.0769175675598439</v>
      </c>
      <c r="AN88" s="236">
        <f t="shared" si="232"/>
        <v>1.32767944164834</v>
      </c>
      <c r="AO88" s="236">
        <f t="shared" si="233"/>
        <v>1.3860159080434786</v>
      </c>
      <c r="AP88" s="258">
        <f t="shared" si="234"/>
        <v>1.6062184320949373</v>
      </c>
      <c r="AQ88" s="258">
        <f t="shared" si="235"/>
        <v>1.3537818800714141</v>
      </c>
      <c r="AR88" s="236"/>
      <c r="AS88" s="259" t="str">
        <f t="shared" si="236"/>
        <v/>
      </c>
      <c r="AT88" s="322">
        <f t="shared" si="237"/>
        <v>1.1981138218883975</v>
      </c>
      <c r="AU88" s="322">
        <f t="shared" si="238"/>
        <v>1.4310613731867736</v>
      </c>
      <c r="AV88" s="322">
        <f t="shared" si="239"/>
        <v>2.0218190669780389</v>
      </c>
      <c r="AW88" s="238">
        <f t="shared" si="240"/>
        <v>0.54845538940301708</v>
      </c>
      <c r="AX88" s="236">
        <f t="shared" si="241"/>
        <v>0.7834443917307663</v>
      </c>
      <c r="AY88" s="238">
        <f t="shared" si="242"/>
        <v>0.7716466269395541</v>
      </c>
      <c r="AZ88" s="236">
        <f t="shared" si="243"/>
        <v>0.86763804178211767</v>
      </c>
      <c r="BA88" s="258">
        <f t="shared" si="244"/>
        <v>0.88536210612659927</v>
      </c>
      <c r="BB88" s="258">
        <f t="shared" si="245"/>
        <v>1.1358458118035517</v>
      </c>
      <c r="BC88" s="237">
        <f t="shared" si="246"/>
        <v>1.1644083342678497</v>
      </c>
      <c r="BD88" s="238"/>
      <c r="BE88" s="236"/>
      <c r="BF88" s="257" t="str">
        <f t="shared" si="247"/>
        <v/>
      </c>
      <c r="BG88" s="257" t="str">
        <f t="shared" si="248"/>
        <v/>
      </c>
      <c r="BH88" s="258"/>
      <c r="BI88" s="237">
        <f t="shared" si="249"/>
        <v>1.0601107401826124</v>
      </c>
      <c r="BJ88" s="237">
        <f t="shared" si="250"/>
        <v>1.4428858234642896</v>
      </c>
      <c r="BK88" s="237">
        <f t="shared" si="264"/>
        <v>1.7244594010356051</v>
      </c>
      <c r="BL88" s="258" t="str">
        <f t="shared" si="251"/>
        <v/>
      </c>
      <c r="BM88" s="238">
        <f t="shared" si="252"/>
        <v>0.71419190705036861</v>
      </c>
      <c r="BN88" s="258" t="str">
        <f t="shared" si="253"/>
        <v/>
      </c>
      <c r="BO88" s="259" t="str">
        <f t="shared" si="254"/>
        <v/>
      </c>
      <c r="BP88" s="258"/>
      <c r="BQ88" s="236">
        <f t="shared" si="255"/>
        <v>0.92638722470772228</v>
      </c>
      <c r="BR88" s="236">
        <f t="shared" si="256"/>
        <v>1.0742295119458407</v>
      </c>
      <c r="BS88" s="258">
        <f t="shared" si="257"/>
        <v>1.288362818892848</v>
      </c>
      <c r="BT88" s="236">
        <f t="shared" si="258"/>
        <v>1.4711636479642709</v>
      </c>
      <c r="BU88" s="258">
        <f t="shared" si="259"/>
        <v>1.6669144552902107</v>
      </c>
      <c r="BV88" s="258" t="str">
        <f t="shared" si="260"/>
        <v/>
      </c>
      <c r="BW88" s="237">
        <f t="shared" si="261"/>
        <v>0.96461433951789033</v>
      </c>
      <c r="BX88" s="236">
        <f t="shared" si="262"/>
        <v>1.2956271347481341</v>
      </c>
      <c r="BY88" s="236">
        <f t="shared" si="263"/>
        <v>1.5321556168213837</v>
      </c>
    </row>
    <row r="89" spans="2:77" x14ac:dyDescent="0.25">
      <c r="B89" s="69"/>
      <c r="P89" s="70">
        <f t="shared" si="201"/>
        <v>42354</v>
      </c>
      <c r="Q89" s="257" t="str">
        <f t="shared" si="210"/>
        <v/>
      </c>
      <c r="R89" s="235">
        <f t="shared" si="211"/>
        <v>0.81123800368096122</v>
      </c>
      <c r="S89" s="236">
        <f t="shared" si="212"/>
        <v>0.62098821175608343</v>
      </c>
      <c r="T89" s="235">
        <f t="shared" si="213"/>
        <v>0.63417332704713347</v>
      </c>
      <c r="U89" s="236">
        <f t="shared" si="214"/>
        <v>0.96108597606424251</v>
      </c>
      <c r="V89" s="237">
        <f t="shared" si="215"/>
        <v>1.1666638139999925</v>
      </c>
      <c r="W89" s="237">
        <f t="shared" si="216"/>
        <v>0.66418396010356506</v>
      </c>
      <c r="X89" s="237"/>
      <c r="Y89" s="236">
        <f t="shared" si="217"/>
        <v>0.79063385853359591</v>
      </c>
      <c r="Z89" s="237">
        <f t="shared" si="218"/>
        <v>1.3428393309005062</v>
      </c>
      <c r="AA89" s="237">
        <f t="shared" si="219"/>
        <v>1.4227334867911661</v>
      </c>
      <c r="AB89" s="236">
        <f t="shared" si="220"/>
        <v>1.6859891360000003</v>
      </c>
      <c r="AC89" s="238" t="str">
        <f t="shared" si="221"/>
        <v/>
      </c>
      <c r="AD89" s="236">
        <f t="shared" si="222"/>
        <v>0.81129902467302406</v>
      </c>
      <c r="AE89" s="236">
        <f t="shared" si="223"/>
        <v>1.2139663892307686</v>
      </c>
      <c r="AF89" s="236">
        <f t="shared" si="224"/>
        <v>1.3721470277266965</v>
      </c>
      <c r="AG89" s="259">
        <f t="shared" si="225"/>
        <v>1.7399257599999811</v>
      </c>
      <c r="AH89" s="258" t="str">
        <f t="shared" si="226"/>
        <v/>
      </c>
      <c r="AI89" s="258" t="str">
        <f t="shared" si="227"/>
        <v/>
      </c>
      <c r="AJ89" s="236">
        <f t="shared" si="228"/>
        <v>1.2816899922404961</v>
      </c>
      <c r="AK89" s="236">
        <f t="shared" si="229"/>
        <v>1.4917427999999955</v>
      </c>
      <c r="AL89" s="258" t="str">
        <f t="shared" si="230"/>
        <v/>
      </c>
      <c r="AM89" s="236">
        <f t="shared" si="231"/>
        <v>1.0052862618405061</v>
      </c>
      <c r="AN89" s="236">
        <f t="shared" si="232"/>
        <v>1.2715763692307704</v>
      </c>
      <c r="AO89" s="236">
        <f t="shared" si="233"/>
        <v>1.3323591969638988</v>
      </c>
      <c r="AP89" s="258">
        <f t="shared" si="234"/>
        <v>1.5511021646772214</v>
      </c>
      <c r="AQ89" s="258">
        <f t="shared" si="235"/>
        <v>1.3031203820000186</v>
      </c>
      <c r="AR89" s="236"/>
      <c r="AS89" s="259" t="str">
        <f t="shared" si="236"/>
        <v/>
      </c>
      <c r="AT89" s="322">
        <f t="shared" si="237"/>
        <v>1.1292372165939675</v>
      </c>
      <c r="AU89" s="322">
        <f t="shared" si="238"/>
        <v>1.3761429713461619</v>
      </c>
      <c r="AV89" s="322">
        <f t="shared" si="239"/>
        <v>1.970435843076916</v>
      </c>
      <c r="AW89" s="238">
        <f t="shared" si="240"/>
        <v>0.4840406866571958</v>
      </c>
      <c r="AX89" s="236">
        <f t="shared" si="241"/>
        <v>0.72968457519232688</v>
      </c>
      <c r="AY89" s="238">
        <f t="shared" si="242"/>
        <v>0.71647985734887909</v>
      </c>
      <c r="AZ89" s="236">
        <f t="shared" si="243"/>
        <v>0.81331766070530165</v>
      </c>
      <c r="BA89" s="258">
        <f t="shared" si="244"/>
        <v>0.82903261706963738</v>
      </c>
      <c r="BB89" s="258">
        <f t="shared" si="245"/>
        <v>1.0944712379999983</v>
      </c>
      <c r="BC89" s="237">
        <f t="shared" si="246"/>
        <v>1.1301313245000224</v>
      </c>
      <c r="BD89" s="238"/>
      <c r="BE89" s="236"/>
      <c r="BF89" s="257" t="str">
        <f t="shared" si="247"/>
        <v/>
      </c>
      <c r="BG89" s="257" t="str">
        <f t="shared" si="248"/>
        <v/>
      </c>
      <c r="BH89" s="258"/>
      <c r="BI89" s="237">
        <f t="shared" si="249"/>
        <v>1.0038126142065349</v>
      </c>
      <c r="BJ89" s="237">
        <f t="shared" si="250"/>
        <v>1.3978512320000176</v>
      </c>
      <c r="BK89" s="237">
        <f t="shared" si="264"/>
        <v>1.6710433701911498</v>
      </c>
      <c r="BL89" s="258" t="str">
        <f t="shared" si="251"/>
        <v/>
      </c>
      <c r="BM89" s="238">
        <f t="shared" si="252"/>
        <v>0.64244274883722419</v>
      </c>
      <c r="BN89" s="258" t="str">
        <f t="shared" si="253"/>
        <v/>
      </c>
      <c r="BO89" s="259" t="str">
        <f t="shared" si="254"/>
        <v/>
      </c>
      <c r="BP89" s="258"/>
      <c r="BQ89" s="236">
        <f t="shared" si="255"/>
        <v>0.86261646299066008</v>
      </c>
      <c r="BR89" s="236">
        <f t="shared" si="256"/>
        <v>1.0206639086146176</v>
      </c>
      <c r="BS89" s="258">
        <f t="shared" si="257"/>
        <v>1.2768278240000188</v>
      </c>
      <c r="BT89" s="236">
        <f t="shared" si="258"/>
        <v>1.4314982879999967</v>
      </c>
      <c r="BU89" s="258">
        <f t="shared" si="259"/>
        <v>1.6398855306736202</v>
      </c>
      <c r="BV89" s="258" t="str">
        <f t="shared" si="260"/>
        <v/>
      </c>
      <c r="BW89" s="237">
        <f t="shared" si="261"/>
        <v>0.8920110855662311</v>
      </c>
      <c r="BX89" s="236">
        <f t="shared" si="262"/>
        <v>1.2392310468702754</v>
      </c>
      <c r="BY89" s="236">
        <f t="shared" si="263"/>
        <v>1.5233153760000033</v>
      </c>
    </row>
    <row r="90" spans="2:77" x14ac:dyDescent="0.25">
      <c r="B90" s="69"/>
      <c r="P90" s="70">
        <f t="shared" si="201"/>
        <v>42355</v>
      </c>
      <c r="Q90" s="257" t="str">
        <f t="shared" si="210"/>
        <v/>
      </c>
      <c r="R90" s="235">
        <f t="shared" si="211"/>
        <v>0.87135150467435141</v>
      </c>
      <c r="S90" s="236">
        <f t="shared" si="212"/>
        <v>0.70563725661862664</v>
      </c>
      <c r="T90" s="235">
        <f t="shared" si="213"/>
        <v>0.69591467812154173</v>
      </c>
      <c r="U90" s="236">
        <f t="shared" si="214"/>
        <v>0.95932558858311667</v>
      </c>
      <c r="V90" s="237">
        <f t="shared" si="215"/>
        <v>1.1900388730178504</v>
      </c>
      <c r="W90" s="237">
        <f t="shared" si="216"/>
        <v>0.69887843651430348</v>
      </c>
      <c r="X90" s="237"/>
      <c r="Y90" s="236">
        <f t="shared" si="217"/>
        <v>0.83553825671039617</v>
      </c>
      <c r="Z90" s="237">
        <f t="shared" si="218"/>
        <v>1.364303180724169</v>
      </c>
      <c r="AA90" s="237">
        <f t="shared" si="219"/>
        <v>1.4531568540759578</v>
      </c>
      <c r="AB90" s="236">
        <f t="shared" si="220"/>
        <v>1.7150931686785937</v>
      </c>
      <c r="AC90" s="238" t="str">
        <f t="shared" si="221"/>
        <v/>
      </c>
      <c r="AD90" s="236">
        <f t="shared" si="222"/>
        <v>0.84301410261241916</v>
      </c>
      <c r="AE90" s="236">
        <f t="shared" si="223"/>
        <v>1.2300806039560621</v>
      </c>
      <c r="AF90" s="236">
        <f t="shared" si="224"/>
        <v>1.399697108381611</v>
      </c>
      <c r="AG90" s="259">
        <f t="shared" si="225"/>
        <v>1.7690123032142964</v>
      </c>
      <c r="AH90" s="258" t="str">
        <f t="shared" si="226"/>
        <v/>
      </c>
      <c r="AI90" s="258" t="str">
        <f t="shared" si="227"/>
        <v/>
      </c>
      <c r="AJ90" s="236">
        <f t="shared" si="228"/>
        <v>1.3134828733670756</v>
      </c>
      <c r="AK90" s="236">
        <f t="shared" si="229"/>
        <v>1.5150039275000138</v>
      </c>
      <c r="AL90" s="258" t="str">
        <f t="shared" si="230"/>
        <v/>
      </c>
      <c r="AM90" s="236">
        <f t="shared" si="231"/>
        <v>1.0372313423372002</v>
      </c>
      <c r="AN90" s="236">
        <f t="shared" si="232"/>
        <v>1.2833388296703263</v>
      </c>
      <c r="AO90" s="236">
        <f t="shared" si="233"/>
        <v>1.3477194819306786</v>
      </c>
      <c r="AP90" s="258">
        <f t="shared" si="234"/>
        <v>1.5761446099810157</v>
      </c>
      <c r="AQ90" s="258">
        <f t="shared" si="235"/>
        <v>1.3328446427143055</v>
      </c>
      <c r="AR90" s="236"/>
      <c r="AS90" s="259" t="str">
        <f t="shared" si="236"/>
        <v/>
      </c>
      <c r="AT90" s="322">
        <f t="shared" si="237"/>
        <v>1.1539297614155593</v>
      </c>
      <c r="AU90" s="322">
        <f t="shared" si="238"/>
        <v>1.3850773248626074</v>
      </c>
      <c r="AV90" s="322">
        <f t="shared" si="239"/>
        <v>2.0585725509066166</v>
      </c>
      <c r="AW90" s="238">
        <f t="shared" si="240"/>
        <v>0.51394603848847353</v>
      </c>
      <c r="AX90" s="236">
        <f t="shared" si="241"/>
        <v>0.74004922615381696</v>
      </c>
      <c r="AY90" s="238">
        <f t="shared" si="242"/>
        <v>0.76970682024559967</v>
      </c>
      <c r="AZ90" s="236">
        <f t="shared" si="243"/>
        <v>0.82953811135390731</v>
      </c>
      <c r="BA90" s="258">
        <f t="shared" si="244"/>
        <v>0.85578820747470763</v>
      </c>
      <c r="BB90" s="258">
        <f t="shared" si="245"/>
        <v>1.1166692004107008</v>
      </c>
      <c r="BC90" s="237">
        <f t="shared" si="246"/>
        <v>1.1582944678035529</v>
      </c>
      <c r="BD90" s="238"/>
      <c r="BE90" s="236"/>
      <c r="BF90" s="257" t="str">
        <f t="shared" si="247"/>
        <v/>
      </c>
      <c r="BG90" s="257" t="str">
        <f t="shared" si="248"/>
        <v/>
      </c>
      <c r="BH90" s="258"/>
      <c r="BI90" s="237">
        <f t="shared" si="249"/>
        <v>1.0438133219143571</v>
      </c>
      <c r="BJ90" s="237">
        <f t="shared" si="250"/>
        <v>1.42443129789284</v>
      </c>
      <c r="BK90" s="237">
        <f t="shared" si="264"/>
        <v>1.6837977340700361</v>
      </c>
      <c r="BL90" s="258" t="str">
        <f t="shared" si="251"/>
        <v/>
      </c>
      <c r="BM90" s="238">
        <f t="shared" si="252"/>
        <v>0.68066221216237199</v>
      </c>
      <c r="BN90" s="258" t="str">
        <f t="shared" si="253"/>
        <v/>
      </c>
      <c r="BO90" s="259" t="str">
        <f t="shared" si="254"/>
        <v/>
      </c>
      <c r="BP90" s="258"/>
      <c r="BQ90" s="236">
        <f t="shared" si="255"/>
        <v>0.87857063122574486</v>
      </c>
      <c r="BR90" s="236">
        <f t="shared" si="256"/>
        <v>1.0489827610012643</v>
      </c>
      <c r="BS90" s="258">
        <f t="shared" si="257"/>
        <v>1.2818419316785552</v>
      </c>
      <c r="BT90" s="236">
        <f t="shared" si="258"/>
        <v>1.4609403888928409</v>
      </c>
      <c r="BU90" s="258">
        <f t="shared" si="259"/>
        <v>1.6650070501779775</v>
      </c>
      <c r="BV90" s="258" t="str">
        <f t="shared" si="260"/>
        <v/>
      </c>
      <c r="BW90" s="237">
        <f t="shared" si="261"/>
        <v>0.93003923742028682</v>
      </c>
      <c r="BX90" s="236">
        <f t="shared" si="262"/>
        <v>1.2691800297733007</v>
      </c>
      <c r="BY90" s="236">
        <f t="shared" si="263"/>
        <v>1.50772016796427</v>
      </c>
    </row>
    <row r="91" spans="2:77" x14ac:dyDescent="0.25">
      <c r="B91" s="69"/>
      <c r="P91" s="70">
        <f t="shared" si="201"/>
        <v>42356</v>
      </c>
      <c r="Q91" s="257" t="str">
        <f t="shared" si="210"/>
        <v/>
      </c>
      <c r="R91" s="235">
        <f t="shared" si="211"/>
        <v>0.8902572946827001</v>
      </c>
      <c r="S91" s="236">
        <f t="shared" si="212"/>
        <v>0.72562755264668422</v>
      </c>
      <c r="T91" s="235">
        <f t="shared" si="213"/>
        <v>0.73238562402189178</v>
      </c>
      <c r="U91" s="236">
        <f t="shared" si="214"/>
        <v>0.9980594605604427</v>
      </c>
      <c r="V91" s="237">
        <f t="shared" si="215"/>
        <v>1.2418420079249772</v>
      </c>
      <c r="W91" s="237">
        <f t="shared" si="216"/>
        <v>0.73517332276785741</v>
      </c>
      <c r="X91" s="237"/>
      <c r="Y91" s="236">
        <f t="shared" si="217"/>
        <v>0.89109246616934534</v>
      </c>
      <c r="Z91" s="237">
        <f t="shared" si="218"/>
        <v>1.4013712764357584</v>
      </c>
      <c r="AA91" s="237">
        <f t="shared" si="219"/>
        <v>1.4943974018987518</v>
      </c>
      <c r="AB91" s="236">
        <f t="shared" si="220"/>
        <v>1.7452684989499674</v>
      </c>
      <c r="AC91" s="238" t="str">
        <f t="shared" si="221"/>
        <v/>
      </c>
      <c r="AD91" s="236">
        <f t="shared" si="222"/>
        <v>0.87620347665932741</v>
      </c>
      <c r="AE91" s="236">
        <f t="shared" si="223"/>
        <v>1.2657401214835393</v>
      </c>
      <c r="AF91" s="236">
        <f t="shared" si="224"/>
        <v>1.4422641485957222</v>
      </c>
      <c r="AG91" s="259">
        <f t="shared" si="225"/>
        <v>1.8012250984999651</v>
      </c>
      <c r="AH91" s="258" t="str">
        <f t="shared" si="226"/>
        <v/>
      </c>
      <c r="AI91" s="258" t="str">
        <f t="shared" si="227"/>
        <v/>
      </c>
      <c r="AJ91" s="236">
        <f t="shared" si="228"/>
        <v>1.3556252966772133</v>
      </c>
      <c r="AK91" s="236">
        <f t="shared" si="229"/>
        <v>1.5534755625000063</v>
      </c>
      <c r="AL91" s="258" t="str">
        <f t="shared" si="230"/>
        <v/>
      </c>
      <c r="AM91" s="236">
        <f t="shared" si="231"/>
        <v>1.06748787609133</v>
      </c>
      <c r="AN91" s="236">
        <f t="shared" si="232"/>
        <v>1.3129977361263978</v>
      </c>
      <c r="AO91" s="236">
        <f t="shared" si="233"/>
        <v>1.399696078454522</v>
      </c>
      <c r="AP91" s="258">
        <f t="shared" si="234"/>
        <v>1.618124322025325</v>
      </c>
      <c r="AQ91" s="258">
        <f t="shared" si="235"/>
        <v>1.4158183838999667</v>
      </c>
      <c r="AR91" s="236"/>
      <c r="AS91" s="259" t="str">
        <f t="shared" si="236"/>
        <v/>
      </c>
      <c r="AT91" s="322">
        <f t="shared" si="237"/>
        <v>1.1894668651180385</v>
      </c>
      <c r="AU91" s="322">
        <f t="shared" si="238"/>
        <v>1.4226108340109631</v>
      </c>
      <c r="AV91" s="322">
        <f t="shared" si="239"/>
        <v>2.0830705803021776</v>
      </c>
      <c r="AW91" s="238">
        <f t="shared" si="240"/>
        <v>0.54212707811251759</v>
      </c>
      <c r="AX91" s="236">
        <f t="shared" si="241"/>
        <v>0.7869169673076879</v>
      </c>
      <c r="AY91" s="238">
        <f t="shared" si="242"/>
        <v>0.81235655676951213</v>
      </c>
      <c r="AZ91" s="236">
        <f t="shared" si="243"/>
        <v>0.92230702257556008</v>
      </c>
      <c r="BA91" s="258">
        <f t="shared" si="244"/>
        <v>0.90200911936708383</v>
      </c>
      <c r="BB91" s="258">
        <f t="shared" si="245"/>
        <v>1.1533201674749942</v>
      </c>
      <c r="BC91" s="237">
        <f t="shared" si="246"/>
        <v>1.2038795180249791</v>
      </c>
      <c r="BD91" s="238"/>
      <c r="BE91" s="236"/>
      <c r="BF91" s="257" t="str">
        <f t="shared" si="247"/>
        <v/>
      </c>
      <c r="BG91" s="257" t="str">
        <f t="shared" si="248"/>
        <v/>
      </c>
      <c r="BH91" s="258"/>
      <c r="BI91" s="237">
        <f t="shared" si="249"/>
        <v>1.0875695561649978</v>
      </c>
      <c r="BJ91" s="237">
        <f t="shared" si="250"/>
        <v>1.4617938006500011</v>
      </c>
      <c r="BK91" s="237">
        <f t="shared" si="264"/>
        <v>1.7169285403744849</v>
      </c>
      <c r="BL91" s="258" t="str">
        <f t="shared" si="251"/>
        <v/>
      </c>
      <c r="BM91" s="238">
        <f t="shared" si="252"/>
        <v>0.71198672205830515</v>
      </c>
      <c r="BN91" s="258" t="str">
        <f t="shared" si="253"/>
        <v/>
      </c>
      <c r="BO91" s="259" t="str">
        <f t="shared" si="254"/>
        <v/>
      </c>
      <c r="BP91" s="258"/>
      <c r="BQ91" s="236">
        <f t="shared" si="255"/>
        <v>0.91301879201931202</v>
      </c>
      <c r="BR91" s="236">
        <f t="shared" si="256"/>
        <v>1.1260967766372767</v>
      </c>
      <c r="BS91" s="258">
        <f t="shared" si="257"/>
        <v>1.3248828355499627</v>
      </c>
      <c r="BT91" s="236">
        <f t="shared" si="258"/>
        <v>1.4961720568499817</v>
      </c>
      <c r="BU91" s="258">
        <f t="shared" si="259"/>
        <v>1.6895324393181443</v>
      </c>
      <c r="BV91" s="258" t="str">
        <f t="shared" si="260"/>
        <v/>
      </c>
      <c r="BW91" s="237">
        <f t="shared" si="261"/>
        <v>0.95824074660173553</v>
      </c>
      <c r="BX91" s="236">
        <f t="shared" si="262"/>
        <v>1.3064443902896605</v>
      </c>
      <c r="BY91" s="236">
        <f t="shared" si="263"/>
        <v>1.5650217819499508</v>
      </c>
    </row>
    <row r="92" spans="2:77" x14ac:dyDescent="0.25">
      <c r="B92" s="69"/>
      <c r="P92" s="70">
        <f t="shared" si="201"/>
        <v>42359</v>
      </c>
      <c r="Q92" s="257" t="str">
        <f t="shared" si="210"/>
        <v/>
      </c>
      <c r="R92" s="235">
        <f t="shared" si="211"/>
        <v>0.87811165538828373</v>
      </c>
      <c r="S92" s="236">
        <f t="shared" si="212"/>
        <v>0.7256785289042389</v>
      </c>
      <c r="T92" s="235">
        <f t="shared" si="213"/>
        <v>0.75986068644391569</v>
      </c>
      <c r="U92" s="236">
        <f t="shared" si="214"/>
        <v>1.0454981301763056</v>
      </c>
      <c r="V92" s="237">
        <f t="shared" si="215"/>
        <v>1.3040407246249703</v>
      </c>
      <c r="W92" s="237">
        <f t="shared" si="216"/>
        <v>0.79426186980001701</v>
      </c>
      <c r="X92" s="237"/>
      <c r="Y92" s="236">
        <f t="shared" si="217"/>
        <v>0.88606517298182919</v>
      </c>
      <c r="Z92" s="237">
        <f t="shared" si="218"/>
        <v>1.444972431687642</v>
      </c>
      <c r="AA92" s="237">
        <f t="shared" si="219"/>
        <v>1.5527661672721251</v>
      </c>
      <c r="AB92" s="236">
        <f t="shared" si="220"/>
        <v>1.7972174722500003</v>
      </c>
      <c r="AC92" s="238" t="str">
        <f t="shared" si="221"/>
        <v/>
      </c>
      <c r="AD92" s="236">
        <f t="shared" si="222"/>
        <v>0.89559178867697398</v>
      </c>
      <c r="AE92" s="236">
        <f t="shared" si="223"/>
        <v>1.2956080436538326</v>
      </c>
      <c r="AF92" s="236">
        <f t="shared" si="224"/>
        <v>1.4939362594458392</v>
      </c>
      <c r="AG92" s="259">
        <f t="shared" si="225"/>
        <v>1.8542008925000224</v>
      </c>
      <c r="AH92" s="258" t="str">
        <f t="shared" si="226"/>
        <v/>
      </c>
      <c r="AI92" s="258" t="str">
        <f t="shared" si="227"/>
        <v/>
      </c>
      <c r="AJ92" s="236">
        <f t="shared" si="228"/>
        <v>1.4188546833987328</v>
      </c>
      <c r="AK92" s="236">
        <f t="shared" si="229"/>
        <v>1.6177432399999692</v>
      </c>
      <c r="AL92" s="258" t="str">
        <f t="shared" si="230"/>
        <v/>
      </c>
      <c r="AM92" s="236">
        <f t="shared" si="231"/>
        <v>1.0807710989441515</v>
      </c>
      <c r="AN92" s="236">
        <f t="shared" si="232"/>
        <v>1.348215868653821</v>
      </c>
      <c r="AO92" s="236">
        <f t="shared" si="233"/>
        <v>1.4371506734048536</v>
      </c>
      <c r="AP92" s="258">
        <f t="shared" si="234"/>
        <v>1.673986483556964</v>
      </c>
      <c r="AQ92" s="258">
        <f t="shared" si="235"/>
        <v>1.4570972294999733</v>
      </c>
      <c r="AR92" s="236"/>
      <c r="AS92" s="259" t="str">
        <f t="shared" si="236"/>
        <v/>
      </c>
      <c r="AT92" s="322">
        <f t="shared" si="237"/>
        <v>1.2214288498970962</v>
      </c>
      <c r="AU92" s="322">
        <f t="shared" si="238"/>
        <v>1.4542019567307625</v>
      </c>
      <c r="AV92" s="322">
        <f t="shared" si="239"/>
        <v>2.1300740203571631</v>
      </c>
      <c r="AW92" s="238">
        <f t="shared" si="240"/>
        <v>0.55232395025436576</v>
      </c>
      <c r="AX92" s="236">
        <f t="shared" si="241"/>
        <v>0.82288931596153159</v>
      </c>
      <c r="AY92" s="238">
        <f t="shared" si="242"/>
        <v>0.85095533370275511</v>
      </c>
      <c r="AZ92" s="236">
        <f t="shared" si="243"/>
        <v>0.96860886272041036</v>
      </c>
      <c r="BA92" s="258">
        <f t="shared" si="244"/>
        <v>0.96001831807592541</v>
      </c>
      <c r="BB92" s="258">
        <f t="shared" si="245"/>
        <v>1.2085229973750029</v>
      </c>
      <c r="BC92" s="237">
        <f t="shared" si="246"/>
        <v>1.2578165201250004</v>
      </c>
      <c r="BD92" s="238"/>
      <c r="BE92" s="236"/>
      <c r="BF92" s="257" t="str">
        <f t="shared" si="247"/>
        <v/>
      </c>
      <c r="BG92" s="257" t="str">
        <f t="shared" si="248"/>
        <v/>
      </c>
      <c r="BH92" s="258"/>
      <c r="BI92" s="237">
        <f t="shared" si="249"/>
        <v>1.129604839439549</v>
      </c>
      <c r="BJ92" s="237">
        <f t="shared" si="250"/>
        <v>1.5177796582500065</v>
      </c>
      <c r="BK92" s="237">
        <f t="shared" si="264"/>
        <v>1.768282048909664</v>
      </c>
      <c r="BL92" s="258" t="str">
        <f t="shared" si="251"/>
        <v/>
      </c>
      <c r="BM92" s="238">
        <f t="shared" si="252"/>
        <v>0.73438306049481117</v>
      </c>
      <c r="BN92" s="258" t="str">
        <f t="shared" si="253"/>
        <v/>
      </c>
      <c r="BO92" s="259" t="str">
        <f t="shared" si="254"/>
        <v/>
      </c>
      <c r="BP92" s="258"/>
      <c r="BQ92" s="236">
        <f t="shared" si="255"/>
        <v>0.93848516597600096</v>
      </c>
      <c r="BR92" s="236">
        <f t="shared" si="256"/>
        <v>1.159291198942078</v>
      </c>
      <c r="BS92" s="258">
        <f t="shared" si="257"/>
        <v>1.3834455052499863</v>
      </c>
      <c r="BT92" s="236">
        <f t="shared" si="258"/>
        <v>1.5551484967499603</v>
      </c>
      <c r="BU92" s="258">
        <f t="shared" si="259"/>
        <v>1.7335127571522144</v>
      </c>
      <c r="BV92" s="258" t="str">
        <f t="shared" si="260"/>
        <v/>
      </c>
      <c r="BW92" s="237">
        <f t="shared" si="261"/>
        <v>0.9633742983158311</v>
      </c>
      <c r="BX92" s="236">
        <f t="shared" si="262"/>
        <v>1.3575463504281999</v>
      </c>
      <c r="BY92" s="236">
        <f t="shared" si="263"/>
        <v>1.62562596725</v>
      </c>
    </row>
    <row r="93" spans="2:77" x14ac:dyDescent="0.25">
      <c r="B93" s="69"/>
      <c r="P93" s="70">
        <f t="shared" si="201"/>
        <v>42360</v>
      </c>
      <c r="Q93" s="257" t="str">
        <f t="shared" si="210"/>
        <v/>
      </c>
      <c r="R93" s="235">
        <f t="shared" si="211"/>
        <v>0.83660551149076712</v>
      </c>
      <c r="S93" s="236">
        <f t="shared" si="212"/>
        <v>0.64960426930664816</v>
      </c>
      <c r="T93" s="235">
        <f t="shared" si="213"/>
        <v>0.76704620194706408</v>
      </c>
      <c r="U93" s="236">
        <f t="shared" si="214"/>
        <v>1.0491793455226337</v>
      </c>
      <c r="V93" s="237">
        <f t="shared" si="215"/>
        <v>1.3122453929178395</v>
      </c>
      <c r="W93" s="237">
        <f t="shared" si="216"/>
        <v>0.79177000924285856</v>
      </c>
      <c r="X93" s="237"/>
      <c r="Y93" s="236">
        <f t="shared" si="217"/>
        <v>0.87913720284511632</v>
      </c>
      <c r="Z93" s="237">
        <f t="shared" si="218"/>
        <v>1.4536476942884096</v>
      </c>
      <c r="AA93" s="237">
        <f t="shared" si="219"/>
        <v>1.565577044905059</v>
      </c>
      <c r="AB93" s="236">
        <f t="shared" si="220"/>
        <v>1.8060014787785454</v>
      </c>
      <c r="AC93" s="238" t="str">
        <f t="shared" si="221"/>
        <v/>
      </c>
      <c r="AD93" s="236">
        <f t="shared" si="222"/>
        <v>0.93648438636086251</v>
      </c>
      <c r="AE93" s="236">
        <f t="shared" si="223"/>
        <v>1.2998772314010605</v>
      </c>
      <c r="AF93" s="236">
        <f t="shared" si="224"/>
        <v>1.4995138747858947</v>
      </c>
      <c r="AG93" s="259">
        <f t="shared" si="225"/>
        <v>1.8599374487142852</v>
      </c>
      <c r="AH93" s="258" t="str">
        <f t="shared" si="226"/>
        <v/>
      </c>
      <c r="AI93" s="258" t="str">
        <f t="shared" si="227"/>
        <v/>
      </c>
      <c r="AJ93" s="236">
        <f t="shared" si="228"/>
        <v>1.4254505657911483</v>
      </c>
      <c r="AK93" s="236">
        <f t="shared" si="229"/>
        <v>1.628154259999981</v>
      </c>
      <c r="AL93" s="258" t="str">
        <f t="shared" si="230"/>
        <v/>
      </c>
      <c r="AM93" s="236">
        <f t="shared" si="231"/>
        <v>1.1023043057453967</v>
      </c>
      <c r="AN93" s="236">
        <f t="shared" si="232"/>
        <v>1.3682988417582007</v>
      </c>
      <c r="AO93" s="236">
        <f t="shared" si="233"/>
        <v>1.4434258273073777</v>
      </c>
      <c r="AP93" s="258">
        <f t="shared" si="234"/>
        <v>1.6825892868987431</v>
      </c>
      <c r="AQ93" s="258">
        <f t="shared" si="235"/>
        <v>1.466905125914272</v>
      </c>
      <c r="AR93" s="236"/>
      <c r="AS93" s="259" t="str">
        <f t="shared" si="236"/>
        <v/>
      </c>
      <c r="AT93" s="322">
        <f t="shared" si="237"/>
        <v>1.2350350956952663</v>
      </c>
      <c r="AU93" s="322">
        <f t="shared" si="238"/>
        <v>1.4622267890659377</v>
      </c>
      <c r="AV93" s="322">
        <f t="shared" si="239"/>
        <v>2.1431228860439351</v>
      </c>
      <c r="AW93" s="238">
        <f t="shared" si="240"/>
        <v>0.57073769610102287</v>
      </c>
      <c r="AX93" s="236">
        <f t="shared" si="241"/>
        <v>0.8289822788461354</v>
      </c>
      <c r="AY93" s="238">
        <f t="shared" si="242"/>
        <v>0.85457716597606437</v>
      </c>
      <c r="AZ93" s="236">
        <f t="shared" si="243"/>
        <v>0.97698941627832703</v>
      </c>
      <c r="BA93" s="258">
        <f t="shared" si="244"/>
        <v>0.96552012503163631</v>
      </c>
      <c r="BB93" s="258">
        <f t="shared" si="245"/>
        <v>1.2142735382106951</v>
      </c>
      <c r="BC93" s="237">
        <f t="shared" si="246"/>
        <v>1.2613315340035283</v>
      </c>
      <c r="BD93" s="238"/>
      <c r="BE93" s="236"/>
      <c r="BF93" s="257" t="str">
        <f t="shared" si="247"/>
        <v/>
      </c>
      <c r="BG93" s="257" t="str">
        <f t="shared" si="248"/>
        <v/>
      </c>
      <c r="BH93" s="258"/>
      <c r="BI93" s="237">
        <f t="shared" si="249"/>
        <v>1.1740706657493263</v>
      </c>
      <c r="BJ93" s="237">
        <f t="shared" si="250"/>
        <v>1.539765320092858</v>
      </c>
      <c r="BK93" s="237">
        <f t="shared" si="264"/>
        <v>1.7770410560131733</v>
      </c>
      <c r="BL93" s="258" t="str">
        <f t="shared" si="251"/>
        <v/>
      </c>
      <c r="BM93" s="238">
        <f t="shared" si="252"/>
        <v>0.75888294992693028</v>
      </c>
      <c r="BN93" s="258" t="str">
        <f t="shared" si="253"/>
        <v/>
      </c>
      <c r="BO93" s="259" t="str">
        <f t="shared" si="254"/>
        <v/>
      </c>
      <c r="BP93" s="258"/>
      <c r="BQ93" s="236">
        <f t="shared" si="255"/>
        <v>0.94466823887707196</v>
      </c>
      <c r="BR93" s="236">
        <f t="shared" si="256"/>
        <v>1.1655553843639535</v>
      </c>
      <c r="BS93" s="258">
        <f t="shared" si="257"/>
        <v>1.3822258225785915</v>
      </c>
      <c r="BT93" s="236">
        <f t="shared" si="258"/>
        <v>1.5640861366928345</v>
      </c>
      <c r="BU93" s="258">
        <f t="shared" si="259"/>
        <v>1.7384409579654596</v>
      </c>
      <c r="BV93" s="258" t="str">
        <f t="shared" si="260"/>
        <v/>
      </c>
      <c r="BW93" s="237">
        <f t="shared" si="261"/>
        <v>0.98387814802533535</v>
      </c>
      <c r="BX93" s="236">
        <f t="shared" si="262"/>
        <v>1.3624312344836049</v>
      </c>
      <c r="BY93" s="236">
        <f t="shared" si="263"/>
        <v>1.6358269345643075</v>
      </c>
    </row>
    <row r="94" spans="2:77" x14ac:dyDescent="0.25">
      <c r="B94" s="69"/>
      <c r="P94" s="70">
        <f t="shared" si="201"/>
        <v>42361</v>
      </c>
      <c r="Q94" s="257" t="str">
        <f t="shared" si="210"/>
        <v/>
      </c>
      <c r="R94" s="235">
        <f t="shared" si="211"/>
        <v>0.83978168908089934</v>
      </c>
      <c r="S94" s="236">
        <f t="shared" si="212"/>
        <v>0.61921392878953352</v>
      </c>
      <c r="T94" s="235">
        <f t="shared" si="213"/>
        <v>0.77217277033188569</v>
      </c>
      <c r="U94" s="236">
        <f t="shared" si="214"/>
        <v>1.0506186951385246</v>
      </c>
      <c r="V94" s="237">
        <f t="shared" si="215"/>
        <v>1.3206851213035735</v>
      </c>
      <c r="W94" s="237">
        <f t="shared" si="216"/>
        <v>0.80234082677141405</v>
      </c>
      <c r="X94" s="237"/>
      <c r="Y94" s="236">
        <f t="shared" si="217"/>
        <v>0.87416910701400852</v>
      </c>
      <c r="Z94" s="237">
        <f t="shared" si="218"/>
        <v>1.4531930870403054</v>
      </c>
      <c r="AA94" s="237">
        <f t="shared" si="219"/>
        <v>1.5680884132025459</v>
      </c>
      <c r="AB94" s="236">
        <f t="shared" si="220"/>
        <v>1.8242784750357162</v>
      </c>
      <c r="AC94" s="238" t="str">
        <f t="shared" si="221"/>
        <v/>
      </c>
      <c r="AD94" s="236">
        <f t="shared" si="222"/>
        <v>0.89589354296381662</v>
      </c>
      <c r="AE94" s="236">
        <f t="shared" si="223"/>
        <v>1.298178579560445</v>
      </c>
      <c r="AF94" s="236">
        <f t="shared" si="224"/>
        <v>1.500846400636052</v>
      </c>
      <c r="AG94" s="259">
        <f t="shared" si="225"/>
        <v>1.879231674642865</v>
      </c>
      <c r="AH94" s="258" t="str">
        <f t="shared" si="226"/>
        <v/>
      </c>
      <c r="AI94" s="258" t="str">
        <f t="shared" si="227"/>
        <v/>
      </c>
      <c r="AJ94" s="236">
        <f t="shared" si="228"/>
        <v>1.4280694626455532</v>
      </c>
      <c r="AK94" s="236">
        <f t="shared" si="229"/>
        <v>1.6344840199999933</v>
      </c>
      <c r="AL94" s="258" t="str">
        <f t="shared" si="230"/>
        <v/>
      </c>
      <c r="AM94" s="236">
        <f t="shared" si="231"/>
        <v>1.0779471107904564</v>
      </c>
      <c r="AN94" s="236">
        <f t="shared" si="232"/>
        <v>1.3644308567033039</v>
      </c>
      <c r="AO94" s="236">
        <f t="shared" si="233"/>
        <v>1.4405124049938123</v>
      </c>
      <c r="AP94" s="258">
        <f t="shared" si="234"/>
        <v>1.68539123944938</v>
      </c>
      <c r="AQ94" s="258">
        <f t="shared" si="235"/>
        <v>1.4789055261428432</v>
      </c>
      <c r="AR94" s="236"/>
      <c r="AS94" s="259" t="str">
        <f t="shared" si="236"/>
        <v/>
      </c>
      <c r="AT94" s="322">
        <f t="shared" si="237"/>
        <v>1.2228270902452447</v>
      </c>
      <c r="AU94" s="322">
        <f t="shared" si="238"/>
        <v>1.4583198311263983</v>
      </c>
      <c r="AV94" s="322">
        <f t="shared" si="239"/>
        <v>2.1599215417307689</v>
      </c>
      <c r="AW94" s="238">
        <f t="shared" si="240"/>
        <v>0.54846512572968598</v>
      </c>
      <c r="AX94" s="236">
        <f t="shared" si="241"/>
        <v>0.82552504903847268</v>
      </c>
      <c r="AY94" s="238">
        <f t="shared" si="242"/>
        <v>0.85522823540932258</v>
      </c>
      <c r="AZ94" s="236">
        <f t="shared" si="243"/>
        <v>0.97544324142315597</v>
      </c>
      <c r="BA94" s="258">
        <f t="shared" si="244"/>
        <v>0.96707813176581947</v>
      </c>
      <c r="BB94" s="258">
        <f t="shared" si="245"/>
        <v>1.2302557494821462</v>
      </c>
      <c r="BC94" s="237">
        <f t="shared" si="246"/>
        <v>1.2816184401607291</v>
      </c>
      <c r="BD94" s="238"/>
      <c r="BE94" s="236"/>
      <c r="BF94" s="257" t="str">
        <f t="shared" si="247"/>
        <v/>
      </c>
      <c r="BG94" s="257" t="str">
        <f t="shared" si="248"/>
        <v/>
      </c>
      <c r="BH94" s="258"/>
      <c r="BI94" s="237">
        <f t="shared" si="249"/>
        <v>1.175647954023916</v>
      </c>
      <c r="BJ94" s="237">
        <f t="shared" si="250"/>
        <v>1.5549582441785494</v>
      </c>
      <c r="BK94" s="237">
        <f t="shared" si="264"/>
        <v>1.7910049496826286</v>
      </c>
      <c r="BL94" s="258" t="str">
        <f t="shared" si="251"/>
        <v/>
      </c>
      <c r="BM94" s="238">
        <f t="shared" si="252"/>
        <v>0.73453556956951971</v>
      </c>
      <c r="BN94" s="258" t="str">
        <f t="shared" si="253"/>
        <v/>
      </c>
      <c r="BO94" s="259" t="str">
        <f t="shared" si="254"/>
        <v/>
      </c>
      <c r="BP94" s="258"/>
      <c r="BQ94" s="236">
        <f t="shared" si="255"/>
        <v>0.94166130520774649</v>
      </c>
      <c r="BR94" s="236">
        <f t="shared" si="256"/>
        <v>1.1657976666687522</v>
      </c>
      <c r="BS94" s="258">
        <f t="shared" si="257"/>
        <v>1.3786546585357078</v>
      </c>
      <c r="BT94" s="236">
        <f t="shared" si="258"/>
        <v>1.575969443678594</v>
      </c>
      <c r="BU94" s="258">
        <f t="shared" si="259"/>
        <v>1.7507274162568471</v>
      </c>
      <c r="BV94" s="258" t="str">
        <f t="shared" si="260"/>
        <v/>
      </c>
      <c r="BW94" s="237">
        <f t="shared" si="261"/>
        <v>0.95546392128691737</v>
      </c>
      <c r="BX94" s="236">
        <f t="shared" si="262"/>
        <v>1.3628996921221392</v>
      </c>
      <c r="BY94" s="236">
        <f t="shared" si="263"/>
        <v>1.6454423953928572</v>
      </c>
    </row>
    <row r="95" spans="2:77" x14ac:dyDescent="0.25">
      <c r="B95" s="69"/>
      <c r="P95" s="70">
        <f t="shared" si="201"/>
        <v>42362</v>
      </c>
      <c r="Q95" s="257" t="str">
        <f t="shared" si="210"/>
        <v/>
      </c>
      <c r="R95" s="235">
        <f t="shared" si="211"/>
        <v>0.8246003097427983</v>
      </c>
      <c r="S95" s="236">
        <f t="shared" si="212"/>
        <v>0.64773226995612054</v>
      </c>
      <c r="T95" s="235">
        <f t="shared" si="213"/>
        <v>0.76813021360737022</v>
      </c>
      <c r="U95" s="236">
        <f t="shared" si="214"/>
        <v>1.0506548560453419</v>
      </c>
      <c r="V95" s="237">
        <f t="shared" si="215"/>
        <v>1.3204787080999898</v>
      </c>
      <c r="W95" s="237">
        <f t="shared" si="216"/>
        <v>0.80135195362501932</v>
      </c>
      <c r="X95" s="237"/>
      <c r="Y95" s="236">
        <f t="shared" si="217"/>
        <v>0.87526105415188349</v>
      </c>
      <c r="Z95" s="237">
        <f t="shared" si="218"/>
        <v>1.4512002185768136</v>
      </c>
      <c r="AA95" s="237">
        <f t="shared" si="219"/>
        <v>1.5580966615253136</v>
      </c>
      <c r="AB95" s="236">
        <f t="shared" si="220"/>
        <v>1.8108145043999975</v>
      </c>
      <c r="AC95" s="238" t="str">
        <f t="shared" si="221"/>
        <v/>
      </c>
      <c r="AD95" s="236">
        <f t="shared" si="222"/>
        <v>0.89189499245865989</v>
      </c>
      <c r="AE95" s="236">
        <f t="shared" si="223"/>
        <v>1.2992836531153928</v>
      </c>
      <c r="AF95" s="236">
        <f t="shared" si="224"/>
        <v>1.4998761895718009</v>
      </c>
      <c r="AG95" s="259">
        <f t="shared" si="225"/>
        <v>1.866832031999988</v>
      </c>
      <c r="AH95" s="258" t="str">
        <f t="shared" si="226"/>
        <v/>
      </c>
      <c r="AI95" s="258" t="str">
        <f t="shared" si="227"/>
        <v/>
      </c>
      <c r="AJ95" s="236">
        <f t="shared" si="228"/>
        <v>1.4252001924557294</v>
      </c>
      <c r="AK95" s="236">
        <f t="shared" si="229"/>
        <v>1.6304399999999886</v>
      </c>
      <c r="AL95" s="258" t="str">
        <f t="shared" si="230"/>
        <v/>
      </c>
      <c r="AM95" s="236">
        <f t="shared" si="231"/>
        <v>1.0749465323713969</v>
      </c>
      <c r="AN95" s="236">
        <f t="shared" si="232"/>
        <v>1.3688526171153788</v>
      </c>
      <c r="AO95" s="236">
        <f t="shared" si="233"/>
        <v>1.4375414819975765</v>
      </c>
      <c r="AP95" s="258">
        <f t="shared" si="234"/>
        <v>1.6824885154936777</v>
      </c>
      <c r="AQ95" s="258">
        <f t="shared" si="235"/>
        <v>1.4908158382999757</v>
      </c>
      <c r="AR95" s="236"/>
      <c r="AS95" s="259" t="str">
        <f t="shared" si="236"/>
        <v/>
      </c>
      <c r="AT95" s="322">
        <f t="shared" si="237"/>
        <v>1.2229151959877731</v>
      </c>
      <c r="AU95" s="322">
        <f t="shared" si="238"/>
        <v>1.4638536469230714</v>
      </c>
      <c r="AV95" s="322">
        <f t="shared" si="239"/>
        <v>2.1671709073076983</v>
      </c>
      <c r="AW95" s="238">
        <f t="shared" si="240"/>
        <v>0.54445008789036287</v>
      </c>
      <c r="AX95" s="236">
        <f t="shared" si="241"/>
        <v>0.82907480384611487</v>
      </c>
      <c r="AY95" s="238">
        <f t="shared" si="242"/>
        <v>0.85831294195211205</v>
      </c>
      <c r="AZ95" s="236">
        <f t="shared" si="243"/>
        <v>0.97343863255667928</v>
      </c>
      <c r="BA95" s="258">
        <f t="shared" si="244"/>
        <v>0.96827468065825162</v>
      </c>
      <c r="BB95" s="258">
        <f t="shared" si="245"/>
        <v>1.2235576857000177</v>
      </c>
      <c r="BC95" s="237">
        <f t="shared" si="246"/>
        <v>1.2690314453000182</v>
      </c>
      <c r="BD95" s="238"/>
      <c r="BE95" s="236"/>
      <c r="BF95" s="257" t="str">
        <f t="shared" si="247"/>
        <v/>
      </c>
      <c r="BG95" s="257" t="str">
        <f t="shared" si="248"/>
        <v/>
      </c>
      <c r="BH95" s="258"/>
      <c r="BI95" s="237">
        <f t="shared" si="249"/>
        <v>1.1726282664987444</v>
      </c>
      <c r="BJ95" s="237">
        <f t="shared" si="250"/>
        <v>1.5490785067999693</v>
      </c>
      <c r="BK95" s="237">
        <f t="shared" si="264"/>
        <v>1.7932021817018695</v>
      </c>
      <c r="BL95" s="258" t="str">
        <f t="shared" si="251"/>
        <v/>
      </c>
      <c r="BM95" s="238">
        <f t="shared" si="252"/>
        <v>0.73253809243825474</v>
      </c>
      <c r="BN95" s="258" t="str">
        <f t="shared" si="253"/>
        <v/>
      </c>
      <c r="BO95" s="259" t="str">
        <f t="shared" si="254"/>
        <v/>
      </c>
      <c r="BP95" s="258"/>
      <c r="BQ95" s="236">
        <f t="shared" si="255"/>
        <v>0.94576236029801208</v>
      </c>
      <c r="BR95" s="236">
        <f t="shared" si="256"/>
        <v>1.1852222887279873</v>
      </c>
      <c r="BS95" s="258">
        <f t="shared" si="257"/>
        <v>1.3746916070999817</v>
      </c>
      <c r="BT95" s="236">
        <f t="shared" si="258"/>
        <v>1.569595520700005</v>
      </c>
      <c r="BU95" s="258">
        <f t="shared" si="259"/>
        <v>1.7405846750767022</v>
      </c>
      <c r="BV95" s="258" t="str">
        <f t="shared" si="260"/>
        <v/>
      </c>
      <c r="BW95" s="237">
        <f t="shared" si="261"/>
        <v>0.95042955560878806</v>
      </c>
      <c r="BX95" s="236">
        <f t="shared" si="262"/>
        <v>1.3598834839672591</v>
      </c>
      <c r="BY95" s="236">
        <f t="shared" si="263"/>
        <v>1.6428111403999885</v>
      </c>
    </row>
    <row r="96" spans="2:77" x14ac:dyDescent="0.25">
      <c r="B96" s="69"/>
      <c r="P96" s="70">
        <f t="shared" si="201"/>
        <v>42367</v>
      </c>
      <c r="Q96" s="257" t="str">
        <f t="shared" si="210"/>
        <v/>
      </c>
      <c r="R96" s="235">
        <f t="shared" si="211"/>
        <v>0.83763829505223342</v>
      </c>
      <c r="S96" s="236">
        <f t="shared" si="212"/>
        <v>0.66181319908157432</v>
      </c>
      <c r="T96" s="235">
        <f t="shared" si="213"/>
        <v>0.78637582203373491</v>
      </c>
      <c r="U96" s="236">
        <f t="shared" si="214"/>
        <v>1.0600205770529088</v>
      </c>
      <c r="V96" s="237">
        <f t="shared" si="215"/>
        <v>1.3357793184000148</v>
      </c>
      <c r="W96" s="237">
        <f t="shared" si="216"/>
        <v>0.8095969535714449</v>
      </c>
      <c r="X96" s="237"/>
      <c r="Y96" s="236">
        <f t="shared" si="217"/>
        <v>0.89237951974354068</v>
      </c>
      <c r="Z96" s="237">
        <f t="shared" si="218"/>
        <v>1.458945802506292</v>
      </c>
      <c r="AA96" s="237">
        <f t="shared" si="219"/>
        <v>1.5801893228101016</v>
      </c>
      <c r="AB96" s="236">
        <f t="shared" si="220"/>
        <v>1.8298991740999933</v>
      </c>
      <c r="AC96" s="238" t="str">
        <f t="shared" si="221"/>
        <v/>
      </c>
      <c r="AD96" s="236">
        <f t="shared" si="222"/>
        <v>0.9456589082620046</v>
      </c>
      <c r="AE96" s="236">
        <f t="shared" si="223"/>
        <v>1.3113709594615379</v>
      </c>
      <c r="AF96" s="236">
        <f t="shared" si="224"/>
        <v>1.5116885003337468</v>
      </c>
      <c r="AG96" s="259">
        <f t="shared" si="225"/>
        <v>1.8859050404999835</v>
      </c>
      <c r="AH96" s="258" t="str">
        <f t="shared" si="226"/>
        <v/>
      </c>
      <c r="AI96" s="258" t="str">
        <f t="shared" si="227"/>
        <v/>
      </c>
      <c r="AJ96" s="236">
        <f t="shared" si="228"/>
        <v>1.4328600230822488</v>
      </c>
      <c r="AK96" s="236">
        <f t="shared" si="229"/>
        <v>1.6477108724999967</v>
      </c>
      <c r="AL96" s="258" t="str">
        <f t="shared" si="230"/>
        <v/>
      </c>
      <c r="AM96" s="236">
        <f t="shared" si="231"/>
        <v>1.1094459037761513</v>
      </c>
      <c r="AN96" s="236">
        <f t="shared" si="232"/>
        <v>1.3780033109615273</v>
      </c>
      <c r="AO96" s="236">
        <f t="shared" si="233"/>
        <v>1.4541915210550336</v>
      </c>
      <c r="AP96" s="258">
        <f t="shared" si="234"/>
        <v>1.6961260502974755</v>
      </c>
      <c r="AQ96" s="258">
        <f t="shared" si="235"/>
        <v>1.4917744436999976</v>
      </c>
      <c r="AR96" s="236"/>
      <c r="AS96" s="259" t="str">
        <f t="shared" si="236"/>
        <v/>
      </c>
      <c r="AT96" s="322">
        <f t="shared" si="237"/>
        <v>1.2432860125521517</v>
      </c>
      <c r="AU96" s="322">
        <f t="shared" si="238"/>
        <v>1.4723665726923301</v>
      </c>
      <c r="AV96" s="322">
        <f t="shared" si="239"/>
        <v>2.1708866479944824</v>
      </c>
      <c r="AW96" s="238">
        <f t="shared" si="240"/>
        <v>0.57887562218156718</v>
      </c>
      <c r="AX96" s="236">
        <f t="shared" si="241"/>
        <v>0.84154399038464023</v>
      </c>
      <c r="AY96" s="238">
        <f t="shared" si="242"/>
        <v>0.86562621561081121</v>
      </c>
      <c r="AZ96" s="236">
        <f t="shared" si="243"/>
        <v>0.98923633381610054</v>
      </c>
      <c r="BA96" s="258">
        <f t="shared" si="244"/>
        <v>0.99428219956330199</v>
      </c>
      <c r="BB96" s="258">
        <f t="shared" si="245"/>
        <v>1.2340270973000105</v>
      </c>
      <c r="BC96" s="237">
        <f t="shared" si="246"/>
        <v>1.2942910592000043</v>
      </c>
      <c r="BD96" s="238"/>
      <c r="BE96" s="236"/>
      <c r="BF96" s="257" t="str">
        <f t="shared" si="247"/>
        <v/>
      </c>
      <c r="BG96" s="257" t="str">
        <f t="shared" si="248"/>
        <v/>
      </c>
      <c r="BH96" s="258"/>
      <c r="BI96" s="237">
        <f t="shared" si="249"/>
        <v>1.1855522550818587</v>
      </c>
      <c r="BJ96" s="237">
        <f t="shared" si="250"/>
        <v>1.5661341276999807</v>
      </c>
      <c r="BK96" s="237">
        <f t="shared" si="264"/>
        <v>1.8094629402577667</v>
      </c>
      <c r="BL96" s="258" t="str">
        <f t="shared" si="251"/>
        <v/>
      </c>
      <c r="BM96" s="238">
        <f t="shared" si="252"/>
        <v>0.7588903323185181</v>
      </c>
      <c r="BN96" s="258" t="str">
        <f t="shared" si="253"/>
        <v/>
      </c>
      <c r="BO96" s="259" t="str">
        <f t="shared" si="254"/>
        <v/>
      </c>
      <c r="BP96" s="258"/>
      <c r="BQ96" s="236">
        <f t="shared" si="255"/>
        <v>0.95688931683480005</v>
      </c>
      <c r="BR96" s="236">
        <f t="shared" si="256"/>
        <v>1.1764871151825842</v>
      </c>
      <c r="BS96" s="258">
        <f t="shared" si="257"/>
        <v>1.3826615743999895</v>
      </c>
      <c r="BT96" s="236">
        <f t="shared" si="258"/>
        <v>1.5895574772999779</v>
      </c>
      <c r="BU96" s="258">
        <f t="shared" si="259"/>
        <v>1.7690501836035115</v>
      </c>
      <c r="BV96" s="258" t="str">
        <f t="shared" si="260"/>
        <v/>
      </c>
      <c r="BW96" s="237">
        <f t="shared" si="261"/>
        <v>0.98694346457180515</v>
      </c>
      <c r="BX96" s="236">
        <f t="shared" si="262"/>
        <v>1.3693160821284383</v>
      </c>
      <c r="BY96" s="236">
        <f t="shared" si="263"/>
        <v>1.6639805355999875</v>
      </c>
    </row>
    <row r="97" spans="2:77" x14ac:dyDescent="0.25">
      <c r="B97" s="69"/>
      <c r="P97" s="70">
        <f t="shared" si="201"/>
        <v>42368</v>
      </c>
      <c r="Q97" s="257" t="str">
        <f t="shared" si="210"/>
        <v/>
      </c>
      <c r="R97" s="235">
        <f t="shared" si="211"/>
        <v>0.87225894734634624</v>
      </c>
      <c r="S97" s="236">
        <f t="shared" si="212"/>
        <v>0.75130237876894812</v>
      </c>
      <c r="T97" s="235">
        <f t="shared" si="213"/>
        <v>0.77214690722753154</v>
      </c>
      <c r="U97" s="236">
        <f t="shared" si="214"/>
        <v>1.0369563544521196</v>
      </c>
      <c r="V97" s="237">
        <f t="shared" si="215"/>
        <v>1.3234835784714445</v>
      </c>
      <c r="W97" s="237">
        <f t="shared" si="216"/>
        <v>0.79136858931428744</v>
      </c>
      <c r="X97" s="237"/>
      <c r="Y97" s="236">
        <f t="shared" si="217"/>
        <v>0.88426935869905199</v>
      </c>
      <c r="Z97" s="237">
        <f t="shared" si="218"/>
        <v>1.4553771551133647</v>
      </c>
      <c r="AA97" s="237">
        <f t="shared" si="219"/>
        <v>1.5539702651202556</v>
      </c>
      <c r="AB97" s="236">
        <f t="shared" si="220"/>
        <v>1.8095286008142617</v>
      </c>
      <c r="AC97" s="238" t="str">
        <f t="shared" si="221"/>
        <v/>
      </c>
      <c r="AD97" s="236">
        <f t="shared" si="222"/>
        <v>0.90192714471357327</v>
      </c>
      <c r="AE97" s="236">
        <f t="shared" si="223"/>
        <v>1.2892020446483881</v>
      </c>
      <c r="AF97" s="236">
        <f t="shared" si="224"/>
        <v>1.4864032810075263</v>
      </c>
      <c r="AG97" s="259">
        <f t="shared" si="225"/>
        <v>1.8706612508571157</v>
      </c>
      <c r="AH97" s="258" t="str">
        <f t="shared" si="226"/>
        <v/>
      </c>
      <c r="AI97" s="258" t="str">
        <f t="shared" si="227"/>
        <v/>
      </c>
      <c r="AJ97" s="236">
        <f t="shared" si="228"/>
        <v>1.4144235621645382</v>
      </c>
      <c r="AK97" s="236">
        <f t="shared" si="229"/>
        <v>1.6323659100000221</v>
      </c>
      <c r="AL97" s="258" t="str">
        <f t="shared" si="230"/>
        <v/>
      </c>
      <c r="AM97" s="236">
        <f t="shared" si="231"/>
        <v>1.0829846449231777</v>
      </c>
      <c r="AN97" s="236">
        <f t="shared" si="232"/>
        <v>1.3611884773626342</v>
      </c>
      <c r="AO97" s="236">
        <f t="shared" si="233"/>
        <v>1.4294864206115783</v>
      </c>
      <c r="AP97" s="258">
        <f t="shared" si="234"/>
        <v>1.6689974640949292</v>
      </c>
      <c r="AQ97" s="258">
        <f t="shared" si="235"/>
        <v>1.4810148785571577</v>
      </c>
      <c r="AR97" s="236"/>
      <c r="AS97" s="259" t="str">
        <f t="shared" si="236"/>
        <v/>
      </c>
      <c r="AT97" s="322">
        <f t="shared" si="237"/>
        <v>1.2175939124718234</v>
      </c>
      <c r="AU97" s="322">
        <f t="shared" si="238"/>
        <v>1.4498426339010821</v>
      </c>
      <c r="AV97" s="322">
        <f t="shared" si="239"/>
        <v>2.1507139465933873</v>
      </c>
      <c r="AW97" s="238">
        <f t="shared" si="240"/>
        <v>0.54841644444804771</v>
      </c>
      <c r="AX97" s="236">
        <f t="shared" si="241"/>
        <v>0.81746760423078157</v>
      </c>
      <c r="AY97" s="238">
        <f t="shared" si="242"/>
        <v>0.84384365349497203</v>
      </c>
      <c r="AZ97" s="236">
        <f t="shared" si="243"/>
        <v>0.96116064619019959</v>
      </c>
      <c r="BA97" s="258">
        <f t="shared" si="244"/>
        <v>0.9686917221265916</v>
      </c>
      <c r="BB97" s="258">
        <f t="shared" si="245"/>
        <v>1.2236391524428392</v>
      </c>
      <c r="BC97" s="237">
        <f t="shared" si="246"/>
        <v>1.2790585169142625</v>
      </c>
      <c r="BD97" s="238"/>
      <c r="BE97" s="236"/>
      <c r="BF97" s="257" t="str">
        <f t="shared" si="247"/>
        <v/>
      </c>
      <c r="BG97" s="257" t="str">
        <f t="shared" si="248"/>
        <v/>
      </c>
      <c r="BH97" s="258"/>
      <c r="BI97" s="237">
        <f t="shared" si="249"/>
        <v>1.1626087639735325</v>
      </c>
      <c r="BJ97" s="237">
        <f t="shared" si="250"/>
        <v>1.5570376432714301</v>
      </c>
      <c r="BK97" s="237">
        <f t="shared" si="264"/>
        <v>1.8011755868104995</v>
      </c>
      <c r="BL97" s="258" t="str">
        <f t="shared" si="251"/>
        <v/>
      </c>
      <c r="BM97" s="238">
        <f t="shared" si="252"/>
        <v>0.74466800715623016</v>
      </c>
      <c r="BN97" s="258" t="str">
        <f t="shared" si="253"/>
        <v/>
      </c>
      <c r="BO97" s="259" t="str">
        <f t="shared" si="254"/>
        <v/>
      </c>
      <c r="BP97" s="258"/>
      <c r="BQ97" s="236">
        <f t="shared" si="255"/>
        <v>0.94163209026832417</v>
      </c>
      <c r="BR97" s="236">
        <f t="shared" si="256"/>
        <v>1.152205425787133</v>
      </c>
      <c r="BS97" s="258">
        <f t="shared" si="257"/>
        <v>1.3832248816142734</v>
      </c>
      <c r="BT97" s="236">
        <f t="shared" si="258"/>
        <v>1.5795185563714353</v>
      </c>
      <c r="BU97" s="258">
        <f t="shared" si="259"/>
        <v>1.7515980626177292</v>
      </c>
      <c r="BV97" s="258" t="str">
        <f t="shared" si="260"/>
        <v/>
      </c>
      <c r="BW97" s="237">
        <f t="shared" si="261"/>
        <v>0.95439070275994631</v>
      </c>
      <c r="BX97" s="236">
        <f t="shared" si="262"/>
        <v>1.3237950283123303</v>
      </c>
      <c r="BY97" s="236">
        <f t="shared" si="263"/>
        <v>1.6502653019571265</v>
      </c>
    </row>
    <row r="98" spans="2:77" x14ac:dyDescent="0.25">
      <c r="B98" s="69"/>
      <c r="P98" s="70">
        <f t="shared" si="201"/>
        <v>42369</v>
      </c>
      <c r="Q98" s="257" t="str">
        <f t="shared" si="210"/>
        <v/>
      </c>
      <c r="R98" s="235">
        <f t="shared" si="211"/>
        <v>0.83059525871572948</v>
      </c>
      <c r="S98" s="236">
        <f t="shared" si="212"/>
        <v>0.64662938614373422</v>
      </c>
      <c r="T98" s="235">
        <f t="shared" si="213"/>
        <v>0.75283880756956956</v>
      </c>
      <c r="U98" s="236">
        <f t="shared" si="214"/>
        <v>1.0400921158186116</v>
      </c>
      <c r="V98" s="237">
        <f t="shared" si="215"/>
        <v>1.3015173455892799</v>
      </c>
      <c r="W98" s="237">
        <f t="shared" si="216"/>
        <v>0.79079370600000232</v>
      </c>
      <c r="X98" s="237"/>
      <c r="Y98" s="236">
        <f t="shared" si="217"/>
        <v>0.83853129002923454</v>
      </c>
      <c r="Z98" s="237">
        <f t="shared" si="218"/>
        <v>1.4568332656926857</v>
      </c>
      <c r="AA98" s="237">
        <f t="shared" si="219"/>
        <v>1.5497592814240262</v>
      </c>
      <c r="AB98" s="236">
        <f t="shared" si="220"/>
        <v>1.807311192892894</v>
      </c>
      <c r="AC98" s="238" t="str">
        <f t="shared" si="221"/>
        <v/>
      </c>
      <c r="AD98" s="236">
        <f t="shared" si="222"/>
        <v>0.89077699101433394</v>
      </c>
      <c r="AE98" s="236">
        <f t="shared" si="223"/>
        <v>1.2838825958241817</v>
      </c>
      <c r="AF98" s="236">
        <f t="shared" si="224"/>
        <v>1.490443489212812</v>
      </c>
      <c r="AG98" s="259">
        <f t="shared" si="225"/>
        <v>1.8673563035714285</v>
      </c>
      <c r="AH98" s="258" t="str">
        <f t="shared" si="226"/>
        <v/>
      </c>
      <c r="AI98" s="258" t="str">
        <f t="shared" si="227"/>
        <v/>
      </c>
      <c r="AJ98" s="236">
        <f t="shared" si="228"/>
        <v>1.4141787781328818</v>
      </c>
      <c r="AK98" s="236">
        <f t="shared" si="229"/>
        <v>1.6089733674999884</v>
      </c>
      <c r="AL98" s="258" t="str">
        <f t="shared" si="230"/>
        <v/>
      </c>
      <c r="AM98" s="236">
        <f t="shared" si="231"/>
        <v>1.0718140193578485</v>
      </c>
      <c r="AN98" s="236">
        <f t="shared" si="232"/>
        <v>1.3368734561813245</v>
      </c>
      <c r="AO98" s="236">
        <f t="shared" si="233"/>
        <v>1.424125497436592</v>
      </c>
      <c r="AP98" s="258">
        <f t="shared" si="234"/>
        <v>1.6729286415189799</v>
      </c>
      <c r="AQ98" s="258">
        <f t="shared" si="235"/>
        <v>1.4806118650714408</v>
      </c>
      <c r="AR98" s="236"/>
      <c r="AS98" s="259" t="str">
        <f t="shared" si="236"/>
        <v/>
      </c>
      <c r="AT98" s="322">
        <f t="shared" si="237"/>
        <v>1.2063277294937378</v>
      </c>
      <c r="AU98" s="322">
        <f t="shared" si="238"/>
        <v>1.4460544569505558</v>
      </c>
      <c r="AV98" s="333">
        <f t="shared" si="239"/>
        <v>2.1617502997801923</v>
      </c>
      <c r="AW98" s="238">
        <f t="shared" si="240"/>
        <v>0.53727100061151134</v>
      </c>
      <c r="AX98" s="236">
        <f t="shared" si="241"/>
        <v>0.81126793211536175</v>
      </c>
      <c r="AY98" s="238">
        <f t="shared" si="242"/>
        <v>0.8465019296914007</v>
      </c>
      <c r="AZ98" s="236">
        <f t="shared" si="243"/>
        <v>0.96382374977331553</v>
      </c>
      <c r="BA98" s="258">
        <f t="shared" si="244"/>
        <v>0.97159691952527316</v>
      </c>
      <c r="BB98" s="258">
        <f t="shared" si="245"/>
        <v>1.2137936305535768</v>
      </c>
      <c r="BC98" s="237">
        <f t="shared" si="246"/>
        <v>1.2760449230178676</v>
      </c>
      <c r="BD98" s="238"/>
      <c r="BE98" s="236"/>
      <c r="BF98" s="257" t="str">
        <f t="shared" si="247"/>
        <v/>
      </c>
      <c r="BG98" s="257" t="str">
        <f t="shared" si="248"/>
        <v/>
      </c>
      <c r="BH98" s="258"/>
      <c r="BI98" s="237">
        <f t="shared" si="249"/>
        <v>1.1649889940050104</v>
      </c>
      <c r="BJ98" s="237">
        <f t="shared" si="250"/>
        <v>1.5421843909643069</v>
      </c>
      <c r="BK98" s="237">
        <f t="shared" si="264"/>
        <v>1.7777055217182536</v>
      </c>
      <c r="BL98" s="258" t="str">
        <f t="shared" si="251"/>
        <v/>
      </c>
      <c r="BM98" s="238">
        <f t="shared" si="252"/>
        <v>0.72435264454953519</v>
      </c>
      <c r="BN98" s="258" t="str">
        <f t="shared" si="253"/>
        <v/>
      </c>
      <c r="BO98" s="259" t="str">
        <f t="shared" si="254"/>
        <v/>
      </c>
      <c r="BP98" s="258"/>
      <c r="BQ98" s="236">
        <f t="shared" si="255"/>
        <v>0.92739929921382203</v>
      </c>
      <c r="BR98" s="236">
        <f t="shared" si="256"/>
        <v>1.1758544325881322</v>
      </c>
      <c r="BS98" s="258">
        <f t="shared" si="257"/>
        <v>1.389178766392849</v>
      </c>
      <c r="BT98" s="236">
        <f t="shared" si="258"/>
        <v>1.5617658429642978</v>
      </c>
      <c r="BU98" s="258">
        <f t="shared" si="259"/>
        <v>1.7459918716894882</v>
      </c>
      <c r="BV98" s="258" t="str">
        <f t="shared" si="260"/>
        <v/>
      </c>
      <c r="BW98" s="237">
        <f t="shared" si="261"/>
        <v>0.94220932028070914</v>
      </c>
      <c r="BX98" s="236">
        <f t="shared" si="262"/>
        <v>1.3227304316309945</v>
      </c>
      <c r="BY98" s="236">
        <f t="shared" si="263"/>
        <v>1.6291491318214111</v>
      </c>
    </row>
    <row r="99" spans="2:77" x14ac:dyDescent="0.25">
      <c r="B99" s="69"/>
      <c r="P99" s="70" t="str">
        <f t="shared" si="201"/>
        <v/>
      </c>
      <c r="Q99" s="257" t="str">
        <f t="shared" si="210"/>
        <v/>
      </c>
      <c r="R99" s="235" t="str">
        <f t="shared" si="211"/>
        <v/>
      </c>
      <c r="S99" s="236" t="str">
        <f t="shared" si="212"/>
        <v/>
      </c>
      <c r="T99" s="235" t="str">
        <f t="shared" si="213"/>
        <v/>
      </c>
      <c r="U99" s="236" t="str">
        <f t="shared" si="214"/>
        <v/>
      </c>
      <c r="V99" s="237" t="str">
        <f t="shared" si="215"/>
        <v/>
      </c>
      <c r="W99" s="237"/>
      <c r="X99" s="237" t="str">
        <f>IF(X62="","",X62-(E62+(F62-E62)/($F$10-$E$10)*($X$10-$E$10)))</f>
        <v/>
      </c>
      <c r="Y99" s="236" t="str">
        <f t="shared" si="217"/>
        <v/>
      </c>
      <c r="Z99" s="237" t="str">
        <f t="shared" si="218"/>
        <v/>
      </c>
      <c r="AA99" s="237" t="str">
        <f t="shared" si="219"/>
        <v/>
      </c>
      <c r="AB99" s="236" t="str">
        <f t="shared" si="220"/>
        <v/>
      </c>
      <c r="AC99" s="238" t="str">
        <f t="shared" si="221"/>
        <v/>
      </c>
      <c r="AD99" s="236" t="str">
        <f t="shared" si="222"/>
        <v/>
      </c>
      <c r="AE99" s="236" t="str">
        <f t="shared" si="223"/>
        <v/>
      </c>
      <c r="AF99" s="236" t="str">
        <f t="shared" si="224"/>
        <v/>
      </c>
      <c r="AG99" s="259" t="str">
        <f t="shared" si="225"/>
        <v/>
      </c>
      <c r="AH99" s="258" t="str">
        <f t="shared" si="226"/>
        <v/>
      </c>
      <c r="AI99" s="258" t="str">
        <f t="shared" si="227"/>
        <v/>
      </c>
      <c r="AJ99" s="236" t="str">
        <f t="shared" si="228"/>
        <v/>
      </c>
      <c r="AK99" s="236" t="str">
        <f t="shared" si="229"/>
        <v/>
      </c>
      <c r="AL99" s="258" t="str">
        <f t="shared" si="230"/>
        <v/>
      </c>
      <c r="AM99" s="236" t="str">
        <f t="shared" si="231"/>
        <v/>
      </c>
      <c r="AN99" s="236" t="str">
        <f t="shared" si="232"/>
        <v/>
      </c>
      <c r="AO99" s="236" t="str">
        <f t="shared" si="233"/>
        <v/>
      </c>
      <c r="AP99" s="258" t="str">
        <f t="shared" si="234"/>
        <v/>
      </c>
      <c r="AQ99" s="258" t="str">
        <f t="shared" si="235"/>
        <v/>
      </c>
      <c r="AR99" s="236"/>
      <c r="AS99" s="259" t="str">
        <f t="shared" si="236"/>
        <v/>
      </c>
      <c r="AT99" s="322" t="str">
        <f t="shared" si="237"/>
        <v/>
      </c>
      <c r="AU99" s="322" t="str">
        <f>IF(AU62="","",AU62-(G62+(H62-G62)/($H$10-$G$10)*($AU$10-$G$10)))</f>
        <v/>
      </c>
      <c r="AV99" s="330"/>
      <c r="AW99" s="238" t="str">
        <f t="shared" si="240"/>
        <v/>
      </c>
      <c r="AX99" s="236" t="str">
        <f t="shared" si="241"/>
        <v/>
      </c>
      <c r="AY99" s="238" t="str">
        <f t="shared" si="242"/>
        <v/>
      </c>
      <c r="AZ99" s="236" t="str">
        <f t="shared" si="243"/>
        <v/>
      </c>
      <c r="BA99" s="258" t="str">
        <f t="shared" si="244"/>
        <v/>
      </c>
      <c r="BB99" s="258" t="str">
        <f t="shared" si="245"/>
        <v/>
      </c>
      <c r="BC99" s="237" t="str">
        <f t="shared" si="246"/>
        <v/>
      </c>
      <c r="BD99" s="238"/>
      <c r="BE99" s="236"/>
      <c r="BF99" s="257" t="str">
        <f t="shared" si="247"/>
        <v/>
      </c>
      <c r="BG99" s="257" t="str">
        <f t="shared" si="248"/>
        <v/>
      </c>
      <c r="BH99" s="258"/>
      <c r="BI99" s="237" t="str">
        <f t="shared" si="249"/>
        <v/>
      </c>
      <c r="BJ99" s="237" t="str">
        <f t="shared" si="250"/>
        <v/>
      </c>
      <c r="BK99" s="237" t="str">
        <f t="shared" si="264"/>
        <v/>
      </c>
      <c r="BL99" s="258" t="str">
        <f t="shared" si="251"/>
        <v/>
      </c>
      <c r="BM99" s="238" t="str">
        <f t="shared" si="252"/>
        <v/>
      </c>
      <c r="BN99" s="258" t="str">
        <f t="shared" si="253"/>
        <v/>
      </c>
      <c r="BO99" s="259" t="str">
        <f t="shared" si="254"/>
        <v/>
      </c>
      <c r="BP99" s="258" t="str">
        <f>IF(BP62="","",BP62-(E62+(F62-E62)/($F$10-$E$10)*($BP$10-$E$10)))</f>
        <v/>
      </c>
      <c r="BQ99" s="236" t="str">
        <f t="shared" si="255"/>
        <v/>
      </c>
      <c r="BR99" s="236" t="str">
        <f t="shared" si="256"/>
        <v/>
      </c>
      <c r="BS99" s="258" t="str">
        <f t="shared" si="257"/>
        <v/>
      </c>
      <c r="BT99" s="236" t="str">
        <f t="shared" si="258"/>
        <v/>
      </c>
      <c r="BU99" s="258" t="str">
        <f t="shared" si="259"/>
        <v/>
      </c>
      <c r="BV99" s="258" t="str">
        <f t="shared" si="260"/>
        <v/>
      </c>
      <c r="BW99" s="237" t="str">
        <f t="shared" si="261"/>
        <v/>
      </c>
      <c r="BX99" s="236" t="str">
        <f t="shared" si="262"/>
        <v/>
      </c>
      <c r="BY99" s="236" t="str">
        <f t="shared" si="263"/>
        <v/>
      </c>
    </row>
    <row r="100" spans="2:77" x14ac:dyDescent="0.25">
      <c r="B100" s="69"/>
      <c r="P100" s="70" t="str">
        <f t="shared" si="201"/>
        <v/>
      </c>
      <c r="Q100" s="240" t="str">
        <f t="shared" si="210"/>
        <v/>
      </c>
      <c r="R100" s="240" t="str">
        <f t="shared" si="211"/>
        <v/>
      </c>
      <c r="S100" s="240" t="str">
        <f t="shared" si="212"/>
        <v/>
      </c>
      <c r="T100" s="239" t="str">
        <f t="shared" si="213"/>
        <v/>
      </c>
      <c r="U100" s="240" t="str">
        <f t="shared" si="214"/>
        <v/>
      </c>
      <c r="V100" s="240" t="str">
        <f t="shared" si="215"/>
        <v/>
      </c>
      <c r="W100" s="240"/>
      <c r="X100" s="240" t="str">
        <f>IF(X63="","",X63-(E63+(F63-E63)/($F$10-$E$10)*($X$10-$E$10)))</f>
        <v/>
      </c>
      <c r="Y100" s="240" t="str">
        <f t="shared" si="217"/>
        <v/>
      </c>
      <c r="Z100" s="240" t="str">
        <f t="shared" si="218"/>
        <v/>
      </c>
      <c r="AA100" s="240" t="str">
        <f t="shared" si="219"/>
        <v/>
      </c>
      <c r="AB100" s="240" t="str">
        <f t="shared" si="220"/>
        <v/>
      </c>
      <c r="AC100" s="241" t="str">
        <f t="shared" si="221"/>
        <v/>
      </c>
      <c r="AD100" s="240" t="str">
        <f t="shared" si="222"/>
        <v/>
      </c>
      <c r="AE100" s="240" t="str">
        <f t="shared" si="223"/>
        <v/>
      </c>
      <c r="AF100" s="240" t="str">
        <f t="shared" si="224"/>
        <v/>
      </c>
      <c r="AG100" s="242" t="str">
        <f t="shared" si="225"/>
        <v/>
      </c>
      <c r="AH100" s="240" t="str">
        <f t="shared" si="226"/>
        <v/>
      </c>
      <c r="AI100" s="240" t="str">
        <f t="shared" si="227"/>
        <v/>
      </c>
      <c r="AJ100" s="240" t="str">
        <f t="shared" si="228"/>
        <v/>
      </c>
      <c r="AK100" s="240" t="str">
        <f t="shared" si="229"/>
        <v/>
      </c>
      <c r="AL100" s="240" t="str">
        <f t="shared" si="230"/>
        <v/>
      </c>
      <c r="AM100" s="240" t="str">
        <f t="shared" si="231"/>
        <v/>
      </c>
      <c r="AN100" s="240" t="str">
        <f t="shared" si="232"/>
        <v/>
      </c>
      <c r="AO100" s="240" t="str">
        <f t="shared" si="233"/>
        <v/>
      </c>
      <c r="AP100" s="240" t="str">
        <f t="shared" si="234"/>
        <v/>
      </c>
      <c r="AQ100" s="240" t="str">
        <f t="shared" si="235"/>
        <v/>
      </c>
      <c r="AR100" s="240"/>
      <c r="AS100" s="240" t="str">
        <f t="shared" si="236"/>
        <v/>
      </c>
      <c r="AT100" s="323" t="str">
        <f t="shared" si="237"/>
        <v/>
      </c>
      <c r="AU100" s="323" t="str">
        <f>IF(AU63="","",AU63-(G63+(H63-G63)/($H$10-$G$10)*($AU$10-$G$10)))</f>
        <v/>
      </c>
      <c r="AV100" s="331"/>
      <c r="AW100" s="242" t="str">
        <f t="shared" si="240"/>
        <v/>
      </c>
      <c r="AX100" s="240" t="str">
        <f t="shared" si="241"/>
        <v/>
      </c>
      <c r="AY100" s="241" t="str">
        <f t="shared" si="242"/>
        <v/>
      </c>
      <c r="AZ100" s="240" t="str">
        <f t="shared" si="243"/>
        <v/>
      </c>
      <c r="BA100" s="240" t="str">
        <f t="shared" si="244"/>
        <v/>
      </c>
      <c r="BB100" s="240" t="str">
        <f t="shared" si="245"/>
        <v/>
      </c>
      <c r="BC100" s="241" t="str">
        <f t="shared" si="246"/>
        <v/>
      </c>
      <c r="BD100" s="242"/>
      <c r="BE100" s="240"/>
      <c r="BF100" s="239" t="str">
        <f t="shared" si="247"/>
        <v/>
      </c>
      <c r="BG100" s="239" t="str">
        <f t="shared" si="248"/>
        <v/>
      </c>
      <c r="BH100" s="240"/>
      <c r="BI100" s="240" t="str">
        <f t="shared" si="249"/>
        <v/>
      </c>
      <c r="BJ100" s="240" t="str">
        <f t="shared" si="250"/>
        <v/>
      </c>
      <c r="BK100" s="240" t="str">
        <f t="shared" si="264"/>
        <v/>
      </c>
      <c r="BL100" s="240" t="str">
        <f t="shared" si="251"/>
        <v/>
      </c>
      <c r="BM100" s="241" t="str">
        <f t="shared" si="252"/>
        <v/>
      </c>
      <c r="BN100" s="240" t="str">
        <f t="shared" si="253"/>
        <v/>
      </c>
      <c r="BO100" s="240" t="str">
        <f t="shared" si="254"/>
        <v/>
      </c>
      <c r="BP100" s="242" t="str">
        <f>IF(BP63="","",BP63-(E63+(F63-E63)/($F$10-$E$10)*($BP$10-$E$10)))</f>
        <v/>
      </c>
      <c r="BQ100" s="240" t="str">
        <f t="shared" si="255"/>
        <v/>
      </c>
      <c r="BR100" s="240" t="str">
        <f t="shared" si="256"/>
        <v/>
      </c>
      <c r="BS100" s="240" t="str">
        <f t="shared" si="257"/>
        <v/>
      </c>
      <c r="BT100" s="240" t="str">
        <f t="shared" si="258"/>
        <v/>
      </c>
      <c r="BU100" s="240" t="str">
        <f t="shared" si="259"/>
        <v/>
      </c>
      <c r="BV100" s="240" t="str">
        <f t="shared" si="260"/>
        <v/>
      </c>
      <c r="BW100" s="240" t="str">
        <f t="shared" si="261"/>
        <v/>
      </c>
      <c r="BX100" s="240" t="str">
        <f t="shared" si="262"/>
        <v/>
      </c>
      <c r="BY100" s="240" t="str">
        <f t="shared" si="263"/>
        <v/>
      </c>
    </row>
    <row r="101" spans="2:77" x14ac:dyDescent="0.25">
      <c r="AO101" s="41"/>
      <c r="BR101" s="41"/>
      <c r="BS101" s="41"/>
      <c r="BT101" s="41"/>
      <c r="BU101" s="41"/>
      <c r="BY101" s="63"/>
    </row>
    <row r="102" spans="2:77" x14ac:dyDescent="0.25">
      <c r="P102" s="78" t="s">
        <v>11</v>
      </c>
      <c r="Q102" s="74"/>
      <c r="R102" s="75">
        <f>AVERAGE(R78:R100)</f>
        <v>0.82287819841938392</v>
      </c>
      <c r="S102" s="75">
        <f t="shared" ref="S102:BX102" si="265">AVERAGE(S78:S100)</f>
        <v>0.66722919094331856</v>
      </c>
      <c r="T102" s="75">
        <f>AVERAGE(T78:T100)</f>
        <v>0.72082086880847918</v>
      </c>
      <c r="U102" s="75">
        <f t="shared" si="265"/>
        <v>0.97145677897294236</v>
      </c>
      <c r="V102" s="75">
        <f t="shared" si="265"/>
        <v>1.2149970413368987</v>
      </c>
      <c r="W102" s="75">
        <f t="shared" si="265"/>
        <v>0.70320604245085205</v>
      </c>
      <c r="X102" s="75"/>
      <c r="Y102" s="75">
        <f t="shared" si="265"/>
        <v>0.88042808913028259</v>
      </c>
      <c r="Z102" s="75">
        <f t="shared" si="265"/>
        <v>1.3818098680778388</v>
      </c>
      <c r="AA102" s="75">
        <f t="shared" si="265"/>
        <v>1.4733094000259128</v>
      </c>
      <c r="AB102" s="75">
        <f t="shared" si="265"/>
        <v>1.7112401872642802</v>
      </c>
      <c r="AC102" s="75"/>
      <c r="AD102" s="75">
        <f t="shared" si="265"/>
        <v>0.89451856787773509</v>
      </c>
      <c r="AE102" s="75">
        <f t="shared" si="265"/>
        <v>1.2503396220141267</v>
      </c>
      <c r="AF102" s="75">
        <f t="shared" si="265"/>
        <v>1.4198499601496228</v>
      </c>
      <c r="AG102" s="75">
        <f t="shared" si="265"/>
        <v>1.7714665567380827</v>
      </c>
      <c r="AH102" s="75"/>
      <c r="AI102" s="75"/>
      <c r="AJ102" s="75">
        <f>AVERAGE(AJ78:AJ100)</f>
        <v>1.3540590409427298</v>
      </c>
      <c r="AK102" s="75">
        <f t="shared" si="265"/>
        <v>1.5239826952380906</v>
      </c>
      <c r="AL102" s="75" t="e">
        <f t="shared" si="265"/>
        <v>#DIV/0!</v>
      </c>
      <c r="AM102" s="75">
        <f t="shared" si="265"/>
        <v>1.0765424927216005</v>
      </c>
      <c r="AN102" s="75">
        <f>AVERAGE(AN78:AN100)</f>
        <v>1.3176102177250111</v>
      </c>
      <c r="AO102" s="75">
        <f t="shared" si="265"/>
        <v>1.3724842367231054</v>
      </c>
      <c r="AP102" s="75">
        <f t="shared" si="265"/>
        <v>1.5917694332197094</v>
      </c>
      <c r="AQ102" s="75">
        <f t="shared" si="265"/>
        <v>1.3639213401952313</v>
      </c>
      <c r="AR102" s="75"/>
      <c r="AS102" s="75"/>
      <c r="AT102" s="314">
        <f t="shared" si="265"/>
        <v>1.1949328468435476</v>
      </c>
      <c r="AU102" s="314">
        <f t="shared" si="265"/>
        <v>1.4145119828715256</v>
      </c>
      <c r="AV102" s="314">
        <f t="shared" si="265"/>
        <v>2.0659089198521676</v>
      </c>
      <c r="AW102" s="74">
        <f t="shared" si="265"/>
        <v>0.54889717774680924</v>
      </c>
      <c r="AX102" s="75">
        <f t="shared" si="265"/>
        <v>0.77584031016482791</v>
      </c>
      <c r="AY102" s="75">
        <f t="shared" si="265"/>
        <v>0.78418142057483731</v>
      </c>
      <c r="AZ102" s="75">
        <f t="shared" si="265"/>
        <v>0.87591807636499674</v>
      </c>
      <c r="BA102" s="75">
        <f t="shared" si="265"/>
        <v>0.88385250274532234</v>
      </c>
      <c r="BB102" s="75">
        <f t="shared" si="265"/>
        <v>1.1304030940249934</v>
      </c>
      <c r="BC102" s="75">
        <f t="shared" si="265"/>
        <v>1.1656054290464186</v>
      </c>
      <c r="BD102" s="75"/>
      <c r="BE102" s="75"/>
      <c r="BF102" s="75"/>
      <c r="BG102" s="75"/>
      <c r="BH102" s="75"/>
      <c r="BI102" s="75">
        <f t="shared" si="265"/>
        <v>1.0689480931072257</v>
      </c>
      <c r="BJ102" s="75">
        <f t="shared" si="265"/>
        <v>1.4294472086833274</v>
      </c>
      <c r="BK102" s="75">
        <f t="shared" si="265"/>
        <v>1.7226530960216155</v>
      </c>
      <c r="BL102" s="75"/>
      <c r="BM102" s="75">
        <f t="shared" si="265"/>
        <v>0.7198550709737993</v>
      </c>
      <c r="BN102" s="75"/>
      <c r="BO102" s="75"/>
      <c r="BP102" s="75"/>
      <c r="BQ102" s="75">
        <f t="shared" ref="BQ102:BU102" si="266">AVERAGE(BQ78:BQ100)</f>
        <v>0.89450968229326122</v>
      </c>
      <c r="BR102" s="75">
        <f t="shared" si="266"/>
        <v>1.0768994098527573</v>
      </c>
      <c r="BS102" s="75">
        <f t="shared" si="266"/>
        <v>1.2878086669261817</v>
      </c>
      <c r="BT102" s="75">
        <f t="shared" si="266"/>
        <v>1.4545280609595173</v>
      </c>
      <c r="BU102" s="75">
        <f t="shared" si="266"/>
        <v>1.6656905786844689</v>
      </c>
      <c r="BV102" s="75"/>
      <c r="BW102" s="75">
        <f t="shared" si="265"/>
        <v>0.95895289104434467</v>
      </c>
      <c r="BX102" s="75">
        <f t="shared" si="265"/>
        <v>1.2692936810261399</v>
      </c>
      <c r="BY102" s="76">
        <f>AVERAGE(BY78:BY100)</f>
        <v>1.5351823327166578</v>
      </c>
    </row>
    <row r="103" spans="2:77" x14ac:dyDescent="0.25">
      <c r="AO103" s="41"/>
      <c r="AZ103" s="19"/>
      <c r="BA103" s="19"/>
      <c r="BB103" s="19"/>
      <c r="BC103" s="19"/>
      <c r="BD103" s="19"/>
    </row>
    <row r="104" spans="2:77" x14ac:dyDescent="0.25">
      <c r="Q104" s="79" t="s">
        <v>164</v>
      </c>
      <c r="R104" s="80"/>
      <c r="S104" s="80"/>
      <c r="T104" s="80"/>
      <c r="U104" s="80"/>
      <c r="V104" s="80"/>
      <c r="W104" s="80"/>
      <c r="X104" s="79" t="s">
        <v>165</v>
      </c>
      <c r="Y104" s="80"/>
      <c r="Z104" s="80"/>
      <c r="AA104" s="80"/>
      <c r="AB104" s="81"/>
      <c r="AC104" s="80" t="s">
        <v>166</v>
      </c>
      <c r="AD104" s="80"/>
      <c r="AE104" s="80"/>
      <c r="AF104" s="80"/>
      <c r="AG104" s="80"/>
      <c r="AH104" s="82" t="s">
        <v>167</v>
      </c>
      <c r="AI104" s="79" t="s">
        <v>37</v>
      </c>
      <c r="AJ104" s="80"/>
      <c r="AK104" s="80"/>
      <c r="AL104" s="79" t="s">
        <v>168</v>
      </c>
      <c r="AM104" s="80"/>
      <c r="AN104" s="80"/>
      <c r="AO104" s="80"/>
      <c r="AP104" s="80"/>
      <c r="AQ104" s="80"/>
      <c r="AR104" s="79" t="s">
        <v>169</v>
      </c>
      <c r="AS104" s="80"/>
      <c r="AT104" s="80"/>
      <c r="AU104" s="81"/>
      <c r="AV104" s="80"/>
      <c r="AW104" s="79" t="s">
        <v>170</v>
      </c>
      <c r="AX104" s="80"/>
      <c r="AY104" s="80"/>
      <c r="AZ104" s="83"/>
      <c r="BA104" s="83"/>
      <c r="BB104" s="83"/>
      <c r="BC104" s="83"/>
      <c r="BD104" s="84"/>
      <c r="BE104" s="80" t="s">
        <v>171</v>
      </c>
      <c r="BF104" s="80"/>
      <c r="BG104" s="80"/>
      <c r="BH104" s="80"/>
      <c r="BI104" s="80"/>
      <c r="BJ104" s="80"/>
      <c r="BK104" s="80"/>
      <c r="BL104" s="79" t="s">
        <v>172</v>
      </c>
      <c r="BM104" s="81"/>
      <c r="BN104" s="79" t="s">
        <v>173</v>
      </c>
      <c r="BO104" s="80"/>
      <c r="BP104" s="80"/>
      <c r="BQ104" s="80"/>
      <c r="BR104" s="80"/>
      <c r="BS104" s="80"/>
      <c r="BT104" s="80"/>
      <c r="BU104" s="81"/>
      <c r="BV104" s="80" t="s">
        <v>174</v>
      </c>
      <c r="BW104" s="85"/>
      <c r="BX104" s="79" t="s">
        <v>175</v>
      </c>
      <c r="BY104" s="88"/>
    </row>
    <row r="105" spans="2:77" s="42" customFormat="1" x14ac:dyDescent="0.25">
      <c r="P105" s="43" t="s">
        <v>183</v>
      </c>
      <c r="Q105" s="338">
        <f>U102+(V102-U102)/(V77-U77)*($B$3+(365*5+1)-U77)</f>
        <v>1.1472452390251213</v>
      </c>
      <c r="R105" s="339"/>
      <c r="S105" s="340"/>
      <c r="T105" s="340"/>
      <c r="U105" s="340"/>
      <c r="V105" s="340"/>
      <c r="W105" s="340"/>
      <c r="X105" s="338">
        <f>AA102+(AB102-AA102)/(AB77-AA77)*($B$3+(365*5+1)-AA77)</f>
        <v>1.5193061412835325</v>
      </c>
      <c r="Y105" s="340"/>
      <c r="Z105" s="340"/>
      <c r="AA105" s="340"/>
      <c r="AB105" s="341"/>
      <c r="AC105" s="342">
        <f>AF102+(AG102-AF102)/(AG77-AF77)*($B$3+(365*5+1)-AF77)</f>
        <v>1.5216585189473539</v>
      </c>
      <c r="AD105" s="340"/>
      <c r="AE105" s="340"/>
      <c r="AF105" s="340"/>
      <c r="AG105" s="340"/>
      <c r="AH105" s="343"/>
      <c r="AI105" s="344">
        <f>AJ102+(AK102-AJ102)/(AK77-AJ77)*($B$3+(365*5+1)-AJ77)</f>
        <v>1.4561137800609494</v>
      </c>
      <c r="AJ105" s="340"/>
      <c r="AK105" s="340"/>
      <c r="AL105" s="344">
        <f>AP102+(AQ102-AP102)/(AQ77-AP77)*($B$3+(365*5+1)-AP77)</f>
        <v>1.4992724420105172</v>
      </c>
      <c r="AM105" s="345"/>
      <c r="AN105" s="340"/>
      <c r="AO105" s="340"/>
      <c r="AP105" s="340"/>
      <c r="AQ105" s="340"/>
      <c r="AR105" s="338"/>
      <c r="AS105" s="340"/>
      <c r="AT105" s="339"/>
      <c r="AU105" s="339"/>
      <c r="AV105" s="339"/>
      <c r="AW105" s="338">
        <f>BA102+(BB102-BA102)/(BB77-BA77)*($B$3+(365*5+1)-BA77)</f>
        <v>0.95091426357339293</v>
      </c>
      <c r="AX105" s="339"/>
      <c r="AY105" s="339"/>
      <c r="AZ105" s="340"/>
      <c r="BA105" s="340"/>
      <c r="BB105" s="340"/>
      <c r="BC105" s="340"/>
      <c r="BD105" s="341"/>
      <c r="BE105" s="338">
        <f>BI102+(BJ102-BI102)/(BJ77-BI77)*($B$3+(365*5+1)-BI77)</f>
        <v>1.2459278176474209</v>
      </c>
      <c r="BF105" s="339"/>
      <c r="BG105" s="339"/>
      <c r="BH105" s="340"/>
      <c r="BI105" s="340"/>
      <c r="BJ105" s="340"/>
      <c r="BK105" s="340"/>
      <c r="BL105" s="338"/>
      <c r="BM105" s="341"/>
      <c r="BN105" s="342">
        <f>BR102+(BS102-BR102)/(BS77-BR77)*($B$3+(365*5+1)-BR77)</f>
        <v>1.1853270544510353</v>
      </c>
      <c r="BO105" s="340"/>
      <c r="BP105" s="340"/>
      <c r="BQ105" s="340"/>
      <c r="BR105" s="340"/>
      <c r="BS105" s="340"/>
      <c r="BT105" s="340"/>
      <c r="BU105" s="341"/>
      <c r="BV105" s="342"/>
      <c r="BW105" s="340"/>
      <c r="BX105" s="338">
        <f>BX102+(BY102-BX102)/(BY77-BX77)*($B$3+(365*5+1)-BX77)</f>
        <v>1.424926110383913</v>
      </c>
      <c r="BY105" s="341"/>
    </row>
    <row r="106" spans="2:77" x14ac:dyDescent="0.25">
      <c r="Q106" s="251" t="s">
        <v>36</v>
      </c>
      <c r="R106" s="87"/>
    </row>
    <row r="107" spans="2:77" x14ac:dyDescent="0.25">
      <c r="Q107" s="251" t="s">
        <v>12</v>
      </c>
      <c r="R107" s="87"/>
      <c r="AL107" s="174"/>
      <c r="AW107" s="2"/>
      <c r="AX107" s="2"/>
      <c r="AY107" s="2"/>
    </row>
    <row r="108" spans="2:77" x14ac:dyDescent="0.25">
      <c r="Q108" s="87"/>
      <c r="R108" s="87"/>
    </row>
    <row r="109" spans="2:77" x14ac:dyDescent="0.25">
      <c r="AI109" s="42"/>
      <c r="AJ109" s="42"/>
      <c r="AK109" s="42"/>
      <c r="AW109" s="44"/>
      <c r="AX109" s="44"/>
      <c r="AY109" s="44"/>
      <c r="AZ109" s="44"/>
      <c r="BA109" s="44"/>
      <c r="BB109" s="44"/>
      <c r="BC109" s="44"/>
      <c r="BD109" s="44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2:77" x14ac:dyDescent="0.25"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2:77" x14ac:dyDescent="0.25">
      <c r="T111" s="90"/>
      <c r="U111" s="90"/>
      <c r="V111" s="90"/>
      <c r="W111" s="90"/>
      <c r="X111" s="90"/>
      <c r="Y111" s="90"/>
      <c r="Z111" s="90"/>
      <c r="AA111" s="153"/>
      <c r="AB111" s="2"/>
      <c r="AC111" s="2"/>
      <c r="AD111" s="2"/>
      <c r="AF111" s="2"/>
      <c r="AG111" s="2"/>
      <c r="AH111" s="44"/>
      <c r="AI111" s="44"/>
      <c r="AJ111" s="44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2"/>
    </row>
    <row r="112" spans="2:77" ht="15.75" x14ac:dyDescent="0.25">
      <c r="T112" s="90"/>
      <c r="U112" s="90"/>
      <c r="V112" s="90"/>
      <c r="W112" s="90"/>
      <c r="X112" s="90"/>
      <c r="Y112" s="90"/>
      <c r="Z112" s="90"/>
      <c r="AA112" s="153"/>
      <c r="AB112" s="2"/>
      <c r="AC112" s="2"/>
      <c r="AD112" s="2"/>
      <c r="AF112" s="2"/>
      <c r="AG112" s="2"/>
      <c r="AH112" s="159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158"/>
      <c r="AT112" s="2"/>
    </row>
    <row r="113" spans="20:46" x14ac:dyDescent="0.25">
      <c r="T113" s="90"/>
      <c r="U113" s="90"/>
      <c r="V113" s="90"/>
      <c r="W113" s="90"/>
      <c r="X113" s="90"/>
      <c r="Y113" s="90"/>
      <c r="Z113" s="90"/>
      <c r="AA113" s="153"/>
      <c r="AB113" s="2"/>
      <c r="AC113" s="2"/>
      <c r="AD113" s="2"/>
      <c r="AF113" s="2"/>
      <c r="AG113" s="2"/>
      <c r="AH113" s="152"/>
      <c r="AI113" s="44"/>
      <c r="AJ113" s="44"/>
      <c r="AK113" s="44"/>
      <c r="AL113" s="44"/>
      <c r="AM113" s="44"/>
      <c r="AN113" s="44"/>
      <c r="AO113" s="160"/>
      <c r="AP113" s="44"/>
      <c r="AQ113" s="44"/>
      <c r="AR113" s="44"/>
      <c r="AS113" s="158"/>
      <c r="AT113" s="2"/>
    </row>
    <row r="114" spans="20:46" x14ac:dyDescent="0.25">
      <c r="T114" s="90"/>
      <c r="U114" s="90"/>
      <c r="V114" s="90"/>
      <c r="W114" s="90"/>
      <c r="X114" s="90"/>
      <c r="Y114" s="90"/>
      <c r="Z114" s="90"/>
      <c r="AA114" s="153"/>
      <c r="AB114" s="2"/>
      <c r="AC114" s="2"/>
      <c r="AD114" s="2"/>
      <c r="AF114" s="2"/>
      <c r="AG114" s="2"/>
      <c r="AH114" s="45"/>
      <c r="AI114" s="45"/>
      <c r="AJ114" s="45"/>
      <c r="AK114" s="46"/>
      <c r="AL114" s="46"/>
      <c r="AM114" s="161"/>
      <c r="AN114" s="161"/>
      <c r="AO114" s="46"/>
      <c r="AP114" s="46"/>
      <c r="AQ114" s="46"/>
      <c r="AR114" s="45"/>
      <c r="AS114" s="158"/>
      <c r="AT114" s="2"/>
    </row>
    <row r="115" spans="20:46" x14ac:dyDescent="0.25">
      <c r="T115" s="90"/>
      <c r="U115" s="90"/>
      <c r="V115" s="90"/>
      <c r="W115" s="90"/>
      <c r="X115" s="90"/>
      <c r="Y115" s="90"/>
      <c r="Z115" s="90"/>
      <c r="AA115" s="153"/>
      <c r="AB115" s="2"/>
      <c r="AC115" s="2"/>
      <c r="AD115" s="2"/>
      <c r="AF115" s="2"/>
      <c r="AG115" s="2"/>
      <c r="AH115" s="45"/>
      <c r="AI115" s="45"/>
      <c r="AJ115" s="45"/>
      <c r="AK115" s="47"/>
      <c r="AL115" s="47"/>
      <c r="AM115" s="48"/>
      <c r="AN115" s="48"/>
      <c r="AO115" s="46"/>
      <c r="AP115" s="45"/>
      <c r="AQ115" s="45"/>
      <c r="AR115" s="45"/>
      <c r="AS115" s="158"/>
      <c r="AT115" s="2"/>
    </row>
    <row r="116" spans="20:46" x14ac:dyDescent="0.25">
      <c r="T116" s="90"/>
      <c r="U116" s="90"/>
      <c r="V116" s="90"/>
      <c r="W116" s="90"/>
      <c r="X116" s="90"/>
      <c r="Y116" s="90"/>
      <c r="Z116" s="90"/>
      <c r="AA116" s="2"/>
      <c r="AB116" s="2"/>
      <c r="AC116" s="2"/>
      <c r="AD116" s="2"/>
      <c r="AF116" s="2"/>
      <c r="AG116" s="2"/>
      <c r="AH116" s="162"/>
      <c r="AI116" s="162"/>
      <c r="AJ116" s="162"/>
      <c r="AK116" s="162"/>
      <c r="AL116" s="162"/>
      <c r="AM116" s="163"/>
      <c r="AN116" s="36"/>
      <c r="AO116" s="49"/>
      <c r="AP116" s="49"/>
      <c r="AQ116" s="49"/>
      <c r="AR116" s="49"/>
      <c r="AS116" s="158"/>
      <c r="AT116" s="2"/>
    </row>
    <row r="117" spans="20:46" x14ac:dyDescent="0.25">
      <c r="T117" s="90"/>
      <c r="U117" s="90"/>
      <c r="V117" s="90"/>
      <c r="W117" s="90"/>
      <c r="X117" s="90"/>
      <c r="Y117" s="90"/>
      <c r="Z117" s="92"/>
      <c r="AA117" s="2"/>
      <c r="AB117" s="2"/>
      <c r="AC117" s="2"/>
      <c r="AD117" s="2"/>
      <c r="AF117" s="2"/>
      <c r="AG117" s="2"/>
      <c r="AH117" s="162"/>
      <c r="AI117" s="164"/>
      <c r="AJ117" s="164"/>
      <c r="AK117" s="164"/>
      <c r="AL117" s="164"/>
      <c r="AM117" s="164"/>
      <c r="AN117" s="164"/>
      <c r="AO117" s="49"/>
      <c r="AP117" s="49"/>
      <c r="AQ117" s="49"/>
      <c r="AR117" s="49"/>
      <c r="AS117" s="158"/>
      <c r="AT117" s="2"/>
    </row>
    <row r="118" spans="20:46" x14ac:dyDescent="0.25">
      <c r="T118" s="90"/>
      <c r="U118" s="90"/>
      <c r="V118" s="90"/>
      <c r="W118" s="90"/>
      <c r="X118" s="90"/>
      <c r="Y118" s="90"/>
      <c r="Z118" s="90"/>
      <c r="AA118" s="2"/>
      <c r="AB118" s="2"/>
      <c r="AC118" s="2"/>
      <c r="AD118" s="2"/>
      <c r="AF118" s="2"/>
      <c r="AG118" s="2"/>
      <c r="AH118" s="158"/>
      <c r="AI118" s="158"/>
      <c r="AJ118" s="158"/>
      <c r="AK118" s="158"/>
      <c r="AL118" s="158"/>
      <c r="AM118" s="158"/>
      <c r="AN118" s="50"/>
      <c r="AO118" s="164"/>
      <c r="AP118" s="158"/>
      <c r="AQ118" s="158"/>
      <c r="AR118" s="158"/>
      <c r="AS118" s="158"/>
      <c r="AT118" s="2"/>
    </row>
    <row r="119" spans="20:46" ht="27" customHeight="1" x14ac:dyDescent="0.25">
      <c r="AA119" s="2"/>
      <c r="AB119" s="2"/>
      <c r="AC119" s="2"/>
      <c r="AD119" s="2"/>
      <c r="AF119" s="2"/>
      <c r="AG119" s="2"/>
      <c r="AH119" s="46"/>
      <c r="AI119" s="46"/>
      <c r="AJ119" s="46"/>
      <c r="AK119" s="46"/>
      <c r="AL119" s="46"/>
      <c r="AM119" s="161"/>
      <c r="AN119" s="161"/>
      <c r="AO119" s="46"/>
      <c r="AP119" s="45"/>
      <c r="AQ119" s="45"/>
      <c r="AR119" s="45"/>
      <c r="AS119" s="158"/>
      <c r="AT119" s="2"/>
    </row>
    <row r="120" spans="20:46" ht="18" customHeight="1" x14ac:dyDescent="0.25">
      <c r="AA120" s="2"/>
      <c r="AB120" s="2"/>
      <c r="AC120" s="2"/>
      <c r="AD120" s="2"/>
      <c r="AF120" s="2"/>
      <c r="AG120" s="2"/>
      <c r="AH120" s="164"/>
      <c r="AI120" s="164"/>
      <c r="AJ120" s="164"/>
      <c r="AK120" s="164"/>
      <c r="AL120" s="164"/>
      <c r="AM120" s="165"/>
      <c r="AN120" s="165"/>
      <c r="AO120" s="164"/>
      <c r="AP120" s="164"/>
      <c r="AQ120" s="164"/>
      <c r="AR120" s="164"/>
      <c r="AS120" s="158"/>
      <c r="AT120" s="2"/>
    </row>
    <row r="121" spans="20:46" ht="18" customHeight="1" x14ac:dyDescent="0.25">
      <c r="AF121" s="2"/>
      <c r="AG121" s="2"/>
      <c r="AH121" s="164"/>
      <c r="AI121" s="166"/>
      <c r="AJ121" s="164"/>
      <c r="AK121" s="166"/>
      <c r="AL121" s="164"/>
      <c r="AM121" s="167"/>
      <c r="AN121" s="168"/>
      <c r="AO121" s="164"/>
      <c r="AP121" s="164"/>
      <c r="AQ121" s="164"/>
      <c r="AR121" s="164"/>
      <c r="AS121" s="158"/>
      <c r="AT121" s="2"/>
    </row>
    <row r="122" spans="20:46" x14ac:dyDescent="0.25">
      <c r="AF122" s="2"/>
      <c r="AG122" s="2"/>
      <c r="AH122" s="164"/>
      <c r="AI122" s="164"/>
      <c r="AJ122" s="164"/>
      <c r="AK122" s="164"/>
      <c r="AL122" s="164"/>
      <c r="AM122" s="167"/>
      <c r="AN122" s="168"/>
      <c r="AO122" s="164"/>
      <c r="AP122" s="164"/>
      <c r="AQ122" s="164"/>
      <c r="AR122" s="164"/>
      <c r="AS122" s="158"/>
      <c r="AT122" s="2"/>
    </row>
    <row r="123" spans="20:46" x14ac:dyDescent="0.25">
      <c r="AF123" s="2"/>
      <c r="AG123" s="2"/>
      <c r="AH123" s="164"/>
      <c r="AI123" s="164"/>
      <c r="AJ123" s="164"/>
      <c r="AK123" s="164"/>
      <c r="AL123" s="164"/>
      <c r="AM123" s="165"/>
      <c r="AN123" s="165"/>
      <c r="AO123" s="158"/>
      <c r="AP123" s="164"/>
      <c r="AQ123" s="164"/>
      <c r="AR123" s="164"/>
      <c r="AS123" s="158"/>
      <c r="AT123" s="2"/>
    </row>
    <row r="124" spans="20:46" x14ac:dyDescent="0.25">
      <c r="AF124" s="2"/>
      <c r="AG124" s="2"/>
      <c r="AH124" s="164"/>
      <c r="AI124" s="164"/>
      <c r="AJ124" s="164"/>
      <c r="AK124" s="164"/>
      <c r="AL124" s="164"/>
      <c r="AM124" s="165"/>
      <c r="AN124" s="165"/>
      <c r="AO124" s="158"/>
      <c r="AP124" s="164"/>
      <c r="AQ124" s="164"/>
      <c r="AR124" s="164"/>
      <c r="AS124" s="158"/>
      <c r="AT124" s="2"/>
    </row>
    <row r="125" spans="20:46" x14ac:dyDescent="0.25">
      <c r="AF125" s="2"/>
      <c r="AG125" s="2"/>
      <c r="AH125" s="164"/>
      <c r="AI125" s="164"/>
      <c r="AJ125" s="164"/>
      <c r="AK125" s="164"/>
      <c r="AL125" s="164"/>
      <c r="AM125" s="167"/>
      <c r="AN125" s="168"/>
      <c r="AO125" s="164"/>
      <c r="AP125" s="164"/>
      <c r="AQ125" s="164"/>
      <c r="AR125" s="164"/>
      <c r="AS125" s="158"/>
      <c r="AT125" s="2"/>
    </row>
    <row r="126" spans="20:46" x14ac:dyDescent="0.25">
      <c r="AF126" s="2"/>
      <c r="AG126" s="2"/>
      <c r="AH126" s="164"/>
      <c r="AI126" s="164"/>
      <c r="AJ126" s="164"/>
      <c r="AK126" s="164"/>
      <c r="AL126" s="164"/>
      <c r="AM126" s="167"/>
      <c r="AN126" s="168"/>
      <c r="AO126" s="164"/>
      <c r="AP126" s="164"/>
      <c r="AQ126" s="164"/>
      <c r="AR126" s="164"/>
      <c r="AS126" s="158"/>
      <c r="AT126" s="2"/>
    </row>
    <row r="127" spans="20:46" x14ac:dyDescent="0.25">
      <c r="AF127" s="2"/>
      <c r="AG127" s="2"/>
      <c r="AH127" s="164"/>
      <c r="AI127" s="164"/>
      <c r="AJ127" s="164"/>
      <c r="AK127" s="164"/>
      <c r="AL127" s="164"/>
      <c r="AM127" s="167"/>
      <c r="AN127" s="168"/>
      <c r="AO127" s="164"/>
      <c r="AP127" s="164"/>
      <c r="AQ127" s="164"/>
      <c r="AR127" s="164"/>
      <c r="AS127" s="158"/>
      <c r="AT127" s="2"/>
    </row>
    <row r="128" spans="20:46" x14ac:dyDescent="0.25">
      <c r="AF128" s="2"/>
      <c r="AG128" s="2"/>
      <c r="AH128" s="164"/>
      <c r="AI128" s="164"/>
      <c r="AJ128" s="164"/>
      <c r="AK128" s="164"/>
      <c r="AL128" s="164"/>
      <c r="AM128" s="167"/>
      <c r="AN128" s="168"/>
      <c r="AO128" s="164"/>
      <c r="AP128" s="164"/>
      <c r="AQ128" s="164"/>
      <c r="AR128" s="164"/>
      <c r="AS128" s="158"/>
      <c r="AT128" s="2"/>
    </row>
    <row r="129" spans="32:46" x14ac:dyDescent="0.25">
      <c r="AF129" s="2"/>
      <c r="AG129" s="2"/>
      <c r="AH129" s="164"/>
      <c r="AI129" s="164"/>
      <c r="AJ129" s="164"/>
      <c r="AK129" s="164"/>
      <c r="AL129" s="164"/>
      <c r="AM129" s="165"/>
      <c r="AN129" s="165"/>
      <c r="AO129" s="164"/>
      <c r="AP129" s="164"/>
      <c r="AQ129" s="164"/>
      <c r="AR129" s="164"/>
      <c r="AS129" s="158"/>
      <c r="AT129" s="2"/>
    </row>
    <row r="130" spans="32:46" x14ac:dyDescent="0.25">
      <c r="AF130" s="2"/>
      <c r="AG130" s="2"/>
      <c r="AH130" s="164"/>
      <c r="AI130" s="164"/>
      <c r="AJ130" s="164"/>
      <c r="AK130" s="164"/>
      <c r="AL130" s="164"/>
      <c r="AM130" s="167"/>
      <c r="AN130" s="168"/>
      <c r="AO130" s="164"/>
      <c r="AP130" s="164"/>
      <c r="AQ130" s="164"/>
      <c r="AR130" s="164"/>
      <c r="AS130" s="158"/>
      <c r="AT130" s="2"/>
    </row>
    <row r="131" spans="32:46" x14ac:dyDescent="0.25">
      <c r="AF131" s="2"/>
      <c r="AG131" s="2"/>
      <c r="AH131" s="169"/>
      <c r="AI131" s="169"/>
      <c r="AJ131" s="169"/>
      <c r="AK131" s="169"/>
      <c r="AL131" s="169"/>
      <c r="AM131" s="170"/>
      <c r="AN131" s="170"/>
      <c r="AO131" s="171"/>
      <c r="AP131" s="169"/>
      <c r="AQ131" s="169"/>
      <c r="AR131" s="169"/>
      <c r="AS131" s="171"/>
      <c r="AT131" s="2"/>
    </row>
    <row r="132" spans="32:46" x14ac:dyDescent="0.25">
      <c r="AF132" s="2"/>
      <c r="AG132" s="2"/>
      <c r="AH132" s="164"/>
      <c r="AI132" s="164"/>
      <c r="AJ132" s="164"/>
      <c r="AK132" s="164"/>
      <c r="AL132" s="164"/>
      <c r="AM132" s="167"/>
      <c r="AN132" s="168"/>
      <c r="AO132" s="158"/>
      <c r="AP132" s="164"/>
      <c r="AQ132" s="164"/>
      <c r="AR132" s="164"/>
      <c r="AS132" s="158"/>
      <c r="AT132" s="2"/>
    </row>
    <row r="133" spans="32:46" x14ac:dyDescent="0.25">
      <c r="AF133" s="2"/>
      <c r="AG133" s="2"/>
      <c r="AH133" s="164"/>
      <c r="AI133" s="164"/>
      <c r="AJ133" s="164"/>
      <c r="AK133" s="164"/>
      <c r="AL133" s="164"/>
      <c r="AM133" s="167"/>
      <c r="AN133" s="168"/>
      <c r="AO133" s="164"/>
      <c r="AP133" s="164"/>
      <c r="AQ133" s="164"/>
      <c r="AR133" s="164"/>
      <c r="AS133" s="158"/>
      <c r="AT133" s="2"/>
    </row>
    <row r="134" spans="32:46" x14ac:dyDescent="0.25">
      <c r="AF134" s="2"/>
      <c r="AG134" s="2"/>
      <c r="AH134" s="164"/>
      <c r="AI134" s="164"/>
      <c r="AJ134" s="164"/>
      <c r="AK134" s="164"/>
      <c r="AL134" s="164"/>
      <c r="AM134" s="167"/>
      <c r="AN134" s="168"/>
      <c r="AO134" s="164"/>
      <c r="AP134" s="164"/>
      <c r="AQ134" s="164"/>
      <c r="AR134" s="164"/>
      <c r="AS134" s="158"/>
      <c r="AT134" s="2"/>
    </row>
    <row r="135" spans="32:46" x14ac:dyDescent="0.25">
      <c r="AF135" s="2"/>
      <c r="AG135" s="2"/>
      <c r="AH135" s="164"/>
      <c r="AI135" s="164"/>
      <c r="AJ135" s="164"/>
      <c r="AK135" s="164"/>
      <c r="AL135" s="164"/>
      <c r="AM135" s="167"/>
      <c r="AN135" s="168"/>
      <c r="AO135" s="164"/>
      <c r="AP135" s="164"/>
      <c r="AQ135" s="164"/>
      <c r="AR135" s="164"/>
      <c r="AS135" s="158"/>
      <c r="AT135" s="2"/>
    </row>
    <row r="136" spans="32:46" x14ac:dyDescent="0.25">
      <c r="AF136" s="2"/>
      <c r="AG136" s="2"/>
      <c r="AH136" s="164"/>
      <c r="AI136" s="164"/>
      <c r="AJ136" s="164"/>
      <c r="AK136" s="164"/>
      <c r="AL136" s="164"/>
      <c r="AM136" s="167"/>
      <c r="AN136" s="168"/>
      <c r="AO136" s="164"/>
      <c r="AP136" s="164"/>
      <c r="AQ136" s="164"/>
      <c r="AR136" s="164"/>
      <c r="AS136" s="158"/>
      <c r="AT136" s="2"/>
    </row>
    <row r="137" spans="32:46" x14ac:dyDescent="0.25">
      <c r="AF137" s="2"/>
      <c r="AG137" s="2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58"/>
      <c r="AT137" s="2"/>
    </row>
    <row r="138" spans="32:46" x14ac:dyDescent="0.25">
      <c r="AF138" s="2"/>
      <c r="AG138" s="2"/>
      <c r="AH138" s="87"/>
      <c r="AI138" s="87"/>
      <c r="AJ138" s="87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32:46" x14ac:dyDescent="0.25">
      <c r="AF139" s="2"/>
      <c r="AG139" s="2"/>
      <c r="AH139" s="153"/>
      <c r="AI139" s="91"/>
      <c r="AJ139" s="91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32:46" x14ac:dyDescent="0.25">
      <c r="AF140" s="2"/>
      <c r="AG140" s="2"/>
      <c r="AH140" s="153"/>
      <c r="AI140" s="91"/>
      <c r="AJ140" s="91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32:46" x14ac:dyDescent="0.25">
      <c r="AF141" s="2"/>
      <c r="AG141" s="2"/>
      <c r="AH141" s="153"/>
      <c r="AI141" s="91"/>
      <c r="AJ141" s="91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32:46" x14ac:dyDescent="0.25">
      <c r="AF142" s="2"/>
      <c r="AG142" s="2"/>
      <c r="AH142" s="153"/>
      <c r="AI142" s="91"/>
      <c r="AJ142" s="91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32:46" x14ac:dyDescent="0.25">
      <c r="AF143" s="2"/>
      <c r="AG143" s="2"/>
      <c r="AH143" s="153"/>
      <c r="AI143" s="91"/>
      <c r="AJ143" s="91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32:46" x14ac:dyDescent="0.25">
      <c r="AF144" s="2"/>
      <c r="AG144" s="2"/>
      <c r="AH144" s="153"/>
      <c r="AI144" s="91"/>
      <c r="AJ144" s="91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32:46" x14ac:dyDescent="0.25">
      <c r="AF145" s="2"/>
      <c r="AG145" s="2"/>
      <c r="AH145" s="153"/>
      <c r="AI145" s="91"/>
      <c r="AJ145" s="91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32:46" x14ac:dyDescent="0.25">
      <c r="AF146" s="2"/>
      <c r="AG146" s="2"/>
      <c r="AH146" s="153"/>
      <c r="AI146" s="91"/>
      <c r="AJ146" s="91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32:46" x14ac:dyDescent="0.25">
      <c r="AF147" s="2"/>
      <c r="AG147" s="2"/>
      <c r="AH147" s="153"/>
      <c r="AI147" s="172"/>
      <c r="AJ147" s="17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32:46" x14ac:dyDescent="0.25">
      <c r="AF148" s="2"/>
      <c r="AG148" s="2"/>
      <c r="AH148" s="153"/>
      <c r="AI148" s="173"/>
      <c r="AJ148" s="173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32:46" x14ac:dyDescent="0.25">
      <c r="AF149" s="2"/>
      <c r="AG149" s="2"/>
      <c r="AH149" s="153"/>
      <c r="AI149" s="91"/>
      <c r="AJ149" s="91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32:46" x14ac:dyDescent="0.25">
      <c r="AF150" s="2"/>
      <c r="AG150" s="2"/>
      <c r="AH150" s="153"/>
      <c r="AI150" s="91"/>
      <c r="AJ150" s="91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32:46" x14ac:dyDescent="0.25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32:46" x14ac:dyDescent="0.25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</sheetData>
  <mergeCells count="11">
    <mergeCell ref="B68:M68"/>
    <mergeCell ref="B5:M5"/>
    <mergeCell ref="B6:M6"/>
    <mergeCell ref="B35:M35"/>
    <mergeCell ref="B36:M36"/>
    <mergeCell ref="B65:M65"/>
    <mergeCell ref="Q5:BY5"/>
    <mergeCell ref="Q6:BY6"/>
    <mergeCell ref="Q35:BY35"/>
    <mergeCell ref="Q36:BY36"/>
    <mergeCell ref="Q73:BY73"/>
  </mergeCells>
  <pageMargins left="0.7" right="0.7" top="0.75" bottom="0.75" header="0.3" footer="0.3"/>
  <pageSetup paperSize="8" scale="1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WACCs</vt:lpstr>
      <vt:lpstr>January 2016</vt:lpstr>
    </vt:vector>
  </TitlesOfParts>
  <Company>International Monetary Fund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mcmbloombergvista</dc:creator>
  <cp:lastModifiedBy>FreyjaP</cp:lastModifiedBy>
  <cp:lastPrinted>2016-01-06T00:52:59Z</cp:lastPrinted>
  <dcterms:created xsi:type="dcterms:W3CDTF">2011-09-13T14:33:32Z</dcterms:created>
  <dcterms:modified xsi:type="dcterms:W3CDTF">2016-01-25T20:27:53Z</dcterms:modified>
</cp:coreProperties>
</file>