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8" yWindow="168" windowWidth="4872" windowHeight="9228" tabRatio="883"/>
  </bookViews>
  <sheets>
    <sheet name="Cover sheet" sheetId="10" r:id="rId1"/>
    <sheet name="WACC" sheetId="5" r:id="rId2"/>
    <sheet name="RFR and DP" sheetId="6" r:id="rId3"/>
  </sheets>
  <calcPr calcId="145621"/>
</workbook>
</file>

<file path=xl/calcChain.xml><?xml version="1.0" encoding="utf-8"?>
<calcChain xmlns="http://schemas.openxmlformats.org/spreadsheetml/2006/main">
  <c r="CF40" i="6" l="1"/>
  <c r="CF76" i="6"/>
  <c r="CF75" i="6"/>
  <c r="CF37" i="6"/>
  <c r="CF39" i="6" l="1"/>
  <c r="CF38" i="6"/>
  <c r="CF77" i="6"/>
  <c r="CF74" i="6"/>
  <c r="CG77" i="6"/>
  <c r="CG39" i="6"/>
  <c r="CG38" i="6"/>
  <c r="CG37" i="6"/>
  <c r="CG40" i="6" l="1"/>
  <c r="CG74" i="6"/>
  <c r="CG75" i="6"/>
  <c r="CG76" i="6"/>
  <c r="G51" i="6" l="1"/>
  <c r="G55" i="6"/>
  <c r="G59" i="6"/>
  <c r="G62" i="6"/>
  <c r="F56" i="6"/>
  <c r="F60" i="6"/>
  <c r="F62" i="6"/>
  <c r="F52" i="6" l="1"/>
  <c r="G47" i="6"/>
  <c r="F48" i="6"/>
  <c r="G43" i="6"/>
  <c r="F44" i="6"/>
  <c r="F58" i="6"/>
  <c r="F54" i="6"/>
  <c r="F50" i="6"/>
  <c r="F46" i="6"/>
  <c r="F42" i="6"/>
  <c r="G61" i="6"/>
  <c r="G57" i="6"/>
  <c r="G53" i="6"/>
  <c r="G49" i="6"/>
  <c r="G45" i="6"/>
  <c r="F61" i="6"/>
  <c r="F57" i="6"/>
  <c r="F53" i="6"/>
  <c r="F49" i="6"/>
  <c r="F45" i="6"/>
  <c r="G41" i="6"/>
  <c r="G60" i="6"/>
  <c r="G56" i="6"/>
  <c r="G52" i="6"/>
  <c r="G48" i="6"/>
  <c r="G44" i="6"/>
  <c r="F59" i="6"/>
  <c r="F55" i="6"/>
  <c r="F51" i="6"/>
  <c r="F47" i="6"/>
  <c r="F43" i="6"/>
  <c r="G58" i="6"/>
  <c r="G54" i="6"/>
  <c r="G50" i="6"/>
  <c r="G46" i="6"/>
  <c r="G42" i="6"/>
  <c r="F41" i="6"/>
  <c r="G66" i="6" l="1"/>
  <c r="F66" i="6"/>
  <c r="F40" i="6" l="1"/>
  <c r="F38" i="6"/>
  <c r="F37" i="6"/>
  <c r="F39" i="6"/>
  <c r="AO77" i="6" l="1"/>
  <c r="AO39" i="6"/>
  <c r="AO75" i="6"/>
  <c r="AO37" i="6"/>
  <c r="AO40" i="6" l="1"/>
  <c r="AO38" i="6"/>
  <c r="AO74" i="6"/>
  <c r="AO76" i="6"/>
  <c r="AD40" i="6" l="1"/>
  <c r="AD76" i="6"/>
  <c r="AD38" i="6"/>
  <c r="AD37" i="6"/>
  <c r="M40" i="6"/>
  <c r="M39" i="6"/>
  <c r="M38" i="6"/>
  <c r="M37" i="6"/>
  <c r="M63" i="6" l="1"/>
  <c r="M45" i="6"/>
  <c r="M61" i="6"/>
  <c r="M41" i="6"/>
  <c r="M44" i="6"/>
  <c r="M60" i="6"/>
  <c r="M62" i="6"/>
  <c r="M42" i="6"/>
  <c r="M54" i="6"/>
  <c r="M57" i="6"/>
  <c r="M55" i="6"/>
  <c r="M56" i="6"/>
  <c r="M48" i="6"/>
  <c r="M53" i="6"/>
  <c r="M46" i="6"/>
  <c r="M47" i="6"/>
  <c r="M51" i="6"/>
  <c r="M50" i="6"/>
  <c r="M52" i="6"/>
  <c r="M49" i="6"/>
  <c r="M43" i="6"/>
  <c r="M59" i="6"/>
  <c r="M58" i="6"/>
  <c r="AD77" i="6"/>
  <c r="AD39" i="6"/>
  <c r="AD74" i="6"/>
  <c r="AD75" i="6"/>
  <c r="M66" i="6" l="1"/>
  <c r="E39" i="6" l="1"/>
  <c r="BY77" i="6" l="1"/>
  <c r="BY39" i="6"/>
  <c r="BY75" i="6"/>
  <c r="BY37" i="6"/>
  <c r="BY76" i="6" l="1"/>
  <c r="BY38" i="6"/>
  <c r="BY40" i="6"/>
  <c r="BY74" i="6"/>
  <c r="CC77" i="6"/>
  <c r="CC39" i="6"/>
  <c r="CC38" i="6"/>
  <c r="CC37" i="6"/>
  <c r="CC40" i="6" l="1"/>
  <c r="CC74" i="6"/>
  <c r="CC75" i="6"/>
  <c r="CC76" i="6"/>
  <c r="N40" i="6" l="1"/>
  <c r="N39" i="6"/>
  <c r="N38" i="6"/>
  <c r="N37" i="6"/>
  <c r="N57" i="6" l="1"/>
  <c r="N62" i="6"/>
  <c r="N55" i="6"/>
  <c r="N63" i="6"/>
  <c r="N54" i="6"/>
  <c r="N43" i="6"/>
  <c r="N49" i="6"/>
  <c r="N41" i="6"/>
  <c r="N56" i="6"/>
  <c r="N58" i="6"/>
  <c r="N61" i="6"/>
  <c r="N42" i="6"/>
  <c r="N60" i="6"/>
  <c r="N46" i="6"/>
  <c r="N47" i="6"/>
  <c r="N51" i="6"/>
  <c r="N50" i="6"/>
  <c r="N59" i="6"/>
  <c r="N52" i="6"/>
  <c r="N44" i="6"/>
  <c r="N53" i="6"/>
  <c r="N45" i="6"/>
  <c r="N48" i="6"/>
  <c r="BO77" i="6"/>
  <c r="BO76" i="6"/>
  <c r="BO75" i="6"/>
  <c r="BO74" i="6"/>
  <c r="N66" i="6" l="1"/>
  <c r="BO38" i="6"/>
  <c r="BO37" i="6"/>
  <c r="BO40" i="6"/>
  <c r="BO39" i="6"/>
  <c r="Y39" i="6" l="1"/>
  <c r="Y38" i="6"/>
  <c r="Y37" i="6"/>
  <c r="Y76" i="6"/>
  <c r="Y75" i="6"/>
  <c r="Y74" i="6"/>
  <c r="AZ40" i="6" l="1"/>
  <c r="AZ76" i="6"/>
  <c r="AZ75" i="6"/>
  <c r="AZ74" i="6"/>
  <c r="Y77" i="6" l="1"/>
  <c r="Y40" i="6"/>
  <c r="AZ77" i="6"/>
  <c r="AZ38" i="6"/>
  <c r="AZ39" i="6"/>
  <c r="AZ37" i="6"/>
  <c r="AU77" i="6" l="1"/>
  <c r="AU76" i="6"/>
  <c r="AU75" i="6"/>
  <c r="AU74" i="6"/>
  <c r="AU37" i="6" l="1"/>
  <c r="AU40" i="6"/>
  <c r="AU39" i="6"/>
  <c r="AU38" i="6"/>
  <c r="E40" i="6" l="1"/>
  <c r="E38" i="6"/>
  <c r="E37" i="6"/>
  <c r="BF40" i="6" l="1"/>
  <c r="BF76" i="6"/>
  <c r="BF38" i="6"/>
  <c r="BF74" i="6"/>
  <c r="BZ76" i="6"/>
  <c r="BZ75" i="6"/>
  <c r="BZ37" i="6"/>
  <c r="BZ77" i="6" l="1"/>
  <c r="BF39" i="6"/>
  <c r="BF37" i="6"/>
  <c r="BF77" i="6"/>
  <c r="BF75" i="6"/>
  <c r="BZ74" i="6"/>
  <c r="BZ38" i="6"/>
  <c r="BZ40" i="6"/>
  <c r="BZ39" i="6"/>
  <c r="G40" i="6" l="1"/>
  <c r="G39" i="6"/>
  <c r="G38" i="6"/>
  <c r="G37" i="6"/>
  <c r="D37" i="6" l="1"/>
  <c r="D38" i="6"/>
  <c r="D39" i="6"/>
  <c r="D40" i="6"/>
  <c r="D42" i="6" l="1"/>
  <c r="D48" i="6"/>
  <c r="D53" i="6"/>
  <c r="D49" i="6"/>
  <c r="D45" i="6"/>
  <c r="D44" i="6"/>
  <c r="D62" i="6"/>
  <c r="D47" i="6"/>
  <c r="D51" i="6"/>
  <c r="D50" i="6"/>
  <c r="D54" i="6"/>
  <c r="D55" i="6"/>
  <c r="D56" i="6"/>
  <c r="D59" i="6"/>
  <c r="D52" i="6"/>
  <c r="D43" i="6"/>
  <c r="D63" i="6"/>
  <c r="D58" i="6"/>
  <c r="D61" i="6"/>
  <c r="D46" i="6"/>
  <c r="D60" i="6"/>
  <c r="D41" i="6"/>
  <c r="D57" i="6"/>
  <c r="BW77" i="6"/>
  <c r="BW76" i="6"/>
  <c r="BW38" i="6"/>
  <c r="BW74" i="6"/>
  <c r="BW40" i="6" l="1"/>
  <c r="BW75" i="6"/>
  <c r="BW37" i="6"/>
  <c r="BW39" i="6"/>
  <c r="BN40" i="6" l="1"/>
  <c r="BN76" i="6"/>
  <c r="BN38" i="6"/>
  <c r="BN37" i="6"/>
  <c r="BN77" i="6" l="1"/>
  <c r="BN74" i="6"/>
  <c r="BN75" i="6"/>
  <c r="BN39" i="6"/>
  <c r="BH77" i="6" l="1"/>
  <c r="BH76" i="6"/>
  <c r="BH38" i="6"/>
  <c r="BH74" i="6"/>
  <c r="O39" i="6"/>
  <c r="O38" i="6"/>
  <c r="O37" i="6"/>
  <c r="O48" i="6" l="1"/>
  <c r="O62" i="6"/>
  <c r="O46" i="6"/>
  <c r="O63" i="6"/>
  <c r="O49" i="6"/>
  <c r="O59" i="6"/>
  <c r="O56" i="6"/>
  <c r="O47" i="6"/>
  <c r="O45" i="6"/>
  <c r="O53" i="6"/>
  <c r="O51" i="6"/>
  <c r="O42" i="6"/>
  <c r="O52" i="6"/>
  <c r="O43" i="6"/>
  <c r="O54" i="6"/>
  <c r="O44" i="6"/>
  <c r="O55" i="6"/>
  <c r="O60" i="6"/>
  <c r="O50" i="6"/>
  <c r="O61" i="6"/>
  <c r="O58" i="6"/>
  <c r="O41" i="6"/>
  <c r="O57" i="6"/>
  <c r="BH75" i="6"/>
  <c r="BH37" i="6"/>
  <c r="BH40" i="6"/>
  <c r="BH39" i="6"/>
  <c r="O66" i="6" l="1"/>
  <c r="CE76" i="6" l="1"/>
  <c r="CB76" i="6"/>
  <c r="CA76" i="6"/>
  <c r="BX76" i="6"/>
  <c r="BU76" i="6"/>
  <c r="BT76" i="6"/>
  <c r="BS39" i="6"/>
  <c r="BQ39" i="6"/>
  <c r="BP76" i="6"/>
  <c r="BM76" i="6"/>
  <c r="BK76" i="6"/>
  <c r="BJ76" i="6"/>
  <c r="BI76" i="6"/>
  <c r="BE76" i="6"/>
  <c r="BD39" i="6"/>
  <c r="BC76" i="6"/>
  <c r="BA39" i="6"/>
  <c r="AY76" i="6"/>
  <c r="AX39" i="6"/>
  <c r="AV39" i="6"/>
  <c r="AT39" i="6"/>
  <c r="AS76" i="6"/>
  <c r="AQ76" i="6"/>
  <c r="AP39" i="6"/>
  <c r="AN39" i="6"/>
  <c r="AL76" i="6"/>
  <c r="AK39" i="6"/>
  <c r="AJ39" i="6"/>
  <c r="AH39" i="6"/>
  <c r="AG76" i="6"/>
  <c r="AF39" i="6"/>
  <c r="AC39" i="6"/>
  <c r="AB39" i="6"/>
  <c r="AA76" i="6"/>
  <c r="X76" i="6"/>
  <c r="W39" i="6"/>
  <c r="V39" i="6"/>
  <c r="T76" i="6"/>
  <c r="S39" i="6"/>
  <c r="R76" i="6"/>
  <c r="R39" i="6"/>
  <c r="A39" i="6"/>
  <c r="L39" i="6"/>
  <c r="K39" i="6"/>
  <c r="J39" i="6"/>
  <c r="I39" i="6"/>
  <c r="H39" i="6"/>
  <c r="C39" i="6"/>
  <c r="C62" i="6" l="1"/>
  <c r="C63" i="6"/>
  <c r="C56" i="6"/>
  <c r="C59" i="6"/>
  <c r="C48" i="6"/>
  <c r="C42" i="6"/>
  <c r="C46" i="6"/>
  <c r="C41" i="6"/>
  <c r="C51" i="6"/>
  <c r="C60" i="6"/>
  <c r="C57" i="6"/>
  <c r="C53" i="6"/>
  <c r="C55" i="6"/>
  <c r="C44" i="6"/>
  <c r="C50" i="6"/>
  <c r="C49" i="6"/>
  <c r="C47" i="6"/>
  <c r="C54" i="6"/>
  <c r="C45" i="6"/>
  <c r="C43" i="6"/>
  <c r="C58" i="6"/>
  <c r="C61" i="6"/>
  <c r="C52" i="6"/>
  <c r="H60" i="6"/>
  <c r="H51" i="6"/>
  <c r="H50" i="6"/>
  <c r="H62" i="6"/>
  <c r="H63" i="6"/>
  <c r="H43" i="6"/>
  <c r="H48" i="6"/>
  <c r="H49" i="6"/>
  <c r="H54" i="6"/>
  <c r="H55" i="6"/>
  <c r="H42" i="6"/>
  <c r="H56" i="6"/>
  <c r="H53" i="6"/>
  <c r="H59" i="6"/>
  <c r="H41" i="6"/>
  <c r="H46" i="6"/>
  <c r="H58" i="6"/>
  <c r="H45" i="6"/>
  <c r="H57" i="6"/>
  <c r="H61" i="6"/>
  <c r="H47" i="6"/>
  <c r="H52" i="6"/>
  <c r="H44" i="6"/>
  <c r="K62" i="6"/>
  <c r="K63" i="6"/>
  <c r="K52" i="6"/>
  <c r="K55" i="6"/>
  <c r="K53" i="6"/>
  <c r="K54" i="6"/>
  <c r="K57" i="6"/>
  <c r="K45" i="6"/>
  <c r="K58" i="6"/>
  <c r="K48" i="6"/>
  <c r="K49" i="6"/>
  <c r="K50" i="6"/>
  <c r="K51" i="6"/>
  <c r="K47" i="6"/>
  <c r="K56" i="6"/>
  <c r="K46" i="6"/>
  <c r="K61" i="6"/>
  <c r="K42" i="6"/>
  <c r="K41" i="6"/>
  <c r="K43" i="6"/>
  <c r="K59" i="6"/>
  <c r="K60" i="6"/>
  <c r="K44" i="6"/>
  <c r="J42" i="6"/>
  <c r="J58" i="6"/>
  <c r="J62" i="6"/>
  <c r="J63" i="6"/>
  <c r="J50" i="6"/>
  <c r="J55" i="6"/>
  <c r="J52" i="6"/>
  <c r="J59" i="6"/>
  <c r="J57" i="6"/>
  <c r="J48" i="6"/>
  <c r="J49" i="6"/>
  <c r="J46" i="6"/>
  <c r="J41" i="6"/>
  <c r="J47" i="6"/>
  <c r="J56" i="6"/>
  <c r="J43" i="6"/>
  <c r="J61" i="6"/>
  <c r="J45" i="6"/>
  <c r="J54" i="6"/>
  <c r="J53" i="6"/>
  <c r="J44" i="6"/>
  <c r="J60" i="6"/>
  <c r="J51" i="6"/>
  <c r="I62" i="6"/>
  <c r="I63" i="6"/>
  <c r="I55" i="6"/>
  <c r="I59" i="6"/>
  <c r="I41" i="6"/>
  <c r="I44" i="6"/>
  <c r="I48" i="6"/>
  <c r="I45" i="6"/>
  <c r="I42" i="6"/>
  <c r="I60" i="6"/>
  <c r="I61" i="6"/>
  <c r="I46" i="6"/>
  <c r="I58" i="6"/>
  <c r="I51" i="6"/>
  <c r="I53" i="6"/>
  <c r="I47" i="6"/>
  <c r="I49" i="6"/>
  <c r="I50" i="6"/>
  <c r="I54" i="6"/>
  <c r="I56" i="6"/>
  <c r="I43" i="6"/>
  <c r="I57" i="6"/>
  <c r="I52" i="6"/>
  <c r="L47" i="6"/>
  <c r="L55" i="6"/>
  <c r="L62" i="6"/>
  <c r="L63" i="6"/>
  <c r="L49" i="6"/>
  <c r="L52" i="6"/>
  <c r="L59" i="6"/>
  <c r="L58" i="6"/>
  <c r="L50" i="6"/>
  <c r="L46" i="6"/>
  <c r="L41" i="6"/>
  <c r="L44" i="6"/>
  <c r="L54" i="6"/>
  <c r="L48" i="6"/>
  <c r="L45" i="6"/>
  <c r="L53" i="6"/>
  <c r="L43" i="6"/>
  <c r="L61" i="6"/>
  <c r="L42" i="6"/>
  <c r="L60" i="6"/>
  <c r="L51" i="6"/>
  <c r="L57" i="6"/>
  <c r="L56" i="6"/>
  <c r="B39" i="6"/>
  <c r="AY39" i="6"/>
  <c r="BS76" i="6"/>
  <c r="BT39" i="6"/>
  <c r="AK76" i="6"/>
  <c r="BP39" i="6"/>
  <c r="BD76" i="6"/>
  <c r="W76" i="6"/>
  <c r="BJ39" i="6"/>
  <c r="AG39" i="6"/>
  <c r="AX76" i="6"/>
  <c r="S76" i="6"/>
  <c r="CA39" i="6"/>
  <c r="AP76" i="6"/>
  <c r="AL39" i="6"/>
  <c r="X39" i="6"/>
  <c r="BU39" i="6"/>
  <c r="BK39" i="6"/>
  <c r="T39" i="6"/>
  <c r="BQ76" i="6"/>
  <c r="AS39" i="6"/>
  <c r="AV76" i="6"/>
  <c r="AF76" i="6"/>
  <c r="CB39" i="6"/>
  <c r="BE39" i="6"/>
  <c r="AQ39" i="6"/>
  <c r="AA39" i="6"/>
  <c r="AC76" i="6"/>
  <c r="U76" i="6"/>
  <c r="U39" i="6"/>
  <c r="Z76" i="6"/>
  <c r="Z39" i="6"/>
  <c r="AE76" i="6"/>
  <c r="AE39" i="6"/>
  <c r="AI76" i="6"/>
  <c r="AI39" i="6"/>
  <c r="AM76" i="6"/>
  <c r="AM39" i="6"/>
  <c r="AR76" i="6"/>
  <c r="AR39" i="6"/>
  <c r="AW76" i="6"/>
  <c r="AW39" i="6"/>
  <c r="BB76" i="6"/>
  <c r="BB39" i="6"/>
  <c r="BG76" i="6"/>
  <c r="BG39" i="6"/>
  <c r="BL76" i="6"/>
  <c r="BL39" i="6"/>
  <c r="BR76" i="6"/>
  <c r="BR39" i="6"/>
  <c r="BV76" i="6"/>
  <c r="BV39" i="6"/>
  <c r="CD76" i="6"/>
  <c r="CD39" i="6"/>
  <c r="AJ76" i="6"/>
  <c r="CE39" i="6"/>
  <c r="BX39" i="6"/>
  <c r="BM39" i="6"/>
  <c r="BI39" i="6"/>
  <c r="BC39" i="6"/>
  <c r="BA76" i="6"/>
  <c r="AT76" i="6"/>
  <c r="AN76" i="6"/>
  <c r="AH76" i="6"/>
  <c r="AB76" i="6"/>
  <c r="V76" i="6"/>
  <c r="CE40" i="6"/>
  <c r="CE38" i="6"/>
  <c r="CE37" i="6"/>
  <c r="CD77" i="6"/>
  <c r="CD38" i="6"/>
  <c r="CD74" i="6"/>
  <c r="CB75" i="6"/>
  <c r="CB37" i="6"/>
  <c r="CA77" i="6"/>
  <c r="CA38" i="6"/>
  <c r="CA74" i="6"/>
  <c r="BX40" i="6"/>
  <c r="BX75" i="6"/>
  <c r="BX37" i="6"/>
  <c r="BV77" i="6"/>
  <c r="BV38" i="6"/>
  <c r="BV74" i="6"/>
  <c r="BU40" i="6"/>
  <c r="BU75" i="6"/>
  <c r="BU37" i="6"/>
  <c r="BT77" i="6"/>
  <c r="BT38" i="6"/>
  <c r="BT74" i="6"/>
  <c r="BS40" i="6"/>
  <c r="BS75" i="6"/>
  <c r="BS37" i="6"/>
  <c r="BR77" i="6"/>
  <c r="BR38" i="6"/>
  <c r="BR74" i="6"/>
  <c r="BQ40" i="6"/>
  <c r="BQ75" i="6"/>
  <c r="BQ37" i="6"/>
  <c r="BP40" i="6"/>
  <c r="BP38" i="6"/>
  <c r="BP74" i="6"/>
  <c r="BM40" i="6"/>
  <c r="BM75" i="6"/>
  <c r="BM37" i="6"/>
  <c r="BL77" i="6"/>
  <c r="BL38" i="6"/>
  <c r="BL37" i="6"/>
  <c r="BK40" i="6"/>
  <c r="BK75" i="6"/>
  <c r="BK37" i="6"/>
  <c r="BJ77" i="6"/>
  <c r="BJ38" i="6"/>
  <c r="BJ74" i="6"/>
  <c r="BI40" i="6"/>
  <c r="BI75" i="6"/>
  <c r="BI37" i="6"/>
  <c r="BG77" i="6"/>
  <c r="BG38" i="6"/>
  <c r="BG37" i="6"/>
  <c r="BE40" i="6"/>
  <c r="BE75" i="6"/>
  <c r="BE37" i="6"/>
  <c r="BD77" i="6"/>
  <c r="BD38" i="6"/>
  <c r="BD74" i="6"/>
  <c r="BC40" i="6"/>
  <c r="BC38" i="6"/>
  <c r="BC37" i="6"/>
  <c r="BB77" i="6"/>
  <c r="BB38" i="6"/>
  <c r="BB37" i="6"/>
  <c r="BA40" i="6"/>
  <c r="BA75" i="6"/>
  <c r="BA37" i="6"/>
  <c r="AY38" i="6"/>
  <c r="AY74" i="6"/>
  <c r="AX40" i="6"/>
  <c r="AX38" i="6"/>
  <c r="AX37" i="6"/>
  <c r="AW77" i="6"/>
  <c r="AW38" i="6"/>
  <c r="AW37" i="6"/>
  <c r="AV40" i="6"/>
  <c r="AV75" i="6"/>
  <c r="AV37" i="6"/>
  <c r="AT40" i="6"/>
  <c r="AT38" i="6"/>
  <c r="AT74" i="6"/>
  <c r="AS40" i="6"/>
  <c r="AS38" i="6"/>
  <c r="AS37" i="6"/>
  <c r="AR77" i="6"/>
  <c r="AR38" i="6"/>
  <c r="AR37" i="6"/>
  <c r="AQ40" i="6"/>
  <c r="AQ75" i="6"/>
  <c r="AQ37" i="6"/>
  <c r="AP40" i="6"/>
  <c r="AP38" i="6"/>
  <c r="AP74" i="6"/>
  <c r="AN40" i="6"/>
  <c r="AN38" i="6"/>
  <c r="AN37" i="6"/>
  <c r="AM77" i="6"/>
  <c r="AM38" i="6"/>
  <c r="AM37" i="6"/>
  <c r="AL40" i="6"/>
  <c r="AL75" i="6"/>
  <c r="AL37" i="6"/>
  <c r="AK40" i="6"/>
  <c r="AK38" i="6"/>
  <c r="AK74" i="6"/>
  <c r="AJ40" i="6"/>
  <c r="AJ38" i="6"/>
  <c r="AJ37" i="6"/>
  <c r="AI77" i="6"/>
  <c r="AI38" i="6"/>
  <c r="AI37" i="6"/>
  <c r="AH40" i="6"/>
  <c r="AH75" i="6"/>
  <c r="AH37" i="6"/>
  <c r="AG40" i="6"/>
  <c r="AG38" i="6"/>
  <c r="AG74" i="6"/>
  <c r="AF40" i="6"/>
  <c r="AF38" i="6"/>
  <c r="AF37" i="6"/>
  <c r="AE77" i="6"/>
  <c r="AE38" i="6"/>
  <c r="AE37" i="6"/>
  <c r="AC40" i="6"/>
  <c r="AC75" i="6"/>
  <c r="AC37" i="6"/>
  <c r="AB40" i="6"/>
  <c r="AB38" i="6"/>
  <c r="AB74" i="6"/>
  <c r="AA40" i="6"/>
  <c r="AA38" i="6"/>
  <c r="AA37" i="6"/>
  <c r="Z77" i="6"/>
  <c r="Z38" i="6"/>
  <c r="Z37" i="6"/>
  <c r="X75" i="6"/>
  <c r="X37" i="6"/>
  <c r="W40" i="6"/>
  <c r="W38" i="6"/>
  <c r="W74" i="6"/>
  <c r="V40" i="6"/>
  <c r="V38" i="6"/>
  <c r="V37" i="6"/>
  <c r="U77" i="6"/>
  <c r="U38" i="6"/>
  <c r="U37" i="6"/>
  <c r="T40" i="6"/>
  <c r="T75" i="6"/>
  <c r="T37" i="6"/>
  <c r="S40" i="6"/>
  <c r="S38" i="6"/>
  <c r="B42" i="6" l="1"/>
  <c r="B48" i="6"/>
  <c r="B53" i="6"/>
  <c r="B41" i="6"/>
  <c r="B52" i="6"/>
  <c r="B57" i="6"/>
  <c r="B63" i="6"/>
  <c r="B60" i="6"/>
  <c r="B58" i="6"/>
  <c r="B62" i="6"/>
  <c r="B59" i="6"/>
  <c r="B43" i="6"/>
  <c r="B49" i="6"/>
  <c r="B47" i="6"/>
  <c r="B56" i="6"/>
  <c r="B45" i="6"/>
  <c r="B44" i="6"/>
  <c r="B55" i="6"/>
  <c r="B61" i="6"/>
  <c r="B46" i="6"/>
  <c r="B51" i="6"/>
  <c r="B50" i="6"/>
  <c r="B54" i="6"/>
  <c r="H66" i="6"/>
  <c r="CB40" i="6"/>
  <c r="X40" i="6"/>
  <c r="AY77" i="6"/>
  <c r="CA40" i="6"/>
  <c r="AY40" i="6"/>
  <c r="CD37" i="6"/>
  <c r="BP77" i="6"/>
  <c r="BT40" i="6"/>
  <c r="BX38" i="6"/>
  <c r="BV37" i="6"/>
  <c r="CE75" i="6"/>
  <c r="BJ40" i="6"/>
  <c r="BS38" i="6"/>
  <c r="BR37" i="6"/>
  <c r="BD40" i="6"/>
  <c r="BM38" i="6"/>
  <c r="BI38" i="6"/>
  <c r="CD40" i="6"/>
  <c r="BV40" i="6"/>
  <c r="BR40" i="6"/>
  <c r="BL40" i="6"/>
  <c r="BG40" i="6"/>
  <c r="BB40" i="6"/>
  <c r="AW40" i="6"/>
  <c r="AR40" i="6"/>
  <c r="AM40" i="6"/>
  <c r="AI40" i="6"/>
  <c r="AE40" i="6"/>
  <c r="Z40" i="6"/>
  <c r="U40" i="6"/>
  <c r="CB38" i="6"/>
  <c r="BU38" i="6"/>
  <c r="BQ38" i="6"/>
  <c r="BK38" i="6"/>
  <c r="BE38" i="6"/>
  <c r="BA38" i="6"/>
  <c r="AV38" i="6"/>
  <c r="AQ38" i="6"/>
  <c r="AL38" i="6"/>
  <c r="AH38" i="6"/>
  <c r="AC38" i="6"/>
  <c r="X38" i="6"/>
  <c r="T38" i="6"/>
  <c r="CA37" i="6"/>
  <c r="BT37" i="6"/>
  <c r="BP37" i="6"/>
  <c r="BJ37" i="6"/>
  <c r="BD37" i="6"/>
  <c r="AY37" i="6"/>
  <c r="AT37" i="6"/>
  <c r="AP37" i="6"/>
  <c r="AK37" i="6"/>
  <c r="AG37" i="6"/>
  <c r="AB37" i="6"/>
  <c r="W37" i="6"/>
  <c r="S77" i="6"/>
  <c r="CB77" i="6"/>
  <c r="BU77" i="6"/>
  <c r="BQ77" i="6"/>
  <c r="BK77" i="6"/>
  <c r="BE77" i="6"/>
  <c r="BA77" i="6"/>
  <c r="AV77" i="6"/>
  <c r="AQ77" i="6"/>
  <c r="AL77" i="6"/>
  <c r="AH77" i="6"/>
  <c r="AC77" i="6"/>
  <c r="X77" i="6"/>
  <c r="T77" i="6"/>
  <c r="CA75" i="6"/>
  <c r="BT75" i="6"/>
  <c r="BP75" i="6"/>
  <c r="BJ75" i="6"/>
  <c r="BD75" i="6"/>
  <c r="AY75" i="6"/>
  <c r="AT75" i="6"/>
  <c r="AP75" i="6"/>
  <c r="AK75" i="6"/>
  <c r="AG75" i="6"/>
  <c r="AB75" i="6"/>
  <c r="W75" i="6"/>
  <c r="CE74" i="6"/>
  <c r="BX74" i="6"/>
  <c r="BS74" i="6"/>
  <c r="BM74" i="6"/>
  <c r="BI74" i="6"/>
  <c r="BC74" i="6"/>
  <c r="AX74" i="6"/>
  <c r="AS74" i="6"/>
  <c r="AN74" i="6"/>
  <c r="AJ74" i="6"/>
  <c r="AF74" i="6"/>
  <c r="AA74" i="6"/>
  <c r="V74" i="6"/>
  <c r="S75" i="6"/>
  <c r="AT77" i="6"/>
  <c r="AP77" i="6"/>
  <c r="AK77" i="6"/>
  <c r="AG77" i="6"/>
  <c r="AB77" i="6"/>
  <c r="W77" i="6"/>
  <c r="BC75" i="6"/>
  <c r="AX75" i="6"/>
  <c r="AS75" i="6"/>
  <c r="AN75" i="6"/>
  <c r="AJ75" i="6"/>
  <c r="AF75" i="6"/>
  <c r="AA75" i="6"/>
  <c r="V75" i="6"/>
  <c r="BL74" i="6"/>
  <c r="BG74" i="6"/>
  <c r="BB74" i="6"/>
  <c r="AW74" i="6"/>
  <c r="AR74" i="6"/>
  <c r="AM74" i="6"/>
  <c r="AI74" i="6"/>
  <c r="AE74" i="6"/>
  <c r="Z74" i="6"/>
  <c r="U74" i="6"/>
  <c r="CE77" i="6"/>
  <c r="BX77" i="6"/>
  <c r="BS77" i="6"/>
  <c r="BM77" i="6"/>
  <c r="BI77" i="6"/>
  <c r="BC77" i="6"/>
  <c r="AX77" i="6"/>
  <c r="AS77" i="6"/>
  <c r="AN77" i="6"/>
  <c r="AJ77" i="6"/>
  <c r="AF77" i="6"/>
  <c r="AA77" i="6"/>
  <c r="V77" i="6"/>
  <c r="CD75" i="6"/>
  <c r="BV75" i="6"/>
  <c r="BR75" i="6"/>
  <c r="BL75" i="6"/>
  <c r="BG75" i="6"/>
  <c r="BB75" i="6"/>
  <c r="AW75" i="6"/>
  <c r="AR75" i="6"/>
  <c r="AM75" i="6"/>
  <c r="AI75" i="6"/>
  <c r="AE75" i="6"/>
  <c r="Z75" i="6"/>
  <c r="U75" i="6"/>
  <c r="CB74" i="6"/>
  <c r="BU74" i="6"/>
  <c r="BQ74" i="6"/>
  <c r="BK74" i="6"/>
  <c r="BE74" i="6"/>
  <c r="BA74" i="6"/>
  <c r="AV74" i="6"/>
  <c r="AQ74" i="6"/>
  <c r="AL74" i="6"/>
  <c r="AH74" i="6"/>
  <c r="AC74" i="6"/>
  <c r="X74" i="6"/>
  <c r="T74" i="6"/>
  <c r="R75" i="6"/>
  <c r="R77" i="6"/>
  <c r="R74" i="6"/>
  <c r="A38" i="6"/>
  <c r="A40" i="6"/>
  <c r="A37" i="6"/>
  <c r="R38" i="6"/>
  <c r="R40" i="6"/>
  <c r="R37" i="6"/>
  <c r="J38" i="6"/>
  <c r="L38" i="6"/>
  <c r="L37" i="6"/>
  <c r="K40" i="6"/>
  <c r="K38" i="6"/>
  <c r="K37" i="6"/>
  <c r="J40" i="6"/>
  <c r="J37" i="6"/>
  <c r="I40" i="6"/>
  <c r="I38" i="6"/>
  <c r="I37" i="6"/>
  <c r="H40" i="6"/>
  <c r="H38" i="6"/>
  <c r="H37" i="6"/>
  <c r="C40" i="6"/>
  <c r="C38" i="6"/>
  <c r="C37" i="6"/>
  <c r="R99" i="6"/>
  <c r="R100" i="6"/>
  <c r="L40" i="6" l="1"/>
  <c r="B40" i="6"/>
  <c r="B38" i="6"/>
  <c r="B37" i="6"/>
  <c r="C21" i="5" l="1"/>
  <c r="BI102" i="6" l="1"/>
  <c r="AV102" i="6"/>
  <c r="S74" i="6"/>
  <c r="S37" i="6"/>
  <c r="C33" i="5"/>
  <c r="C32" i="5"/>
  <c r="C31" i="5"/>
  <c r="C30" i="5"/>
  <c r="CG59" i="6" l="1"/>
  <c r="CG96" i="6" s="1"/>
  <c r="CG52" i="6"/>
  <c r="CG89" i="6" s="1"/>
  <c r="CG60" i="6"/>
  <c r="CG97" i="6" s="1"/>
  <c r="CG53" i="6"/>
  <c r="CG90" i="6" s="1"/>
  <c r="CG61" i="6"/>
  <c r="CG98" i="6" s="1"/>
  <c r="CG41" i="6"/>
  <c r="CG78" i="6" s="1"/>
  <c r="CF41" i="6"/>
  <c r="CF78" i="6" s="1"/>
  <c r="CG50" i="6"/>
  <c r="CG87" i="6" s="1"/>
  <c r="CG58" i="6"/>
  <c r="CG95" i="6" s="1"/>
  <c r="CG43" i="6"/>
  <c r="CG80" i="6" s="1"/>
  <c r="CF43" i="6"/>
  <c r="CF80" i="6" s="1"/>
  <c r="CG51" i="6"/>
  <c r="CG88" i="6" s="1"/>
  <c r="CF51" i="6"/>
  <c r="CF88" i="6" s="1"/>
  <c r="CG55" i="6"/>
  <c r="CG92" i="6" s="1"/>
  <c r="CF55" i="6"/>
  <c r="CF92" i="6" s="1"/>
  <c r="CF59" i="6"/>
  <c r="CF96" i="6" s="1"/>
  <c r="CF60" i="6"/>
  <c r="CF97" i="6" s="1"/>
  <c r="CG48" i="6"/>
  <c r="CG85" i="6" s="1"/>
  <c r="CF48" i="6"/>
  <c r="CF85" i="6" s="1"/>
  <c r="CF52" i="6"/>
  <c r="CF89" i="6" s="1"/>
  <c r="CG56" i="6"/>
  <c r="CG93" i="6" s="1"/>
  <c r="CF56" i="6"/>
  <c r="CF93" i="6" s="1"/>
  <c r="CG49" i="6"/>
  <c r="CG86" i="6" s="1"/>
  <c r="CF49" i="6"/>
  <c r="CF86" i="6" s="1"/>
  <c r="CF53" i="6"/>
  <c r="CF90" i="6" s="1"/>
  <c r="CG57" i="6"/>
  <c r="CG94" i="6" s="1"/>
  <c r="CF57" i="6"/>
  <c r="CF94" i="6" s="1"/>
  <c r="CF61" i="6"/>
  <c r="CF98" i="6" s="1"/>
  <c r="CF50" i="6"/>
  <c r="CF87" i="6" s="1"/>
  <c r="CG54" i="6"/>
  <c r="CG91" i="6" s="1"/>
  <c r="CF54" i="6"/>
  <c r="CF91" i="6" s="1"/>
  <c r="CF58" i="6"/>
  <c r="CF95" i="6" s="1"/>
  <c r="CE41" i="6"/>
  <c r="CE78" i="6" s="1"/>
  <c r="CE51" i="6"/>
  <c r="CE88" i="6" s="1"/>
  <c r="CC51" i="6"/>
  <c r="CC88" i="6" s="1"/>
  <c r="CA51" i="6"/>
  <c r="CA88" i="6" s="1"/>
  <c r="BY51" i="6"/>
  <c r="BY88" i="6" s="1"/>
  <c r="CD51" i="6"/>
  <c r="CB51" i="6"/>
  <c r="CB88" i="6" s="1"/>
  <c r="BZ51" i="6"/>
  <c r="BX51" i="6"/>
  <c r="BX88" i="6" s="1"/>
  <c r="BQ51" i="6"/>
  <c r="BQ88" i="6" s="1"/>
  <c r="BU51" i="6"/>
  <c r="BS51" i="6"/>
  <c r="BS88" i="6" s="1"/>
  <c r="BO51" i="6"/>
  <c r="BO88" i="6" s="1"/>
  <c r="BM51" i="6"/>
  <c r="BK51" i="6"/>
  <c r="BK88" i="6" s="1"/>
  <c r="BI51" i="6"/>
  <c r="BG51" i="6"/>
  <c r="BG88" i="6" s="1"/>
  <c r="BE51" i="6"/>
  <c r="BC51" i="6"/>
  <c r="BA51" i="6"/>
  <c r="BA88" i="6" s="1"/>
  <c r="AW51" i="6"/>
  <c r="BP51" i="6"/>
  <c r="BP88" i="6" s="1"/>
  <c r="BF51" i="6"/>
  <c r="BF88" i="6" s="1"/>
  <c r="BW51" i="6"/>
  <c r="BV51" i="6"/>
  <c r="BV88" i="6" s="1"/>
  <c r="BT51" i="6"/>
  <c r="BT88" i="6" s="1"/>
  <c r="BR51" i="6"/>
  <c r="BR88" i="6" s="1"/>
  <c r="BN51" i="6"/>
  <c r="BN88" i="6" s="1"/>
  <c r="BL51" i="6"/>
  <c r="BL88" i="6" s="1"/>
  <c r="BJ51" i="6"/>
  <c r="BJ88" i="6" s="1"/>
  <c r="BH51" i="6"/>
  <c r="BH88" i="6" s="1"/>
  <c r="BD51" i="6"/>
  <c r="BB51" i="6"/>
  <c r="BB88" i="6" s="1"/>
  <c r="AZ51" i="6"/>
  <c r="AX51" i="6"/>
  <c r="AV51" i="6"/>
  <c r="AT51" i="6"/>
  <c r="AT88" i="6" s="1"/>
  <c r="AR51" i="6"/>
  <c r="AY51" i="6"/>
  <c r="AS51" i="6"/>
  <c r="AS88" i="6" s="1"/>
  <c r="AQ51" i="6"/>
  <c r="AQ88" i="6" s="1"/>
  <c r="AO51" i="6"/>
  <c r="AO88" i="6" s="1"/>
  <c r="AM51" i="6"/>
  <c r="AM88" i="6" s="1"/>
  <c r="AK51" i="6"/>
  <c r="AI51" i="6"/>
  <c r="AI88" i="6" s="1"/>
  <c r="AG51" i="6"/>
  <c r="AG88" i="6" s="1"/>
  <c r="AE51" i="6"/>
  <c r="AC51" i="6"/>
  <c r="AA51" i="6"/>
  <c r="AA88" i="6" s="1"/>
  <c r="Y51" i="6"/>
  <c r="Y88" i="6" s="1"/>
  <c r="W51" i="6"/>
  <c r="AU51" i="6"/>
  <c r="AU88" i="6" s="1"/>
  <c r="AP51" i="6"/>
  <c r="AN51" i="6"/>
  <c r="AL51" i="6"/>
  <c r="AJ51" i="6"/>
  <c r="AJ88" i="6" s="1"/>
  <c r="AH51" i="6"/>
  <c r="AH88" i="6" s="1"/>
  <c r="AF51" i="6"/>
  <c r="AD51" i="6"/>
  <c r="AD88" i="6" s="1"/>
  <c r="AB51" i="6"/>
  <c r="AB88" i="6" s="1"/>
  <c r="Z51" i="6"/>
  <c r="X51" i="6"/>
  <c r="V51" i="6"/>
  <c r="V88" i="6" s="1"/>
  <c r="T51" i="6"/>
  <c r="T88" i="6" s="1"/>
  <c r="U51" i="6"/>
  <c r="U88" i="6" s="1"/>
  <c r="S51" i="6"/>
  <c r="CE58" i="6"/>
  <c r="CE95" i="6" s="1"/>
  <c r="CC58" i="6"/>
  <c r="CC95" i="6" s="1"/>
  <c r="CA58" i="6"/>
  <c r="CA95" i="6" s="1"/>
  <c r="BY58" i="6"/>
  <c r="BW58" i="6"/>
  <c r="BW95" i="6" s="1"/>
  <c r="CB58" i="6"/>
  <c r="CB95" i="6" s="1"/>
  <c r="BX58" i="6"/>
  <c r="BX95" i="6" s="1"/>
  <c r="BU58" i="6"/>
  <c r="BS58" i="6"/>
  <c r="BS95" i="6" s="1"/>
  <c r="BO58" i="6"/>
  <c r="BO95" i="6" s="1"/>
  <c r="BM58" i="6"/>
  <c r="BM95" i="6" s="1"/>
  <c r="BK58" i="6"/>
  <c r="BK95" i="6" s="1"/>
  <c r="BI58" i="6"/>
  <c r="BG58" i="6"/>
  <c r="BG95" i="6" s="1"/>
  <c r="BE58" i="6"/>
  <c r="BE95" i="6" s="1"/>
  <c r="BC58" i="6"/>
  <c r="BA58" i="6"/>
  <c r="BQ58" i="6"/>
  <c r="BQ95" i="6" s="1"/>
  <c r="AY58" i="6"/>
  <c r="CD58" i="6"/>
  <c r="BZ58" i="6"/>
  <c r="BV58" i="6"/>
  <c r="BV95" i="6" s="1"/>
  <c r="BT58" i="6"/>
  <c r="BT95" i="6" s="1"/>
  <c r="BR58" i="6"/>
  <c r="BR95" i="6" s="1"/>
  <c r="BN58" i="6"/>
  <c r="BN95" i="6" s="1"/>
  <c r="BL58" i="6"/>
  <c r="BL95" i="6" s="1"/>
  <c r="BJ58" i="6"/>
  <c r="BJ95" i="6" s="1"/>
  <c r="BH58" i="6"/>
  <c r="BH95" i="6" s="1"/>
  <c r="BD58" i="6"/>
  <c r="BD95" i="6" s="1"/>
  <c r="BB58" i="6"/>
  <c r="BB95" i="6" s="1"/>
  <c r="AZ58" i="6"/>
  <c r="AX58" i="6"/>
  <c r="BP58" i="6"/>
  <c r="BP95" i="6" s="1"/>
  <c r="BF58" i="6"/>
  <c r="BF95" i="6" s="1"/>
  <c r="AU58" i="6"/>
  <c r="AU95" i="6" s="1"/>
  <c r="AQ58" i="6"/>
  <c r="AO58" i="6"/>
  <c r="AM58" i="6"/>
  <c r="AM95" i="6" s="1"/>
  <c r="AK58" i="6"/>
  <c r="AI58" i="6"/>
  <c r="AG58" i="6"/>
  <c r="AG95" i="6" s="1"/>
  <c r="AE58" i="6"/>
  <c r="AE95" i="6" s="1"/>
  <c r="AC58" i="6"/>
  <c r="AC95" i="6" s="1"/>
  <c r="AA58" i="6"/>
  <c r="AA95" i="6" s="1"/>
  <c r="Y58" i="6"/>
  <c r="Y95" i="6" s="1"/>
  <c r="W58" i="6"/>
  <c r="W95" i="6" s="1"/>
  <c r="AT58" i="6"/>
  <c r="AT95" i="6" s="1"/>
  <c r="U58" i="6"/>
  <c r="U95" i="6" s="1"/>
  <c r="AS58" i="6"/>
  <c r="AS95" i="6" s="1"/>
  <c r="AP58" i="6"/>
  <c r="AN58" i="6"/>
  <c r="AN95" i="6" s="1"/>
  <c r="AL58" i="6"/>
  <c r="AJ58" i="6"/>
  <c r="AJ95" i="6" s="1"/>
  <c r="AH58" i="6"/>
  <c r="AF58" i="6"/>
  <c r="AD58" i="6"/>
  <c r="AB58" i="6"/>
  <c r="Z58" i="6"/>
  <c r="AW58" i="6"/>
  <c r="AV58" i="6"/>
  <c r="AR58" i="6"/>
  <c r="AR95" i="6" s="1"/>
  <c r="V58" i="6"/>
  <c r="V95" i="6" s="1"/>
  <c r="X58" i="6"/>
  <c r="X95" i="6" s="1"/>
  <c r="T58" i="6"/>
  <c r="S58" i="6"/>
  <c r="CE59" i="6"/>
  <c r="CE96" i="6" s="1"/>
  <c r="CC59" i="6"/>
  <c r="CC96" i="6" s="1"/>
  <c r="CA59" i="6"/>
  <c r="CA96" i="6" s="1"/>
  <c r="BY59" i="6"/>
  <c r="BY96" i="6" s="1"/>
  <c r="CD59" i="6"/>
  <c r="CD96" i="6" s="1"/>
  <c r="CB59" i="6"/>
  <c r="CB96" i="6" s="1"/>
  <c r="BZ59" i="6"/>
  <c r="BQ59" i="6"/>
  <c r="BQ96" i="6" s="1"/>
  <c r="BX59" i="6"/>
  <c r="BW59" i="6"/>
  <c r="BW96" i="6" s="1"/>
  <c r="BV59" i="6"/>
  <c r="BU59" i="6"/>
  <c r="BS59" i="6"/>
  <c r="BS96" i="6" s="1"/>
  <c r="BO59" i="6"/>
  <c r="BO96" i="6" s="1"/>
  <c r="BM59" i="6"/>
  <c r="BK59" i="6"/>
  <c r="BK96" i="6" s="1"/>
  <c r="BI59" i="6"/>
  <c r="BG59" i="6"/>
  <c r="BG96" i="6" s="1"/>
  <c r="BE59" i="6"/>
  <c r="BC59" i="6"/>
  <c r="BC96" i="6" s="1"/>
  <c r="BA59" i="6"/>
  <c r="BA96" i="6" s="1"/>
  <c r="AW59" i="6"/>
  <c r="BP59" i="6"/>
  <c r="BP96" i="6" s="1"/>
  <c r="BF59" i="6"/>
  <c r="BT59" i="6"/>
  <c r="BR59" i="6"/>
  <c r="BR96" i="6" s="1"/>
  <c r="BN59" i="6"/>
  <c r="BL59" i="6"/>
  <c r="BJ59" i="6"/>
  <c r="BJ96" i="6" s="1"/>
  <c r="BH59" i="6"/>
  <c r="BH96" i="6" s="1"/>
  <c r="BD59" i="6"/>
  <c r="BB59" i="6"/>
  <c r="BB96" i="6" s="1"/>
  <c r="AZ59" i="6"/>
  <c r="AX59" i="6"/>
  <c r="AV59" i="6"/>
  <c r="AT59" i="6"/>
  <c r="AR59" i="6"/>
  <c r="AR96" i="6" s="1"/>
  <c r="AU59" i="6"/>
  <c r="AU96" i="6" s="1"/>
  <c r="AQ59" i="6"/>
  <c r="AO59" i="6"/>
  <c r="AO96" i="6" s="1"/>
  <c r="AM59" i="6"/>
  <c r="AK59" i="6"/>
  <c r="AI59" i="6"/>
  <c r="AG59" i="6"/>
  <c r="AG96" i="6" s="1"/>
  <c r="AE59" i="6"/>
  <c r="AE96" i="6" s="1"/>
  <c r="AC59" i="6"/>
  <c r="AC96" i="6" s="1"/>
  <c r="AA59" i="6"/>
  <c r="AA96" i="6" s="1"/>
  <c r="Y59" i="6"/>
  <c r="Y96" i="6" s="1"/>
  <c r="W59" i="6"/>
  <c r="AY59" i="6"/>
  <c r="AS59" i="6"/>
  <c r="AP59" i="6"/>
  <c r="AN59" i="6"/>
  <c r="AN96" i="6" s="1"/>
  <c r="AL59" i="6"/>
  <c r="AJ59" i="6"/>
  <c r="AH59" i="6"/>
  <c r="AH96" i="6" s="1"/>
  <c r="AF59" i="6"/>
  <c r="AD59" i="6"/>
  <c r="AD96" i="6" s="1"/>
  <c r="AB59" i="6"/>
  <c r="Z59" i="6"/>
  <c r="X59" i="6"/>
  <c r="X96" i="6" s="1"/>
  <c r="V59" i="6"/>
  <c r="V96" i="6" s="1"/>
  <c r="T59" i="6"/>
  <c r="U59" i="6"/>
  <c r="U96" i="6" s="1"/>
  <c r="S59" i="6"/>
  <c r="CD48" i="6"/>
  <c r="CD85" i="6" s="1"/>
  <c r="CB48" i="6"/>
  <c r="CB85" i="6" s="1"/>
  <c r="BZ48" i="6"/>
  <c r="BZ85" i="6" s="1"/>
  <c r="BX48" i="6"/>
  <c r="BX85" i="6" s="1"/>
  <c r="CE48" i="6"/>
  <c r="CE85" i="6" s="1"/>
  <c r="CA48" i="6"/>
  <c r="CA85" i="6" s="1"/>
  <c r="BT48" i="6"/>
  <c r="BT85" i="6" s="1"/>
  <c r="BR48" i="6"/>
  <c r="BR85" i="6" s="1"/>
  <c r="BN48" i="6"/>
  <c r="BN85" i="6" s="1"/>
  <c r="BL48" i="6"/>
  <c r="BL85" i="6" s="1"/>
  <c r="BJ48" i="6"/>
  <c r="BJ85" i="6" s="1"/>
  <c r="BH48" i="6"/>
  <c r="BH85" i="6" s="1"/>
  <c r="BD48" i="6"/>
  <c r="BD85" i="6" s="1"/>
  <c r="BB48" i="6"/>
  <c r="AZ48" i="6"/>
  <c r="BW48" i="6"/>
  <c r="BW85" i="6" s="1"/>
  <c r="BV48" i="6"/>
  <c r="BV85" i="6" s="1"/>
  <c r="BP48" i="6"/>
  <c r="BP85" i="6" s="1"/>
  <c r="BF48" i="6"/>
  <c r="CC48" i="6"/>
  <c r="CC85" i="6" s="1"/>
  <c r="BY48" i="6"/>
  <c r="BY85" i="6" s="1"/>
  <c r="BU48" i="6"/>
  <c r="BS48" i="6"/>
  <c r="BS85" i="6" s="1"/>
  <c r="BO48" i="6"/>
  <c r="BO85" i="6" s="1"/>
  <c r="BM48" i="6"/>
  <c r="BM85" i="6" s="1"/>
  <c r="BK48" i="6"/>
  <c r="BK85" i="6" s="1"/>
  <c r="BI48" i="6"/>
  <c r="BG48" i="6"/>
  <c r="BG85" i="6" s="1"/>
  <c r="BE48" i="6"/>
  <c r="BE85" i="6" s="1"/>
  <c r="BC48" i="6"/>
  <c r="BA48" i="6"/>
  <c r="BA85" i="6" s="1"/>
  <c r="AW48" i="6"/>
  <c r="AW85" i="6" s="1"/>
  <c r="BQ48" i="6"/>
  <c r="BQ85" i="6" s="1"/>
  <c r="AY48" i="6"/>
  <c r="AP48" i="6"/>
  <c r="AP85" i="6" s="1"/>
  <c r="AN48" i="6"/>
  <c r="AL48" i="6"/>
  <c r="AL85" i="6" s="1"/>
  <c r="AJ48" i="6"/>
  <c r="AH48" i="6"/>
  <c r="AF48" i="6"/>
  <c r="AF85" i="6" s="1"/>
  <c r="AD48" i="6"/>
  <c r="AD85" i="6" s="1"/>
  <c r="AB48" i="6"/>
  <c r="Z48" i="6"/>
  <c r="Z85" i="6" s="1"/>
  <c r="X48" i="6"/>
  <c r="X85" i="6" s="1"/>
  <c r="V48" i="6"/>
  <c r="V85" i="6" s="1"/>
  <c r="AX48" i="6"/>
  <c r="AU48" i="6"/>
  <c r="AU85" i="6" s="1"/>
  <c r="AT48" i="6"/>
  <c r="AT85" i="6" s="1"/>
  <c r="AQ48" i="6"/>
  <c r="AQ85" i="6" s="1"/>
  <c r="AO48" i="6"/>
  <c r="AO85" i="6" s="1"/>
  <c r="AM48" i="6"/>
  <c r="AK48" i="6"/>
  <c r="AK85" i="6" s="1"/>
  <c r="AI48" i="6"/>
  <c r="AI85" i="6" s="1"/>
  <c r="AG48" i="6"/>
  <c r="AG85" i="6" s="1"/>
  <c r="AE48" i="6"/>
  <c r="AC48" i="6"/>
  <c r="AA48" i="6"/>
  <c r="AA85" i="6" s="1"/>
  <c r="Y48" i="6"/>
  <c r="Y85" i="6" s="1"/>
  <c r="AV48" i="6"/>
  <c r="AS48" i="6"/>
  <c r="AR48" i="6"/>
  <c r="AR85" i="6" s="1"/>
  <c r="U48" i="6"/>
  <c r="U85" i="6" s="1"/>
  <c r="T48" i="6"/>
  <c r="T85" i="6" s="1"/>
  <c r="W48" i="6"/>
  <c r="S48" i="6"/>
  <c r="S85" i="6" s="1"/>
  <c r="CE54" i="6"/>
  <c r="CC54" i="6"/>
  <c r="CA54" i="6"/>
  <c r="CA91" i="6" s="1"/>
  <c r="BY54" i="6"/>
  <c r="BY91" i="6" s="1"/>
  <c r="BW54" i="6"/>
  <c r="BU54" i="6"/>
  <c r="BU91" i="6" s="1"/>
  <c r="BS54" i="6"/>
  <c r="BS91" i="6" s="1"/>
  <c r="BO54" i="6"/>
  <c r="BO91" i="6" s="1"/>
  <c r="BM54" i="6"/>
  <c r="BK54" i="6"/>
  <c r="BK91" i="6" s="1"/>
  <c r="BI54" i="6"/>
  <c r="BG54" i="6"/>
  <c r="BG91" i="6" s="1"/>
  <c r="BE54" i="6"/>
  <c r="BC54" i="6"/>
  <c r="BA54" i="6"/>
  <c r="BA91" i="6" s="1"/>
  <c r="CD54" i="6"/>
  <c r="CD91" i="6" s="1"/>
  <c r="BZ54" i="6"/>
  <c r="BV54" i="6"/>
  <c r="BV91" i="6" s="1"/>
  <c r="BQ54" i="6"/>
  <c r="BQ91" i="6" s="1"/>
  <c r="AY54" i="6"/>
  <c r="BT54" i="6"/>
  <c r="BT91" i="6" s="1"/>
  <c r="BR54" i="6"/>
  <c r="BR91" i="6" s="1"/>
  <c r="BN54" i="6"/>
  <c r="BN91" i="6" s="1"/>
  <c r="BL54" i="6"/>
  <c r="BL91" i="6" s="1"/>
  <c r="BJ54" i="6"/>
  <c r="BJ91" i="6" s="1"/>
  <c r="BH54" i="6"/>
  <c r="BH91" i="6" s="1"/>
  <c r="BD54" i="6"/>
  <c r="BB54" i="6"/>
  <c r="BB91" i="6" s="1"/>
  <c r="AZ54" i="6"/>
  <c r="AX54" i="6"/>
  <c r="CB54" i="6"/>
  <c r="CB91" i="6" s="1"/>
  <c r="BX54" i="6"/>
  <c r="BX91" i="6" s="1"/>
  <c r="BP54" i="6"/>
  <c r="BP91" i="6" s="1"/>
  <c r="BF54" i="6"/>
  <c r="BF91" i="6" s="1"/>
  <c r="AR54" i="6"/>
  <c r="AR91" i="6" s="1"/>
  <c r="AQ54" i="6"/>
  <c r="AQ91" i="6" s="1"/>
  <c r="AO54" i="6"/>
  <c r="AO91" i="6" s="1"/>
  <c r="AM54" i="6"/>
  <c r="AM91" i="6" s="1"/>
  <c r="AK54" i="6"/>
  <c r="AI54" i="6"/>
  <c r="AI91" i="6" s="1"/>
  <c r="AG54" i="6"/>
  <c r="AG91" i="6" s="1"/>
  <c r="AE54" i="6"/>
  <c r="AE91" i="6" s="1"/>
  <c r="AC54" i="6"/>
  <c r="AA54" i="6"/>
  <c r="AA91" i="6" s="1"/>
  <c r="Y54" i="6"/>
  <c r="Y91" i="6" s="1"/>
  <c r="W54" i="6"/>
  <c r="AV54" i="6"/>
  <c r="AU54" i="6"/>
  <c r="AU91" i="6" s="1"/>
  <c r="U54" i="6"/>
  <c r="U91" i="6" s="1"/>
  <c r="AW54" i="6"/>
  <c r="AT54" i="6"/>
  <c r="AT91" i="6" s="1"/>
  <c r="AP54" i="6"/>
  <c r="AN54" i="6"/>
  <c r="AN91" i="6" s="1"/>
  <c r="AL54" i="6"/>
  <c r="AJ54" i="6"/>
  <c r="AJ91" i="6" s="1"/>
  <c r="AH54" i="6"/>
  <c r="AH91" i="6" s="1"/>
  <c r="AF54" i="6"/>
  <c r="AD54" i="6"/>
  <c r="AD91" i="6" s="1"/>
  <c r="AB54" i="6"/>
  <c r="AB91" i="6" s="1"/>
  <c r="Z54" i="6"/>
  <c r="AS54" i="6"/>
  <c r="V54" i="6"/>
  <c r="T54" i="6"/>
  <c r="T91" i="6" s="1"/>
  <c r="X54" i="6"/>
  <c r="X91" i="6" s="1"/>
  <c r="S54" i="6"/>
  <c r="CD60" i="6"/>
  <c r="CD97" i="6" s="1"/>
  <c r="CB60" i="6"/>
  <c r="CB97" i="6" s="1"/>
  <c r="BZ60" i="6"/>
  <c r="BZ97" i="6" s="1"/>
  <c r="BX60" i="6"/>
  <c r="BV60" i="6"/>
  <c r="BT60" i="6"/>
  <c r="BT97" i="6" s="1"/>
  <c r="BR60" i="6"/>
  <c r="BR97" i="6" s="1"/>
  <c r="BN60" i="6"/>
  <c r="BL60" i="6"/>
  <c r="BL97" i="6" s="1"/>
  <c r="BJ60" i="6"/>
  <c r="BJ97" i="6" s="1"/>
  <c r="BH60" i="6"/>
  <c r="BH97" i="6" s="1"/>
  <c r="BD60" i="6"/>
  <c r="BB60" i="6"/>
  <c r="BB97" i="6" s="1"/>
  <c r="CC60" i="6"/>
  <c r="CC97" i="6" s="1"/>
  <c r="BY60" i="6"/>
  <c r="BY97" i="6" s="1"/>
  <c r="BP60" i="6"/>
  <c r="BP97" i="6" s="1"/>
  <c r="BF60" i="6"/>
  <c r="BF97" i="6" s="1"/>
  <c r="BW60" i="6"/>
  <c r="BW97" i="6" s="1"/>
  <c r="BU60" i="6"/>
  <c r="BU97" i="6" s="1"/>
  <c r="BS60" i="6"/>
  <c r="BS97" i="6" s="1"/>
  <c r="BO60" i="6"/>
  <c r="BO97" i="6" s="1"/>
  <c r="BM60" i="6"/>
  <c r="BM97" i="6" s="1"/>
  <c r="BK60" i="6"/>
  <c r="BK97" i="6" s="1"/>
  <c r="BI60" i="6"/>
  <c r="BG60" i="6"/>
  <c r="BG97" i="6" s="1"/>
  <c r="BE60" i="6"/>
  <c r="BE97" i="6" s="1"/>
  <c r="BC60" i="6"/>
  <c r="BC97" i="6" s="1"/>
  <c r="BA60" i="6"/>
  <c r="AW60" i="6"/>
  <c r="CE60" i="6"/>
  <c r="CE97" i="6" s="1"/>
  <c r="CA60" i="6"/>
  <c r="CA97" i="6" s="1"/>
  <c r="BQ60" i="6"/>
  <c r="BQ97" i="6" s="1"/>
  <c r="AY60" i="6"/>
  <c r="AX60" i="6"/>
  <c r="AV60" i="6"/>
  <c r="AS60" i="6"/>
  <c r="AR60" i="6"/>
  <c r="AR97" i="6" s="1"/>
  <c r="AP60" i="6"/>
  <c r="AN60" i="6"/>
  <c r="AN97" i="6" s="1"/>
  <c r="AL60" i="6"/>
  <c r="AJ60" i="6"/>
  <c r="AJ97" i="6" s="1"/>
  <c r="AH60" i="6"/>
  <c r="AH97" i="6" s="1"/>
  <c r="AF60" i="6"/>
  <c r="AD60" i="6"/>
  <c r="AB60" i="6"/>
  <c r="Z60" i="6"/>
  <c r="X60" i="6"/>
  <c r="X97" i="6" s="1"/>
  <c r="V60" i="6"/>
  <c r="AZ60" i="6"/>
  <c r="AU60" i="6"/>
  <c r="AU97" i="6" s="1"/>
  <c r="AT60" i="6"/>
  <c r="AT97" i="6" s="1"/>
  <c r="AQ60" i="6"/>
  <c r="AO60" i="6"/>
  <c r="AM60" i="6"/>
  <c r="AM97" i="6" s="1"/>
  <c r="AK60" i="6"/>
  <c r="AI60" i="6"/>
  <c r="AG60" i="6"/>
  <c r="AG97" i="6" s="1"/>
  <c r="AE60" i="6"/>
  <c r="AE97" i="6" s="1"/>
  <c r="AC60" i="6"/>
  <c r="AC97" i="6" s="1"/>
  <c r="AA60" i="6"/>
  <c r="AA97" i="6" s="1"/>
  <c r="Y60" i="6"/>
  <c r="Y97" i="6" s="1"/>
  <c r="U60" i="6"/>
  <c r="U97" i="6" s="1"/>
  <c r="T60" i="6"/>
  <c r="T97" i="6" s="1"/>
  <c r="W60" i="6"/>
  <c r="S60" i="6"/>
  <c r="CD49" i="6"/>
  <c r="CD86" i="6" s="1"/>
  <c r="CB49" i="6"/>
  <c r="CB86" i="6" s="1"/>
  <c r="BZ49" i="6"/>
  <c r="BX49" i="6"/>
  <c r="BX86" i="6" s="1"/>
  <c r="CE49" i="6"/>
  <c r="CE86" i="6" s="1"/>
  <c r="CC49" i="6"/>
  <c r="CC86" i="6" s="1"/>
  <c r="CA49" i="6"/>
  <c r="CA86" i="6" s="1"/>
  <c r="BY49" i="6"/>
  <c r="BY86" i="6" s="1"/>
  <c r="BV49" i="6"/>
  <c r="BV86" i="6" s="1"/>
  <c r="BP49" i="6"/>
  <c r="BP86" i="6" s="1"/>
  <c r="BF49" i="6"/>
  <c r="BT49" i="6"/>
  <c r="BT86" i="6" s="1"/>
  <c r="BR49" i="6"/>
  <c r="BR86" i="6" s="1"/>
  <c r="BN49" i="6"/>
  <c r="BN86" i="6" s="1"/>
  <c r="BL49" i="6"/>
  <c r="BL86" i="6" s="1"/>
  <c r="BJ49" i="6"/>
  <c r="BJ86" i="6" s="1"/>
  <c r="BH49" i="6"/>
  <c r="BH86" i="6" s="1"/>
  <c r="BD49" i="6"/>
  <c r="BD86" i="6" s="1"/>
  <c r="BB49" i="6"/>
  <c r="AZ49" i="6"/>
  <c r="AX49" i="6"/>
  <c r="AV49" i="6"/>
  <c r="BW49" i="6"/>
  <c r="BQ49" i="6"/>
  <c r="BQ86" i="6" s="1"/>
  <c r="AY49" i="6"/>
  <c r="BU49" i="6"/>
  <c r="BU86" i="6" s="1"/>
  <c r="BS49" i="6"/>
  <c r="BS86" i="6" s="1"/>
  <c r="BO49" i="6"/>
  <c r="BO86" i="6" s="1"/>
  <c r="BM49" i="6"/>
  <c r="BM86" i="6" s="1"/>
  <c r="BK49" i="6"/>
  <c r="BK86" i="6" s="1"/>
  <c r="BI49" i="6"/>
  <c r="BG49" i="6"/>
  <c r="BG86" i="6" s="1"/>
  <c r="BE49" i="6"/>
  <c r="BE86" i="6" s="1"/>
  <c r="BC49" i="6"/>
  <c r="BC86" i="6" s="1"/>
  <c r="BA49" i="6"/>
  <c r="AW49" i="6"/>
  <c r="AW86" i="6" s="1"/>
  <c r="AU49" i="6"/>
  <c r="AU86" i="6" s="1"/>
  <c r="AS49" i="6"/>
  <c r="AS86" i="6" s="1"/>
  <c r="AR49" i="6"/>
  <c r="U49" i="6"/>
  <c r="U86" i="6" s="1"/>
  <c r="AP49" i="6"/>
  <c r="AP86" i="6" s="1"/>
  <c r="AN49" i="6"/>
  <c r="AN86" i="6" s="1"/>
  <c r="AL49" i="6"/>
  <c r="AL86" i="6" s="1"/>
  <c r="AJ49" i="6"/>
  <c r="AJ86" i="6" s="1"/>
  <c r="AH49" i="6"/>
  <c r="AH86" i="6" s="1"/>
  <c r="AF49" i="6"/>
  <c r="AF86" i="6" s="1"/>
  <c r="AD49" i="6"/>
  <c r="AB49" i="6"/>
  <c r="AB86" i="6" s="1"/>
  <c r="Z49" i="6"/>
  <c r="Z86" i="6" s="1"/>
  <c r="X49" i="6"/>
  <c r="X86" i="6" s="1"/>
  <c r="V49" i="6"/>
  <c r="T49" i="6"/>
  <c r="T86" i="6" s="1"/>
  <c r="AT49" i="6"/>
  <c r="AT86" i="6" s="1"/>
  <c r="AQ49" i="6"/>
  <c r="AQ86" i="6" s="1"/>
  <c r="AO49" i="6"/>
  <c r="AO86" i="6" s="1"/>
  <c r="AM49" i="6"/>
  <c r="AM86" i="6" s="1"/>
  <c r="AK49" i="6"/>
  <c r="AK86" i="6" s="1"/>
  <c r="AI49" i="6"/>
  <c r="AI86" i="6" s="1"/>
  <c r="AG49" i="6"/>
  <c r="AG86" i="6" s="1"/>
  <c r="AE49" i="6"/>
  <c r="AE86" i="6" s="1"/>
  <c r="AC49" i="6"/>
  <c r="AC86" i="6" s="1"/>
  <c r="AA49" i="6"/>
  <c r="AA86" i="6" s="1"/>
  <c r="Y49" i="6"/>
  <c r="Y86" i="6" s="1"/>
  <c r="W49" i="6"/>
  <c r="W86" i="6" s="1"/>
  <c r="S49" i="6"/>
  <c r="S86" i="6" s="1"/>
  <c r="CD52" i="6"/>
  <c r="CD89" i="6" s="1"/>
  <c r="CB52" i="6"/>
  <c r="CB89" i="6" s="1"/>
  <c r="BZ52" i="6"/>
  <c r="BZ89" i="6" s="1"/>
  <c r="BX52" i="6"/>
  <c r="BX89" i="6" s="1"/>
  <c r="BW52" i="6"/>
  <c r="BW89" i="6" s="1"/>
  <c r="BT52" i="6"/>
  <c r="BT89" i="6" s="1"/>
  <c r="BR52" i="6"/>
  <c r="BR89" i="6" s="1"/>
  <c r="BN52" i="6"/>
  <c r="BL52" i="6"/>
  <c r="BL89" i="6" s="1"/>
  <c r="BJ52" i="6"/>
  <c r="BJ89" i="6" s="1"/>
  <c r="BH52" i="6"/>
  <c r="BH89" i="6" s="1"/>
  <c r="BD52" i="6"/>
  <c r="BD89" i="6" s="1"/>
  <c r="BB52" i="6"/>
  <c r="BB89" i="6" s="1"/>
  <c r="CE52" i="6"/>
  <c r="CE89" i="6" s="1"/>
  <c r="CA52" i="6"/>
  <c r="CA89" i="6" s="1"/>
  <c r="BP52" i="6"/>
  <c r="BP89" i="6" s="1"/>
  <c r="BF52" i="6"/>
  <c r="BF89" i="6" s="1"/>
  <c r="BV52" i="6"/>
  <c r="BU52" i="6"/>
  <c r="BU89" i="6" s="1"/>
  <c r="BS52" i="6"/>
  <c r="BS89" i="6" s="1"/>
  <c r="BO52" i="6"/>
  <c r="BO89" i="6" s="1"/>
  <c r="BM52" i="6"/>
  <c r="BK52" i="6"/>
  <c r="BK89" i="6" s="1"/>
  <c r="BI52" i="6"/>
  <c r="BG52" i="6"/>
  <c r="BG89" i="6" s="1"/>
  <c r="BE52" i="6"/>
  <c r="BC52" i="6"/>
  <c r="BC89" i="6" s="1"/>
  <c r="BA52" i="6"/>
  <c r="BA89" i="6" s="1"/>
  <c r="AW52" i="6"/>
  <c r="CC52" i="6"/>
  <c r="BY52" i="6"/>
  <c r="BY89" i="6" s="1"/>
  <c r="BQ52" i="6"/>
  <c r="BQ89" i="6" s="1"/>
  <c r="AY52" i="6"/>
  <c r="AZ52" i="6"/>
  <c r="AV52" i="6"/>
  <c r="AU52" i="6"/>
  <c r="AU89" i="6" s="1"/>
  <c r="AT52" i="6"/>
  <c r="AT89" i="6" s="1"/>
  <c r="AP52" i="6"/>
  <c r="AN52" i="6"/>
  <c r="AN89" i="6" s="1"/>
  <c r="AL52" i="6"/>
  <c r="AJ52" i="6"/>
  <c r="AJ89" i="6" s="1"/>
  <c r="AH52" i="6"/>
  <c r="AF52" i="6"/>
  <c r="AD52" i="6"/>
  <c r="AD89" i="6" s="1"/>
  <c r="AB52" i="6"/>
  <c r="AB89" i="6" s="1"/>
  <c r="Z52" i="6"/>
  <c r="X52" i="6"/>
  <c r="V52" i="6"/>
  <c r="V89" i="6" s="1"/>
  <c r="AX52" i="6"/>
  <c r="AS52" i="6"/>
  <c r="AR52" i="6"/>
  <c r="AR89" i="6" s="1"/>
  <c r="AQ52" i="6"/>
  <c r="AQ89" i="6" s="1"/>
  <c r="AO52" i="6"/>
  <c r="AO89" i="6" s="1"/>
  <c r="AM52" i="6"/>
  <c r="AK52" i="6"/>
  <c r="AI52" i="6"/>
  <c r="AG52" i="6"/>
  <c r="AG89" i="6" s="1"/>
  <c r="AE52" i="6"/>
  <c r="AE89" i="6" s="1"/>
  <c r="AC52" i="6"/>
  <c r="AC89" i="6" s="1"/>
  <c r="AA52" i="6"/>
  <c r="AA89" i="6" s="1"/>
  <c r="Y52" i="6"/>
  <c r="Y89" i="6" s="1"/>
  <c r="U52" i="6"/>
  <c r="U89" i="6" s="1"/>
  <c r="W52" i="6"/>
  <c r="T52" i="6"/>
  <c r="T89" i="6" s="1"/>
  <c r="S52" i="6"/>
  <c r="CE55" i="6"/>
  <c r="CC55" i="6"/>
  <c r="CC92" i="6" s="1"/>
  <c r="CA55" i="6"/>
  <c r="CA92" i="6" s="1"/>
  <c r="BY55" i="6"/>
  <c r="BY92" i="6" s="1"/>
  <c r="CD55" i="6"/>
  <c r="CB55" i="6"/>
  <c r="CB92" i="6" s="1"/>
  <c r="BZ55" i="6"/>
  <c r="BZ92" i="6" s="1"/>
  <c r="BX55" i="6"/>
  <c r="BX92" i="6" s="1"/>
  <c r="BV55" i="6"/>
  <c r="BQ55" i="6"/>
  <c r="BQ92" i="6" s="1"/>
  <c r="BU55" i="6"/>
  <c r="BU92" i="6" s="1"/>
  <c r="BS55" i="6"/>
  <c r="BS92" i="6" s="1"/>
  <c r="BO55" i="6"/>
  <c r="BO92" i="6" s="1"/>
  <c r="BM55" i="6"/>
  <c r="BM92" i="6" s="1"/>
  <c r="BK55" i="6"/>
  <c r="BK92" i="6" s="1"/>
  <c r="BI55" i="6"/>
  <c r="BG55" i="6"/>
  <c r="BE55" i="6"/>
  <c r="BE92" i="6" s="1"/>
  <c r="BC55" i="6"/>
  <c r="BC92" i="6" s="1"/>
  <c r="BA55" i="6"/>
  <c r="BA92" i="6" s="1"/>
  <c r="AW55" i="6"/>
  <c r="BW55" i="6"/>
  <c r="BW92" i="6" s="1"/>
  <c r="BP55" i="6"/>
  <c r="BP92" i="6" s="1"/>
  <c r="BF55" i="6"/>
  <c r="BF92" i="6" s="1"/>
  <c r="BT55" i="6"/>
  <c r="BT92" i="6" s="1"/>
  <c r="BR55" i="6"/>
  <c r="BR92" i="6" s="1"/>
  <c r="BN55" i="6"/>
  <c r="BN92" i="6" s="1"/>
  <c r="BL55" i="6"/>
  <c r="BL92" i="6" s="1"/>
  <c r="BJ55" i="6"/>
  <c r="BJ92" i="6" s="1"/>
  <c r="BH55" i="6"/>
  <c r="BH92" i="6" s="1"/>
  <c r="BD55" i="6"/>
  <c r="BD92" i="6" s="1"/>
  <c r="BB55" i="6"/>
  <c r="BB92" i="6" s="1"/>
  <c r="AZ55" i="6"/>
  <c r="AX55" i="6"/>
  <c r="AV55" i="6"/>
  <c r="AT55" i="6"/>
  <c r="AT92" i="6" s="1"/>
  <c r="AR55" i="6"/>
  <c r="AY55" i="6"/>
  <c r="AS55" i="6"/>
  <c r="AS92" i="6" s="1"/>
  <c r="AQ55" i="6"/>
  <c r="AQ92" i="6" s="1"/>
  <c r="AO55" i="6"/>
  <c r="AO92" i="6" s="1"/>
  <c r="AM55" i="6"/>
  <c r="AM92" i="6" s="1"/>
  <c r="AK55" i="6"/>
  <c r="AI55" i="6"/>
  <c r="AI92" i="6" s="1"/>
  <c r="AG55" i="6"/>
  <c r="AG92" i="6" s="1"/>
  <c r="AE55" i="6"/>
  <c r="AE92" i="6" s="1"/>
  <c r="AC55" i="6"/>
  <c r="AC92" i="6" s="1"/>
  <c r="AA55" i="6"/>
  <c r="AA92" i="6" s="1"/>
  <c r="Y55" i="6"/>
  <c r="Y92" i="6" s="1"/>
  <c r="W55" i="6"/>
  <c r="W92" i="6" s="1"/>
  <c r="AU55" i="6"/>
  <c r="AU92" i="6" s="1"/>
  <c r="AP55" i="6"/>
  <c r="AN55" i="6"/>
  <c r="AL55" i="6"/>
  <c r="AJ55" i="6"/>
  <c r="AJ92" i="6" s="1"/>
  <c r="AH55" i="6"/>
  <c r="AH92" i="6" s="1"/>
  <c r="AF55" i="6"/>
  <c r="AD55" i="6"/>
  <c r="AD92" i="6" s="1"/>
  <c r="AB55" i="6"/>
  <c r="AB92" i="6" s="1"/>
  <c r="Z55" i="6"/>
  <c r="X55" i="6"/>
  <c r="V55" i="6"/>
  <c r="V92" i="6" s="1"/>
  <c r="T55" i="6"/>
  <c r="T92" i="6" s="1"/>
  <c r="U55" i="6"/>
  <c r="U92" i="6" s="1"/>
  <c r="S55" i="6"/>
  <c r="CD61" i="6"/>
  <c r="CD98" i="6" s="1"/>
  <c r="CB61" i="6"/>
  <c r="CB98" i="6" s="1"/>
  <c r="BZ61" i="6"/>
  <c r="BZ98" i="6" s="1"/>
  <c r="CE61" i="6"/>
  <c r="CE98" i="6" s="1"/>
  <c r="CC61" i="6"/>
  <c r="CC98" i="6" s="1"/>
  <c r="CA61" i="6"/>
  <c r="CA98" i="6" s="1"/>
  <c r="BY61" i="6"/>
  <c r="BY98" i="6" s="1"/>
  <c r="BV61" i="6"/>
  <c r="BP61" i="6"/>
  <c r="BP98" i="6" s="1"/>
  <c r="BF61" i="6"/>
  <c r="BF98" i="6" s="1"/>
  <c r="BT61" i="6"/>
  <c r="BT98" i="6" s="1"/>
  <c r="BR61" i="6"/>
  <c r="BR98" i="6" s="1"/>
  <c r="BN61" i="6"/>
  <c r="BN98" i="6" s="1"/>
  <c r="BL61" i="6"/>
  <c r="BL98" i="6" s="1"/>
  <c r="BJ61" i="6"/>
  <c r="BJ98" i="6" s="1"/>
  <c r="BH61" i="6"/>
  <c r="BH98" i="6" s="1"/>
  <c r="BD61" i="6"/>
  <c r="BD98" i="6" s="1"/>
  <c r="BB61" i="6"/>
  <c r="BB98" i="6" s="1"/>
  <c r="AZ61" i="6"/>
  <c r="AX61" i="6"/>
  <c r="BX61" i="6"/>
  <c r="BX98" i="6" s="1"/>
  <c r="BQ61" i="6"/>
  <c r="BQ98" i="6" s="1"/>
  <c r="AY61" i="6"/>
  <c r="BW61" i="6"/>
  <c r="BU61" i="6"/>
  <c r="BU98" i="6" s="1"/>
  <c r="BS61" i="6"/>
  <c r="BS98" i="6" s="1"/>
  <c r="BO61" i="6"/>
  <c r="BO98" i="6" s="1"/>
  <c r="BM61" i="6"/>
  <c r="BK61" i="6"/>
  <c r="BK98" i="6" s="1"/>
  <c r="BI61" i="6"/>
  <c r="BG61" i="6"/>
  <c r="BG98" i="6" s="1"/>
  <c r="BE61" i="6"/>
  <c r="BC61" i="6"/>
  <c r="BC98" i="6" s="1"/>
  <c r="BA61" i="6"/>
  <c r="BA98" i="6" s="1"/>
  <c r="AW61" i="6"/>
  <c r="AU61" i="6"/>
  <c r="AS61" i="6"/>
  <c r="AS98" i="6" s="1"/>
  <c r="U61" i="6"/>
  <c r="U98" i="6" s="1"/>
  <c r="AV61" i="6"/>
  <c r="AR61" i="6"/>
  <c r="AP61" i="6"/>
  <c r="AN61" i="6"/>
  <c r="AN98" i="6" s="1"/>
  <c r="AL61" i="6"/>
  <c r="AJ61" i="6"/>
  <c r="AH61" i="6"/>
  <c r="AH98" i="6" s="1"/>
  <c r="AF61" i="6"/>
  <c r="AD61" i="6"/>
  <c r="AD98" i="6" s="1"/>
  <c r="AB61" i="6"/>
  <c r="Z61" i="6"/>
  <c r="X61" i="6"/>
  <c r="X98" i="6" s="1"/>
  <c r="V61" i="6"/>
  <c r="V98" i="6" s="1"/>
  <c r="T61" i="6"/>
  <c r="AT61" i="6"/>
  <c r="AT98" i="6" s="1"/>
  <c r="AQ61" i="6"/>
  <c r="AQ98" i="6" s="1"/>
  <c r="AO61" i="6"/>
  <c r="AO98" i="6" s="1"/>
  <c r="AM61" i="6"/>
  <c r="AK61" i="6"/>
  <c r="AI61" i="6"/>
  <c r="AI98" i="6" s="1"/>
  <c r="AG61" i="6"/>
  <c r="AG98" i="6" s="1"/>
  <c r="AE61" i="6"/>
  <c r="AE98" i="6" s="1"/>
  <c r="AC61" i="6"/>
  <c r="AC98" i="6" s="1"/>
  <c r="AA61" i="6"/>
  <c r="AA98" i="6" s="1"/>
  <c r="Y61" i="6"/>
  <c r="Y98" i="6" s="1"/>
  <c r="W61" i="6"/>
  <c r="W98" i="6" s="1"/>
  <c r="S61" i="6"/>
  <c r="CE43" i="6"/>
  <c r="CE80" i="6" s="1"/>
  <c r="CC43" i="6"/>
  <c r="CC80" i="6" s="1"/>
  <c r="CA43" i="6"/>
  <c r="CA80" i="6" s="1"/>
  <c r="BY43" i="6"/>
  <c r="BY80" i="6" s="1"/>
  <c r="CD43" i="6"/>
  <c r="CD80" i="6" s="1"/>
  <c r="CB43" i="6"/>
  <c r="CB80" i="6" s="1"/>
  <c r="BZ43" i="6"/>
  <c r="BZ80" i="6" s="1"/>
  <c r="BX43" i="6"/>
  <c r="BX80" i="6" s="1"/>
  <c r="BQ43" i="6"/>
  <c r="BQ80" i="6" s="1"/>
  <c r="BW43" i="6"/>
  <c r="BW80" i="6" s="1"/>
  <c r="BU43" i="6"/>
  <c r="BU80" i="6" s="1"/>
  <c r="BS43" i="6"/>
  <c r="BS80" i="6" s="1"/>
  <c r="BO43" i="6"/>
  <c r="BO80" i="6" s="1"/>
  <c r="BM43" i="6"/>
  <c r="BM80" i="6" s="1"/>
  <c r="BK43" i="6"/>
  <c r="BK80" i="6" s="1"/>
  <c r="BI43" i="6"/>
  <c r="BG43" i="6"/>
  <c r="BG80" i="6" s="1"/>
  <c r="BE43" i="6"/>
  <c r="BE80" i="6" s="1"/>
  <c r="BC43" i="6"/>
  <c r="BC80" i="6" s="1"/>
  <c r="BA43" i="6"/>
  <c r="BA80" i="6" s="1"/>
  <c r="AW43" i="6"/>
  <c r="AW80" i="6" s="1"/>
  <c r="BV43" i="6"/>
  <c r="BV80" i="6" s="1"/>
  <c r="BP43" i="6"/>
  <c r="BP80" i="6" s="1"/>
  <c r="BF43" i="6"/>
  <c r="BF80" i="6" s="1"/>
  <c r="BT43" i="6"/>
  <c r="BT80" i="6" s="1"/>
  <c r="BR43" i="6"/>
  <c r="BR80" i="6" s="1"/>
  <c r="BN43" i="6"/>
  <c r="BN80" i="6" s="1"/>
  <c r="BL43" i="6"/>
  <c r="BL80" i="6" s="1"/>
  <c r="BJ43" i="6"/>
  <c r="BJ80" i="6" s="1"/>
  <c r="BH43" i="6"/>
  <c r="BH80" i="6" s="1"/>
  <c r="BD43" i="6"/>
  <c r="BB43" i="6"/>
  <c r="BB80" i="6" s="1"/>
  <c r="AZ43" i="6"/>
  <c r="AX43" i="6"/>
  <c r="AV43" i="6"/>
  <c r="AT43" i="6"/>
  <c r="AT80" i="6" s="1"/>
  <c r="AR43" i="6"/>
  <c r="AR80" i="6" s="1"/>
  <c r="AU43" i="6"/>
  <c r="AU80" i="6" s="1"/>
  <c r="AQ43" i="6"/>
  <c r="AQ80" i="6" s="1"/>
  <c r="AO43" i="6"/>
  <c r="AO80" i="6" s="1"/>
  <c r="AM43" i="6"/>
  <c r="AM80" i="6" s="1"/>
  <c r="AK43" i="6"/>
  <c r="AK80" i="6" s="1"/>
  <c r="AI43" i="6"/>
  <c r="AG43" i="6"/>
  <c r="AG80" i="6" s="1"/>
  <c r="AE43" i="6"/>
  <c r="AE80" i="6" s="1"/>
  <c r="AC43" i="6"/>
  <c r="AC80" i="6" s="1"/>
  <c r="AA43" i="6"/>
  <c r="AA80" i="6" s="1"/>
  <c r="Y43" i="6"/>
  <c r="Y80" i="6" s="1"/>
  <c r="W43" i="6"/>
  <c r="W80" i="6" s="1"/>
  <c r="AY43" i="6"/>
  <c r="AS43" i="6"/>
  <c r="AP43" i="6"/>
  <c r="AP80" i="6" s="1"/>
  <c r="AN43" i="6"/>
  <c r="AN80" i="6" s="1"/>
  <c r="AL43" i="6"/>
  <c r="AL80" i="6" s="1"/>
  <c r="AJ43" i="6"/>
  <c r="AJ80" i="6" s="1"/>
  <c r="AH43" i="6"/>
  <c r="AH80" i="6" s="1"/>
  <c r="AF43" i="6"/>
  <c r="AF80" i="6" s="1"/>
  <c r="AD43" i="6"/>
  <c r="AD80" i="6" s="1"/>
  <c r="AB43" i="6"/>
  <c r="Z43" i="6"/>
  <c r="Z80" i="6" s="1"/>
  <c r="X43" i="6"/>
  <c r="X80" i="6" s="1"/>
  <c r="V43" i="6"/>
  <c r="V80" i="6" s="1"/>
  <c r="T43" i="6"/>
  <c r="T80" i="6" s="1"/>
  <c r="U43" i="6"/>
  <c r="U80" i="6" s="1"/>
  <c r="S43" i="6"/>
  <c r="S80" i="6" s="1"/>
  <c r="CE50" i="6"/>
  <c r="CE87" i="6" s="1"/>
  <c r="CC50" i="6"/>
  <c r="CA50" i="6"/>
  <c r="CA87" i="6" s="1"/>
  <c r="BY50" i="6"/>
  <c r="BY87" i="6" s="1"/>
  <c r="BW50" i="6"/>
  <c r="BW87" i="6" s="1"/>
  <c r="CD50" i="6"/>
  <c r="BZ50" i="6"/>
  <c r="BZ87" i="6" s="1"/>
  <c r="BV50" i="6"/>
  <c r="BV87" i="6" s="1"/>
  <c r="BU50" i="6"/>
  <c r="BU87" i="6" s="1"/>
  <c r="BS50" i="6"/>
  <c r="BS87" i="6" s="1"/>
  <c r="BO50" i="6"/>
  <c r="BO87" i="6" s="1"/>
  <c r="BM50" i="6"/>
  <c r="BM87" i="6" s="1"/>
  <c r="BK50" i="6"/>
  <c r="BK87" i="6" s="1"/>
  <c r="BI50" i="6"/>
  <c r="BG50" i="6"/>
  <c r="BG87" i="6" s="1"/>
  <c r="BE50" i="6"/>
  <c r="BE87" i="6" s="1"/>
  <c r="BC50" i="6"/>
  <c r="BC87" i="6" s="1"/>
  <c r="BA50" i="6"/>
  <c r="BQ50" i="6"/>
  <c r="BQ87" i="6" s="1"/>
  <c r="AY50" i="6"/>
  <c r="CB50" i="6"/>
  <c r="CB87" i="6" s="1"/>
  <c r="BX50" i="6"/>
  <c r="BT50" i="6"/>
  <c r="BT87" i="6" s="1"/>
  <c r="BR50" i="6"/>
  <c r="BR87" i="6" s="1"/>
  <c r="BN50" i="6"/>
  <c r="BN87" i="6" s="1"/>
  <c r="BL50" i="6"/>
  <c r="BL87" i="6" s="1"/>
  <c r="BJ50" i="6"/>
  <c r="BJ87" i="6" s="1"/>
  <c r="BH50" i="6"/>
  <c r="BH87" i="6" s="1"/>
  <c r="BD50" i="6"/>
  <c r="BD87" i="6" s="1"/>
  <c r="BB50" i="6"/>
  <c r="AZ50" i="6"/>
  <c r="AX50" i="6"/>
  <c r="AV50" i="6"/>
  <c r="BP50" i="6"/>
  <c r="BP87" i="6" s="1"/>
  <c r="BF50" i="6"/>
  <c r="BF87" i="6" s="1"/>
  <c r="AS50" i="6"/>
  <c r="AS87" i="6" s="1"/>
  <c r="AQ50" i="6"/>
  <c r="AQ87" i="6" s="1"/>
  <c r="AO50" i="6"/>
  <c r="AO87" i="6" s="1"/>
  <c r="AM50" i="6"/>
  <c r="AM87" i="6" s="1"/>
  <c r="AK50" i="6"/>
  <c r="AK87" i="6" s="1"/>
  <c r="AI50" i="6"/>
  <c r="AI87" i="6" s="1"/>
  <c r="AG50" i="6"/>
  <c r="AG87" i="6" s="1"/>
  <c r="AE50" i="6"/>
  <c r="AE87" i="6" s="1"/>
  <c r="AC50" i="6"/>
  <c r="AA50" i="6"/>
  <c r="AA87" i="6" s="1"/>
  <c r="Y50" i="6"/>
  <c r="Y87" i="6" s="1"/>
  <c r="W50" i="6"/>
  <c r="W87" i="6" s="1"/>
  <c r="AW50" i="6"/>
  <c r="AW87" i="6" s="1"/>
  <c r="AR50" i="6"/>
  <c r="AR87" i="6" s="1"/>
  <c r="U50" i="6"/>
  <c r="U87" i="6" s="1"/>
  <c r="AU50" i="6"/>
  <c r="AU87" i="6" s="1"/>
  <c r="AP50" i="6"/>
  <c r="AP87" i="6" s="1"/>
  <c r="AN50" i="6"/>
  <c r="AN87" i="6" s="1"/>
  <c r="AL50" i="6"/>
  <c r="AL87" i="6" s="1"/>
  <c r="AJ50" i="6"/>
  <c r="AJ87" i="6" s="1"/>
  <c r="AH50" i="6"/>
  <c r="AH87" i="6" s="1"/>
  <c r="AF50" i="6"/>
  <c r="AF87" i="6" s="1"/>
  <c r="AD50" i="6"/>
  <c r="AB50" i="6"/>
  <c r="AB87" i="6" s="1"/>
  <c r="Z50" i="6"/>
  <c r="Z87" i="6" s="1"/>
  <c r="AT50" i="6"/>
  <c r="AT87" i="6" s="1"/>
  <c r="X50" i="6"/>
  <c r="V50" i="6"/>
  <c r="V87" i="6" s="1"/>
  <c r="T50" i="6"/>
  <c r="T87" i="6" s="1"/>
  <c r="S50" i="6"/>
  <c r="S87" i="6" s="1"/>
  <c r="CD53" i="6"/>
  <c r="CB53" i="6"/>
  <c r="CB90" i="6" s="1"/>
  <c r="BZ53" i="6"/>
  <c r="BZ90" i="6" s="1"/>
  <c r="BX53" i="6"/>
  <c r="BX90" i="6" s="1"/>
  <c r="CE53" i="6"/>
  <c r="CE90" i="6" s="1"/>
  <c r="CC53" i="6"/>
  <c r="CC90" i="6" s="1"/>
  <c r="CA53" i="6"/>
  <c r="CA90" i="6" s="1"/>
  <c r="BY53" i="6"/>
  <c r="BY90" i="6" s="1"/>
  <c r="BV53" i="6"/>
  <c r="BP53" i="6"/>
  <c r="BP90" i="6" s="1"/>
  <c r="BF53" i="6"/>
  <c r="BF90" i="6" s="1"/>
  <c r="BW53" i="6"/>
  <c r="BW90" i="6" s="1"/>
  <c r="BT53" i="6"/>
  <c r="BT90" i="6" s="1"/>
  <c r="BR53" i="6"/>
  <c r="BR90" i="6" s="1"/>
  <c r="BN53" i="6"/>
  <c r="BN90" i="6" s="1"/>
  <c r="BL53" i="6"/>
  <c r="BL90" i="6" s="1"/>
  <c r="BJ53" i="6"/>
  <c r="BJ90" i="6" s="1"/>
  <c r="BH53" i="6"/>
  <c r="BH90" i="6" s="1"/>
  <c r="BD53" i="6"/>
  <c r="BD90" i="6" s="1"/>
  <c r="BB53" i="6"/>
  <c r="BB90" i="6" s="1"/>
  <c r="AZ53" i="6"/>
  <c r="AX53" i="6"/>
  <c r="AV53" i="6"/>
  <c r="BQ53" i="6"/>
  <c r="BQ90" i="6" s="1"/>
  <c r="AY53" i="6"/>
  <c r="BU53" i="6"/>
  <c r="BU90" i="6" s="1"/>
  <c r="BS53" i="6"/>
  <c r="BS90" i="6" s="1"/>
  <c r="BO53" i="6"/>
  <c r="BO90" i="6" s="1"/>
  <c r="BM53" i="6"/>
  <c r="BK53" i="6"/>
  <c r="BK90" i="6" s="1"/>
  <c r="BI53" i="6"/>
  <c r="BG53" i="6"/>
  <c r="BG90" i="6" s="1"/>
  <c r="BE53" i="6"/>
  <c r="BC53" i="6"/>
  <c r="BC90" i="6" s="1"/>
  <c r="BA53" i="6"/>
  <c r="BA90" i="6" s="1"/>
  <c r="AW53" i="6"/>
  <c r="AU53" i="6"/>
  <c r="AU90" i="6" s="1"/>
  <c r="AS53" i="6"/>
  <c r="AS90" i="6" s="1"/>
  <c r="U53" i="6"/>
  <c r="U90" i="6" s="1"/>
  <c r="AT53" i="6"/>
  <c r="AT90" i="6" s="1"/>
  <c r="AP53" i="6"/>
  <c r="AN53" i="6"/>
  <c r="AN90" i="6" s="1"/>
  <c r="AL53" i="6"/>
  <c r="AJ53" i="6"/>
  <c r="AJ90" i="6" s="1"/>
  <c r="AH53" i="6"/>
  <c r="AF53" i="6"/>
  <c r="AD53" i="6"/>
  <c r="AD90" i="6" s="1"/>
  <c r="AB53" i="6"/>
  <c r="AB90" i="6" s="1"/>
  <c r="Z53" i="6"/>
  <c r="X53" i="6"/>
  <c r="X90" i="6" s="1"/>
  <c r="V53" i="6"/>
  <c r="V90" i="6" s="1"/>
  <c r="T53" i="6"/>
  <c r="T90" i="6" s="1"/>
  <c r="AR53" i="6"/>
  <c r="AQ53" i="6"/>
  <c r="AQ90" i="6" s="1"/>
  <c r="AO53" i="6"/>
  <c r="AO90" i="6" s="1"/>
  <c r="AM53" i="6"/>
  <c r="AM90" i="6" s="1"/>
  <c r="AK53" i="6"/>
  <c r="AI53" i="6"/>
  <c r="AI90" i="6" s="1"/>
  <c r="AG53" i="6"/>
  <c r="AG90" i="6" s="1"/>
  <c r="AE53" i="6"/>
  <c r="AE90" i="6" s="1"/>
  <c r="AC53" i="6"/>
  <c r="AA53" i="6"/>
  <c r="AA90" i="6" s="1"/>
  <c r="Y53" i="6"/>
  <c r="Y90" i="6" s="1"/>
  <c r="W53" i="6"/>
  <c r="W90" i="6" s="1"/>
  <c r="S53" i="6"/>
  <c r="CD56" i="6"/>
  <c r="CD93" i="6" s="1"/>
  <c r="CB56" i="6"/>
  <c r="CB93" i="6" s="1"/>
  <c r="BZ56" i="6"/>
  <c r="BZ93" i="6" s="1"/>
  <c r="BX56" i="6"/>
  <c r="CC56" i="6"/>
  <c r="CC93" i="6" s="1"/>
  <c r="BY56" i="6"/>
  <c r="BY93" i="6" s="1"/>
  <c r="BT56" i="6"/>
  <c r="BT93" i="6" s="1"/>
  <c r="BR56" i="6"/>
  <c r="BR93" i="6" s="1"/>
  <c r="BN56" i="6"/>
  <c r="BN93" i="6" s="1"/>
  <c r="BL56" i="6"/>
  <c r="BL93" i="6" s="1"/>
  <c r="BJ56" i="6"/>
  <c r="BJ93" i="6" s="1"/>
  <c r="BH56" i="6"/>
  <c r="BH93" i="6" s="1"/>
  <c r="BD56" i="6"/>
  <c r="BD93" i="6" s="1"/>
  <c r="BB56" i="6"/>
  <c r="BB93" i="6" s="1"/>
  <c r="BP56" i="6"/>
  <c r="BP93" i="6" s="1"/>
  <c r="BF56" i="6"/>
  <c r="BF93" i="6" s="1"/>
  <c r="CE56" i="6"/>
  <c r="CE93" i="6" s="1"/>
  <c r="CA56" i="6"/>
  <c r="CA93" i="6" s="1"/>
  <c r="BU56" i="6"/>
  <c r="BU93" i="6" s="1"/>
  <c r="BS56" i="6"/>
  <c r="BS93" i="6" s="1"/>
  <c r="BO56" i="6"/>
  <c r="BO93" i="6" s="1"/>
  <c r="BM56" i="6"/>
  <c r="BM93" i="6" s="1"/>
  <c r="BK56" i="6"/>
  <c r="BK93" i="6" s="1"/>
  <c r="BI56" i="6"/>
  <c r="BG56" i="6"/>
  <c r="BG93" i="6" s="1"/>
  <c r="BE56" i="6"/>
  <c r="BE93" i="6" s="1"/>
  <c r="BC56" i="6"/>
  <c r="BC93" i="6" s="1"/>
  <c r="BA56" i="6"/>
  <c r="BA93" i="6" s="1"/>
  <c r="AW56" i="6"/>
  <c r="BW56" i="6"/>
  <c r="BW93" i="6" s="1"/>
  <c r="BV56" i="6"/>
  <c r="BV93" i="6" s="1"/>
  <c r="BQ56" i="6"/>
  <c r="BQ93" i="6" s="1"/>
  <c r="AY56" i="6"/>
  <c r="AP56" i="6"/>
  <c r="AN56" i="6"/>
  <c r="AN93" i="6" s="1"/>
  <c r="AL56" i="6"/>
  <c r="AJ56" i="6"/>
  <c r="AJ93" i="6" s="1"/>
  <c r="AH56" i="6"/>
  <c r="AH93" i="6" s="1"/>
  <c r="AF56" i="6"/>
  <c r="AD56" i="6"/>
  <c r="AB56" i="6"/>
  <c r="AB93" i="6" s="1"/>
  <c r="Z56" i="6"/>
  <c r="X56" i="6"/>
  <c r="X93" i="6" s="1"/>
  <c r="V56" i="6"/>
  <c r="V93" i="6" s="1"/>
  <c r="AZ56" i="6"/>
  <c r="AS56" i="6"/>
  <c r="AS93" i="6" s="1"/>
  <c r="AR56" i="6"/>
  <c r="AR93" i="6" s="1"/>
  <c r="AV56" i="6"/>
  <c r="AQ56" i="6"/>
  <c r="AQ93" i="6" s="1"/>
  <c r="AO56" i="6"/>
  <c r="AO93" i="6" s="1"/>
  <c r="AM56" i="6"/>
  <c r="AM93" i="6" s="1"/>
  <c r="AK56" i="6"/>
  <c r="AI56" i="6"/>
  <c r="AI93" i="6" s="1"/>
  <c r="AG56" i="6"/>
  <c r="AG93" i="6" s="1"/>
  <c r="AE56" i="6"/>
  <c r="AE93" i="6" s="1"/>
  <c r="AC56" i="6"/>
  <c r="AA56" i="6"/>
  <c r="AA93" i="6" s="1"/>
  <c r="Y56" i="6"/>
  <c r="Y93" i="6" s="1"/>
  <c r="AX56" i="6"/>
  <c r="AU56" i="6"/>
  <c r="AT56" i="6"/>
  <c r="AT93" i="6" s="1"/>
  <c r="U56" i="6"/>
  <c r="U93" i="6" s="1"/>
  <c r="W56" i="6"/>
  <c r="W93" i="6" s="1"/>
  <c r="T56" i="6"/>
  <c r="T93" i="6" s="1"/>
  <c r="S56" i="6"/>
  <c r="CD57" i="6"/>
  <c r="CD94" i="6" s="1"/>
  <c r="CB57" i="6"/>
  <c r="CB94" i="6" s="1"/>
  <c r="BZ57" i="6"/>
  <c r="BZ94" i="6" s="1"/>
  <c r="BX57" i="6"/>
  <c r="BX94" i="6" s="1"/>
  <c r="CE57" i="6"/>
  <c r="CE94" i="6" s="1"/>
  <c r="CC57" i="6"/>
  <c r="CC94" i="6" s="1"/>
  <c r="CA57" i="6"/>
  <c r="CA94" i="6" s="1"/>
  <c r="BY57" i="6"/>
  <c r="BY94" i="6" s="1"/>
  <c r="BV57" i="6"/>
  <c r="BV94" i="6" s="1"/>
  <c r="BW57" i="6"/>
  <c r="BW94" i="6" s="1"/>
  <c r="BP57" i="6"/>
  <c r="BP94" i="6" s="1"/>
  <c r="BF57" i="6"/>
  <c r="BF94" i="6" s="1"/>
  <c r="BT57" i="6"/>
  <c r="BT94" i="6" s="1"/>
  <c r="BR57" i="6"/>
  <c r="BR94" i="6" s="1"/>
  <c r="BN57" i="6"/>
  <c r="BN94" i="6" s="1"/>
  <c r="BL57" i="6"/>
  <c r="BL94" i="6" s="1"/>
  <c r="BJ57" i="6"/>
  <c r="BJ94" i="6" s="1"/>
  <c r="BH57" i="6"/>
  <c r="BH94" i="6" s="1"/>
  <c r="BD57" i="6"/>
  <c r="BB57" i="6"/>
  <c r="BB94" i="6" s="1"/>
  <c r="AZ57" i="6"/>
  <c r="AX57" i="6"/>
  <c r="AV57" i="6"/>
  <c r="BQ57" i="6"/>
  <c r="BQ94" i="6" s="1"/>
  <c r="AY57" i="6"/>
  <c r="BU57" i="6"/>
  <c r="BU94" i="6" s="1"/>
  <c r="BS57" i="6"/>
  <c r="BS94" i="6" s="1"/>
  <c r="BO57" i="6"/>
  <c r="BO94" i="6" s="1"/>
  <c r="BM57" i="6"/>
  <c r="BM94" i="6" s="1"/>
  <c r="BK57" i="6"/>
  <c r="BK94" i="6" s="1"/>
  <c r="BI57" i="6"/>
  <c r="BG57" i="6"/>
  <c r="BG94" i="6" s="1"/>
  <c r="BE57" i="6"/>
  <c r="BE94" i="6" s="1"/>
  <c r="BC57" i="6"/>
  <c r="BC94" i="6" s="1"/>
  <c r="BA57" i="6"/>
  <c r="BA94" i="6" s="1"/>
  <c r="AW57" i="6"/>
  <c r="AU57" i="6"/>
  <c r="AU94" i="6" s="1"/>
  <c r="AS57" i="6"/>
  <c r="AS94" i="6" s="1"/>
  <c r="AT57" i="6"/>
  <c r="AT94" i="6" s="1"/>
  <c r="U57" i="6"/>
  <c r="U94" i="6" s="1"/>
  <c r="AP57" i="6"/>
  <c r="AN57" i="6"/>
  <c r="AN94" i="6" s="1"/>
  <c r="AL57" i="6"/>
  <c r="AJ57" i="6"/>
  <c r="AJ94" i="6" s="1"/>
  <c r="AH57" i="6"/>
  <c r="AH94" i="6" s="1"/>
  <c r="AF57" i="6"/>
  <c r="AD57" i="6"/>
  <c r="AD94" i="6" s="1"/>
  <c r="AB57" i="6"/>
  <c r="AB94" i="6" s="1"/>
  <c r="Z57" i="6"/>
  <c r="X57" i="6"/>
  <c r="X94" i="6" s="1"/>
  <c r="V57" i="6"/>
  <c r="T57" i="6"/>
  <c r="T94" i="6" s="1"/>
  <c r="AR57" i="6"/>
  <c r="AR94" i="6" s="1"/>
  <c r="AQ57" i="6"/>
  <c r="AQ94" i="6" s="1"/>
  <c r="AO57" i="6"/>
  <c r="AO94" i="6" s="1"/>
  <c r="AM57" i="6"/>
  <c r="AM94" i="6" s="1"/>
  <c r="AK57" i="6"/>
  <c r="AI57" i="6"/>
  <c r="AI94" i="6" s="1"/>
  <c r="AG57" i="6"/>
  <c r="AG94" i="6" s="1"/>
  <c r="AE57" i="6"/>
  <c r="AE94" i="6" s="1"/>
  <c r="AC57" i="6"/>
  <c r="AC94" i="6" s="1"/>
  <c r="AA57" i="6"/>
  <c r="AA94" i="6" s="1"/>
  <c r="Y57" i="6"/>
  <c r="Y94" i="6" s="1"/>
  <c r="W57" i="6"/>
  <c r="W94" i="6" s="1"/>
  <c r="S57" i="6"/>
  <c r="CC41" i="6"/>
  <c r="CC78" i="6" s="1"/>
  <c r="BY41" i="6"/>
  <c r="BY78" i="6" s="1"/>
  <c r="BU41" i="6"/>
  <c r="BU78" i="6" s="1"/>
  <c r="BQ41" i="6"/>
  <c r="BQ78" i="6" s="1"/>
  <c r="BM41" i="6"/>
  <c r="BM78" i="6" s="1"/>
  <c r="BI41" i="6"/>
  <c r="BE41" i="6"/>
  <c r="BE78" i="6" s="1"/>
  <c r="BA41" i="6"/>
  <c r="BA78" i="6" s="1"/>
  <c r="AW41" i="6"/>
  <c r="AW78" i="6" s="1"/>
  <c r="AS41" i="6"/>
  <c r="AS78" i="6" s="1"/>
  <c r="AO41" i="6"/>
  <c r="AO78" i="6" s="1"/>
  <c r="AK41" i="6"/>
  <c r="AK78" i="6" s="1"/>
  <c r="AG41" i="6"/>
  <c r="AG78" i="6" s="1"/>
  <c r="AC41" i="6"/>
  <c r="AC78" i="6" s="1"/>
  <c r="Y41" i="6"/>
  <c r="Y78" i="6" s="1"/>
  <c r="U41" i="6"/>
  <c r="U78" i="6" s="1"/>
  <c r="CD41" i="6"/>
  <c r="CD78" i="6" s="1"/>
  <c r="BZ41" i="6"/>
  <c r="BZ78" i="6" s="1"/>
  <c r="BV41" i="6"/>
  <c r="BV78" i="6" s="1"/>
  <c r="BR41" i="6"/>
  <c r="BR78" i="6" s="1"/>
  <c r="BN41" i="6"/>
  <c r="BN78" i="6" s="1"/>
  <c r="BJ41" i="6"/>
  <c r="BJ78" i="6" s="1"/>
  <c r="BF41" i="6"/>
  <c r="BF78" i="6" s="1"/>
  <c r="BB41" i="6"/>
  <c r="BB78" i="6" s="1"/>
  <c r="AX41" i="6"/>
  <c r="AT41" i="6"/>
  <c r="AT78" i="6" s="1"/>
  <c r="AP41" i="6"/>
  <c r="AP78" i="6" s="1"/>
  <c r="AL41" i="6"/>
  <c r="AL78" i="6" s="1"/>
  <c r="AH41" i="6"/>
  <c r="AH78" i="6" s="1"/>
  <c r="AD41" i="6"/>
  <c r="Z41" i="6"/>
  <c r="Z78" i="6" s="1"/>
  <c r="V41" i="6"/>
  <c r="V78" i="6" s="1"/>
  <c r="BW41" i="6"/>
  <c r="BW78" i="6" s="1"/>
  <c r="BO41" i="6"/>
  <c r="BO78" i="6" s="1"/>
  <c r="AY41" i="6"/>
  <c r="AE41" i="6"/>
  <c r="AE78" i="6" s="1"/>
  <c r="AA41" i="6"/>
  <c r="AA78" i="6" s="1"/>
  <c r="W41" i="6"/>
  <c r="W78" i="6" s="1"/>
  <c r="CB41" i="6"/>
  <c r="CB78" i="6" s="1"/>
  <c r="BX41" i="6"/>
  <c r="BX78" i="6" s="1"/>
  <c r="BT41" i="6"/>
  <c r="BT78" i="6" s="1"/>
  <c r="BP41" i="6"/>
  <c r="BP78" i="6" s="1"/>
  <c r="BL41" i="6"/>
  <c r="BL78" i="6" s="1"/>
  <c r="BH41" i="6"/>
  <c r="BH78" i="6" s="1"/>
  <c r="BD41" i="6"/>
  <c r="BD78" i="6" s="1"/>
  <c r="AZ41" i="6"/>
  <c r="AV41" i="6"/>
  <c r="AR41" i="6"/>
  <c r="AR78" i="6" s="1"/>
  <c r="AN41" i="6"/>
  <c r="AN78" i="6" s="1"/>
  <c r="AJ41" i="6"/>
  <c r="AJ78" i="6" s="1"/>
  <c r="AF41" i="6"/>
  <c r="AF78" i="6" s="1"/>
  <c r="AB41" i="6"/>
  <c r="AB78" i="6" s="1"/>
  <c r="X41" i="6"/>
  <c r="X78" i="6" s="1"/>
  <c r="T41" i="6"/>
  <c r="T78" i="6" s="1"/>
  <c r="CA41" i="6"/>
  <c r="CA78" i="6" s="1"/>
  <c r="BS41" i="6"/>
  <c r="BS78" i="6" s="1"/>
  <c r="BK41" i="6"/>
  <c r="BK78" i="6" s="1"/>
  <c r="BG41" i="6"/>
  <c r="BG78" i="6" s="1"/>
  <c r="BC41" i="6"/>
  <c r="BC78" i="6" s="1"/>
  <c r="AU41" i="6"/>
  <c r="AU78" i="6" s="1"/>
  <c r="AQ41" i="6"/>
  <c r="AQ78" i="6" s="1"/>
  <c r="AM41" i="6"/>
  <c r="AM78" i="6" s="1"/>
  <c r="AI41" i="6"/>
  <c r="AI78" i="6" s="1"/>
  <c r="S41" i="6"/>
  <c r="S78" i="6" s="1"/>
  <c r="BY95" i="6"/>
  <c r="AD95" i="6"/>
  <c r="AO95" i="6"/>
  <c r="AD97" i="6"/>
  <c r="AO97" i="6"/>
  <c r="AD93" i="6"/>
  <c r="AD87" i="6"/>
  <c r="AD86" i="6"/>
  <c r="CC91" i="6"/>
  <c r="CC87" i="6"/>
  <c r="CC89" i="6"/>
  <c r="BZ96" i="6"/>
  <c r="BZ91" i="6"/>
  <c r="BZ86" i="6"/>
  <c r="BZ88" i="6"/>
  <c r="BZ95" i="6"/>
  <c r="I66" i="6"/>
  <c r="AU93" i="6"/>
  <c r="L66" i="6"/>
  <c r="J66" i="6"/>
  <c r="K66" i="6"/>
  <c r="AU98" i="6"/>
  <c r="BF85" i="6"/>
  <c r="BF86" i="6"/>
  <c r="AJ98" i="6"/>
  <c r="AJ85" i="6"/>
  <c r="BN96" i="6"/>
  <c r="AJ96" i="6"/>
  <c r="BN89" i="6"/>
  <c r="BN97" i="6"/>
  <c r="BF96" i="6"/>
  <c r="V94" i="6"/>
  <c r="BU85" i="6"/>
  <c r="BA87" i="6"/>
  <c r="V91" i="6"/>
  <c r="V97" i="6"/>
  <c r="AQ97" i="6"/>
  <c r="BA97" i="6"/>
  <c r="V86" i="6"/>
  <c r="BA86" i="6"/>
  <c r="BU88" i="6"/>
  <c r="BU95" i="6"/>
  <c r="AQ95" i="6"/>
  <c r="BA95" i="6"/>
  <c r="T95" i="6"/>
  <c r="T98" i="6"/>
  <c r="AQ96" i="6"/>
  <c r="BU96" i="6"/>
  <c r="T96" i="6"/>
  <c r="BW86" i="6"/>
  <c r="BW88" i="6"/>
  <c r="BW91" i="6"/>
  <c r="BW98" i="6"/>
  <c r="BB85" i="6"/>
  <c r="BB86" i="6"/>
  <c r="BB87" i="6"/>
  <c r="BG92" i="6"/>
  <c r="CE92" i="6"/>
  <c r="BC85" i="6"/>
  <c r="BC88" i="6"/>
  <c r="BC91" i="6"/>
  <c r="BC95" i="6"/>
  <c r="CE91" i="6"/>
  <c r="AR98" i="6"/>
  <c r="BE98" i="6"/>
  <c r="BV98" i="6"/>
  <c r="BM98" i="6"/>
  <c r="AM98" i="6"/>
  <c r="AB98" i="6"/>
  <c r="AM89" i="6"/>
  <c r="AH90" i="6"/>
  <c r="AM85" i="6"/>
  <c r="BX87" i="6"/>
  <c r="R78" i="6"/>
  <c r="R41" i="6"/>
  <c r="A41" i="6"/>
  <c r="R80" i="6"/>
  <c r="R43" i="6"/>
  <c r="A43" i="6"/>
  <c r="AI80" i="6"/>
  <c r="R82" i="6"/>
  <c r="A45" i="6"/>
  <c r="R45" i="6"/>
  <c r="R85" i="6"/>
  <c r="A48" i="6"/>
  <c r="R48" i="6"/>
  <c r="AE85" i="6"/>
  <c r="AS80" i="6"/>
  <c r="R83" i="6"/>
  <c r="R46" i="6"/>
  <c r="A46" i="6"/>
  <c r="AN85" i="6"/>
  <c r="AS85" i="6"/>
  <c r="R79" i="6"/>
  <c r="R42" i="6"/>
  <c r="A42" i="6"/>
  <c r="AB80" i="6"/>
  <c r="BD80" i="6"/>
  <c r="R81" i="6"/>
  <c r="R44" i="6"/>
  <c r="A44" i="6"/>
  <c r="R84" i="6"/>
  <c r="A47" i="6"/>
  <c r="R47" i="6"/>
  <c r="AC85" i="6"/>
  <c r="AH85" i="6"/>
  <c r="X87" i="6"/>
  <c r="AC87" i="6"/>
  <c r="AN88" i="6"/>
  <c r="BM88" i="6"/>
  <c r="X89" i="6"/>
  <c r="AH89" i="6"/>
  <c r="BE89" i="6"/>
  <c r="BM90" i="6"/>
  <c r="AC91" i="6"/>
  <c r="BE91" i="6"/>
  <c r="AN92" i="6"/>
  <c r="AC93" i="6"/>
  <c r="AH95" i="6"/>
  <c r="AS96" i="6"/>
  <c r="BM96" i="6"/>
  <c r="BX96" i="6"/>
  <c r="R87" i="6"/>
  <c r="A50" i="6"/>
  <c r="R50" i="6"/>
  <c r="CD87" i="6"/>
  <c r="W88" i="6"/>
  <c r="BD88" i="6"/>
  <c r="R89" i="6"/>
  <c r="A52" i="6"/>
  <c r="R52" i="6"/>
  <c r="AI89" i="6"/>
  <c r="BV89" i="6"/>
  <c r="R91" i="6"/>
  <c r="R54" i="6"/>
  <c r="A54" i="6"/>
  <c r="R93" i="6"/>
  <c r="A56" i="6"/>
  <c r="R56" i="6"/>
  <c r="BD94" i="6"/>
  <c r="R95" i="6"/>
  <c r="A58" i="6"/>
  <c r="R58" i="6"/>
  <c r="AI95" i="6"/>
  <c r="CD95" i="6"/>
  <c r="W96" i="6"/>
  <c r="AB96" i="6"/>
  <c r="AT96" i="6"/>
  <c r="BD96" i="6"/>
  <c r="R97" i="6"/>
  <c r="R60" i="6"/>
  <c r="A60" i="6"/>
  <c r="AI97" i="6"/>
  <c r="BV97" i="6"/>
  <c r="A62" i="6"/>
  <c r="R62" i="6"/>
  <c r="X88" i="6"/>
  <c r="AC88" i="6"/>
  <c r="BE88" i="6"/>
  <c r="AS89" i="6"/>
  <c r="BM89" i="6"/>
  <c r="AC90" i="6"/>
  <c r="BE90" i="6"/>
  <c r="AS91" i="6"/>
  <c r="BM91" i="6"/>
  <c r="X92" i="6"/>
  <c r="BX93" i="6"/>
  <c r="BE96" i="6"/>
  <c r="AS97" i="6"/>
  <c r="BX97" i="6"/>
  <c r="W85" i="6"/>
  <c r="AB85" i="6"/>
  <c r="R86" i="6"/>
  <c r="A49" i="6"/>
  <c r="R49" i="6"/>
  <c r="AR86" i="6"/>
  <c r="R88" i="6"/>
  <c r="A51" i="6"/>
  <c r="R51" i="6"/>
  <c r="AE88" i="6"/>
  <c r="AR88" i="6"/>
  <c r="CD88" i="6"/>
  <c r="W89" i="6"/>
  <c r="R90" i="6"/>
  <c r="A53" i="6"/>
  <c r="R53" i="6"/>
  <c r="AR90" i="6"/>
  <c r="BV90" i="6"/>
  <c r="CD90" i="6"/>
  <c r="W91" i="6"/>
  <c r="BD91" i="6"/>
  <c r="R92" i="6"/>
  <c r="A55" i="6"/>
  <c r="R55" i="6"/>
  <c r="AR92" i="6"/>
  <c r="BV92" i="6"/>
  <c r="CD92" i="6"/>
  <c r="R94" i="6"/>
  <c r="A57" i="6"/>
  <c r="R57" i="6"/>
  <c r="AB95" i="6"/>
  <c r="R96" i="6"/>
  <c r="A59" i="6"/>
  <c r="R59" i="6"/>
  <c r="AI96" i="6"/>
  <c r="AM96" i="6"/>
  <c r="BV96" i="6"/>
  <c r="W97" i="6"/>
  <c r="AB97" i="6"/>
  <c r="BD97" i="6"/>
  <c r="R98" i="6"/>
  <c r="A61" i="6"/>
  <c r="R61" i="6"/>
  <c r="A63" i="6"/>
  <c r="R63" i="6"/>
  <c r="I70" i="6" l="1"/>
  <c r="CF62" i="6"/>
  <c r="CF99" i="6" s="1"/>
  <c r="CG62" i="6"/>
  <c r="CG99" i="6" s="1"/>
  <c r="CF47" i="6"/>
  <c r="CF84" i="6" s="1"/>
  <c r="CF44" i="6"/>
  <c r="CF81" i="6" s="1"/>
  <c r="CG44" i="6"/>
  <c r="CG81" i="6" s="1"/>
  <c r="CG45" i="6"/>
  <c r="CG82" i="6" s="1"/>
  <c r="CF45" i="6"/>
  <c r="CF82" i="6" s="1"/>
  <c r="CG42" i="6"/>
  <c r="CG79" i="6" s="1"/>
  <c r="CF42" i="6"/>
  <c r="CF79" i="6" s="1"/>
  <c r="CG63" i="6"/>
  <c r="CG100" i="6" s="1"/>
  <c r="CF63" i="6"/>
  <c r="CF100" i="6" s="1"/>
  <c r="CF46" i="6"/>
  <c r="CF83" i="6" s="1"/>
  <c r="CG46" i="6"/>
  <c r="CG47" i="6"/>
  <c r="CG84" i="6" s="1"/>
  <c r="BV63" i="6"/>
  <c r="BV100" i="6" s="1"/>
  <c r="BP63" i="6"/>
  <c r="BP100" i="6" s="1"/>
  <c r="BF63" i="6"/>
  <c r="BF100" i="6" s="1"/>
  <c r="CD63" i="6"/>
  <c r="CD100" i="6" s="1"/>
  <c r="CB63" i="6"/>
  <c r="CB100" i="6" s="1"/>
  <c r="BZ63" i="6"/>
  <c r="BZ100" i="6" s="1"/>
  <c r="BX63" i="6"/>
  <c r="BX100" i="6" s="1"/>
  <c r="BT63" i="6"/>
  <c r="BT100" i="6" s="1"/>
  <c r="BR63" i="6"/>
  <c r="BR100" i="6" s="1"/>
  <c r="BN63" i="6"/>
  <c r="BN100" i="6" s="1"/>
  <c r="BL63" i="6"/>
  <c r="BL100" i="6" s="1"/>
  <c r="BJ63" i="6"/>
  <c r="BJ100" i="6" s="1"/>
  <c r="BH63" i="6"/>
  <c r="BH100" i="6" s="1"/>
  <c r="BD63" i="6"/>
  <c r="BD100" i="6" s="1"/>
  <c r="BB63" i="6"/>
  <c r="BB100" i="6" s="1"/>
  <c r="AZ63" i="6"/>
  <c r="AX63" i="6"/>
  <c r="AV63" i="6"/>
  <c r="AT63" i="6"/>
  <c r="AR63" i="6"/>
  <c r="AP63" i="6"/>
  <c r="AN63" i="6"/>
  <c r="AL63" i="6"/>
  <c r="AJ63" i="6"/>
  <c r="AH63" i="6"/>
  <c r="AF63" i="6"/>
  <c r="AD63" i="6"/>
  <c r="AD100" i="6" s="1"/>
  <c r="AB63" i="6"/>
  <c r="Z63" i="6"/>
  <c r="X63" i="6"/>
  <c r="V63" i="6"/>
  <c r="T63" i="6"/>
  <c r="BQ63" i="6"/>
  <c r="BQ100" i="6" s="1"/>
  <c r="AY63" i="6"/>
  <c r="U63" i="6"/>
  <c r="U100" i="6" s="1"/>
  <c r="CE63" i="6"/>
  <c r="CE100" i="6" s="1"/>
  <c r="CC63" i="6"/>
  <c r="CC100" i="6" s="1"/>
  <c r="CA63" i="6"/>
  <c r="CA100" i="6" s="1"/>
  <c r="BY63" i="6"/>
  <c r="BY100" i="6" s="1"/>
  <c r="BW63" i="6"/>
  <c r="BW100" i="6" s="1"/>
  <c r="BU63" i="6"/>
  <c r="BU100" i="6" s="1"/>
  <c r="BS63" i="6"/>
  <c r="BS100" i="6" s="1"/>
  <c r="BO63" i="6"/>
  <c r="BO100" i="6" s="1"/>
  <c r="BM63" i="6"/>
  <c r="BM100" i="6" s="1"/>
  <c r="BK63" i="6"/>
  <c r="BK100" i="6" s="1"/>
  <c r="BI63" i="6"/>
  <c r="BG63" i="6"/>
  <c r="BG100" i="6" s="1"/>
  <c r="BE63" i="6"/>
  <c r="BE100" i="6" s="1"/>
  <c r="BC63" i="6"/>
  <c r="BC100" i="6" s="1"/>
  <c r="BA63" i="6"/>
  <c r="AW63" i="6"/>
  <c r="AU63" i="6"/>
  <c r="AU100" i="6" s="1"/>
  <c r="AS63" i="6"/>
  <c r="AQ63" i="6"/>
  <c r="AO63" i="6"/>
  <c r="AO100" i="6" s="1"/>
  <c r="AM63" i="6"/>
  <c r="AK63" i="6"/>
  <c r="AI63" i="6"/>
  <c r="AG63" i="6"/>
  <c r="AG100" i="6" s="1"/>
  <c r="AE63" i="6"/>
  <c r="AC63" i="6"/>
  <c r="AA63" i="6"/>
  <c r="Y63" i="6"/>
  <c r="Y100" i="6" s="1"/>
  <c r="W63" i="6"/>
  <c r="S63" i="6"/>
  <c r="CD62" i="6"/>
  <c r="CD99" i="6" s="1"/>
  <c r="CB62" i="6"/>
  <c r="CB99" i="6" s="1"/>
  <c r="BZ62" i="6"/>
  <c r="BZ99" i="6" s="1"/>
  <c r="BX62" i="6"/>
  <c r="BX99" i="6" s="1"/>
  <c r="BT62" i="6"/>
  <c r="BT99" i="6" s="1"/>
  <c r="BR62" i="6"/>
  <c r="BR99" i="6" s="1"/>
  <c r="BN62" i="6"/>
  <c r="BN99" i="6" s="1"/>
  <c r="BL62" i="6"/>
  <c r="BL99" i="6" s="1"/>
  <c r="BJ62" i="6"/>
  <c r="BJ99" i="6" s="1"/>
  <c r="BH62" i="6"/>
  <c r="BH99" i="6" s="1"/>
  <c r="BD62" i="6"/>
  <c r="BD99" i="6" s="1"/>
  <c r="BB62" i="6"/>
  <c r="BB99" i="6" s="1"/>
  <c r="AZ62" i="6"/>
  <c r="AX62" i="6"/>
  <c r="AV62" i="6"/>
  <c r="AT62" i="6"/>
  <c r="AR62" i="6"/>
  <c r="AP62" i="6"/>
  <c r="AN62" i="6"/>
  <c r="AL62" i="6"/>
  <c r="AJ62" i="6"/>
  <c r="AH62" i="6"/>
  <c r="AF62" i="6"/>
  <c r="AD62" i="6"/>
  <c r="AD99" i="6" s="1"/>
  <c r="AB62" i="6"/>
  <c r="Z62" i="6"/>
  <c r="X62" i="6"/>
  <c r="V62" i="6"/>
  <c r="T62" i="6"/>
  <c r="BV62" i="6"/>
  <c r="BV99" i="6" s="1"/>
  <c r="BP62" i="6"/>
  <c r="BP99" i="6" s="1"/>
  <c r="BF62" i="6"/>
  <c r="BF99" i="6" s="1"/>
  <c r="CE62" i="6"/>
  <c r="CE99" i="6" s="1"/>
  <c r="CC62" i="6"/>
  <c r="CC99" i="6" s="1"/>
  <c r="CA62" i="6"/>
  <c r="CA99" i="6" s="1"/>
  <c r="BY62" i="6"/>
  <c r="BY99" i="6" s="1"/>
  <c r="BW62" i="6"/>
  <c r="BW99" i="6" s="1"/>
  <c r="BU62" i="6"/>
  <c r="BU99" i="6" s="1"/>
  <c r="BS62" i="6"/>
  <c r="BS99" i="6" s="1"/>
  <c r="BO62" i="6"/>
  <c r="BO99" i="6" s="1"/>
  <c r="BM62" i="6"/>
  <c r="BM99" i="6" s="1"/>
  <c r="BK62" i="6"/>
  <c r="BK99" i="6" s="1"/>
  <c r="BI62" i="6"/>
  <c r="BG62" i="6"/>
  <c r="BG99" i="6" s="1"/>
  <c r="BE62" i="6"/>
  <c r="BE99" i="6" s="1"/>
  <c r="BC62" i="6"/>
  <c r="BC99" i="6" s="1"/>
  <c r="BA62" i="6"/>
  <c r="AW62" i="6"/>
  <c r="AU62" i="6"/>
  <c r="AU99" i="6" s="1"/>
  <c r="AS62" i="6"/>
  <c r="AQ62" i="6"/>
  <c r="AO62" i="6"/>
  <c r="AO99" i="6" s="1"/>
  <c r="AM62" i="6"/>
  <c r="AK62" i="6"/>
  <c r="AI62" i="6"/>
  <c r="AG62" i="6"/>
  <c r="AG99" i="6" s="1"/>
  <c r="AE62" i="6"/>
  <c r="AC62" i="6"/>
  <c r="AA62" i="6"/>
  <c r="Y62" i="6"/>
  <c r="Y99" i="6" s="1"/>
  <c r="W62" i="6"/>
  <c r="BQ62" i="6"/>
  <c r="BQ99" i="6" s="1"/>
  <c r="AY62" i="6"/>
  <c r="U62" i="6"/>
  <c r="U99" i="6" s="1"/>
  <c r="S62" i="6"/>
  <c r="CD44" i="6"/>
  <c r="CD81" i="6" s="1"/>
  <c r="CB44" i="6"/>
  <c r="CB81" i="6" s="1"/>
  <c r="BZ44" i="6"/>
  <c r="BZ81" i="6" s="1"/>
  <c r="BX44" i="6"/>
  <c r="BX81" i="6" s="1"/>
  <c r="BT44" i="6"/>
  <c r="BT81" i="6" s="1"/>
  <c r="BR44" i="6"/>
  <c r="BR81" i="6" s="1"/>
  <c r="BN44" i="6"/>
  <c r="BN81" i="6" s="1"/>
  <c r="BL44" i="6"/>
  <c r="BL81" i="6" s="1"/>
  <c r="BJ44" i="6"/>
  <c r="BJ81" i="6" s="1"/>
  <c r="BH44" i="6"/>
  <c r="BH81" i="6" s="1"/>
  <c r="BD44" i="6"/>
  <c r="BD81" i="6" s="1"/>
  <c r="BB44" i="6"/>
  <c r="BB81" i="6" s="1"/>
  <c r="AZ44" i="6"/>
  <c r="CC44" i="6"/>
  <c r="CC81" i="6" s="1"/>
  <c r="BY44" i="6"/>
  <c r="BY81" i="6" s="1"/>
  <c r="BV44" i="6"/>
  <c r="BV81" i="6" s="1"/>
  <c r="BP44" i="6"/>
  <c r="BP81" i="6" s="1"/>
  <c r="BF44" i="6"/>
  <c r="BF81" i="6" s="1"/>
  <c r="BW44" i="6"/>
  <c r="BW81" i="6" s="1"/>
  <c r="BU44" i="6"/>
  <c r="BU81" i="6" s="1"/>
  <c r="BS44" i="6"/>
  <c r="BS81" i="6" s="1"/>
  <c r="BO44" i="6"/>
  <c r="BO81" i="6" s="1"/>
  <c r="BM44" i="6"/>
  <c r="BM81" i="6" s="1"/>
  <c r="BK44" i="6"/>
  <c r="BK81" i="6" s="1"/>
  <c r="BI44" i="6"/>
  <c r="BG44" i="6"/>
  <c r="BG81" i="6" s="1"/>
  <c r="BE44" i="6"/>
  <c r="BE81" i="6" s="1"/>
  <c r="BC44" i="6"/>
  <c r="BC81" i="6" s="1"/>
  <c r="BA44" i="6"/>
  <c r="BA81" i="6" s="1"/>
  <c r="AW44" i="6"/>
  <c r="AW81" i="6" s="1"/>
  <c r="CE44" i="6"/>
  <c r="CE81" i="6" s="1"/>
  <c r="CA44" i="6"/>
  <c r="CA81" i="6" s="1"/>
  <c r="BQ44" i="6"/>
  <c r="BQ81" i="6" s="1"/>
  <c r="AY44" i="6"/>
  <c r="AX44" i="6"/>
  <c r="AS44" i="6"/>
  <c r="AS81" i="6" s="1"/>
  <c r="AR44" i="6"/>
  <c r="AR81" i="6" s="1"/>
  <c r="AP44" i="6"/>
  <c r="AP81" i="6" s="1"/>
  <c r="AN44" i="6"/>
  <c r="AN81" i="6" s="1"/>
  <c r="AL44" i="6"/>
  <c r="AL81" i="6" s="1"/>
  <c r="AJ44" i="6"/>
  <c r="AJ81" i="6" s="1"/>
  <c r="AH44" i="6"/>
  <c r="AH81" i="6" s="1"/>
  <c r="AF44" i="6"/>
  <c r="AF81" i="6" s="1"/>
  <c r="AD44" i="6"/>
  <c r="AD81" i="6" s="1"/>
  <c r="AB44" i="6"/>
  <c r="AB81" i="6" s="1"/>
  <c r="Z44" i="6"/>
  <c r="Z81" i="6" s="1"/>
  <c r="X44" i="6"/>
  <c r="X81" i="6" s="1"/>
  <c r="V44" i="6"/>
  <c r="V81" i="6" s="1"/>
  <c r="AV44" i="6"/>
  <c r="AU44" i="6"/>
  <c r="AU81" i="6" s="1"/>
  <c r="AT44" i="6"/>
  <c r="AT81" i="6" s="1"/>
  <c r="AQ44" i="6"/>
  <c r="AQ81" i="6" s="1"/>
  <c r="AO44" i="6"/>
  <c r="AO81" i="6" s="1"/>
  <c r="AM44" i="6"/>
  <c r="AM81" i="6" s="1"/>
  <c r="AK44" i="6"/>
  <c r="AK81" i="6" s="1"/>
  <c r="AI44" i="6"/>
  <c r="AI81" i="6" s="1"/>
  <c r="AG44" i="6"/>
  <c r="AG81" i="6" s="1"/>
  <c r="AE44" i="6"/>
  <c r="AE81" i="6" s="1"/>
  <c r="AC44" i="6"/>
  <c r="AC81" i="6" s="1"/>
  <c r="AA44" i="6"/>
  <c r="AA81" i="6" s="1"/>
  <c r="Y44" i="6"/>
  <c r="Y81" i="6" s="1"/>
  <c r="U44" i="6"/>
  <c r="U81" i="6" s="1"/>
  <c r="T44" i="6"/>
  <c r="T81" i="6" s="1"/>
  <c r="W44" i="6"/>
  <c r="W81" i="6" s="1"/>
  <c r="S44" i="6"/>
  <c r="S81" i="6" s="1"/>
  <c r="CD45" i="6"/>
  <c r="CD82" i="6" s="1"/>
  <c r="CB45" i="6"/>
  <c r="CB82" i="6" s="1"/>
  <c r="BZ45" i="6"/>
  <c r="BZ82" i="6" s="1"/>
  <c r="BX45" i="6"/>
  <c r="BX82" i="6" s="1"/>
  <c r="CE45" i="6"/>
  <c r="CE82" i="6" s="1"/>
  <c r="CC45" i="6"/>
  <c r="CC82" i="6" s="1"/>
  <c r="CA45" i="6"/>
  <c r="CA82" i="6" s="1"/>
  <c r="BY45" i="6"/>
  <c r="BY82" i="6" s="1"/>
  <c r="BV45" i="6"/>
  <c r="BV82" i="6" s="1"/>
  <c r="BP45" i="6"/>
  <c r="BP82" i="6" s="1"/>
  <c r="BF45" i="6"/>
  <c r="BF82" i="6" s="1"/>
  <c r="BT45" i="6"/>
  <c r="BT82" i="6" s="1"/>
  <c r="BR45" i="6"/>
  <c r="BR82" i="6" s="1"/>
  <c r="BN45" i="6"/>
  <c r="BN82" i="6" s="1"/>
  <c r="BL45" i="6"/>
  <c r="BL82" i="6" s="1"/>
  <c r="BJ45" i="6"/>
  <c r="BJ82" i="6" s="1"/>
  <c r="BH45" i="6"/>
  <c r="BH82" i="6" s="1"/>
  <c r="BD45" i="6"/>
  <c r="BD82" i="6" s="1"/>
  <c r="BB45" i="6"/>
  <c r="BB82" i="6" s="1"/>
  <c r="AZ45" i="6"/>
  <c r="AX45" i="6"/>
  <c r="AV45" i="6"/>
  <c r="BQ45" i="6"/>
  <c r="BQ82" i="6" s="1"/>
  <c r="AY45" i="6"/>
  <c r="BW45" i="6"/>
  <c r="BW82" i="6" s="1"/>
  <c r="BU45" i="6"/>
  <c r="BU82" i="6" s="1"/>
  <c r="BS45" i="6"/>
  <c r="BS82" i="6" s="1"/>
  <c r="BO45" i="6"/>
  <c r="BO82" i="6" s="1"/>
  <c r="BM45" i="6"/>
  <c r="BM82" i="6" s="1"/>
  <c r="BK45" i="6"/>
  <c r="BK82" i="6" s="1"/>
  <c r="BI45" i="6"/>
  <c r="BG45" i="6"/>
  <c r="BG82" i="6" s="1"/>
  <c r="BE45" i="6"/>
  <c r="BE82" i="6" s="1"/>
  <c r="BC45" i="6"/>
  <c r="BC82" i="6" s="1"/>
  <c r="BA45" i="6"/>
  <c r="BA82" i="6" s="1"/>
  <c r="AW45" i="6"/>
  <c r="AW82" i="6" s="1"/>
  <c r="AU45" i="6"/>
  <c r="AU82" i="6" s="1"/>
  <c r="AS45" i="6"/>
  <c r="AS82" i="6" s="1"/>
  <c r="U45" i="6"/>
  <c r="U82" i="6" s="1"/>
  <c r="AR45" i="6"/>
  <c r="AR82" i="6" s="1"/>
  <c r="AP45" i="6"/>
  <c r="AP82" i="6" s="1"/>
  <c r="AN45" i="6"/>
  <c r="AN82" i="6" s="1"/>
  <c r="AL45" i="6"/>
  <c r="AL82" i="6" s="1"/>
  <c r="AJ45" i="6"/>
  <c r="AJ82" i="6" s="1"/>
  <c r="AH45" i="6"/>
  <c r="AH82" i="6" s="1"/>
  <c r="AF45" i="6"/>
  <c r="AF82" i="6" s="1"/>
  <c r="AD45" i="6"/>
  <c r="AD82" i="6" s="1"/>
  <c r="AB45" i="6"/>
  <c r="AB82" i="6" s="1"/>
  <c r="Z45" i="6"/>
  <c r="Z82" i="6" s="1"/>
  <c r="X45" i="6"/>
  <c r="X82" i="6" s="1"/>
  <c r="V45" i="6"/>
  <c r="V82" i="6" s="1"/>
  <c r="T45" i="6"/>
  <c r="T82" i="6" s="1"/>
  <c r="AT45" i="6"/>
  <c r="AT82" i="6" s="1"/>
  <c r="AQ45" i="6"/>
  <c r="AQ82" i="6" s="1"/>
  <c r="AO45" i="6"/>
  <c r="AO82" i="6" s="1"/>
  <c r="AM45" i="6"/>
  <c r="AM82" i="6" s="1"/>
  <c r="AK45" i="6"/>
  <c r="AK82" i="6" s="1"/>
  <c r="AI45" i="6"/>
  <c r="AI82" i="6" s="1"/>
  <c r="AG45" i="6"/>
  <c r="AG82" i="6" s="1"/>
  <c r="AE45" i="6"/>
  <c r="AE82" i="6" s="1"/>
  <c r="AC45" i="6"/>
  <c r="AC82" i="6" s="1"/>
  <c r="AA45" i="6"/>
  <c r="AA82" i="6" s="1"/>
  <c r="Y45" i="6"/>
  <c r="Y82" i="6" s="1"/>
  <c r="W45" i="6"/>
  <c r="W82" i="6" s="1"/>
  <c r="S45" i="6"/>
  <c r="S82" i="6" s="1"/>
  <c r="CE47" i="6"/>
  <c r="CE84" i="6" s="1"/>
  <c r="CC47" i="6"/>
  <c r="CC84" i="6" s="1"/>
  <c r="CA47" i="6"/>
  <c r="CA84" i="6" s="1"/>
  <c r="BY47" i="6"/>
  <c r="BY84" i="6" s="1"/>
  <c r="CD47" i="6"/>
  <c r="CD84" i="6" s="1"/>
  <c r="CB47" i="6"/>
  <c r="CB84" i="6" s="1"/>
  <c r="BZ47" i="6"/>
  <c r="BZ84" i="6" s="1"/>
  <c r="BX47" i="6"/>
  <c r="BX84" i="6" s="1"/>
  <c r="BW47" i="6"/>
  <c r="BW84" i="6" s="1"/>
  <c r="BQ47" i="6"/>
  <c r="BQ84" i="6" s="1"/>
  <c r="BU47" i="6"/>
  <c r="BU84" i="6" s="1"/>
  <c r="BS47" i="6"/>
  <c r="BS84" i="6" s="1"/>
  <c r="BO47" i="6"/>
  <c r="BO84" i="6" s="1"/>
  <c r="BM47" i="6"/>
  <c r="BM84" i="6" s="1"/>
  <c r="BK47" i="6"/>
  <c r="BK84" i="6" s="1"/>
  <c r="BI47" i="6"/>
  <c r="BG47" i="6"/>
  <c r="BG84" i="6" s="1"/>
  <c r="BE47" i="6"/>
  <c r="BE84" i="6" s="1"/>
  <c r="BC47" i="6"/>
  <c r="BC84" i="6" s="1"/>
  <c r="BA47" i="6"/>
  <c r="BA84" i="6" s="1"/>
  <c r="AW47" i="6"/>
  <c r="AW84" i="6" s="1"/>
  <c r="BV47" i="6"/>
  <c r="BV84" i="6" s="1"/>
  <c r="BP47" i="6"/>
  <c r="BP84" i="6" s="1"/>
  <c r="BF47" i="6"/>
  <c r="BF84" i="6" s="1"/>
  <c r="BT47" i="6"/>
  <c r="BT84" i="6" s="1"/>
  <c r="BR47" i="6"/>
  <c r="BR84" i="6" s="1"/>
  <c r="BN47" i="6"/>
  <c r="BN84" i="6" s="1"/>
  <c r="BL47" i="6"/>
  <c r="BL84" i="6" s="1"/>
  <c r="BJ47" i="6"/>
  <c r="BJ84" i="6" s="1"/>
  <c r="BH47" i="6"/>
  <c r="BH84" i="6" s="1"/>
  <c r="BD47" i="6"/>
  <c r="BD84" i="6" s="1"/>
  <c r="BB47" i="6"/>
  <c r="BB84" i="6" s="1"/>
  <c r="AZ47" i="6"/>
  <c r="AX47" i="6"/>
  <c r="AV47" i="6"/>
  <c r="AT47" i="6"/>
  <c r="AT84" i="6" s="1"/>
  <c r="AR47" i="6"/>
  <c r="AR84" i="6" s="1"/>
  <c r="AU47" i="6"/>
  <c r="AU84" i="6" s="1"/>
  <c r="AQ47" i="6"/>
  <c r="AQ84" i="6" s="1"/>
  <c r="AO47" i="6"/>
  <c r="AO84" i="6" s="1"/>
  <c r="AM47" i="6"/>
  <c r="AM84" i="6" s="1"/>
  <c r="AK47" i="6"/>
  <c r="AK84" i="6" s="1"/>
  <c r="AI47" i="6"/>
  <c r="AI84" i="6" s="1"/>
  <c r="AG47" i="6"/>
  <c r="AG84" i="6" s="1"/>
  <c r="AE47" i="6"/>
  <c r="AE84" i="6" s="1"/>
  <c r="AC47" i="6"/>
  <c r="AC84" i="6" s="1"/>
  <c r="AA47" i="6"/>
  <c r="AA84" i="6" s="1"/>
  <c r="Y47" i="6"/>
  <c r="Y84" i="6" s="1"/>
  <c r="W47" i="6"/>
  <c r="W84" i="6" s="1"/>
  <c r="AY47" i="6"/>
  <c r="AS47" i="6"/>
  <c r="AS84" i="6" s="1"/>
  <c r="AP47" i="6"/>
  <c r="AP84" i="6" s="1"/>
  <c r="AN47" i="6"/>
  <c r="AN84" i="6" s="1"/>
  <c r="AL47" i="6"/>
  <c r="AL84" i="6" s="1"/>
  <c r="AJ47" i="6"/>
  <c r="AJ84" i="6" s="1"/>
  <c r="AH47" i="6"/>
  <c r="AH84" i="6" s="1"/>
  <c r="AF47" i="6"/>
  <c r="AF84" i="6" s="1"/>
  <c r="AD47" i="6"/>
  <c r="AD84" i="6" s="1"/>
  <c r="AB47" i="6"/>
  <c r="AB84" i="6" s="1"/>
  <c r="Z47" i="6"/>
  <c r="Z84" i="6" s="1"/>
  <c r="X47" i="6"/>
  <c r="X84" i="6" s="1"/>
  <c r="V47" i="6"/>
  <c r="V84" i="6" s="1"/>
  <c r="T47" i="6"/>
  <c r="T84" i="6" s="1"/>
  <c r="U47" i="6"/>
  <c r="U84" i="6" s="1"/>
  <c r="S47" i="6"/>
  <c r="S84" i="6" s="1"/>
  <c r="CE42" i="6"/>
  <c r="CE79" i="6" s="1"/>
  <c r="CC42" i="6"/>
  <c r="CC79" i="6" s="1"/>
  <c r="CA42" i="6"/>
  <c r="CA79" i="6" s="1"/>
  <c r="BY42" i="6"/>
  <c r="BY79" i="6" s="1"/>
  <c r="BW42" i="6"/>
  <c r="BW79" i="6" s="1"/>
  <c r="CB42" i="6"/>
  <c r="CB79" i="6" s="1"/>
  <c r="BX42" i="6"/>
  <c r="BX79" i="6" s="1"/>
  <c r="BU42" i="6"/>
  <c r="BU79" i="6" s="1"/>
  <c r="BS42" i="6"/>
  <c r="BS79" i="6" s="1"/>
  <c r="BO42" i="6"/>
  <c r="BO79" i="6" s="1"/>
  <c r="BM42" i="6"/>
  <c r="BM79" i="6" s="1"/>
  <c r="BK42" i="6"/>
  <c r="BK79" i="6" s="1"/>
  <c r="BI42" i="6"/>
  <c r="BG42" i="6"/>
  <c r="BG79" i="6" s="1"/>
  <c r="BE42" i="6"/>
  <c r="BE79" i="6" s="1"/>
  <c r="BC42" i="6"/>
  <c r="BC79" i="6" s="1"/>
  <c r="BA42" i="6"/>
  <c r="BA79" i="6" s="1"/>
  <c r="BQ42" i="6"/>
  <c r="BQ79" i="6" s="1"/>
  <c r="AY42" i="6"/>
  <c r="CD42" i="6"/>
  <c r="CD79" i="6" s="1"/>
  <c r="BZ42" i="6"/>
  <c r="BZ79" i="6" s="1"/>
  <c r="BT42" i="6"/>
  <c r="BT79" i="6" s="1"/>
  <c r="BR42" i="6"/>
  <c r="BR79" i="6" s="1"/>
  <c r="BN42" i="6"/>
  <c r="BN79" i="6" s="1"/>
  <c r="BL42" i="6"/>
  <c r="BL79" i="6" s="1"/>
  <c r="BJ42" i="6"/>
  <c r="BJ79" i="6" s="1"/>
  <c r="BH42" i="6"/>
  <c r="BH79" i="6" s="1"/>
  <c r="BD42" i="6"/>
  <c r="BD79" i="6" s="1"/>
  <c r="BB42" i="6"/>
  <c r="BB79" i="6" s="1"/>
  <c r="AZ42" i="6"/>
  <c r="AX42" i="6"/>
  <c r="AV42" i="6"/>
  <c r="BV42" i="6"/>
  <c r="BV79" i="6" s="1"/>
  <c r="BP42" i="6"/>
  <c r="BP79" i="6" s="1"/>
  <c r="BF42" i="6"/>
  <c r="BF79" i="6" s="1"/>
  <c r="AU42" i="6"/>
  <c r="AU79" i="6" s="1"/>
  <c r="AQ42" i="6"/>
  <c r="AQ79" i="6" s="1"/>
  <c r="AO42" i="6"/>
  <c r="AO79" i="6" s="1"/>
  <c r="AM42" i="6"/>
  <c r="AM79" i="6" s="1"/>
  <c r="AK42" i="6"/>
  <c r="AK79" i="6" s="1"/>
  <c r="AI42" i="6"/>
  <c r="AI79" i="6" s="1"/>
  <c r="AG42" i="6"/>
  <c r="AG79" i="6" s="1"/>
  <c r="AE42" i="6"/>
  <c r="AE79" i="6" s="1"/>
  <c r="AC42" i="6"/>
  <c r="AC79" i="6" s="1"/>
  <c r="AA42" i="6"/>
  <c r="AA79" i="6" s="1"/>
  <c r="Y42" i="6"/>
  <c r="Y79" i="6" s="1"/>
  <c r="W42" i="6"/>
  <c r="W79" i="6" s="1"/>
  <c r="AT42" i="6"/>
  <c r="AT79" i="6" s="1"/>
  <c r="U42" i="6"/>
  <c r="U79" i="6" s="1"/>
  <c r="AS42" i="6"/>
  <c r="AS79" i="6" s="1"/>
  <c r="AP42" i="6"/>
  <c r="AP79" i="6" s="1"/>
  <c r="AN42" i="6"/>
  <c r="AN79" i="6" s="1"/>
  <c r="AL42" i="6"/>
  <c r="AL79" i="6" s="1"/>
  <c r="AJ42" i="6"/>
  <c r="AJ79" i="6" s="1"/>
  <c r="AH42" i="6"/>
  <c r="AH79" i="6" s="1"/>
  <c r="AF42" i="6"/>
  <c r="AF79" i="6" s="1"/>
  <c r="AD42" i="6"/>
  <c r="AD79" i="6" s="1"/>
  <c r="AB42" i="6"/>
  <c r="AB79" i="6" s="1"/>
  <c r="Z42" i="6"/>
  <c r="Z79" i="6" s="1"/>
  <c r="X42" i="6"/>
  <c r="X79" i="6" s="1"/>
  <c r="AW42" i="6"/>
  <c r="AW79" i="6" s="1"/>
  <c r="AR42" i="6"/>
  <c r="AR79" i="6" s="1"/>
  <c r="V42" i="6"/>
  <c r="V79" i="6" s="1"/>
  <c r="T42" i="6"/>
  <c r="T79" i="6" s="1"/>
  <c r="S42" i="6"/>
  <c r="S79" i="6" s="1"/>
  <c r="CE46" i="6"/>
  <c r="CE83" i="6" s="1"/>
  <c r="CC46" i="6"/>
  <c r="CC83" i="6" s="1"/>
  <c r="CA46" i="6"/>
  <c r="CA83" i="6" s="1"/>
  <c r="BY46" i="6"/>
  <c r="BY83" i="6" s="1"/>
  <c r="BW46" i="6"/>
  <c r="BW83" i="6" s="1"/>
  <c r="BU46" i="6"/>
  <c r="BU83" i="6" s="1"/>
  <c r="BS46" i="6"/>
  <c r="BS83" i="6" s="1"/>
  <c r="BO46" i="6"/>
  <c r="BO83" i="6" s="1"/>
  <c r="BM46" i="6"/>
  <c r="BM83" i="6" s="1"/>
  <c r="BK46" i="6"/>
  <c r="BK83" i="6" s="1"/>
  <c r="BI46" i="6"/>
  <c r="BG46" i="6"/>
  <c r="BG83" i="6" s="1"/>
  <c r="BE46" i="6"/>
  <c r="BE83" i="6" s="1"/>
  <c r="BC46" i="6"/>
  <c r="BC83" i="6" s="1"/>
  <c r="BA46" i="6"/>
  <c r="BA83" i="6" s="1"/>
  <c r="CB46" i="6"/>
  <c r="CB83" i="6" s="1"/>
  <c r="BX46" i="6"/>
  <c r="BX83" i="6" s="1"/>
  <c r="BQ46" i="6"/>
  <c r="BQ83" i="6" s="1"/>
  <c r="AY46" i="6"/>
  <c r="BT46" i="6"/>
  <c r="BT83" i="6" s="1"/>
  <c r="BR46" i="6"/>
  <c r="BR83" i="6" s="1"/>
  <c r="BN46" i="6"/>
  <c r="BN83" i="6" s="1"/>
  <c r="BL46" i="6"/>
  <c r="BL83" i="6" s="1"/>
  <c r="BJ46" i="6"/>
  <c r="BJ83" i="6" s="1"/>
  <c r="BH46" i="6"/>
  <c r="BH83" i="6" s="1"/>
  <c r="BD46" i="6"/>
  <c r="BD83" i="6" s="1"/>
  <c r="BB46" i="6"/>
  <c r="BB83" i="6" s="1"/>
  <c r="AZ46" i="6"/>
  <c r="AX46" i="6"/>
  <c r="AV46" i="6"/>
  <c r="CD46" i="6"/>
  <c r="CD83" i="6" s="1"/>
  <c r="BZ46" i="6"/>
  <c r="BZ83" i="6" s="1"/>
  <c r="BV46" i="6"/>
  <c r="BV83" i="6" s="1"/>
  <c r="BP46" i="6"/>
  <c r="BP83" i="6" s="1"/>
  <c r="BF46" i="6"/>
  <c r="BF83" i="6" s="1"/>
  <c r="AW46" i="6"/>
  <c r="AW83" i="6" s="1"/>
  <c r="AT46" i="6"/>
  <c r="AT83" i="6" s="1"/>
  <c r="AQ46" i="6"/>
  <c r="AQ83" i="6" s="1"/>
  <c r="AO46" i="6"/>
  <c r="AO83" i="6" s="1"/>
  <c r="AM46" i="6"/>
  <c r="AM83" i="6" s="1"/>
  <c r="AK46" i="6"/>
  <c r="AK83" i="6" s="1"/>
  <c r="AI46" i="6"/>
  <c r="AI83" i="6" s="1"/>
  <c r="AG46" i="6"/>
  <c r="AG83" i="6" s="1"/>
  <c r="AE46" i="6"/>
  <c r="AE83" i="6" s="1"/>
  <c r="AC46" i="6"/>
  <c r="AC83" i="6" s="1"/>
  <c r="AA46" i="6"/>
  <c r="AA83" i="6" s="1"/>
  <c r="Y46" i="6"/>
  <c r="Y83" i="6" s="1"/>
  <c r="W46" i="6"/>
  <c r="W83" i="6" s="1"/>
  <c r="AS46" i="6"/>
  <c r="AS83" i="6" s="1"/>
  <c r="U46" i="6"/>
  <c r="U83" i="6" s="1"/>
  <c r="AR46" i="6"/>
  <c r="AR83" i="6" s="1"/>
  <c r="AP46" i="6"/>
  <c r="AP83" i="6" s="1"/>
  <c r="AN46" i="6"/>
  <c r="AN83" i="6" s="1"/>
  <c r="AL46" i="6"/>
  <c r="AL83" i="6" s="1"/>
  <c r="AJ46" i="6"/>
  <c r="AJ83" i="6" s="1"/>
  <c r="AH46" i="6"/>
  <c r="AH83" i="6" s="1"/>
  <c r="AF46" i="6"/>
  <c r="AF83" i="6" s="1"/>
  <c r="AD46" i="6"/>
  <c r="AD83" i="6" s="1"/>
  <c r="AB46" i="6"/>
  <c r="AB83" i="6" s="1"/>
  <c r="Z46" i="6"/>
  <c r="Z83" i="6" s="1"/>
  <c r="AU46" i="6"/>
  <c r="AU83" i="6" s="1"/>
  <c r="X46" i="6"/>
  <c r="X83" i="6" s="1"/>
  <c r="T46" i="6"/>
  <c r="T83" i="6" s="1"/>
  <c r="V46" i="6"/>
  <c r="V83" i="6" s="1"/>
  <c r="S46" i="6"/>
  <c r="S83" i="6" s="1"/>
  <c r="AD78" i="6"/>
  <c r="CG83" i="6" l="1"/>
  <c r="CG102" i="6" s="1"/>
  <c r="Y102" i="6"/>
  <c r="AO102" i="6"/>
  <c r="CF102" i="6"/>
  <c r="BN102" i="6"/>
  <c r="BS102" i="6"/>
  <c r="BO102" i="6"/>
  <c r="CC102" i="6"/>
  <c r="BZ102" i="6"/>
  <c r="CB102" i="6"/>
  <c r="BR102" i="6"/>
  <c r="BE102" i="6"/>
  <c r="BM102" i="6"/>
  <c r="BX102" i="6"/>
  <c r="BP102" i="6"/>
  <c r="AZ102" i="6"/>
  <c r="BJ102" i="6"/>
  <c r="BV102" i="6"/>
  <c r="BB102" i="6"/>
  <c r="BL102" i="6"/>
  <c r="BK102" i="6"/>
  <c r="BC102" i="6"/>
  <c r="BU102" i="6"/>
  <c r="BY102" i="6"/>
  <c r="CE102" i="6"/>
  <c r="CD102" i="6"/>
  <c r="BW102" i="6"/>
  <c r="BT102" i="6"/>
  <c r="BQ102" i="6"/>
  <c r="BF102" i="6"/>
  <c r="BG102" i="6"/>
  <c r="BD102" i="6"/>
  <c r="AU102" i="6"/>
  <c r="AD102" i="6"/>
  <c r="BH102" i="6"/>
  <c r="CA102" i="6"/>
  <c r="C22" i="5"/>
  <c r="CD105" i="6" l="1"/>
  <c r="BA105" i="6"/>
  <c r="BR105" i="6"/>
  <c r="BI105" i="6"/>
  <c r="CA105" i="6"/>
  <c r="C23" i="5"/>
  <c r="C24" i="5" s="1"/>
  <c r="D31" i="5" s="1"/>
  <c r="C25" i="5" l="1"/>
  <c r="E30" i="5" s="1"/>
  <c r="D33" i="5"/>
  <c r="D30" i="5"/>
  <c r="D32" i="5"/>
  <c r="E32" i="5" l="1"/>
  <c r="E31" i="5"/>
  <c r="E33" i="5"/>
  <c r="BA99" i="6" l="1"/>
  <c r="BA100" i="6"/>
  <c r="AW91" i="6"/>
  <c r="AW95" i="6"/>
  <c r="AW99" i="6"/>
  <c r="AW88" i="6"/>
  <c r="AW92" i="6"/>
  <c r="AW96" i="6"/>
  <c r="AW100" i="6"/>
  <c r="AW89" i="6"/>
  <c r="AW93" i="6"/>
  <c r="AW97" i="6"/>
  <c r="AW90" i="6"/>
  <c r="AW94" i="6"/>
  <c r="AW98" i="6"/>
  <c r="AT99" i="6"/>
  <c r="AT100" i="6"/>
  <c r="AS99" i="6"/>
  <c r="AS100" i="6"/>
  <c r="AR99" i="6"/>
  <c r="AR100" i="6"/>
  <c r="AQ99" i="6"/>
  <c r="AQ100" i="6"/>
  <c r="AP91" i="6"/>
  <c r="AP95" i="6"/>
  <c r="AP99" i="6"/>
  <c r="AP88" i="6"/>
  <c r="AP92" i="6"/>
  <c r="AP96" i="6"/>
  <c r="AP100" i="6"/>
  <c r="AP89" i="6"/>
  <c r="AP93" i="6"/>
  <c r="AP97" i="6"/>
  <c r="AP90" i="6"/>
  <c r="AP94" i="6"/>
  <c r="AP98" i="6"/>
  <c r="AN99" i="6"/>
  <c r="AN100" i="6"/>
  <c r="AM99" i="6"/>
  <c r="AM100" i="6"/>
  <c r="AL91" i="6"/>
  <c r="AL95" i="6"/>
  <c r="AL99" i="6"/>
  <c r="AL88" i="6"/>
  <c r="AL92" i="6"/>
  <c r="AL96" i="6"/>
  <c r="AL100" i="6"/>
  <c r="AL89" i="6"/>
  <c r="AL93" i="6"/>
  <c r="AL97" i="6"/>
  <c r="AL90" i="6"/>
  <c r="AL94" i="6"/>
  <c r="AL98" i="6"/>
  <c r="AK91" i="6"/>
  <c r="AK95" i="6"/>
  <c r="AK99" i="6"/>
  <c r="AK88" i="6"/>
  <c r="AK92" i="6"/>
  <c r="AK96" i="6"/>
  <c r="AK100" i="6"/>
  <c r="AK89" i="6"/>
  <c r="AK93" i="6"/>
  <c r="AK97" i="6"/>
  <c r="AK90" i="6"/>
  <c r="AK94" i="6"/>
  <c r="AK98" i="6"/>
  <c r="AJ99" i="6"/>
  <c r="AJ100" i="6"/>
  <c r="AI99" i="6"/>
  <c r="AI100" i="6"/>
  <c r="AH99" i="6"/>
  <c r="AH100" i="6"/>
  <c r="AF91" i="6"/>
  <c r="AF95" i="6"/>
  <c r="AF99" i="6"/>
  <c r="AF88" i="6"/>
  <c r="AF92" i="6"/>
  <c r="AF96" i="6"/>
  <c r="AF100" i="6"/>
  <c r="AF89" i="6"/>
  <c r="AF93" i="6"/>
  <c r="AF97" i="6"/>
  <c r="AF90" i="6"/>
  <c r="AF94" i="6"/>
  <c r="AF98" i="6"/>
  <c r="AE99" i="6"/>
  <c r="AE100" i="6"/>
  <c r="AC99" i="6"/>
  <c r="AC102" i="6" s="1"/>
  <c r="AC100" i="6"/>
  <c r="AB99" i="6"/>
  <c r="AB100" i="6"/>
  <c r="AA100" i="6"/>
  <c r="AA99" i="6"/>
  <c r="Z91" i="6"/>
  <c r="Z95" i="6"/>
  <c r="Z99" i="6"/>
  <c r="Z88" i="6"/>
  <c r="Z92" i="6"/>
  <c r="Z100" i="6"/>
  <c r="Z89" i="6"/>
  <c r="Z93" i="6"/>
  <c r="Z97" i="6"/>
  <c r="Z90" i="6"/>
  <c r="Z94" i="6"/>
  <c r="Z98" i="6"/>
  <c r="X99" i="6"/>
  <c r="X100" i="6"/>
  <c r="W99" i="6"/>
  <c r="W100" i="6"/>
  <c r="V99" i="6"/>
  <c r="V100" i="6"/>
  <c r="T99" i="6"/>
  <c r="T100" i="6"/>
  <c r="S100" i="6"/>
  <c r="S96" i="6"/>
  <c r="S92" i="6"/>
  <c r="S88" i="6"/>
  <c r="S99" i="6"/>
  <c r="S91" i="6"/>
  <c r="S98" i="6"/>
  <c r="S94" i="6"/>
  <c r="S90" i="6"/>
  <c r="S97" i="6"/>
  <c r="S93" i="6"/>
  <c r="S89" i="6"/>
  <c r="S95" i="6"/>
  <c r="Z105" i="6" l="1"/>
  <c r="AM102" i="6"/>
  <c r="AH102" i="6"/>
  <c r="AJ102" i="6"/>
  <c r="AY102" i="6"/>
  <c r="AX102" i="6"/>
  <c r="BA102" i="6"/>
  <c r="W102" i="6"/>
  <c r="AG102" i="6"/>
  <c r="AB102" i="6"/>
  <c r="AE102" i="6"/>
  <c r="AQ102" i="6"/>
  <c r="AT102" i="6"/>
  <c r="AS102" i="6"/>
  <c r="X102" i="6"/>
  <c r="V102" i="6"/>
  <c r="AR102" i="6"/>
  <c r="AN102" i="6"/>
  <c r="AI102" i="6"/>
  <c r="AA102" i="6"/>
  <c r="Z102" i="6"/>
  <c r="U102" i="6"/>
  <c r="T102" i="6"/>
  <c r="AW102" i="6"/>
  <c r="AL105" i="6" l="1"/>
  <c r="AF105" i="6"/>
  <c r="AP105" i="6"/>
  <c r="S105" i="6"/>
</calcChain>
</file>

<file path=xl/sharedStrings.xml><?xml version="1.0" encoding="utf-8"?>
<sst xmlns="http://schemas.openxmlformats.org/spreadsheetml/2006/main" count="984" uniqueCount="246">
  <si>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</si>
  <si>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</si>
  <si>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</si>
  <si>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</si>
  <si>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</si>
  <si>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</si>
  <si>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</si>
  <si>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</si>
  <si>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</si>
  <si>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</si>
  <si>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</si>
  <si>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</si>
  <si>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</si>
  <si>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Debt premium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</si>
  <si>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</si>
  <si>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</si>
  <si>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</si>
  <si>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</si>
  <si>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</si>
  <si>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</si>
  <si>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</si>
  <si>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</si>
  <si>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</si>
  <si>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</si>
  <si>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</si>
  <si>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</si>
  <si>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</si>
  <si>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</si>
  <si>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</si>
  <si>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</si>
  <si>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</si>
  <si>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</si>
  <si>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</si>
  <si>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</si>
  <si>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</si>
  <si>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</si>
  <si>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</si>
  <si>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</si>
  <si>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</si>
  <si>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</si>
  <si>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</si>
  <si>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</si>
  <si>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</si>
  <si>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</si>
  <si>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</si>
  <si>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</si>
  <si>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</si>
  <si>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</si>
  <si>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</si>
  <si>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</si>
  <si>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</si>
  <si>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</si>
  <si>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</si>
  <si>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</si>
  <si>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</si>
  <si>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</si>
  <si>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</si>
  <si>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</si>
  <si>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</si>
  <si>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</si>
  <si>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</si>
  <si>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</si>
  <si>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</si>
  <si>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</si>
  <si>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</si>
  <si>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</si>
  <si>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</si>
  <si>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</si>
  <si>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</si>
  <si>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</si>
  <si>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</si>
  <si>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</si>
  <si>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</si>
  <si>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</si>
  <si>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</si>
  <si>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</si>
  <si>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</si>
  <si>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</si>
  <si>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</si>
  <si>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</si>
  <si>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</si>
  <si>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</si>
  <si>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</si>
  <si>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</si>
  <si>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</si>
  <si>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</si>
  <si>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</si>
  <si>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</si>
  <si>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</si>
  <si>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</si>
  <si>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</si>
  <si>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</si>
  <si>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</si>
  <si>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</si>
  <si>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</si>
  <si>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</si>
  <si>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</si>
  <si>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</si>
  <si>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</si>
  <si>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</si>
  <si>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</si>
  <si>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</si>
  <si>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</si>
  <si>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</si>
  <si>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</si>
  <si>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</si>
  <si>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</si>
  <si>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</si>
  <si>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</si>
  <si>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</si>
  <si>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</si>
  <si>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</si>
  <si>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</si>
  <si>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</si>
  <si>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</si>
  <si>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</si>
  <si>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</si>
  <si>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</si>
  <si>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</si>
  <si>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</si>
  <si>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</si>
  <si>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</si>
  <si>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</si>
  <si>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</si>
  <si>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</si>
  <si>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</si>
  <si>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</si>
  <si>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</si>
  <si>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</si>
  <si>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</si>
  <si>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</si>
  <si>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</si>
  <si>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</si>
  <si>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</si>
  <si>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</si>
  <si>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</si>
  <si>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</si>
  <si>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</si>
  <si>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</si>
  <si>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</si>
  <si>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</si>
  <si>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</si>
  <si>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</si>
  <si>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</si>
  <si>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</si>
  <si>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</si>
  <si>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</si>
  <si>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</si>
  <si>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</si>
  <si>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</si>
  <si>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</si>
  <si>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</si>
  <si>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</si>
  <si>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</si>
  <si>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</si>
  <si>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</si>
  <si>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</si>
  <si>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</si>
  <si>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</si>
  <si>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</si>
  <si>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</si>
  <si>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</si>
  <si>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</si>
  <si>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</si>
  <si>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</si>
  <si>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</si>
  <si>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</si>
  <si>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</si>
  <si>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</si>
  <si>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</si>
  <si>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</si>
  <si>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</si>
  <si>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</si>
  <si>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</si>
  <si>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</si>
  <si>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</si>
  <si>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</si>
  <si>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</si>
  <si>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</si>
  <si>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</si>
  <si>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</si>
  <si>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</si>
  <si>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</si>
  <si>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GPBs</t>
  </si>
  <si>
    <t>N/A</t>
  </si>
  <si>
    <t>Annualisation reflects six monthly  or quarterly payment of interest</t>
  </si>
  <si>
    <t>Annualisation reflects six monthly or quarterly payment of interest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</si>
  <si>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</si>
  <si>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</si>
  <si>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</si>
  <si>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</si>
  <si>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</si>
  <si>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</si>
  <si>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</si>
  <si>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</si>
  <si>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Calculation of risk-free rate and inputs for debt premium determination</t>
  </si>
  <si>
    <t>SPKNZ 4 1/2 03/25/22</t>
  </si>
  <si>
    <t>25/03/2022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</si>
  <si>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</si>
  <si>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</si>
  <si>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</si>
  <si>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</si>
  <si>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</si>
  <si>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</si>
  <si>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</si>
  <si>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</si>
  <si>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</si>
  <si>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</si>
  <si>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</si>
  <si>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</si>
  <si>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</si>
  <si>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</si>
  <si>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NZGB 3 1/2 04/14/33</t>
  </si>
  <si>
    <t>15/11/2021</t>
  </si>
  <si>
    <t>14/04/2033</t>
  </si>
  <si>
    <t>FCGNZ 4.42 03/07/23</t>
  </si>
  <si>
    <t>7/03/2023</t>
  </si>
  <si>
    <t>14/03/2023</t>
  </si>
  <si>
    <t>MERINZ 4.53 03/14/23</t>
  </si>
  <si>
    <t>NZGB 2 3/4 04/15/25</t>
  </si>
  <si>
    <t>15/04/2025</t>
  </si>
  <si>
    <t>GENEPO 4.14 03/18/22</t>
  </si>
  <si>
    <t>18/03/2022</t>
  </si>
  <si>
    <t>WIANZ 4 1/4 05/12/23</t>
  </si>
  <si>
    <t>12/05/2023</t>
  </si>
  <si>
    <t>Date range of bonds</t>
  </si>
  <si>
    <t>Period</t>
  </si>
  <si>
    <t>year</t>
  </si>
  <si>
    <t>SPKNZ 3.94 09/07/26</t>
  </si>
  <si>
    <t>7/09/2026</t>
  </si>
  <si>
    <t>NZTB 0 07/19/17</t>
  </si>
  <si>
    <t>19/07/2017</t>
  </si>
  <si>
    <t>CNUNZ 4.12 05/06/21</t>
  </si>
  <si>
    <t>6/05/2021</t>
  </si>
  <si>
    <t>SKCNZ 4.65 09/28/22</t>
  </si>
  <si>
    <t>BBB-</t>
  </si>
  <si>
    <t>CNUNZ</t>
  </si>
  <si>
    <t>SKCNZ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</si>
  <si>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31 October 2016</t>
    </r>
  </si>
  <si>
    <t>NZTB 0 03/01/17</t>
  </si>
  <si>
    <t>1/03/2017</t>
  </si>
  <si>
    <t>GPB ID WACC estimate</t>
  </si>
  <si>
    <t/>
  </si>
  <si>
    <t>(Estimated as at 1 October 2016)</t>
  </si>
  <si>
    <t>WACC estimates as at 1 October 2016</t>
  </si>
  <si>
    <t>WACC estimates and calculation of risk-free rate and debt premium supporting WACC estimates for Powerco GDB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</si>
</sst>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23" borderId="16" applyNumberFormat="0" applyAlignment="0" applyProtection="0"/>
    <xf numFmtId="0" fontId="26" fillId="24" borderId="1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6" applyNumberFormat="0" applyAlignment="0" applyProtection="0"/>
    <xf numFmtId="0" fontId="33" fillId="0" borderId="21" applyNumberFormat="0" applyFill="0" applyAlignment="0" applyProtection="0"/>
    <xf numFmtId="0" fontId="34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7" fillId="26" borderId="22" applyNumberFormat="0" applyFont="0" applyAlignment="0" applyProtection="0"/>
    <xf numFmtId="0" fontId="35" fillId="23" borderId="2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6" borderId="22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85">
    <xf numFmtId="0" fontId="0" fillId="0" borderId="0" xfId="0"/>
    <xf numFmtId="0" fontId="17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8" fillId="3" borderId="0" xfId="0" applyFont="1" applyFill="1" applyBorder="1"/>
    <xf numFmtId="0" fontId="18" fillId="3" borderId="6" xfId="0" applyFont="1" applyFill="1" applyBorder="1"/>
    <xf numFmtId="0" fontId="13" fillId="3" borderId="7" xfId="0" applyFont="1" applyFill="1" applyBorder="1"/>
    <xf numFmtId="0" fontId="13" fillId="3" borderId="6" xfId="0" applyFont="1" applyFill="1" applyBorder="1"/>
    <xf numFmtId="0" fontId="18" fillId="3" borderId="0" xfId="0" applyFont="1" applyFill="1" applyBorder="1" applyAlignment="1">
      <alignment horizontal="center"/>
    </xf>
    <xf numFmtId="2" fontId="13" fillId="3" borderId="0" xfId="0" applyNumberFormat="1" applyFont="1" applyFill="1" applyBorder="1"/>
    <xf numFmtId="167" fontId="13" fillId="3" borderId="0" xfId="0" applyNumberFormat="1" applyFont="1" applyFill="1" applyBorder="1"/>
    <xf numFmtId="0" fontId="13" fillId="3" borderId="12" xfId="0" applyFont="1" applyFill="1" applyBorder="1"/>
    <xf numFmtId="10" fontId="13" fillId="3" borderId="15" xfId="0" applyNumberFormat="1" applyFont="1" applyFill="1" applyBorder="1"/>
    <xf numFmtId="0" fontId="13" fillId="3" borderId="15" xfId="0" applyFont="1" applyFill="1" applyBorder="1"/>
    <xf numFmtId="0" fontId="13" fillId="3" borderId="5" xfId="0" applyFont="1" applyFill="1" applyBorder="1"/>
    <xf numFmtId="10" fontId="13" fillId="3" borderId="0" xfId="0" applyNumberFormat="1" applyFont="1" applyFill="1"/>
    <xf numFmtId="0" fontId="13" fillId="3" borderId="8" xfId="0" applyFont="1" applyFill="1" applyBorder="1"/>
    <xf numFmtId="0" fontId="18" fillId="3" borderId="12" xfId="0" applyFont="1" applyFill="1" applyBorder="1"/>
    <xf numFmtId="165" fontId="13" fillId="3" borderId="0" xfId="0" applyNumberFormat="1" applyFont="1" applyFill="1"/>
    <xf numFmtId="0" fontId="18" fillId="3" borderId="10" xfId="0" applyFont="1" applyFill="1" applyBorder="1"/>
    <xf numFmtId="10" fontId="18" fillId="3" borderId="8" xfId="0" applyNumberFormat="1" applyFont="1" applyFill="1" applyBorder="1"/>
    <xf numFmtId="165" fontId="13" fillId="3" borderId="9" xfId="0" applyNumberFormat="1" applyFont="1" applyFill="1" applyBorder="1"/>
    <xf numFmtId="10" fontId="13" fillId="3" borderId="0" xfId="24" applyNumberFormat="1" applyFont="1" applyFill="1"/>
    <xf numFmtId="10" fontId="13" fillId="3" borderId="0" xfId="24" applyNumberFormat="1" applyFont="1" applyFill="1" applyBorder="1"/>
    <xf numFmtId="10" fontId="13" fillId="3" borderId="7" xfId="24" applyNumberFormat="1" applyFont="1" applyFill="1" applyBorder="1"/>
    <xf numFmtId="0" fontId="20" fillId="3" borderId="0" xfId="0" applyFont="1" applyFill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164" fontId="5" fillId="3" borderId="0" xfId="141" applyFont="1" applyFill="1"/>
    <xf numFmtId="2" fontId="9" fillId="3" borderId="0" xfId="0" applyNumberFormat="1" applyFont="1" applyFill="1" applyBorder="1" applyAlignment="1"/>
    <xf numFmtId="2" fontId="9" fillId="3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/>
    <xf numFmtId="2" fontId="12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wrapText="1"/>
    </xf>
    <xf numFmtId="14" fontId="9" fillId="3" borderId="0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/>
    <xf numFmtId="0" fontId="1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9" fillId="3" borderId="0" xfId="0" applyFont="1" applyFill="1" applyBorder="1"/>
    <xf numFmtId="165" fontId="9" fillId="3" borderId="8" xfId="0" applyNumberFormat="1" applyFont="1" applyFill="1" applyBorder="1"/>
    <xf numFmtId="0" fontId="5" fillId="3" borderId="13" xfId="140" applyFont="1" applyFill="1" applyBorder="1" applyAlignment="1">
      <alignment horizontal="right"/>
    </xf>
    <xf numFmtId="0" fontId="5" fillId="3" borderId="0" xfId="140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4" fontId="13" fillId="3" borderId="7" xfId="0" applyNumberFormat="1" applyFont="1" applyFill="1" applyBorder="1"/>
    <xf numFmtId="14" fontId="13" fillId="3" borderId="9" xfId="0" applyNumberFormat="1" applyFont="1" applyFill="1" applyBorder="1" applyAlignment="1">
      <alignment horizontal="right"/>
    </xf>
    <xf numFmtId="14" fontId="13" fillId="3" borderId="11" xfId="0" applyNumberFormat="1" applyFont="1" applyFill="1" applyBorder="1" applyAlignment="1">
      <alignment horizontal="right"/>
    </xf>
    <xf numFmtId="165" fontId="13" fillId="3" borderId="6" xfId="0" applyNumberFormat="1" applyFont="1" applyFill="1" applyBorder="1"/>
    <xf numFmtId="165" fontId="13" fillId="3" borderId="0" xfId="0" applyNumberFormat="1" applyFont="1" applyFill="1" applyBorder="1"/>
    <xf numFmtId="14" fontId="13" fillId="3" borderId="0" xfId="0" applyNumberFormat="1" applyFont="1" applyFill="1" applyBorder="1"/>
    <xf numFmtId="165" fontId="13" fillId="3" borderId="14" xfId="0" applyNumberFormat="1" applyFont="1" applyFill="1" applyBorder="1"/>
    <xf numFmtId="165" fontId="13" fillId="3" borderId="10" xfId="0" applyNumberFormat="1" applyFont="1" applyFill="1" applyBorder="1"/>
    <xf numFmtId="165" fontId="13" fillId="3" borderId="11" xfId="0" applyNumberFormat="1" applyFont="1" applyFill="1" applyBorder="1"/>
    <xf numFmtId="165" fontId="13" fillId="3" borderId="8" xfId="0" applyNumberFormat="1" applyFont="1" applyFill="1" applyBorder="1"/>
    <xf numFmtId="2" fontId="13" fillId="3" borderId="0" xfId="0" applyNumberFormat="1" applyFont="1" applyFill="1"/>
    <xf numFmtId="14" fontId="13" fillId="3" borderId="0" xfId="0" applyNumberFormat="1" applyFont="1" applyFill="1"/>
    <xf numFmtId="0" fontId="13" fillId="3" borderId="15" xfId="0" applyFont="1" applyFill="1" applyBorder="1" applyAlignment="1">
      <alignment horizontal="right"/>
    </xf>
    <xf numFmtId="165" fontId="13" fillId="3" borderId="15" xfId="0" applyNumberFormat="1" applyFont="1" applyFill="1" applyBorder="1"/>
    <xf numFmtId="14" fontId="13" fillId="3" borderId="0" xfId="0" applyNumberFormat="1" applyFont="1" applyFill="1" applyAlignment="1">
      <alignment horizontal="right" wrapText="1"/>
    </xf>
    <xf numFmtId="165" fontId="13" fillId="3" borderId="2" xfId="0" applyNumberFormat="1" applyFont="1" applyFill="1" applyBorder="1"/>
    <xf numFmtId="165" fontId="13" fillId="3" borderId="3" xfId="0" applyNumberFormat="1" applyFont="1" applyFill="1" applyBorder="1"/>
    <xf numFmtId="165" fontId="13" fillId="3" borderId="4" xfId="0" applyNumberFormat="1" applyFont="1" applyFill="1" applyBorder="1"/>
    <xf numFmtId="14" fontId="13" fillId="3" borderId="0" xfId="0" applyNumberFormat="1" applyFont="1" applyFill="1" applyAlignment="1">
      <alignment wrapText="1"/>
    </xf>
    <xf numFmtId="0" fontId="13" fillId="3" borderId="0" xfId="0" applyFont="1" applyFill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165" fontId="13" fillId="3" borderId="3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12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 applyBorder="1" applyAlignment="1">
      <alignment horizontal="center"/>
    </xf>
    <xf numFmtId="2" fontId="5" fillId="3" borderId="0" xfId="0" applyNumberFormat="1" applyFont="1" applyFill="1" applyBorder="1"/>
    <xf numFmtId="10" fontId="13" fillId="3" borderId="0" xfId="0" applyNumberFormat="1" applyFont="1" applyFill="1" applyBorder="1"/>
    <xf numFmtId="9" fontId="13" fillId="3" borderId="0" xfId="0" applyNumberFormat="1" applyFont="1" applyFill="1" applyBorder="1"/>
    <xf numFmtId="0" fontId="17" fillId="3" borderId="0" xfId="0" applyFont="1" applyFill="1"/>
    <xf numFmtId="0" fontId="18" fillId="3" borderId="0" xfId="0" applyFont="1" applyFill="1"/>
    <xf numFmtId="0" fontId="13" fillId="3" borderId="5" xfId="0" applyFont="1" applyFill="1" applyBorder="1" applyAlignment="1">
      <alignment horizontal="right"/>
    </xf>
    <xf numFmtId="0" fontId="5" fillId="3" borderId="0" xfId="0" applyFont="1" applyFill="1" applyBorder="1"/>
    <xf numFmtId="0" fontId="22" fillId="3" borderId="0" xfId="0" applyFont="1" applyFill="1"/>
    <xf numFmtId="9" fontId="13" fillId="3" borderId="0" xfId="0" applyNumberFormat="1" applyFont="1" applyFill="1"/>
    <xf numFmtId="10" fontId="13" fillId="3" borderId="7" xfId="0" applyNumberFormat="1" applyFont="1" applyFill="1" applyBorder="1"/>
    <xf numFmtId="10" fontId="18" fillId="3" borderId="15" xfId="142" applyNumberFormat="1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39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center"/>
    </xf>
    <xf numFmtId="0" fontId="39" fillId="3" borderId="0" xfId="0" applyFont="1" applyFill="1" applyBorder="1"/>
    <xf numFmtId="14" fontId="5" fillId="3" borderId="0" xfId="0" applyNumberFormat="1" applyFont="1" applyFill="1" applyBorder="1"/>
    <xf numFmtId="10" fontId="5" fillId="3" borderId="0" xfId="0" applyNumberFormat="1" applyFont="1" applyFill="1" applyBorder="1"/>
    <xf numFmtId="0" fontId="13" fillId="0" borderId="0" xfId="0" applyFont="1" applyFill="1"/>
    <xf numFmtId="0" fontId="13" fillId="3" borderId="7" xfId="0" applyFont="1" applyFill="1" applyBorder="1" applyAlignment="1">
      <alignment horizontal="right"/>
    </xf>
    <xf numFmtId="0" fontId="13" fillId="27" borderId="7" xfId="0" applyFont="1" applyFill="1" applyBorder="1"/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14" fontId="13" fillId="3" borderId="10" xfId="0" applyNumberFormat="1" applyFont="1" applyFill="1" applyBorder="1" applyAlignment="1">
      <alignment horizontal="right"/>
    </xf>
    <xf numFmtId="0" fontId="5" fillId="3" borderId="14" xfId="14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9" fillId="3" borderId="0" xfId="0" applyFont="1" applyFill="1"/>
    <xf numFmtId="0" fontId="40" fillId="3" borderId="0" xfId="0" applyFont="1" applyFill="1"/>
    <xf numFmtId="0" fontId="41" fillId="3" borderId="7" xfId="0" applyFont="1" applyFill="1" applyBorder="1" applyAlignment="1">
      <alignment horizontal="right"/>
    </xf>
    <xf numFmtId="14" fontId="41" fillId="3" borderId="7" xfId="0" applyNumberFormat="1" applyFont="1" applyFill="1" applyBorder="1" applyAlignment="1">
      <alignment horizontal="right"/>
    </xf>
    <xf numFmtId="0" fontId="41" fillId="3" borderId="0" xfId="0" applyFont="1" applyFill="1" applyAlignment="1">
      <alignment horizontal="right"/>
    </xf>
    <xf numFmtId="0" fontId="41" fillId="3" borderId="0" xfId="0" applyFont="1" applyFill="1" applyBorder="1" applyAlignment="1">
      <alignment horizontal="right"/>
    </xf>
    <xf numFmtId="0" fontId="42" fillId="3" borderId="0" xfId="0" applyFont="1" applyFill="1" applyBorder="1"/>
    <xf numFmtId="0" fontId="13" fillId="27" borderId="9" xfId="0" applyFont="1" applyFill="1" applyBorder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7" xfId="0" applyNumberFormat="1" applyFont="1" applyFill="1" applyBorder="1"/>
    <xf numFmtId="165" fontId="13" fillId="27" borderId="0" xfId="0" applyNumberFormat="1" applyFont="1" applyFill="1" applyBorder="1"/>
    <xf numFmtId="165" fontId="13" fillId="27" borderId="10" xfId="0" applyNumberFormat="1" applyFont="1" applyFill="1" applyBorder="1"/>
    <xf numFmtId="165" fontId="13" fillId="27" borderId="11" xfId="0" applyNumberFormat="1" applyFont="1" applyFill="1" applyBorder="1"/>
    <xf numFmtId="165" fontId="13" fillId="27" borderId="9" xfId="0" applyNumberFormat="1" applyFont="1" applyFill="1" applyBorder="1"/>
    <xf numFmtId="165" fontId="13" fillId="27" borderId="8" xfId="0" applyNumberFormat="1" applyFont="1" applyFill="1" applyBorder="1"/>
    <xf numFmtId="0" fontId="19" fillId="3" borderId="0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43" fillId="3" borderId="0" xfId="0" applyFont="1" applyFill="1" applyBorder="1"/>
    <xf numFmtId="0" fontId="43" fillId="3" borderId="0" xfId="0" applyFont="1" applyFill="1"/>
    <xf numFmtId="0" fontId="43" fillId="27" borderId="1" xfId="0" applyFont="1" applyFill="1" applyBorder="1" applyAlignment="1">
      <alignment horizontal="center"/>
    </xf>
    <xf numFmtId="0" fontId="43" fillId="27" borderId="11" xfId="0" applyFont="1" applyFill="1" applyBorder="1" applyAlignment="1">
      <alignment horizontal="center"/>
    </xf>
    <xf numFmtId="0" fontId="13" fillId="3" borderId="0" xfId="282" applyFont="1" applyFill="1" applyBorder="1" applyAlignment="1">
      <alignment horizontal="left"/>
    </xf>
    <xf numFmtId="165" fontId="9" fillId="3" borderId="12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6" fontId="13" fillId="3" borderId="0" xfId="0" applyNumberFormat="1" applyFont="1" applyFill="1"/>
    <xf numFmtId="0" fontId="15" fillId="3" borderId="0" xfId="0" applyFont="1" applyFill="1"/>
    <xf numFmtId="165" fontId="13" fillId="27" borderId="6" xfId="0" applyNumberFormat="1" applyFont="1" applyFill="1" applyBorder="1"/>
    <xf numFmtId="165" fontId="13" fillId="27" borderId="14" xfId="0" applyNumberFormat="1" applyFont="1" applyFill="1" applyBorder="1"/>
    <xf numFmtId="165" fontId="13" fillId="27" borderId="0" xfId="0" applyNumberFormat="1" applyFont="1" applyFill="1" applyBorder="1"/>
    <xf numFmtId="2" fontId="9" fillId="27" borderId="8" xfId="0" applyNumberFormat="1" applyFont="1" applyFill="1" applyBorder="1" applyAlignment="1">
      <alignment horizontal="center"/>
    </xf>
    <xf numFmtId="0" fontId="5" fillId="3" borderId="15" xfId="140" applyFont="1" applyFill="1" applyBorder="1" applyAlignment="1">
      <alignment horizontal="right"/>
    </xf>
    <xf numFmtId="0" fontId="13" fillId="27" borderId="6" xfId="0" applyFont="1" applyFill="1" applyBorder="1"/>
    <xf numFmtId="0" fontId="13" fillId="27" borderId="10" xfId="0" applyFont="1" applyFill="1" applyBorder="1"/>
    <xf numFmtId="0" fontId="13" fillId="0" borderId="14" xfId="0" applyFont="1" applyFill="1" applyBorder="1" applyAlignment="1">
      <alignment horizontal="right"/>
    </xf>
    <xf numFmtId="14" fontId="13" fillId="3" borderId="0" xfId="0" applyNumberFormat="1" applyFont="1" applyFill="1" applyBorder="1" applyAlignment="1">
      <alignment horizontal="right"/>
    </xf>
    <xf numFmtId="165" fontId="13" fillId="27" borderId="13" xfId="0" applyNumberFormat="1" applyFont="1" applyFill="1" applyBorder="1"/>
    <xf numFmtId="165" fontId="13" fillId="27" borderId="5" xfId="0" applyNumberFormat="1" applyFont="1" applyFill="1" applyBorder="1"/>
    <xf numFmtId="0" fontId="13" fillId="28" borderId="14" xfId="0" applyFont="1" applyFill="1" applyBorder="1" applyAlignment="1">
      <alignment horizontal="right"/>
    </xf>
    <xf numFmtId="0" fontId="13" fillId="28" borderId="7" xfId="0" applyFont="1" applyFill="1" applyBorder="1" applyAlignment="1">
      <alignment horizontal="right"/>
    </xf>
    <xf numFmtId="14" fontId="13" fillId="3" borderId="7" xfId="0" applyNumberFormat="1" applyFont="1" applyFill="1" applyBorder="1" applyAlignment="1">
      <alignment horizontal="right"/>
    </xf>
    <xf numFmtId="165" fontId="13" fillId="3" borderId="1" xfId="0" applyNumberFormat="1" applyFont="1" applyFill="1" applyBorder="1"/>
    <xf numFmtId="0" fontId="13" fillId="4" borderId="12" xfId="0" applyFont="1" applyFill="1" applyBorder="1" applyAlignment="1">
      <alignment horizontal="right"/>
    </xf>
    <xf numFmtId="0" fontId="13" fillId="4" borderId="1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14" xfId="0" applyFont="1" applyFill="1" applyBorder="1" applyAlignment="1">
      <alignment horizontal="right"/>
    </xf>
    <xf numFmtId="14" fontId="13" fillId="4" borderId="10" xfId="0" applyNumberFormat="1" applyFont="1" applyFill="1" applyBorder="1" applyAlignment="1">
      <alignment horizontal="right"/>
    </xf>
    <xf numFmtId="14" fontId="13" fillId="4" borderId="11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165" fontId="13" fillId="4" borderId="6" xfId="0" applyNumberFormat="1" applyFont="1" applyFill="1" applyBorder="1"/>
    <xf numFmtId="165" fontId="13" fillId="4" borderId="14" xfId="0" applyNumberFormat="1" applyFont="1" applyFill="1" applyBorder="1"/>
    <xf numFmtId="165" fontId="13" fillId="4" borderId="10" xfId="0" applyNumberFormat="1" applyFont="1" applyFill="1" applyBorder="1"/>
    <xf numFmtId="165" fontId="13" fillId="4" borderId="12" xfId="92" applyNumberFormat="1" applyFont="1" applyFill="1" applyBorder="1"/>
    <xf numFmtId="165" fontId="13" fillId="4" borderId="6" xfId="92" applyNumberFormat="1" applyFont="1" applyFill="1" applyBorder="1"/>
    <xf numFmtId="165" fontId="13" fillId="4" borderId="10" xfId="92" applyNumberFormat="1" applyFont="1" applyFill="1" applyBorder="1"/>
    <xf numFmtId="0" fontId="13" fillId="4" borderId="15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14" fontId="13" fillId="4" borderId="15" xfId="0" applyNumberFormat="1" applyFont="1" applyFill="1" applyBorder="1" applyAlignment="1">
      <alignment horizontal="right"/>
    </xf>
    <xf numFmtId="14" fontId="13" fillId="4" borderId="0" xfId="0" applyNumberFormat="1" applyFont="1" applyFill="1" applyBorder="1" applyAlignment="1">
      <alignment horizontal="right"/>
    </xf>
    <xf numFmtId="0" fontId="13" fillId="29" borderId="13" xfId="0" applyFont="1" applyFill="1" applyBorder="1" applyAlignment="1">
      <alignment horizontal="right"/>
    </xf>
    <xf numFmtId="0" fontId="13" fillId="29" borderId="14" xfId="0" applyFont="1" applyFill="1" applyBorder="1" applyAlignment="1">
      <alignment horizontal="right"/>
    </xf>
    <xf numFmtId="14" fontId="13" fillId="29" borderId="11" xfId="0" applyNumberFormat="1" applyFont="1" applyFill="1" applyBorder="1" applyAlignment="1">
      <alignment horizontal="right"/>
    </xf>
    <xf numFmtId="0" fontId="13" fillId="29" borderId="12" xfId="0" applyFont="1" applyFill="1" applyBorder="1" applyAlignment="1">
      <alignment horizontal="right"/>
    </xf>
    <xf numFmtId="0" fontId="13" fillId="29" borderId="6" xfId="0" applyFont="1" applyFill="1" applyBorder="1" applyAlignment="1">
      <alignment horizontal="right"/>
    </xf>
    <xf numFmtId="0" fontId="13" fillId="29" borderId="10" xfId="0" applyFont="1" applyFill="1" applyBorder="1" applyAlignment="1">
      <alignment horizontal="right"/>
    </xf>
    <xf numFmtId="165" fontId="13" fillId="29" borderId="14" xfId="0" applyNumberFormat="1" applyFont="1" applyFill="1" applyBorder="1"/>
    <xf numFmtId="165" fontId="13" fillId="29" borderId="11" xfId="0" applyNumberFormat="1" applyFont="1" applyFill="1" applyBorder="1"/>
    <xf numFmtId="165" fontId="13" fillId="29" borderId="3" xfId="0" applyNumberFormat="1" applyFont="1" applyFill="1" applyBorder="1"/>
    <xf numFmtId="0" fontId="13" fillId="4" borderId="10" xfId="0" applyFont="1" applyFill="1" applyBorder="1" applyAlignment="1">
      <alignment horizontal="right"/>
    </xf>
    <xf numFmtId="165" fontId="13" fillId="4" borderId="11" xfId="0" applyNumberFormat="1" applyFont="1" applyFill="1" applyBorder="1"/>
    <xf numFmtId="0" fontId="13" fillId="4" borderId="8" xfId="0" applyFont="1" applyFill="1" applyBorder="1" applyAlignment="1">
      <alignment horizontal="right"/>
    </xf>
    <xf numFmtId="165" fontId="13" fillId="4" borderId="12" xfId="0" applyNumberFormat="1" applyFont="1" applyFill="1" applyBorder="1"/>
    <xf numFmtId="165" fontId="13" fillId="4" borderId="13" xfId="0" applyNumberFormat="1" applyFont="1" applyFill="1" applyBorder="1"/>
    <xf numFmtId="165" fontId="13" fillId="2" borderId="12" xfId="0" applyNumberFormat="1" applyFont="1" applyFill="1" applyBorder="1"/>
    <xf numFmtId="165" fontId="13" fillId="2" borderId="13" xfId="0" applyNumberFormat="1" applyFont="1" applyFill="1" applyBorder="1"/>
    <xf numFmtId="165" fontId="13" fillId="2" borderId="6" xfId="0" applyNumberFormat="1" applyFont="1" applyFill="1" applyBorder="1"/>
    <xf numFmtId="165" fontId="13" fillId="2" borderId="14" xfId="0" applyNumberFormat="1" applyFont="1" applyFill="1" applyBorder="1"/>
    <xf numFmtId="165" fontId="13" fillId="2" borderId="10" xfId="0" applyNumberFormat="1" applyFont="1" applyFill="1" applyBorder="1"/>
    <xf numFmtId="165" fontId="13" fillId="2" borderId="11" xfId="0" applyNumberFormat="1" applyFont="1" applyFill="1" applyBorder="1"/>
    <xf numFmtId="14" fontId="13" fillId="4" borderId="6" xfId="0" applyNumberFormat="1" applyFont="1" applyFill="1" applyBorder="1" applyAlignment="1">
      <alignment horizontal="right"/>
    </xf>
    <xf numFmtId="165" fontId="13" fillId="4" borderId="0" xfId="92" applyNumberFormat="1" applyFont="1" applyFill="1" applyBorder="1"/>
    <xf numFmtId="165" fontId="13" fillId="4" borderId="13" xfId="92" applyNumberFormat="1" applyFont="1" applyFill="1" applyBorder="1"/>
    <xf numFmtId="165" fontId="13" fillId="4" borderId="14" xfId="92" applyNumberFormat="1" applyFont="1" applyFill="1" applyBorder="1"/>
    <xf numFmtId="165" fontId="13" fillId="4" borderId="11" xfId="92" applyNumberFormat="1" applyFont="1" applyFill="1" applyBorder="1"/>
    <xf numFmtId="165" fontId="13" fillId="2" borderId="13" xfId="92" applyNumberFormat="1" applyFont="1" applyFill="1" applyBorder="1"/>
    <xf numFmtId="14" fontId="13" fillId="3" borderId="6" xfId="0" applyNumberFormat="1" applyFont="1" applyFill="1" applyBorder="1" applyAlignment="1">
      <alignment horizontal="right"/>
    </xf>
    <xf numFmtId="165" fontId="13" fillId="2" borderId="0" xfId="92" applyNumberFormat="1" applyFont="1" applyFill="1" applyBorder="1"/>
    <xf numFmtId="165" fontId="13" fillId="2" borderId="14" xfId="92" applyNumberFormat="1" applyFont="1" applyFill="1" applyBorder="1"/>
    <xf numFmtId="165" fontId="13" fillId="2" borderId="11" xfId="92" applyNumberFormat="1" applyFont="1" applyFill="1" applyBorder="1"/>
    <xf numFmtId="165" fontId="13" fillId="2" borderId="12" xfId="92" applyNumberFormat="1" applyFont="1" applyFill="1" applyBorder="1"/>
    <xf numFmtId="165" fontId="13" fillId="2" borderId="6" xfId="92" applyNumberFormat="1" applyFont="1" applyFill="1" applyBorder="1"/>
    <xf numFmtId="165" fontId="13" fillId="2" borderId="10" xfId="92" applyNumberFormat="1" applyFont="1" applyFill="1" applyBorder="1"/>
    <xf numFmtId="165" fontId="13" fillId="2" borderId="5" xfId="92" applyNumberFormat="1" applyFont="1" applyFill="1" applyBorder="1"/>
    <xf numFmtId="14" fontId="13" fillId="3" borderId="14" xfId="0" applyNumberFormat="1" applyFont="1" applyFill="1" applyBorder="1" applyAlignment="1">
      <alignment horizontal="right"/>
    </xf>
    <xf numFmtId="14" fontId="5" fillId="3" borderId="14" xfId="140" applyNumberFormat="1" applyFont="1" applyFill="1" applyBorder="1" applyAlignment="1">
      <alignment horizontal="right"/>
    </xf>
    <xf numFmtId="14" fontId="13" fillId="29" borderId="14" xfId="0" applyNumberFormat="1" applyFont="1" applyFill="1" applyBorder="1" applyAlignment="1">
      <alignment horizontal="right"/>
    </xf>
    <xf numFmtId="165" fontId="13" fillId="2" borderId="15" xfId="92" applyNumberFormat="1" applyFont="1" applyFill="1" applyBorder="1"/>
    <xf numFmtId="165" fontId="13" fillId="4" borderId="15" xfId="92" applyNumberFormat="1" applyFont="1" applyFill="1" applyBorder="1"/>
    <xf numFmtId="165" fontId="13" fillId="2" borderId="7" xfId="92" applyNumberFormat="1" applyFont="1" applyFill="1" applyBorder="1"/>
    <xf numFmtId="165" fontId="13" fillId="2" borderId="8" xfId="92" applyNumberFormat="1" applyFont="1" applyFill="1" applyBorder="1"/>
    <xf numFmtId="165" fontId="13" fillId="4" borderId="8" xfId="92" applyNumberFormat="1" applyFont="1" applyFill="1" applyBorder="1"/>
    <xf numFmtId="165" fontId="13" fillId="2" borderId="9" xfId="92" applyNumberFormat="1" applyFont="1" applyFill="1" applyBorder="1"/>
    <xf numFmtId="14" fontId="13" fillId="4" borderId="14" xfId="0" applyNumberFormat="1" applyFont="1" applyFill="1" applyBorder="1" applyAlignment="1">
      <alignment horizontal="right"/>
    </xf>
    <xf numFmtId="14" fontId="13" fillId="29" borderId="6" xfId="0" applyNumberFormat="1" applyFont="1" applyFill="1" applyBorder="1" applyAlignment="1">
      <alignment horizontal="right"/>
    </xf>
    <xf numFmtId="14" fontId="5" fillId="3" borderId="0" xfId="140" applyNumberFormat="1" applyFont="1" applyFill="1" applyBorder="1" applyAlignment="1">
      <alignment horizontal="right"/>
    </xf>
    <xf numFmtId="165" fontId="13" fillId="3" borderId="12" xfId="0" applyNumberFormat="1" applyFont="1" applyFill="1" applyBorder="1"/>
    <xf numFmtId="165" fontId="13" fillId="3" borderId="13" xfId="0" applyNumberFormat="1" applyFont="1" applyFill="1" applyBorder="1"/>
    <xf numFmtId="165" fontId="13" fillId="29" borderId="13" xfId="0" applyNumberFormat="1" applyFont="1" applyFill="1" applyBorder="1"/>
    <xf numFmtId="14" fontId="13" fillId="27" borderId="0" xfId="0" applyNumberFormat="1" applyFont="1" applyFill="1" applyBorder="1"/>
    <xf numFmtId="14" fontId="13" fillId="27" borderId="7" xfId="0" applyNumberFormat="1" applyFont="1" applyFill="1" applyBorder="1"/>
    <xf numFmtId="14" fontId="13" fillId="27" borderId="8" xfId="0" applyNumberFormat="1" applyFont="1" applyFill="1" applyBorder="1"/>
    <xf numFmtId="14" fontId="13" fillId="27" borderId="9" xfId="0" applyNumberFormat="1" applyFont="1" applyFill="1" applyBorder="1"/>
    <xf numFmtId="165" fontId="13" fillId="4" borderId="7" xfId="0" applyNumberFormat="1" applyFont="1" applyFill="1" applyBorder="1"/>
    <xf numFmtId="165" fontId="13" fillId="4" borderId="0" xfId="0" applyNumberFormat="1" applyFont="1" applyFill="1" applyBorder="1"/>
    <xf numFmtId="165" fontId="13" fillId="4" borderId="9" xfId="0" applyNumberFormat="1" applyFont="1" applyFill="1" applyBorder="1"/>
    <xf numFmtId="0" fontId="18" fillId="0" borderId="0" xfId="0" applyFont="1" applyFill="1"/>
    <xf numFmtId="0" fontId="18" fillId="3" borderId="1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2" fontId="9" fillId="3" borderId="15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12" fillId="3" borderId="10" xfId="0" applyNumberFormat="1" applyFont="1" applyFill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2" fontId="12" fillId="3" borderId="9" xfId="0" applyNumberFormat="1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 wrapText="1"/>
    </xf>
    <xf numFmtId="14" fontId="9" fillId="3" borderId="3" xfId="0" applyNumberFormat="1" applyFont="1" applyFill="1" applyBorder="1" applyAlignment="1">
      <alignment horizontal="center" wrapText="1"/>
    </xf>
    <xf numFmtId="14" fontId="9" fillId="3" borderId="4" xfId="0" applyNumberFormat="1" applyFont="1" applyFill="1" applyBorder="1" applyAlignment="1">
      <alignment horizontal="center" wrapText="1"/>
    </xf>
    <xf numFmtId="165" fontId="9" fillId="3" borderId="1" xfId="0" applyNumberFormat="1" applyFont="1" applyFill="1" applyBorder="1" applyAlignment="1">
      <alignment horizontal="center"/>
    </xf>
    <xf numFmtId="165" fontId="1" fillId="0" borderId="8" xfId="0" applyNumberFormat="1" applyFont="1" applyFill="1" applyBorder="1"/>
    <xf numFmtId="165" fontId="9" fillId="3" borderId="9" xfId="0" applyNumberFormat="1" applyFont="1" applyFill="1" applyBorder="1"/>
    <xf numFmtId="165" fontId="13" fillId="3" borderId="7" xfId="0" applyNumberFormat="1" applyFont="1" applyFill="1" applyBorder="1"/>
    <xf numFmtId="0" fontId="13" fillId="30" borderId="6" xfId="0" applyFont="1" applyFill="1" applyBorder="1"/>
    <xf numFmtId="165" fontId="13" fillId="30" borderId="7" xfId="0" applyNumberFormat="1" applyFont="1" applyFill="1" applyBorder="1"/>
    <xf numFmtId="10" fontId="13" fillId="30" borderId="0" xfId="24" applyNumberFormat="1" applyFont="1" applyFill="1" applyBorder="1"/>
    <xf numFmtId="10" fontId="13" fillId="30" borderId="7" xfId="24" applyNumberFormat="1" applyFont="1" applyFill="1" applyBorder="1"/>
    <xf numFmtId="0" fontId="13" fillId="30" borderId="10" xfId="0" applyFont="1" applyFill="1" applyBorder="1"/>
    <xf numFmtId="165" fontId="13" fillId="30" borderId="9" xfId="0" applyNumberFormat="1" applyFont="1" applyFill="1" applyBorder="1"/>
    <xf numFmtId="10" fontId="13" fillId="30" borderId="8" xfId="24" applyNumberFormat="1" applyFont="1" applyFill="1" applyBorder="1"/>
    <xf numFmtId="10" fontId="13" fillId="30" borderId="9" xfId="24" applyNumberFormat="1" applyFont="1" applyFill="1" applyBorder="1"/>
    <xf numFmtId="165" fontId="9" fillId="27" borderId="2" xfId="0" applyNumberFormat="1" applyFont="1" applyFill="1" applyBorder="1"/>
    <xf numFmtId="165" fontId="9" fillId="3" borderId="3" xfId="0" applyNumberFormat="1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165" fontId="9" fillId="27" borderId="3" xfId="0" applyNumberFormat="1" applyFont="1" applyFill="1" applyBorder="1"/>
    <xf numFmtId="0" fontId="9" fillId="4" borderId="1" xfId="0" applyFont="1" applyFill="1" applyBorder="1"/>
    <xf numFmtId="165" fontId="18" fillId="27" borderId="2" xfId="0" applyNumberFormat="1" applyFont="1" applyFill="1" applyBorder="1"/>
    <xf numFmtId="0" fontId="15" fillId="3" borderId="3" xfId="0" applyFont="1" applyFill="1" applyBorder="1"/>
    <xf numFmtId="165" fontId="9" fillId="4" borderId="2" xfId="0" applyNumberFormat="1" applyFont="1" applyFill="1" applyBorder="1"/>
    <xf numFmtId="165" fontId="9" fillId="4" borderId="1" xfId="0" applyNumberFormat="1" applyFont="1" applyFill="1" applyBorder="1"/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B1555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vmlDrawing" Target="../drawings/vmlDrawing1.vml" Id="rId2" /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tabSelected="1" workbookViewId="0"/>
  </sheetViews>
  <sheetFormatPr defaultColWidth="9.109375" defaultRowHeight="14.4" x14ac:dyDescent="0.3"/>
  <cols>
    <col min="1" max="1" width="1.88671875" style="3" customWidth="1"/>
    <col min="2" max="16384" width="9.109375" style="3"/>
  </cols>
  <sheetData>
    <row r="8" spans="2:2" ht="18" x14ac:dyDescent="0.35">
      <c r="B8" s="88"/>
    </row>
    <row r="10" spans="2:2" ht="25.8" x14ac:dyDescent="0.5">
      <c r="B10" s="115" t="s">
        <v>167</v>
      </c>
    </row>
    <row r="11" spans="2:2" ht="11.25" customHeight="1" x14ac:dyDescent="0.45">
      <c r="B11" s="84"/>
    </row>
    <row r="12" spans="2:2" ht="18" x14ac:dyDescent="0.35">
      <c r="B12" s="114" t="s">
        <v>245</v>
      </c>
    </row>
    <row r="17" spans="2:5" x14ac:dyDescent="0.3">
      <c r="B17" s="102" t="s">
        <v>238</v>
      </c>
      <c r="C17" s="102"/>
      <c r="E17" s="10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3"/>
  <sheetViews>
    <sheetView zoomScale="90" zoomScaleNormal="90" workbookViewId="0">
      <selection activeCell="C20" sqref="C20"/>
    </sheetView>
  </sheetViews>
  <sheetFormatPr defaultColWidth="9.109375" defaultRowHeight="14.4" x14ac:dyDescent="0.3"/>
  <cols>
    <col min="1" max="1" width="1.88671875" style="3" customWidth="1"/>
    <col min="2" max="2" width="33.109375" style="3" customWidth="1"/>
    <col min="3" max="3" width="18.88671875" style="3" customWidth="1"/>
    <col min="4" max="4" width="11.33203125" style="3" customWidth="1"/>
    <col min="5" max="5" width="10.6640625" style="3" customWidth="1"/>
    <col min="6" max="16384" width="9.109375" style="3"/>
  </cols>
  <sheetData>
    <row r="1" spans="1:5" ht="23.4" x14ac:dyDescent="0.45">
      <c r="A1" s="1" t="s">
        <v>244</v>
      </c>
      <c r="B1" s="2"/>
    </row>
    <row r="2" spans="1:5" ht="23.4" x14ac:dyDescent="0.45">
      <c r="A2" s="1"/>
      <c r="B2" s="2"/>
    </row>
    <row r="3" spans="1:5" ht="23.4" x14ac:dyDescent="0.45">
      <c r="A3" s="1"/>
      <c r="B3" s="2"/>
    </row>
    <row r="4" spans="1:5" ht="18" x14ac:dyDescent="0.35">
      <c r="A4" s="4"/>
      <c r="B4" s="130" t="s">
        <v>188</v>
      </c>
      <c r="C4" s="88"/>
      <c r="D4" s="88"/>
      <c r="E4" s="88"/>
    </row>
    <row r="5" spans="1:5" ht="15.6" x14ac:dyDescent="0.3">
      <c r="A5" s="4"/>
      <c r="B5" s="133" t="s">
        <v>182</v>
      </c>
      <c r="C5" s="135" t="s">
        <v>183</v>
      </c>
      <c r="D5" s="134"/>
      <c r="E5" s="134"/>
    </row>
    <row r="6" spans="1:5" ht="15.6" x14ac:dyDescent="0.3">
      <c r="A6" s="4"/>
      <c r="B6" s="133" t="s">
        <v>187</v>
      </c>
      <c r="C6" s="136">
        <v>5</v>
      </c>
      <c r="D6" s="134"/>
      <c r="E6" s="134"/>
    </row>
    <row r="7" spans="1:5" ht="12.75" customHeight="1" x14ac:dyDescent="0.4">
      <c r="A7" s="4"/>
      <c r="B7" s="120"/>
    </row>
    <row r="8" spans="1:5" ht="18" x14ac:dyDescent="0.35">
      <c r="A8" s="131"/>
      <c r="B8" s="235" t="s">
        <v>241</v>
      </c>
      <c r="C8" s="236"/>
      <c r="D8" s="236"/>
      <c r="E8" s="237"/>
    </row>
    <row r="9" spans="1:5" x14ac:dyDescent="0.3">
      <c r="A9" s="80"/>
      <c r="B9" s="238" t="s">
        <v>243</v>
      </c>
      <c r="C9" s="239"/>
      <c r="D9" s="239"/>
      <c r="E9" s="240"/>
    </row>
    <row r="10" spans="1:5" x14ac:dyDescent="0.3">
      <c r="A10" s="2"/>
      <c r="B10" s="5" t="s">
        <v>14</v>
      </c>
      <c r="C10" s="234" t="s">
        <v>15</v>
      </c>
      <c r="D10" s="234"/>
      <c r="E10" s="6"/>
    </row>
    <row r="11" spans="1:5" x14ac:dyDescent="0.3">
      <c r="A11" s="2"/>
      <c r="B11" s="7"/>
      <c r="C11" s="8" t="s">
        <v>16</v>
      </c>
      <c r="D11" s="8" t="s">
        <v>17</v>
      </c>
      <c r="E11" s="6"/>
    </row>
    <row r="12" spans="1:5" x14ac:dyDescent="0.3">
      <c r="A12" s="2"/>
      <c r="B12" s="7" t="s">
        <v>18</v>
      </c>
      <c r="C12" s="82">
        <v>2.0297695648079553E-2</v>
      </c>
      <c r="D12" s="2"/>
      <c r="E12" s="6"/>
    </row>
    <row r="13" spans="1:5" x14ac:dyDescent="0.3">
      <c r="A13" s="2"/>
      <c r="B13" s="7" t="s">
        <v>13</v>
      </c>
      <c r="C13" s="82">
        <v>1.61E-2</v>
      </c>
      <c r="D13" s="2">
        <v>1.5E-3</v>
      </c>
      <c r="E13" s="6"/>
    </row>
    <row r="14" spans="1:5" x14ac:dyDescent="0.3">
      <c r="A14" s="2"/>
      <c r="B14" s="7" t="s">
        <v>19</v>
      </c>
      <c r="C14" s="83">
        <v>0.44</v>
      </c>
      <c r="D14" s="2"/>
      <c r="E14" s="6"/>
    </row>
    <row r="15" spans="1:5" x14ac:dyDescent="0.3">
      <c r="A15" s="2"/>
      <c r="B15" s="7" t="s">
        <v>20</v>
      </c>
      <c r="C15" s="9">
        <v>0.44</v>
      </c>
      <c r="D15" s="2"/>
      <c r="E15" s="6"/>
    </row>
    <row r="16" spans="1:5" x14ac:dyDescent="0.3">
      <c r="A16" s="2"/>
      <c r="B16" s="7" t="s">
        <v>21</v>
      </c>
      <c r="C16" s="9">
        <v>0</v>
      </c>
      <c r="D16" s="2"/>
      <c r="E16" s="6"/>
    </row>
    <row r="17" spans="1:5" x14ac:dyDescent="0.3">
      <c r="A17" s="2"/>
      <c r="B17" s="7" t="s">
        <v>22</v>
      </c>
      <c r="C17" s="10">
        <v>7.0000000000000007E-2</v>
      </c>
      <c r="D17" s="2"/>
      <c r="E17" s="6"/>
    </row>
    <row r="18" spans="1:5" x14ac:dyDescent="0.3">
      <c r="A18" s="2"/>
      <c r="B18" s="7" t="s">
        <v>23</v>
      </c>
      <c r="C18" s="10">
        <v>0.28000000000000003</v>
      </c>
      <c r="D18" s="2"/>
      <c r="E18" s="6"/>
    </row>
    <row r="19" spans="1:5" x14ac:dyDescent="0.3">
      <c r="A19" s="2"/>
      <c r="B19" s="7" t="s">
        <v>24</v>
      </c>
      <c r="C19" s="10">
        <v>0.28000000000000003</v>
      </c>
      <c r="D19" s="2"/>
      <c r="E19" s="6"/>
    </row>
    <row r="20" spans="1:5" x14ac:dyDescent="0.3">
      <c r="A20" s="2"/>
      <c r="B20" s="7" t="s">
        <v>25</v>
      </c>
      <c r="C20" s="23">
        <v>3.5000000000000001E-3</v>
      </c>
      <c r="D20" s="2"/>
      <c r="E20" s="6"/>
    </row>
    <row r="21" spans="1:5" x14ac:dyDescent="0.3">
      <c r="A21" s="2"/>
      <c r="B21" s="7" t="s">
        <v>26</v>
      </c>
      <c r="C21" s="9">
        <f>ROUND(C15+(C15-C16)*C14/(1-C14),2)</f>
        <v>0.79</v>
      </c>
      <c r="D21" s="2"/>
      <c r="E21" s="6"/>
    </row>
    <row r="22" spans="1:5" x14ac:dyDescent="0.3">
      <c r="A22" s="2"/>
      <c r="B22" s="11" t="s">
        <v>27</v>
      </c>
      <c r="C22" s="12">
        <f>C12*(1-C19)+C21*C17</f>
        <v>6.9914340866617283E-2</v>
      </c>
      <c r="D22" s="13"/>
      <c r="E22" s="14"/>
    </row>
    <row r="23" spans="1:5" x14ac:dyDescent="0.3">
      <c r="A23" s="2"/>
      <c r="B23" s="7" t="s">
        <v>28</v>
      </c>
      <c r="C23" s="82">
        <f>C12+C13+C20</f>
        <v>3.9897695648079559E-2</v>
      </c>
      <c r="D23" s="2"/>
      <c r="E23" s="90"/>
    </row>
    <row r="24" spans="1:5" x14ac:dyDescent="0.3">
      <c r="A24" s="82"/>
      <c r="B24" s="17" t="s">
        <v>29</v>
      </c>
      <c r="C24" s="91">
        <f>C22*(1-C14)+(C23)*C14</f>
        <v>5.6707016970460683E-2</v>
      </c>
      <c r="D24" s="63">
        <v>1.2019800331120314E-2</v>
      </c>
      <c r="E24" s="14"/>
    </row>
    <row r="25" spans="1:5" x14ac:dyDescent="0.3">
      <c r="A25" s="2"/>
      <c r="B25" s="19" t="s">
        <v>30</v>
      </c>
      <c r="C25" s="20">
        <f>C22*(1-C14)+(C23)*(1-C18)*C14</f>
        <v>5.1791620866617281E-2</v>
      </c>
      <c r="D25" s="59">
        <v>1.2011070520149318E-2</v>
      </c>
      <c r="E25" s="21"/>
    </row>
    <row r="26" spans="1:5" x14ac:dyDescent="0.3">
      <c r="A26" s="54"/>
    </row>
    <row r="27" spans="1:5" x14ac:dyDescent="0.3">
      <c r="A27" s="2"/>
    </row>
    <row r="28" spans="1:5" x14ac:dyDescent="0.3">
      <c r="A28" s="6"/>
      <c r="B28" s="11"/>
      <c r="C28" s="14"/>
      <c r="D28" s="232" t="s">
        <v>31</v>
      </c>
      <c r="E28" s="233"/>
    </row>
    <row r="29" spans="1:5" x14ac:dyDescent="0.3">
      <c r="A29" s="6"/>
      <c r="B29" s="105" t="s">
        <v>32</v>
      </c>
      <c r="C29" s="107" t="s">
        <v>33</v>
      </c>
      <c r="D29" s="106" t="s">
        <v>34</v>
      </c>
      <c r="E29" s="107" t="s">
        <v>35</v>
      </c>
    </row>
    <row r="30" spans="1:5" x14ac:dyDescent="0.3">
      <c r="A30" s="24"/>
      <c r="B30" s="267">
        <v>25</v>
      </c>
      <c r="C30" s="268">
        <f>ROUND(_xlfn.T.INV((B30/100),10000000000),3)</f>
        <v>-0.67400000000000004</v>
      </c>
      <c r="D30" s="269">
        <f t="shared" ref="D30" si="0">$C$24+($D$24*C30)</f>
        <v>4.8605671547285595E-2</v>
      </c>
      <c r="E30" s="270">
        <f t="shared" ref="E30:E33" si="1">$C$25+($D$25*C30)</f>
        <v>4.3696159336036641E-2</v>
      </c>
    </row>
    <row r="31" spans="1:5" x14ac:dyDescent="0.3">
      <c r="A31" s="24"/>
      <c r="B31" s="267">
        <v>50</v>
      </c>
      <c r="C31" s="268">
        <f t="shared" ref="C31:C33" si="2">ROUND(_xlfn.T.INV((B31/100),10000000000),3)</f>
        <v>0</v>
      </c>
      <c r="D31" s="269">
        <f t="shared" ref="D31:D33" si="3">$C$24+($D$24*C31)</f>
        <v>5.6707016970460683E-2</v>
      </c>
      <c r="E31" s="270">
        <f t="shared" si="1"/>
        <v>5.1791620866617281E-2</v>
      </c>
    </row>
    <row r="32" spans="1:5" x14ac:dyDescent="0.3">
      <c r="A32" s="24"/>
      <c r="B32" s="7">
        <v>67</v>
      </c>
      <c r="C32" s="266">
        <f t="shared" si="2"/>
        <v>0.44</v>
      </c>
      <c r="D32" s="23">
        <f t="shared" si="3"/>
        <v>6.1995729116153621E-2</v>
      </c>
      <c r="E32" s="24">
        <f t="shared" si="1"/>
        <v>5.7076491895482979E-2</v>
      </c>
    </row>
    <row r="33" spans="1:10" x14ac:dyDescent="0.3">
      <c r="A33" s="24"/>
      <c r="B33" s="271">
        <v>75</v>
      </c>
      <c r="C33" s="272">
        <f t="shared" si="2"/>
        <v>0.67400000000000004</v>
      </c>
      <c r="D33" s="273">
        <f t="shared" si="3"/>
        <v>6.4808362393635771E-2</v>
      </c>
      <c r="E33" s="274">
        <f t="shared" si="1"/>
        <v>5.9887082397197922E-2</v>
      </c>
    </row>
    <row r="34" spans="1:10" x14ac:dyDescent="0.3">
      <c r="A34" s="23"/>
      <c r="B34" s="22"/>
    </row>
    <row r="35" spans="1:10" x14ac:dyDescent="0.3">
      <c r="A35" s="2"/>
      <c r="B35" s="22"/>
      <c r="F35" s="2"/>
      <c r="G35" s="2"/>
      <c r="H35" s="2"/>
      <c r="I35" s="2"/>
      <c r="J35" s="2"/>
    </row>
    <row r="36" spans="1:10" x14ac:dyDescent="0.3">
      <c r="A36" s="2"/>
      <c r="E36" s="22"/>
    </row>
    <row r="37" spans="1:10" x14ac:dyDescent="0.3">
      <c r="A37" s="23"/>
      <c r="E37" s="22"/>
    </row>
    <row r="38" spans="1:10" x14ac:dyDescent="0.3">
      <c r="A38" s="22"/>
      <c r="E38" s="22"/>
    </row>
    <row r="39" spans="1:10" x14ac:dyDescent="0.3">
      <c r="A39" s="22"/>
    </row>
    <row r="41" spans="1:10" x14ac:dyDescent="0.3">
      <c r="C41" s="15"/>
    </row>
    <row r="42" spans="1:10" x14ac:dyDescent="0.3">
      <c r="C42" s="15"/>
    </row>
    <row r="43" spans="1:10" x14ac:dyDescent="0.3">
      <c r="C43" s="89"/>
    </row>
    <row r="47" spans="1:10" x14ac:dyDescent="0.3">
      <c r="C47" s="15"/>
    </row>
    <row r="48" spans="1:10" x14ac:dyDescent="0.3">
      <c r="C48" s="15"/>
    </row>
    <row r="49" spans="3:5" x14ac:dyDescent="0.3">
      <c r="C49" s="15"/>
    </row>
    <row r="50" spans="3:5" x14ac:dyDescent="0.3">
      <c r="C50" s="15"/>
    </row>
    <row r="52" spans="3:5" x14ac:dyDescent="0.3">
      <c r="C52" s="15"/>
    </row>
    <row r="53" spans="3:5" x14ac:dyDescent="0.3">
      <c r="C53" s="15"/>
    </row>
    <row r="54" spans="3:5" x14ac:dyDescent="0.3">
      <c r="C54" s="15"/>
    </row>
    <row r="55" spans="3:5" x14ac:dyDescent="0.3">
      <c r="C55" s="15"/>
    </row>
    <row r="60" spans="3:5" x14ac:dyDescent="0.3">
      <c r="D60" s="15"/>
      <c r="E60" s="15"/>
    </row>
    <row r="61" spans="3:5" x14ac:dyDescent="0.3">
      <c r="D61" s="15"/>
      <c r="E61" s="15"/>
    </row>
    <row r="62" spans="3:5" x14ac:dyDescent="0.3">
      <c r="D62" s="15"/>
      <c r="E62" s="15"/>
    </row>
    <row r="63" spans="3:5" x14ac:dyDescent="0.3">
      <c r="D63" s="15"/>
      <c r="E63" s="15"/>
    </row>
  </sheetData>
  <mergeCells count="4">
    <mergeCell ref="C10:D10"/>
    <mergeCell ref="D28:E28"/>
    <mergeCell ref="B8:E8"/>
    <mergeCell ref="B9:E9"/>
  </mergeCells>
  <conditionalFormatting sqref="C14:C25 D13 D24:D25 D30:E33">
    <cfRule type="expression" dxfId="1" priority="14">
      <formula>ISERROR($C$20)</formula>
    </cfRule>
    <cfRule type="expression" dxfId="0" priority="16">
      <formula>ISERROR($C$14)</formula>
    </cfRule>
  </conditionalFormatting>
  <pageMargins left="0.7" right="0.7" top="0.75" bottom="0.75" header="0.3" footer="0.3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C6</xm:sqref>
        </x14:dataValidation>
        <x14:dataValidation type="list" allowBlank="1" showInputMessage="1" showErrorMessage="1">
          <x14:formula1>
            <xm:f>#REF!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CG137"/>
  <sheetViews>
    <sheetView zoomScale="70" zoomScaleNormal="70" workbookViewId="0"/>
  </sheetViews>
  <sheetFormatPr defaultColWidth="9.109375" defaultRowHeight="14.4" x14ac:dyDescent="0.3"/>
  <cols>
    <col min="1" max="1" width="21.88671875" style="3" customWidth="1"/>
    <col min="2" max="2" width="15.88671875" style="3" bestFit="1" customWidth="1"/>
    <col min="3" max="3" width="20.33203125" style="3" bestFit="1" customWidth="1"/>
    <col min="4" max="4" width="20.109375" style="3" bestFit="1" customWidth="1"/>
    <col min="5" max="5" width="22.44140625" style="3" customWidth="1"/>
    <col min="6" max="7" width="23.33203125" style="3" customWidth="1"/>
    <col min="8" max="8" width="16.6640625" style="3" bestFit="1" customWidth="1"/>
    <col min="9" max="9" width="16.5546875" style="3" customWidth="1"/>
    <col min="10" max="10" width="17.44140625" style="3" bestFit="1" customWidth="1"/>
    <col min="11" max="11" width="17.109375" style="3" bestFit="1" customWidth="1"/>
    <col min="12" max="13" width="21.6640625" style="3" customWidth="1"/>
    <col min="14" max="15" width="20.6640625" style="3" customWidth="1"/>
    <col min="16" max="16" width="11.88671875" style="3" customWidth="1"/>
    <col min="17" max="17" width="13.33203125" style="3" customWidth="1"/>
    <col min="18" max="18" width="14.109375" style="3" customWidth="1"/>
    <col min="19" max="19" width="20" style="3" customWidth="1"/>
    <col min="20" max="20" width="16.88671875" style="3" customWidth="1"/>
    <col min="21" max="21" width="16.44140625" style="3" bestFit="1" customWidth="1"/>
    <col min="22" max="23" width="20.109375" style="3" bestFit="1" customWidth="1"/>
    <col min="24" max="25" width="20.88671875" style="3" customWidth="1"/>
    <col min="26" max="26" width="23.44140625" style="3" bestFit="1" customWidth="1"/>
    <col min="27" max="27" width="24.33203125" style="3" bestFit="1" customWidth="1"/>
    <col min="28" max="28" width="23.88671875" style="3" bestFit="1" customWidth="1"/>
    <col min="29" max="29" width="23" style="3" bestFit="1" customWidth="1"/>
    <col min="30" max="31" width="23.88671875" style="3" bestFit="1" customWidth="1"/>
    <col min="32" max="32" width="21.6640625" style="3" bestFit="1" customWidth="1"/>
    <col min="33" max="33" width="21.44140625" style="3" bestFit="1" customWidth="1"/>
    <col min="34" max="34" width="23.5546875" style="3" bestFit="1" customWidth="1"/>
    <col min="35" max="35" width="21.44140625" style="3" bestFit="1" customWidth="1"/>
    <col min="36" max="36" width="24" style="3" bestFit="1" customWidth="1"/>
    <col min="37" max="37" width="19.6640625" style="3" bestFit="1" customWidth="1"/>
    <col min="38" max="38" width="20.33203125" style="3" bestFit="1" customWidth="1"/>
    <col min="39" max="39" width="21" style="3" bestFit="1" customWidth="1"/>
    <col min="40" max="41" width="22.109375" style="3" customWidth="1"/>
    <col min="42" max="42" width="18.33203125" style="3" bestFit="1" customWidth="1"/>
    <col min="43" max="43" width="22.88671875" style="3" bestFit="1" customWidth="1"/>
    <col min="44" max="44" width="20.5546875" style="3" bestFit="1" customWidth="1"/>
    <col min="45" max="45" width="20.109375" style="3" bestFit="1" customWidth="1"/>
    <col min="46" max="46" width="23.5546875" style="3" bestFit="1" customWidth="1"/>
    <col min="47" max="47" width="23.5546875" style="3" customWidth="1"/>
    <col min="48" max="50" width="21" style="3" bestFit="1" customWidth="1"/>
    <col min="51" max="51" width="20.109375" style="3" bestFit="1" customWidth="1"/>
    <col min="52" max="52" width="20.109375" style="3" customWidth="1"/>
    <col min="53" max="53" width="21.109375" style="3" bestFit="1" customWidth="1"/>
    <col min="54" max="54" width="19.109375" style="3" bestFit="1" customWidth="1"/>
    <col min="55" max="55" width="20.33203125" style="3" bestFit="1" customWidth="1"/>
    <col min="56" max="56" width="18.6640625" style="3" bestFit="1" customWidth="1"/>
    <col min="57" max="57" width="20.33203125" style="3" bestFit="1" customWidth="1"/>
    <col min="58" max="58" width="20.33203125" style="3" customWidth="1"/>
    <col min="59" max="59" width="21.5546875" style="3" bestFit="1" customWidth="1"/>
    <col min="60" max="60" width="21.5546875" style="3" customWidth="1"/>
    <col min="61" max="61" width="22" style="3" bestFit="1" customWidth="1"/>
    <col min="62" max="63" width="21.5546875" style="3" bestFit="1" customWidth="1"/>
    <col min="64" max="64" width="22" style="3" bestFit="1" customWidth="1"/>
    <col min="65" max="65" width="21.5546875" style="3" bestFit="1" customWidth="1"/>
    <col min="66" max="67" width="21.5546875" style="3" customWidth="1"/>
    <col min="68" max="68" width="20.5546875" style="3" bestFit="1" customWidth="1"/>
    <col min="69" max="69" width="21.6640625" style="3" bestFit="1" customWidth="1"/>
    <col min="70" max="70" width="21.5546875" style="3" bestFit="1" customWidth="1"/>
    <col min="71" max="72" width="22" style="3" bestFit="1" customWidth="1"/>
    <col min="73" max="73" width="20.33203125" style="3" bestFit="1" customWidth="1"/>
    <col min="74" max="74" width="22.5546875" style="3" bestFit="1" customWidth="1"/>
    <col min="75" max="75" width="22.5546875" style="3" customWidth="1"/>
    <col min="76" max="76" width="21.109375" style="3" bestFit="1" customWidth="1"/>
    <col min="77" max="77" width="22.33203125" style="3" customWidth="1"/>
    <col min="78" max="78" width="24.33203125" style="3" customWidth="1"/>
    <col min="79" max="79" width="21.5546875" style="3" bestFit="1" customWidth="1"/>
    <col min="80" max="81" width="22" style="3" bestFit="1" customWidth="1"/>
    <col min="82" max="82" width="21.5546875" style="3" bestFit="1" customWidth="1"/>
    <col min="83" max="85" width="22" style="3" bestFit="1" customWidth="1"/>
    <col min="86" max="16384" width="9.109375" style="3"/>
  </cols>
  <sheetData>
    <row r="1" spans="1:85" ht="23.4" x14ac:dyDescent="0.45">
      <c r="A1" s="25" t="s">
        <v>195</v>
      </c>
      <c r="J1" s="142"/>
    </row>
    <row r="3" spans="1:85" x14ac:dyDescent="0.3">
      <c r="A3" s="3" t="s">
        <v>169</v>
      </c>
      <c r="B3" s="49">
        <v>42644</v>
      </c>
      <c r="D3" s="85"/>
      <c r="G3" s="231"/>
    </row>
    <row r="5" spans="1:85" x14ac:dyDescent="0.3">
      <c r="B5" s="247" t="s">
        <v>2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7"/>
      <c r="S5" s="247" t="s">
        <v>3</v>
      </c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9"/>
    </row>
    <row r="6" spans="1:85" x14ac:dyDescent="0.3">
      <c r="A6" s="44"/>
      <c r="B6" s="250" t="s">
        <v>4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2"/>
      <c r="P6" s="26"/>
      <c r="Q6" s="27"/>
      <c r="S6" s="250" t="s">
        <v>5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2"/>
    </row>
    <row r="7" spans="1:85" x14ac:dyDescent="0.3">
      <c r="A7" s="116" t="s">
        <v>38</v>
      </c>
      <c r="B7" s="158" t="s">
        <v>152</v>
      </c>
      <c r="C7" s="159" t="s">
        <v>153</v>
      </c>
      <c r="D7" s="158" t="s">
        <v>154</v>
      </c>
      <c r="E7" s="159" t="s">
        <v>205</v>
      </c>
      <c r="F7" s="77" t="s">
        <v>239</v>
      </c>
      <c r="G7" s="77" t="s">
        <v>230</v>
      </c>
      <c r="H7" s="48" t="s">
        <v>155</v>
      </c>
      <c r="I7" s="86" t="s">
        <v>156</v>
      </c>
      <c r="J7" s="86" t="s">
        <v>157</v>
      </c>
      <c r="K7" s="86" t="s">
        <v>158</v>
      </c>
      <c r="L7" s="48" t="s">
        <v>159</v>
      </c>
      <c r="M7" s="48" t="s">
        <v>219</v>
      </c>
      <c r="N7" s="48" t="s">
        <v>190</v>
      </c>
      <c r="O7" s="48" t="s">
        <v>212</v>
      </c>
      <c r="P7" s="45"/>
      <c r="Q7" s="45"/>
      <c r="R7" s="118" t="s">
        <v>38</v>
      </c>
      <c r="S7" s="158" t="s">
        <v>41</v>
      </c>
      <c r="T7" s="158" t="s">
        <v>42</v>
      </c>
      <c r="U7" s="77" t="s">
        <v>43</v>
      </c>
      <c r="V7" s="48" t="s">
        <v>44</v>
      </c>
      <c r="W7" s="62" t="s">
        <v>45</v>
      </c>
      <c r="X7" s="42" t="s">
        <v>46</v>
      </c>
      <c r="Y7" s="42" t="s">
        <v>208</v>
      </c>
      <c r="Z7" s="175" t="s">
        <v>47</v>
      </c>
      <c r="AA7" s="62" t="s">
        <v>48</v>
      </c>
      <c r="AB7" s="48" t="s">
        <v>49</v>
      </c>
      <c r="AC7" s="86" t="s">
        <v>50</v>
      </c>
      <c r="AD7" s="62" t="s">
        <v>221</v>
      </c>
      <c r="AE7" s="48" t="s">
        <v>51</v>
      </c>
      <c r="AF7" s="159" t="s">
        <v>52</v>
      </c>
      <c r="AG7" s="62" t="s">
        <v>53</v>
      </c>
      <c r="AH7" s="48" t="s">
        <v>54</v>
      </c>
      <c r="AI7" s="62" t="s">
        <v>55</v>
      </c>
      <c r="AJ7" s="48" t="s">
        <v>56</v>
      </c>
      <c r="AK7" s="171" t="s">
        <v>57</v>
      </c>
      <c r="AL7" s="159" t="s">
        <v>58</v>
      </c>
      <c r="AM7" s="62" t="s">
        <v>59</v>
      </c>
      <c r="AN7" s="48" t="s">
        <v>60</v>
      </c>
      <c r="AO7" s="48" t="s">
        <v>223</v>
      </c>
      <c r="AP7" s="171" t="s">
        <v>61</v>
      </c>
      <c r="AQ7" s="48" t="s">
        <v>62</v>
      </c>
      <c r="AR7" s="62" t="s">
        <v>63</v>
      </c>
      <c r="AS7" s="42" t="s">
        <v>64</v>
      </c>
      <c r="AT7" s="48" t="s">
        <v>65</v>
      </c>
      <c r="AU7" s="62" t="s">
        <v>207</v>
      </c>
      <c r="AV7" s="159" t="s">
        <v>66</v>
      </c>
      <c r="AW7" s="171" t="s">
        <v>67</v>
      </c>
      <c r="AX7" s="175" t="s">
        <v>68</v>
      </c>
      <c r="AY7" s="178" t="s">
        <v>69</v>
      </c>
      <c r="AZ7" s="178" t="s">
        <v>210</v>
      </c>
      <c r="BA7" s="48" t="s">
        <v>70</v>
      </c>
      <c r="BB7" s="48" t="s">
        <v>71</v>
      </c>
      <c r="BC7" s="48" t="s">
        <v>72</v>
      </c>
      <c r="BD7" s="86" t="s">
        <v>73</v>
      </c>
      <c r="BE7" s="48" t="s">
        <v>74</v>
      </c>
      <c r="BF7" s="62" t="s">
        <v>203</v>
      </c>
      <c r="BG7" s="48" t="s">
        <v>75</v>
      </c>
      <c r="BH7" s="48" t="s">
        <v>192</v>
      </c>
      <c r="BI7" s="159" t="s">
        <v>76</v>
      </c>
      <c r="BJ7" s="159" t="s">
        <v>77</v>
      </c>
      <c r="BK7" s="158" t="s">
        <v>78</v>
      </c>
      <c r="BL7" s="175" t="s">
        <v>79</v>
      </c>
      <c r="BM7" s="86" t="s">
        <v>80</v>
      </c>
      <c r="BN7" s="77" t="s">
        <v>196</v>
      </c>
      <c r="BO7" s="48" t="s">
        <v>228</v>
      </c>
      <c r="BP7" s="171" t="s">
        <v>81</v>
      </c>
      <c r="BQ7" s="48" t="s">
        <v>82</v>
      </c>
      <c r="BR7" s="173" t="s">
        <v>83</v>
      </c>
      <c r="BS7" s="159" t="s">
        <v>84</v>
      </c>
      <c r="BT7" s="175" t="s">
        <v>85</v>
      </c>
      <c r="BU7" s="62" t="s">
        <v>86</v>
      </c>
      <c r="BV7" s="42" t="s">
        <v>87</v>
      </c>
      <c r="BW7" s="42" t="s">
        <v>198</v>
      </c>
      <c r="BX7" s="42" t="s">
        <v>88</v>
      </c>
      <c r="BY7" s="42" t="s">
        <v>215</v>
      </c>
      <c r="BZ7" s="147" t="s">
        <v>201</v>
      </c>
      <c r="CA7" s="159" t="s">
        <v>89</v>
      </c>
      <c r="CB7" s="62" t="s">
        <v>90</v>
      </c>
      <c r="CC7" s="48" t="s">
        <v>218</v>
      </c>
      <c r="CD7" s="48" t="s">
        <v>91</v>
      </c>
      <c r="CE7" s="48" t="s">
        <v>92</v>
      </c>
      <c r="CF7" s="48" t="s">
        <v>232</v>
      </c>
      <c r="CG7" s="48" t="s">
        <v>234</v>
      </c>
    </row>
    <row r="8" spans="1:85" x14ac:dyDescent="0.3">
      <c r="A8" s="116" t="s">
        <v>40</v>
      </c>
      <c r="B8" s="160" t="s">
        <v>98</v>
      </c>
      <c r="C8" s="161" t="s">
        <v>98</v>
      </c>
      <c r="D8" s="160" t="s">
        <v>98</v>
      </c>
      <c r="E8" s="161" t="s">
        <v>98</v>
      </c>
      <c r="F8" s="47" t="s">
        <v>200</v>
      </c>
      <c r="G8" s="47" t="s">
        <v>200</v>
      </c>
      <c r="H8" s="46" t="s">
        <v>1</v>
      </c>
      <c r="I8" s="103" t="s">
        <v>1</v>
      </c>
      <c r="J8" s="103" t="s">
        <v>1</v>
      </c>
      <c r="K8" s="103" t="s">
        <v>1</v>
      </c>
      <c r="L8" s="103" t="s">
        <v>1</v>
      </c>
      <c r="M8" s="103" t="s">
        <v>1</v>
      </c>
      <c r="N8" s="103" t="s">
        <v>1</v>
      </c>
      <c r="O8" s="46" t="s">
        <v>1</v>
      </c>
      <c r="P8" s="45"/>
      <c r="Q8" s="45"/>
      <c r="R8" s="118" t="s">
        <v>40</v>
      </c>
      <c r="S8" s="160" t="s">
        <v>98</v>
      </c>
      <c r="T8" s="160" t="s">
        <v>93</v>
      </c>
      <c r="U8" s="47" t="s">
        <v>93</v>
      </c>
      <c r="V8" s="46" t="s">
        <v>93</v>
      </c>
      <c r="W8" s="45" t="s">
        <v>93</v>
      </c>
      <c r="X8" s="109" t="s">
        <v>93</v>
      </c>
      <c r="Y8" s="109" t="s">
        <v>93</v>
      </c>
      <c r="Z8" s="176" t="s">
        <v>98</v>
      </c>
      <c r="AA8" s="45" t="s">
        <v>0</v>
      </c>
      <c r="AB8" s="46" t="s">
        <v>96</v>
      </c>
      <c r="AC8" s="103" t="s">
        <v>0</v>
      </c>
      <c r="AD8" s="103" t="s">
        <v>0</v>
      </c>
      <c r="AE8" s="45" t="s">
        <v>0</v>
      </c>
      <c r="AF8" s="161" t="s">
        <v>98</v>
      </c>
      <c r="AG8" s="45" t="s">
        <v>0</v>
      </c>
      <c r="AH8" s="46" t="s">
        <v>0</v>
      </c>
      <c r="AI8" s="45" t="s">
        <v>0</v>
      </c>
      <c r="AJ8" s="46" t="s">
        <v>0</v>
      </c>
      <c r="AK8" s="172" t="s">
        <v>98</v>
      </c>
      <c r="AL8" s="161" t="s">
        <v>98</v>
      </c>
      <c r="AM8" s="45" t="s">
        <v>0</v>
      </c>
      <c r="AN8" s="46" t="s">
        <v>96</v>
      </c>
      <c r="AO8" s="46" t="s">
        <v>96</v>
      </c>
      <c r="AP8" s="172" t="s">
        <v>98</v>
      </c>
      <c r="AQ8" s="46" t="s">
        <v>94</v>
      </c>
      <c r="AR8" s="45" t="s">
        <v>94</v>
      </c>
      <c r="AS8" s="109" t="s">
        <v>94</v>
      </c>
      <c r="AT8" s="46" t="s">
        <v>94</v>
      </c>
      <c r="AU8" s="45" t="s">
        <v>94</v>
      </c>
      <c r="AV8" s="161" t="s">
        <v>98</v>
      </c>
      <c r="AW8" s="172" t="s">
        <v>98</v>
      </c>
      <c r="AX8" s="176" t="s">
        <v>94</v>
      </c>
      <c r="AY8" s="179" t="s">
        <v>94</v>
      </c>
      <c r="AZ8" s="179" t="s">
        <v>94</v>
      </c>
      <c r="BA8" s="46" t="s">
        <v>95</v>
      </c>
      <c r="BB8" s="46" t="s">
        <v>95</v>
      </c>
      <c r="BC8" s="46" t="s">
        <v>95</v>
      </c>
      <c r="BD8" s="103" t="s">
        <v>95</v>
      </c>
      <c r="BE8" s="46" t="s">
        <v>95</v>
      </c>
      <c r="BF8" s="45" t="s">
        <v>95</v>
      </c>
      <c r="BG8" s="46" t="s">
        <v>95</v>
      </c>
      <c r="BH8" s="46" t="s">
        <v>95</v>
      </c>
      <c r="BI8" s="161" t="s">
        <v>98</v>
      </c>
      <c r="BJ8" s="172" t="s">
        <v>96</v>
      </c>
      <c r="BK8" s="160" t="s">
        <v>96</v>
      </c>
      <c r="BL8" s="176" t="s">
        <v>98</v>
      </c>
      <c r="BM8" s="103" t="s">
        <v>93</v>
      </c>
      <c r="BN8" s="47" t="s">
        <v>93</v>
      </c>
      <c r="BO8" s="46" t="s">
        <v>93</v>
      </c>
      <c r="BP8" s="172" t="s">
        <v>98</v>
      </c>
      <c r="BQ8" s="46" t="s">
        <v>97</v>
      </c>
      <c r="BR8" s="174" t="s">
        <v>98</v>
      </c>
      <c r="BS8" s="161" t="s">
        <v>98</v>
      </c>
      <c r="BT8" s="176" t="s">
        <v>98</v>
      </c>
      <c r="BU8" s="45" t="s">
        <v>93</v>
      </c>
      <c r="BV8" s="109" t="s">
        <v>93</v>
      </c>
      <c r="BW8" s="109" t="s">
        <v>93</v>
      </c>
      <c r="BX8" s="109" t="s">
        <v>93</v>
      </c>
      <c r="BY8" s="109" t="s">
        <v>93</v>
      </c>
      <c r="BZ8" s="43" t="s">
        <v>93</v>
      </c>
      <c r="CA8" s="161" t="s">
        <v>98</v>
      </c>
      <c r="CB8" s="45" t="s">
        <v>0</v>
      </c>
      <c r="CC8" s="46" t="s">
        <v>0</v>
      </c>
      <c r="CD8" s="46" t="s">
        <v>0</v>
      </c>
      <c r="CE8" s="46" t="s">
        <v>0</v>
      </c>
      <c r="CF8" s="46" t="s">
        <v>94</v>
      </c>
      <c r="CG8" s="46" t="s">
        <v>235</v>
      </c>
    </row>
    <row r="9" spans="1:85" x14ac:dyDescent="0.3">
      <c r="A9" s="116" t="s">
        <v>39</v>
      </c>
      <c r="B9" s="160" t="s">
        <v>99</v>
      </c>
      <c r="C9" s="160" t="s">
        <v>99</v>
      </c>
      <c r="D9" s="160" t="s">
        <v>99</v>
      </c>
      <c r="E9" s="161" t="s">
        <v>184</v>
      </c>
      <c r="F9" s="154" t="s">
        <v>184</v>
      </c>
      <c r="G9" s="154" t="s">
        <v>184</v>
      </c>
      <c r="H9" s="154" t="s">
        <v>99</v>
      </c>
      <c r="I9" s="155" t="s">
        <v>99</v>
      </c>
      <c r="J9" s="155" t="s">
        <v>99</v>
      </c>
      <c r="K9" s="155" t="s">
        <v>99</v>
      </c>
      <c r="L9" s="155" t="s">
        <v>99</v>
      </c>
      <c r="M9" s="155" t="s">
        <v>99</v>
      </c>
      <c r="N9" s="155" t="s">
        <v>99</v>
      </c>
      <c r="O9" s="154" t="s">
        <v>99</v>
      </c>
      <c r="P9" s="45"/>
      <c r="Q9" s="45"/>
      <c r="R9" s="118" t="s">
        <v>39</v>
      </c>
      <c r="S9" s="160" t="s">
        <v>96</v>
      </c>
      <c r="T9" s="160" t="s">
        <v>99</v>
      </c>
      <c r="U9" s="47" t="s">
        <v>99</v>
      </c>
      <c r="V9" s="46" t="s">
        <v>99</v>
      </c>
      <c r="W9" s="45" t="s">
        <v>99</v>
      </c>
      <c r="X9" s="109" t="s">
        <v>99</v>
      </c>
      <c r="Y9" s="109" t="s">
        <v>99</v>
      </c>
      <c r="Z9" s="176" t="s">
        <v>99</v>
      </c>
      <c r="AA9" s="45" t="s">
        <v>99</v>
      </c>
      <c r="AB9" s="46" t="s">
        <v>99</v>
      </c>
      <c r="AC9" s="103" t="s">
        <v>99</v>
      </c>
      <c r="AD9" s="103" t="s">
        <v>99</v>
      </c>
      <c r="AE9" s="45" t="s">
        <v>99</v>
      </c>
      <c r="AF9" s="161" t="s">
        <v>96</v>
      </c>
      <c r="AG9" s="45" t="s">
        <v>99</v>
      </c>
      <c r="AH9" s="46" t="s">
        <v>99</v>
      </c>
      <c r="AI9" s="45" t="s">
        <v>99</v>
      </c>
      <c r="AJ9" s="46" t="s">
        <v>99</v>
      </c>
      <c r="AK9" s="172" t="s">
        <v>96</v>
      </c>
      <c r="AL9" s="161" t="s">
        <v>96</v>
      </c>
      <c r="AM9" s="45" t="s">
        <v>99</v>
      </c>
      <c r="AN9" s="46" t="s">
        <v>99</v>
      </c>
      <c r="AO9" s="46" t="s">
        <v>99</v>
      </c>
      <c r="AP9" s="172" t="s">
        <v>96</v>
      </c>
      <c r="AQ9" s="46" t="s">
        <v>99</v>
      </c>
      <c r="AR9" s="45" t="s">
        <v>99</v>
      </c>
      <c r="AS9" s="109" t="s">
        <v>100</v>
      </c>
      <c r="AT9" s="46" t="s">
        <v>99</v>
      </c>
      <c r="AU9" s="45" t="s">
        <v>100</v>
      </c>
      <c r="AV9" s="161" t="s">
        <v>96</v>
      </c>
      <c r="AW9" s="172" t="s">
        <v>96</v>
      </c>
      <c r="AX9" s="176" t="s">
        <v>100</v>
      </c>
      <c r="AY9" s="179" t="s">
        <v>99</v>
      </c>
      <c r="AZ9" s="179" t="s">
        <v>99</v>
      </c>
      <c r="BA9" s="46" t="s">
        <v>99</v>
      </c>
      <c r="BB9" s="46" t="s">
        <v>99</v>
      </c>
      <c r="BC9" s="46" t="s">
        <v>99</v>
      </c>
      <c r="BD9" s="103" t="s">
        <v>99</v>
      </c>
      <c r="BE9" s="46" t="s">
        <v>99</v>
      </c>
      <c r="BF9" s="45" t="s">
        <v>99</v>
      </c>
      <c r="BG9" s="46" t="s">
        <v>99</v>
      </c>
      <c r="BH9" s="46" t="s">
        <v>99</v>
      </c>
      <c r="BI9" s="161" t="s">
        <v>96</v>
      </c>
      <c r="BJ9" s="172" t="s">
        <v>96</v>
      </c>
      <c r="BK9" s="160" t="s">
        <v>96</v>
      </c>
      <c r="BL9" s="176" t="s">
        <v>99</v>
      </c>
      <c r="BM9" s="103" t="s">
        <v>99</v>
      </c>
      <c r="BN9" s="47" t="s">
        <v>99</v>
      </c>
      <c r="BO9" s="46" t="s">
        <v>100</v>
      </c>
      <c r="BP9" s="172" t="s">
        <v>96</v>
      </c>
      <c r="BQ9" s="46" t="s">
        <v>99</v>
      </c>
      <c r="BR9" s="174" t="s">
        <v>96</v>
      </c>
      <c r="BS9" s="161" t="s">
        <v>96</v>
      </c>
      <c r="BT9" s="176" t="s">
        <v>99</v>
      </c>
      <c r="BU9" s="45" t="s">
        <v>99</v>
      </c>
      <c r="BV9" s="109" t="s">
        <v>99</v>
      </c>
      <c r="BW9" s="109" t="s">
        <v>99</v>
      </c>
      <c r="BX9" s="109" t="s">
        <v>99</v>
      </c>
      <c r="BY9" s="109" t="s">
        <v>99</v>
      </c>
      <c r="BZ9" s="43" t="s">
        <v>99</v>
      </c>
      <c r="CA9" s="161" t="s">
        <v>96</v>
      </c>
      <c r="CB9" s="45" t="s">
        <v>99</v>
      </c>
      <c r="CC9" s="46" t="s">
        <v>99</v>
      </c>
      <c r="CD9" s="46" t="s">
        <v>99</v>
      </c>
      <c r="CE9" s="46" t="s">
        <v>99</v>
      </c>
      <c r="CF9" s="46" t="s">
        <v>100</v>
      </c>
      <c r="CG9" s="46" t="s">
        <v>100</v>
      </c>
    </row>
    <row r="10" spans="1:85" x14ac:dyDescent="0.3">
      <c r="A10" s="117" t="s">
        <v>168</v>
      </c>
      <c r="B10" s="162" t="s">
        <v>160</v>
      </c>
      <c r="C10" s="163" t="s">
        <v>161</v>
      </c>
      <c r="D10" s="162" t="s">
        <v>162</v>
      </c>
      <c r="E10" s="164" t="s">
        <v>206</v>
      </c>
      <c r="F10" s="108" t="s">
        <v>240</v>
      </c>
      <c r="G10" s="108" t="s">
        <v>231</v>
      </c>
      <c r="H10" s="52" t="s">
        <v>163</v>
      </c>
      <c r="I10" s="51" t="s">
        <v>164</v>
      </c>
      <c r="J10" s="51" t="s">
        <v>165</v>
      </c>
      <c r="K10" s="52" t="s">
        <v>120</v>
      </c>
      <c r="L10" s="52" t="s">
        <v>166</v>
      </c>
      <c r="M10" s="52" t="s">
        <v>220</v>
      </c>
      <c r="N10" s="52" t="s">
        <v>191</v>
      </c>
      <c r="O10" s="52" t="s">
        <v>214</v>
      </c>
      <c r="P10" s="49"/>
      <c r="Q10" s="49"/>
      <c r="R10" s="118" t="s">
        <v>168</v>
      </c>
      <c r="S10" s="195" t="s">
        <v>101</v>
      </c>
      <c r="T10" s="195" t="s">
        <v>102</v>
      </c>
      <c r="U10" s="201" t="s">
        <v>103</v>
      </c>
      <c r="V10" s="209" t="s">
        <v>104</v>
      </c>
      <c r="W10" s="151" t="s">
        <v>105</v>
      </c>
      <c r="X10" s="210" t="s">
        <v>106</v>
      </c>
      <c r="Y10" s="210" t="s">
        <v>209</v>
      </c>
      <c r="Z10" s="211" t="s">
        <v>107</v>
      </c>
      <c r="AA10" s="151" t="s">
        <v>108</v>
      </c>
      <c r="AB10" s="209" t="s">
        <v>109</v>
      </c>
      <c r="AC10" s="156" t="s">
        <v>110</v>
      </c>
      <c r="AD10" s="156" t="s">
        <v>222</v>
      </c>
      <c r="AE10" s="151" t="s">
        <v>111</v>
      </c>
      <c r="AF10" s="218" t="s">
        <v>112</v>
      </c>
      <c r="AG10" s="151" t="s">
        <v>113</v>
      </c>
      <c r="AH10" s="209" t="s">
        <v>114</v>
      </c>
      <c r="AI10" s="151" t="s">
        <v>115</v>
      </c>
      <c r="AJ10" s="209" t="s">
        <v>116</v>
      </c>
      <c r="AK10" s="174" t="s">
        <v>117</v>
      </c>
      <c r="AL10" s="218" t="s">
        <v>118</v>
      </c>
      <c r="AM10" s="151" t="s">
        <v>119</v>
      </c>
      <c r="AN10" s="209" t="s">
        <v>120</v>
      </c>
      <c r="AO10" s="209" t="s">
        <v>224</v>
      </c>
      <c r="AP10" s="174" t="s">
        <v>121</v>
      </c>
      <c r="AQ10" s="209" t="s">
        <v>122</v>
      </c>
      <c r="AR10" s="151" t="s">
        <v>123</v>
      </c>
      <c r="AS10" s="210" t="s">
        <v>124</v>
      </c>
      <c r="AT10" s="209" t="s">
        <v>125</v>
      </c>
      <c r="AU10" s="156" t="s">
        <v>213</v>
      </c>
      <c r="AV10" s="218" t="s">
        <v>126</v>
      </c>
      <c r="AW10" s="174" t="s">
        <v>127</v>
      </c>
      <c r="AX10" s="211" t="s">
        <v>128</v>
      </c>
      <c r="AY10" s="219" t="s">
        <v>129</v>
      </c>
      <c r="AZ10" s="219" t="s">
        <v>211</v>
      </c>
      <c r="BA10" s="209" t="s">
        <v>130</v>
      </c>
      <c r="BB10" s="209" t="s">
        <v>131</v>
      </c>
      <c r="BC10" s="209" t="s">
        <v>132</v>
      </c>
      <c r="BD10" s="156" t="s">
        <v>133</v>
      </c>
      <c r="BE10" s="209" t="s">
        <v>134</v>
      </c>
      <c r="BF10" s="151" t="s">
        <v>204</v>
      </c>
      <c r="BG10" s="209" t="s">
        <v>135</v>
      </c>
      <c r="BH10" s="209" t="s">
        <v>193</v>
      </c>
      <c r="BI10" s="218" t="s">
        <v>136</v>
      </c>
      <c r="BJ10" s="174" t="s">
        <v>137</v>
      </c>
      <c r="BK10" s="195" t="s">
        <v>137</v>
      </c>
      <c r="BL10" s="177" t="s">
        <v>138</v>
      </c>
      <c r="BM10" s="156" t="s">
        <v>139</v>
      </c>
      <c r="BN10" s="201" t="s">
        <v>197</v>
      </c>
      <c r="BO10" s="46" t="s">
        <v>229</v>
      </c>
      <c r="BP10" s="174" t="s">
        <v>140</v>
      </c>
      <c r="BQ10" s="209" t="s">
        <v>141</v>
      </c>
      <c r="BR10" s="174" t="s">
        <v>142</v>
      </c>
      <c r="BS10" s="218" t="s">
        <v>143</v>
      </c>
      <c r="BT10" s="211" t="s">
        <v>144</v>
      </c>
      <c r="BU10" s="151" t="s">
        <v>145</v>
      </c>
      <c r="BV10" s="210" t="s">
        <v>146</v>
      </c>
      <c r="BW10" s="210" t="s">
        <v>199</v>
      </c>
      <c r="BX10" s="210" t="s">
        <v>147</v>
      </c>
      <c r="BY10" s="109" t="s">
        <v>216</v>
      </c>
      <c r="BZ10" s="220" t="s">
        <v>202</v>
      </c>
      <c r="CA10" s="218" t="s">
        <v>148</v>
      </c>
      <c r="CB10" s="151" t="s">
        <v>149</v>
      </c>
      <c r="CC10" s="209" t="s">
        <v>217</v>
      </c>
      <c r="CD10" s="209" t="s">
        <v>150</v>
      </c>
      <c r="CE10" s="209" t="s">
        <v>151</v>
      </c>
      <c r="CF10" s="209" t="s">
        <v>233</v>
      </c>
      <c r="CG10" s="209" t="s">
        <v>211</v>
      </c>
    </row>
    <row r="11" spans="1:85" x14ac:dyDescent="0.3">
      <c r="A11" s="50">
        <v>42614</v>
      </c>
      <c r="B11" s="187" t="s">
        <v>242</v>
      </c>
      <c r="C11" s="187" t="s">
        <v>242</v>
      </c>
      <c r="D11" s="187" t="s">
        <v>242</v>
      </c>
      <c r="E11" s="187" t="s">
        <v>242</v>
      </c>
      <c r="F11" s="189">
        <v>1.8580000000000001</v>
      </c>
      <c r="G11" s="189">
        <v>1.853</v>
      </c>
      <c r="H11" s="189">
        <v>1.8239999999999998</v>
      </c>
      <c r="I11" s="189">
        <v>1.843</v>
      </c>
      <c r="J11" s="189">
        <v>1.8380000000000001</v>
      </c>
      <c r="K11" s="189">
        <v>1.8540000000000001</v>
      </c>
      <c r="L11" s="189">
        <v>1.9729999999999999</v>
      </c>
      <c r="M11" s="189">
        <v>2.15</v>
      </c>
      <c r="N11" s="189">
        <v>2.2629999999999999</v>
      </c>
      <c r="O11" s="190">
        <v>2.5789999999999997</v>
      </c>
      <c r="P11" s="55"/>
      <c r="Q11" s="54"/>
      <c r="R11" s="55">
        <v>42614</v>
      </c>
      <c r="S11" s="168" t="s">
        <v>242</v>
      </c>
      <c r="T11" s="197" t="s">
        <v>242</v>
      </c>
      <c r="U11" s="212">
        <v>2.6930000000000001</v>
      </c>
      <c r="V11" s="200">
        <v>2.629</v>
      </c>
      <c r="W11" s="212">
        <v>2.8380000000000001</v>
      </c>
      <c r="X11" s="200">
        <v>3.0760000000000001</v>
      </c>
      <c r="Y11" s="212">
        <v>3.3290000000000002</v>
      </c>
      <c r="Z11" s="197" t="s">
        <v>242</v>
      </c>
      <c r="AA11" s="212">
        <v>2.6720000000000002</v>
      </c>
      <c r="AB11" s="200">
        <v>3.2170000000000001</v>
      </c>
      <c r="AC11" s="212">
        <v>3.286</v>
      </c>
      <c r="AD11" s="200">
        <v>3.492</v>
      </c>
      <c r="AE11" s="212">
        <v>3.7869999999999999</v>
      </c>
      <c r="AF11" s="197" t="s">
        <v>242</v>
      </c>
      <c r="AG11" s="212">
        <v>2.89</v>
      </c>
      <c r="AH11" s="200">
        <v>3.0990000000000002</v>
      </c>
      <c r="AI11" s="212">
        <v>3.3069999999999999</v>
      </c>
      <c r="AJ11" s="200">
        <v>3.7730000000000001</v>
      </c>
      <c r="AK11" s="213" t="s">
        <v>242</v>
      </c>
      <c r="AL11" s="197" t="s">
        <v>242</v>
      </c>
      <c r="AM11" s="212">
        <v>3.3890000000000002</v>
      </c>
      <c r="AN11" s="200">
        <v>3.4929999999999999</v>
      </c>
      <c r="AO11" s="212">
        <v>3.7629999999999999</v>
      </c>
      <c r="AP11" s="197" t="s">
        <v>242</v>
      </c>
      <c r="AQ11" s="212">
        <v>2.9830000000000001</v>
      </c>
      <c r="AR11" s="200">
        <v>3.2250000000000001</v>
      </c>
      <c r="AS11" s="212">
        <v>3.22</v>
      </c>
      <c r="AT11" s="200">
        <v>3.4929999999999999</v>
      </c>
      <c r="AU11" s="212">
        <v>3.4750000000000001</v>
      </c>
      <c r="AV11" s="197" t="s">
        <v>242</v>
      </c>
      <c r="AW11" s="213" t="s">
        <v>242</v>
      </c>
      <c r="AX11" s="197">
        <v>3.1429999999999998</v>
      </c>
      <c r="AY11" s="213">
        <v>3.22</v>
      </c>
      <c r="AZ11" s="197">
        <v>3.8519999999999999</v>
      </c>
      <c r="BA11" s="212">
        <v>2.621</v>
      </c>
      <c r="BB11" s="205">
        <v>2.6659999999999999</v>
      </c>
      <c r="BC11" s="200">
        <v>2.73</v>
      </c>
      <c r="BD11" s="212">
        <v>2.7989999999999999</v>
      </c>
      <c r="BE11" s="200">
        <v>2.8660000000000001</v>
      </c>
      <c r="BF11" s="212">
        <v>3.085</v>
      </c>
      <c r="BG11" s="200">
        <v>3.2250000000000001</v>
      </c>
      <c r="BH11" s="212">
        <v>3.839</v>
      </c>
      <c r="BI11" s="197" t="s">
        <v>242</v>
      </c>
      <c r="BJ11" s="197" t="s">
        <v>242</v>
      </c>
      <c r="BK11" s="213" t="s">
        <v>242</v>
      </c>
      <c r="BL11" s="198" t="s">
        <v>242</v>
      </c>
      <c r="BM11" s="212">
        <v>2.9510000000000001</v>
      </c>
      <c r="BN11" s="200">
        <v>3.375</v>
      </c>
      <c r="BO11" s="212">
        <v>3.9340000000000002</v>
      </c>
      <c r="BP11" s="197" t="s">
        <v>242</v>
      </c>
      <c r="BQ11" s="212">
        <v>2.64</v>
      </c>
      <c r="BR11" s="197" t="s">
        <v>242</v>
      </c>
      <c r="BS11" s="213" t="s">
        <v>242</v>
      </c>
      <c r="BT11" s="197" t="s">
        <v>242</v>
      </c>
      <c r="BU11" s="212">
        <v>2.9370000000000003</v>
      </c>
      <c r="BV11" s="200">
        <v>3.3559999999999999</v>
      </c>
      <c r="BW11" s="208">
        <v>3.46</v>
      </c>
      <c r="BX11" s="200">
        <v>3.6619999999999999</v>
      </c>
      <c r="BY11" s="212">
        <v>3.794</v>
      </c>
      <c r="BZ11" s="200">
        <v>4.2190000000000003</v>
      </c>
      <c r="CA11" s="213" t="s">
        <v>242</v>
      </c>
      <c r="CB11" s="200">
        <v>3.13</v>
      </c>
      <c r="CC11" s="212">
        <v>3.5430000000000001</v>
      </c>
      <c r="CD11" s="200">
        <v>3.1469999999999998</v>
      </c>
      <c r="CE11" s="208">
        <v>3.5510000000000002</v>
      </c>
      <c r="CF11" s="208">
        <v>3.5659999999999998</v>
      </c>
      <c r="CG11" s="208">
        <v>4.3029999999999999</v>
      </c>
    </row>
    <row r="12" spans="1:85" x14ac:dyDescent="0.3">
      <c r="A12" s="50">
        <v>42615</v>
      </c>
      <c r="B12" s="165" t="s">
        <v>242</v>
      </c>
      <c r="C12" s="165" t="s">
        <v>242</v>
      </c>
      <c r="D12" s="165" t="s">
        <v>242</v>
      </c>
      <c r="E12" s="165" t="s">
        <v>242</v>
      </c>
      <c r="F12" s="191">
        <v>1.867</v>
      </c>
      <c r="G12" s="191">
        <v>1.861</v>
      </c>
      <c r="H12" s="191">
        <v>1.8239999999999998</v>
      </c>
      <c r="I12" s="191">
        <v>1.853</v>
      </c>
      <c r="J12" s="191">
        <v>1.85</v>
      </c>
      <c r="K12" s="191">
        <v>1.8639999999999999</v>
      </c>
      <c r="L12" s="191">
        <v>1.984</v>
      </c>
      <c r="M12" s="191">
        <v>2.1619999999999999</v>
      </c>
      <c r="N12" s="191">
        <v>2.2730000000000001</v>
      </c>
      <c r="O12" s="192">
        <v>2.5939999999999999</v>
      </c>
      <c r="P12" s="55"/>
      <c r="Q12" s="54"/>
      <c r="R12" s="55">
        <v>42615</v>
      </c>
      <c r="S12" s="169" t="s">
        <v>242</v>
      </c>
      <c r="T12" s="198" t="s">
        <v>242</v>
      </c>
      <c r="U12" s="202">
        <v>2.6760000000000002</v>
      </c>
      <c r="V12" s="203">
        <v>2.629</v>
      </c>
      <c r="W12" s="202">
        <v>2.839</v>
      </c>
      <c r="X12" s="203">
        <v>3.0790000000000002</v>
      </c>
      <c r="Y12" s="202">
        <v>3.3319999999999999</v>
      </c>
      <c r="Z12" s="198" t="s">
        <v>242</v>
      </c>
      <c r="AA12" s="202">
        <v>2.6349999999999998</v>
      </c>
      <c r="AB12" s="203">
        <v>3.22</v>
      </c>
      <c r="AC12" s="202">
        <v>3.2879999999999998</v>
      </c>
      <c r="AD12" s="203">
        <v>3.496</v>
      </c>
      <c r="AE12" s="202">
        <v>3.7919999999999998</v>
      </c>
      <c r="AF12" s="198" t="s">
        <v>242</v>
      </c>
      <c r="AG12" s="202">
        <v>2.8639999999999999</v>
      </c>
      <c r="AH12" s="203">
        <v>3.101</v>
      </c>
      <c r="AI12" s="202">
        <v>3.306</v>
      </c>
      <c r="AJ12" s="203">
        <v>3.7709999999999999</v>
      </c>
      <c r="AK12" s="196" t="s">
        <v>242</v>
      </c>
      <c r="AL12" s="198" t="s">
        <v>242</v>
      </c>
      <c r="AM12" s="202">
        <v>3.3929999999999998</v>
      </c>
      <c r="AN12" s="203">
        <v>3.496</v>
      </c>
      <c r="AO12" s="202">
        <v>3.7669999999999999</v>
      </c>
      <c r="AP12" s="198" t="s">
        <v>242</v>
      </c>
      <c r="AQ12" s="202">
        <v>2.9820000000000002</v>
      </c>
      <c r="AR12" s="203">
        <v>3.2290000000000001</v>
      </c>
      <c r="AS12" s="202">
        <v>3.2189999999999999</v>
      </c>
      <c r="AT12" s="203">
        <v>3.4910000000000001</v>
      </c>
      <c r="AU12" s="202">
        <v>3.4889999999999999</v>
      </c>
      <c r="AV12" s="198" t="s">
        <v>242</v>
      </c>
      <c r="AW12" s="196" t="s">
        <v>242</v>
      </c>
      <c r="AX12" s="198">
        <v>3.1429999999999998</v>
      </c>
      <c r="AY12" s="196">
        <v>3.222</v>
      </c>
      <c r="AZ12" s="198">
        <v>3.8420000000000001</v>
      </c>
      <c r="BA12" s="202">
        <v>2.62</v>
      </c>
      <c r="BB12" s="206">
        <v>2.6680000000000001</v>
      </c>
      <c r="BC12" s="203">
        <v>2.7309999999999999</v>
      </c>
      <c r="BD12" s="202">
        <v>2.8</v>
      </c>
      <c r="BE12" s="203">
        <v>2.867</v>
      </c>
      <c r="BF12" s="202">
        <v>3.0859999999999999</v>
      </c>
      <c r="BG12" s="203">
        <v>3.2290000000000001</v>
      </c>
      <c r="BH12" s="202">
        <v>3.847</v>
      </c>
      <c r="BI12" s="198" t="s">
        <v>242</v>
      </c>
      <c r="BJ12" s="198" t="s">
        <v>242</v>
      </c>
      <c r="BK12" s="196" t="s">
        <v>242</v>
      </c>
      <c r="BL12" s="198" t="s">
        <v>242</v>
      </c>
      <c r="BM12" s="202">
        <v>2.952</v>
      </c>
      <c r="BN12" s="203">
        <v>3.3780000000000001</v>
      </c>
      <c r="BO12" s="202">
        <v>3.9809999999999999</v>
      </c>
      <c r="BP12" s="198" t="s">
        <v>242</v>
      </c>
      <c r="BQ12" s="202">
        <v>2.637</v>
      </c>
      <c r="BR12" s="198" t="s">
        <v>242</v>
      </c>
      <c r="BS12" s="196" t="s">
        <v>242</v>
      </c>
      <c r="BT12" s="198" t="s">
        <v>242</v>
      </c>
      <c r="BU12" s="202">
        <v>2.919</v>
      </c>
      <c r="BV12" s="203">
        <v>3.3570000000000002</v>
      </c>
      <c r="BW12" s="214">
        <v>3.4620000000000002</v>
      </c>
      <c r="BX12" s="203">
        <v>3.6630000000000003</v>
      </c>
      <c r="BY12" s="202">
        <v>3.794</v>
      </c>
      <c r="BZ12" s="203">
        <v>4.2279999999999998</v>
      </c>
      <c r="CA12" s="196" t="s">
        <v>242</v>
      </c>
      <c r="CB12" s="203">
        <v>3.129</v>
      </c>
      <c r="CC12" s="202">
        <v>3.5470000000000002</v>
      </c>
      <c r="CD12" s="203">
        <v>3.1480000000000001</v>
      </c>
      <c r="CE12" s="214">
        <v>3.5540000000000003</v>
      </c>
      <c r="CF12" s="214">
        <v>3.56</v>
      </c>
      <c r="CG12" s="214">
        <v>4.3040000000000003</v>
      </c>
    </row>
    <row r="13" spans="1:85" x14ac:dyDescent="0.3">
      <c r="A13" s="50">
        <v>42618</v>
      </c>
      <c r="B13" s="165" t="s">
        <v>242</v>
      </c>
      <c r="C13" s="165" t="s">
        <v>242</v>
      </c>
      <c r="D13" s="165" t="s">
        <v>242</v>
      </c>
      <c r="E13" s="165" t="s">
        <v>242</v>
      </c>
      <c r="F13" s="191">
        <v>1.8740000000000001</v>
      </c>
      <c r="G13" s="191">
        <v>1.869</v>
      </c>
      <c r="H13" s="191">
        <v>1.843</v>
      </c>
      <c r="I13" s="191">
        <v>1.8719999999999999</v>
      </c>
      <c r="J13" s="191">
        <v>1.8679999999999999</v>
      </c>
      <c r="K13" s="191">
        <v>1.889</v>
      </c>
      <c r="L13" s="191">
        <v>2.012</v>
      </c>
      <c r="M13" s="191">
        <v>2.2000000000000002</v>
      </c>
      <c r="N13" s="191">
        <v>2.3109999999999999</v>
      </c>
      <c r="O13" s="192">
        <v>2.6259999999999999</v>
      </c>
      <c r="P13" s="55"/>
      <c r="Q13" s="54"/>
      <c r="R13" s="55">
        <v>42618</v>
      </c>
      <c r="S13" s="169" t="s">
        <v>242</v>
      </c>
      <c r="T13" s="198" t="s">
        <v>242</v>
      </c>
      <c r="U13" s="202">
        <v>2.7</v>
      </c>
      <c r="V13" s="203">
        <v>2.6360000000000001</v>
      </c>
      <c r="W13" s="202">
        <v>2.8529999999999998</v>
      </c>
      <c r="X13" s="203">
        <v>3.0990000000000002</v>
      </c>
      <c r="Y13" s="202">
        <v>3.3570000000000002</v>
      </c>
      <c r="Z13" s="198" t="s">
        <v>242</v>
      </c>
      <c r="AA13" s="202">
        <v>2.6419999999999999</v>
      </c>
      <c r="AB13" s="203">
        <v>3.2290000000000001</v>
      </c>
      <c r="AC13" s="202">
        <v>3.3010000000000002</v>
      </c>
      <c r="AD13" s="203">
        <v>3.516</v>
      </c>
      <c r="AE13" s="202">
        <v>3.8180000000000001</v>
      </c>
      <c r="AF13" s="198" t="s">
        <v>242</v>
      </c>
      <c r="AG13" s="202">
        <v>2.851</v>
      </c>
      <c r="AH13" s="203">
        <v>3.1110000000000002</v>
      </c>
      <c r="AI13" s="202">
        <v>3.3159999999999998</v>
      </c>
      <c r="AJ13" s="203">
        <v>3.7970000000000002</v>
      </c>
      <c r="AK13" s="196" t="s">
        <v>242</v>
      </c>
      <c r="AL13" s="198" t="s">
        <v>242</v>
      </c>
      <c r="AM13" s="202">
        <v>3.4050000000000002</v>
      </c>
      <c r="AN13" s="203">
        <v>3.508</v>
      </c>
      <c r="AO13" s="202">
        <v>3.7880000000000003</v>
      </c>
      <c r="AP13" s="198" t="s">
        <v>242</v>
      </c>
      <c r="AQ13" s="202">
        <v>2.9889999999999999</v>
      </c>
      <c r="AR13" s="203">
        <v>3.2320000000000002</v>
      </c>
      <c r="AS13" s="202">
        <v>3.2509999999999999</v>
      </c>
      <c r="AT13" s="203">
        <v>3.5019999999999998</v>
      </c>
      <c r="AU13" s="202">
        <v>3.5089999999999999</v>
      </c>
      <c r="AV13" s="198" t="s">
        <v>242</v>
      </c>
      <c r="AW13" s="196" t="s">
        <v>242</v>
      </c>
      <c r="AX13" s="198">
        <v>3.1539999999999999</v>
      </c>
      <c r="AY13" s="196">
        <v>3.2309999999999999</v>
      </c>
      <c r="AZ13" s="198">
        <v>3.8660000000000001</v>
      </c>
      <c r="BA13" s="202">
        <v>2.6310000000000002</v>
      </c>
      <c r="BB13" s="206">
        <v>2.6790000000000003</v>
      </c>
      <c r="BC13" s="203">
        <v>2.742</v>
      </c>
      <c r="BD13" s="202">
        <v>2.8109999999999999</v>
      </c>
      <c r="BE13" s="203">
        <v>2.88</v>
      </c>
      <c r="BF13" s="202">
        <v>3.109</v>
      </c>
      <c r="BG13" s="203">
        <v>3.2669999999999999</v>
      </c>
      <c r="BH13" s="202">
        <v>3.88</v>
      </c>
      <c r="BI13" s="198" t="s">
        <v>242</v>
      </c>
      <c r="BJ13" s="198" t="s">
        <v>242</v>
      </c>
      <c r="BK13" s="196" t="s">
        <v>242</v>
      </c>
      <c r="BL13" s="198" t="s">
        <v>242</v>
      </c>
      <c r="BM13" s="202">
        <v>2.9609999999999999</v>
      </c>
      <c r="BN13" s="203">
        <v>3.399</v>
      </c>
      <c r="BO13" s="202">
        <v>4.0179999999999998</v>
      </c>
      <c r="BP13" s="198" t="s">
        <v>242</v>
      </c>
      <c r="BQ13" s="202">
        <v>2.6470000000000002</v>
      </c>
      <c r="BR13" s="198" t="s">
        <v>242</v>
      </c>
      <c r="BS13" s="196" t="s">
        <v>242</v>
      </c>
      <c r="BT13" s="198" t="s">
        <v>242</v>
      </c>
      <c r="BU13" s="202">
        <v>2.9260000000000002</v>
      </c>
      <c r="BV13" s="203">
        <v>3.367</v>
      </c>
      <c r="BW13" s="214">
        <v>3.488</v>
      </c>
      <c r="BX13" s="203">
        <v>3.6840000000000002</v>
      </c>
      <c r="BY13" s="202">
        <v>3.8180000000000001</v>
      </c>
      <c r="BZ13" s="203">
        <v>4.2620000000000005</v>
      </c>
      <c r="CA13" s="196" t="s">
        <v>242</v>
      </c>
      <c r="CB13" s="203">
        <v>3.1379999999999999</v>
      </c>
      <c r="CC13" s="202">
        <v>3.5739999999999998</v>
      </c>
      <c r="CD13" s="203">
        <v>3.161</v>
      </c>
      <c r="CE13" s="214">
        <v>3.5739999999999998</v>
      </c>
      <c r="CF13" s="214">
        <v>3.577</v>
      </c>
      <c r="CG13" s="214">
        <v>4.3140000000000001</v>
      </c>
    </row>
    <row r="14" spans="1:85" x14ac:dyDescent="0.3">
      <c r="A14" s="50">
        <v>42619</v>
      </c>
      <c r="B14" s="165" t="s">
        <v>242</v>
      </c>
      <c r="C14" s="165" t="s">
        <v>242</v>
      </c>
      <c r="D14" s="165" t="s">
        <v>242</v>
      </c>
      <c r="E14" s="165" t="s">
        <v>242</v>
      </c>
      <c r="F14" s="191">
        <v>1.8780000000000001</v>
      </c>
      <c r="G14" s="191">
        <v>1.873</v>
      </c>
      <c r="H14" s="191">
        <v>1.8380000000000001</v>
      </c>
      <c r="I14" s="191">
        <v>1.8639999999999999</v>
      </c>
      <c r="J14" s="191">
        <v>1.8780000000000001</v>
      </c>
      <c r="K14" s="191">
        <v>1.9060000000000001</v>
      </c>
      <c r="L14" s="191">
        <v>2.0289999999999999</v>
      </c>
      <c r="M14" s="191">
        <v>2.2120000000000002</v>
      </c>
      <c r="N14" s="191">
        <v>2.3210000000000002</v>
      </c>
      <c r="O14" s="192">
        <v>2.6390000000000002</v>
      </c>
      <c r="P14" s="55"/>
      <c r="Q14" s="54"/>
      <c r="R14" s="55">
        <v>42619</v>
      </c>
      <c r="S14" s="169" t="s">
        <v>242</v>
      </c>
      <c r="T14" s="198" t="s">
        <v>242</v>
      </c>
      <c r="U14" s="202">
        <v>2.68</v>
      </c>
      <c r="V14" s="203">
        <v>2.6390000000000002</v>
      </c>
      <c r="W14" s="202">
        <v>2.851</v>
      </c>
      <c r="X14" s="203">
        <v>3.1030000000000002</v>
      </c>
      <c r="Y14" s="202">
        <v>3.3660000000000001</v>
      </c>
      <c r="Z14" s="198" t="s">
        <v>242</v>
      </c>
      <c r="AA14" s="202">
        <v>2.6310000000000002</v>
      </c>
      <c r="AB14" s="203">
        <v>3.2309999999999999</v>
      </c>
      <c r="AC14" s="202">
        <v>3.3039999999999998</v>
      </c>
      <c r="AD14" s="203">
        <v>3.5329999999999999</v>
      </c>
      <c r="AE14" s="202">
        <v>3.827</v>
      </c>
      <c r="AF14" s="198" t="s">
        <v>242</v>
      </c>
      <c r="AG14" s="202">
        <v>2.8839999999999999</v>
      </c>
      <c r="AH14" s="203">
        <v>3.1080000000000001</v>
      </c>
      <c r="AI14" s="202">
        <v>3.319</v>
      </c>
      <c r="AJ14" s="203">
        <v>3.806</v>
      </c>
      <c r="AK14" s="196" t="s">
        <v>242</v>
      </c>
      <c r="AL14" s="198" t="s">
        <v>242</v>
      </c>
      <c r="AM14" s="202">
        <v>3.4079999999999999</v>
      </c>
      <c r="AN14" s="203">
        <v>3.5140000000000002</v>
      </c>
      <c r="AO14" s="202">
        <v>3.8</v>
      </c>
      <c r="AP14" s="198" t="s">
        <v>242</v>
      </c>
      <c r="AQ14" s="202">
        <v>2.9740000000000002</v>
      </c>
      <c r="AR14" s="203">
        <v>3.2</v>
      </c>
      <c r="AS14" s="202">
        <v>3.2530000000000001</v>
      </c>
      <c r="AT14" s="203">
        <v>3.5060000000000002</v>
      </c>
      <c r="AU14" s="202">
        <v>3.5169999999999999</v>
      </c>
      <c r="AV14" s="198" t="s">
        <v>242</v>
      </c>
      <c r="AW14" s="196" t="s">
        <v>242</v>
      </c>
      <c r="AX14" s="198">
        <v>3.1459999999999999</v>
      </c>
      <c r="AY14" s="196">
        <v>3.2290000000000001</v>
      </c>
      <c r="AZ14" s="198">
        <v>3.875</v>
      </c>
      <c r="BA14" s="202">
        <v>2.6230000000000002</v>
      </c>
      <c r="BB14" s="206">
        <v>2.6760000000000002</v>
      </c>
      <c r="BC14" s="203">
        <v>2.742</v>
      </c>
      <c r="BD14" s="202">
        <v>2.8120000000000003</v>
      </c>
      <c r="BE14" s="203">
        <v>2.883</v>
      </c>
      <c r="BF14" s="202">
        <v>3.1179999999999999</v>
      </c>
      <c r="BG14" s="203">
        <v>3.2640000000000002</v>
      </c>
      <c r="BH14" s="202">
        <v>3.8890000000000002</v>
      </c>
      <c r="BI14" s="198" t="s">
        <v>242</v>
      </c>
      <c r="BJ14" s="198" t="s">
        <v>242</v>
      </c>
      <c r="BK14" s="196" t="s">
        <v>242</v>
      </c>
      <c r="BL14" s="198" t="s">
        <v>242</v>
      </c>
      <c r="BM14" s="202">
        <v>2.9630000000000001</v>
      </c>
      <c r="BN14" s="203">
        <v>3.4079999999999999</v>
      </c>
      <c r="BO14" s="202">
        <v>4.0209999999999999</v>
      </c>
      <c r="BP14" s="198" t="s">
        <v>242</v>
      </c>
      <c r="BQ14" s="202">
        <v>2.645</v>
      </c>
      <c r="BR14" s="198" t="s">
        <v>242</v>
      </c>
      <c r="BS14" s="196" t="s">
        <v>242</v>
      </c>
      <c r="BT14" s="198" t="s">
        <v>242</v>
      </c>
      <c r="BU14" s="202">
        <v>2.9459999999999997</v>
      </c>
      <c r="BV14" s="203">
        <v>3.371</v>
      </c>
      <c r="BW14" s="214">
        <v>3.49</v>
      </c>
      <c r="BX14" s="203">
        <v>3.6879999999999997</v>
      </c>
      <c r="BY14" s="202">
        <v>3.8239999999999998</v>
      </c>
      <c r="BZ14" s="203">
        <v>4.2629999999999999</v>
      </c>
      <c r="CA14" s="196" t="s">
        <v>242</v>
      </c>
      <c r="CB14" s="203">
        <v>3.1589999999999998</v>
      </c>
      <c r="CC14" s="202">
        <v>3.577</v>
      </c>
      <c r="CD14" s="203">
        <v>3.1579999999999999</v>
      </c>
      <c r="CE14" s="214">
        <v>3.5789999999999997</v>
      </c>
      <c r="CF14" s="214">
        <v>3.5830000000000002</v>
      </c>
      <c r="CG14" s="214">
        <v>4.3179999999999996</v>
      </c>
    </row>
    <row r="15" spans="1:85" x14ac:dyDescent="0.3">
      <c r="A15" s="50">
        <v>42620</v>
      </c>
      <c r="B15" s="165" t="s">
        <v>242</v>
      </c>
      <c r="C15" s="165" t="s">
        <v>242</v>
      </c>
      <c r="D15" s="165" t="s">
        <v>242</v>
      </c>
      <c r="E15" s="165" t="s">
        <v>242</v>
      </c>
      <c r="F15" s="191">
        <v>1.8820000000000001</v>
      </c>
      <c r="G15" s="191">
        <v>1.875</v>
      </c>
      <c r="H15" s="191">
        <v>1.8359999999999999</v>
      </c>
      <c r="I15" s="191">
        <v>1.845</v>
      </c>
      <c r="J15" s="191">
        <v>1.8580000000000001</v>
      </c>
      <c r="K15" s="191">
        <v>1.881</v>
      </c>
      <c r="L15" s="191">
        <v>1.988</v>
      </c>
      <c r="M15" s="191">
        <v>2.1549999999999998</v>
      </c>
      <c r="N15" s="191">
        <v>2.2610000000000001</v>
      </c>
      <c r="O15" s="192">
        <v>2.585</v>
      </c>
      <c r="P15" s="55"/>
      <c r="Q15" s="54"/>
      <c r="R15" s="55">
        <v>42620</v>
      </c>
      <c r="S15" s="169" t="s">
        <v>242</v>
      </c>
      <c r="T15" s="198" t="s">
        <v>242</v>
      </c>
      <c r="U15" s="202">
        <v>2.6790000000000003</v>
      </c>
      <c r="V15" s="203">
        <v>2.6390000000000002</v>
      </c>
      <c r="W15" s="202">
        <v>2.8250000000000002</v>
      </c>
      <c r="X15" s="203">
        <v>3.0710000000000002</v>
      </c>
      <c r="Y15" s="202">
        <v>3.33</v>
      </c>
      <c r="Z15" s="198" t="s">
        <v>242</v>
      </c>
      <c r="AA15" s="202">
        <v>2.6160000000000001</v>
      </c>
      <c r="AB15" s="203">
        <v>3.2050000000000001</v>
      </c>
      <c r="AC15" s="202">
        <v>3.2759999999999998</v>
      </c>
      <c r="AD15" s="203">
        <v>3.4990000000000001</v>
      </c>
      <c r="AE15" s="202">
        <v>3.7880000000000003</v>
      </c>
      <c r="AF15" s="198" t="s">
        <v>242</v>
      </c>
      <c r="AG15" s="202">
        <v>2.8780000000000001</v>
      </c>
      <c r="AH15" s="203">
        <v>3.0830000000000002</v>
      </c>
      <c r="AI15" s="202">
        <v>3.2909999999999999</v>
      </c>
      <c r="AJ15" s="203">
        <v>3.7679999999999998</v>
      </c>
      <c r="AK15" s="196" t="s">
        <v>242</v>
      </c>
      <c r="AL15" s="198" t="s">
        <v>242</v>
      </c>
      <c r="AM15" s="202">
        <v>3.38</v>
      </c>
      <c r="AN15" s="203">
        <v>3.4830000000000001</v>
      </c>
      <c r="AO15" s="202">
        <v>3.7610000000000001</v>
      </c>
      <c r="AP15" s="198" t="s">
        <v>242</v>
      </c>
      <c r="AQ15" s="202">
        <v>2.9740000000000002</v>
      </c>
      <c r="AR15" s="203">
        <v>3.1819999999999999</v>
      </c>
      <c r="AS15" s="202">
        <v>3.206</v>
      </c>
      <c r="AT15" s="203">
        <v>3.4620000000000002</v>
      </c>
      <c r="AU15" s="202">
        <v>3.4830000000000001</v>
      </c>
      <c r="AV15" s="198" t="s">
        <v>242</v>
      </c>
      <c r="AW15" s="196" t="s">
        <v>242</v>
      </c>
      <c r="AX15" s="198">
        <v>3.14</v>
      </c>
      <c r="AY15" s="196">
        <v>3.2029999999999998</v>
      </c>
      <c r="AZ15" s="198">
        <v>3.84</v>
      </c>
      <c r="BA15" s="202">
        <v>2.6219999999999999</v>
      </c>
      <c r="BB15" s="206">
        <v>2.6520000000000001</v>
      </c>
      <c r="BC15" s="203">
        <v>2.7160000000000002</v>
      </c>
      <c r="BD15" s="202">
        <v>2.786</v>
      </c>
      <c r="BE15" s="203">
        <v>2.855</v>
      </c>
      <c r="BF15" s="202">
        <v>3.0830000000000002</v>
      </c>
      <c r="BG15" s="203">
        <v>3.226</v>
      </c>
      <c r="BH15" s="202">
        <v>3.8420000000000001</v>
      </c>
      <c r="BI15" s="198" t="s">
        <v>242</v>
      </c>
      <c r="BJ15" s="198" t="s">
        <v>242</v>
      </c>
      <c r="BK15" s="196" t="s">
        <v>242</v>
      </c>
      <c r="BL15" s="198" t="s">
        <v>242</v>
      </c>
      <c r="BM15" s="202">
        <v>2.9370000000000003</v>
      </c>
      <c r="BN15" s="203">
        <v>3.3740000000000001</v>
      </c>
      <c r="BO15" s="202">
        <v>3.9790000000000001</v>
      </c>
      <c r="BP15" s="198" t="s">
        <v>242</v>
      </c>
      <c r="BQ15" s="202">
        <v>2.6440000000000001</v>
      </c>
      <c r="BR15" s="198" t="s">
        <v>242</v>
      </c>
      <c r="BS15" s="196" t="s">
        <v>242</v>
      </c>
      <c r="BT15" s="198" t="s">
        <v>242</v>
      </c>
      <c r="BU15" s="202">
        <v>2.9390000000000001</v>
      </c>
      <c r="BV15" s="203">
        <v>3.3359999999999999</v>
      </c>
      <c r="BW15" s="214">
        <v>3.456</v>
      </c>
      <c r="BX15" s="203">
        <v>3.649</v>
      </c>
      <c r="BY15" s="202">
        <v>3.7749999999999999</v>
      </c>
      <c r="BZ15" s="203">
        <v>4.2140000000000004</v>
      </c>
      <c r="CA15" s="196" t="s">
        <v>242</v>
      </c>
      <c r="CB15" s="203">
        <v>3.161</v>
      </c>
      <c r="CC15" s="202">
        <v>3.5390000000000001</v>
      </c>
      <c r="CD15" s="203">
        <v>3.1310000000000002</v>
      </c>
      <c r="CE15" s="214">
        <v>3.5460000000000003</v>
      </c>
      <c r="CF15" s="214">
        <v>3.552</v>
      </c>
      <c r="CG15" s="214">
        <v>4.3049999999999997</v>
      </c>
    </row>
    <row r="16" spans="1:85" x14ac:dyDescent="0.3">
      <c r="A16" s="50">
        <v>42621</v>
      </c>
      <c r="B16" s="165" t="s">
        <v>242</v>
      </c>
      <c r="C16" s="165" t="s">
        <v>242</v>
      </c>
      <c r="D16" s="165" t="s">
        <v>242</v>
      </c>
      <c r="E16" s="165" t="s">
        <v>242</v>
      </c>
      <c r="F16" s="191">
        <v>1.891</v>
      </c>
      <c r="G16" s="191">
        <v>1.8839999999999999</v>
      </c>
      <c r="H16" s="191">
        <v>1.8380000000000001</v>
      </c>
      <c r="I16" s="191">
        <v>1.849</v>
      </c>
      <c r="J16" s="191">
        <v>1.863</v>
      </c>
      <c r="K16" s="191">
        <v>1.883</v>
      </c>
      <c r="L16" s="191">
        <v>1.9889999999999999</v>
      </c>
      <c r="M16" s="191">
        <v>2.1619999999999999</v>
      </c>
      <c r="N16" s="191">
        <v>2.2709999999999999</v>
      </c>
      <c r="O16" s="192">
        <v>2.5910000000000002</v>
      </c>
      <c r="P16" s="55"/>
      <c r="Q16" s="54"/>
      <c r="R16" s="55">
        <v>42621</v>
      </c>
      <c r="S16" s="169" t="s">
        <v>242</v>
      </c>
      <c r="T16" s="198" t="s">
        <v>242</v>
      </c>
      <c r="U16" s="202">
        <v>2.6819999999999999</v>
      </c>
      <c r="V16" s="203">
        <v>2.6509999999999998</v>
      </c>
      <c r="W16" s="202">
        <v>2.83</v>
      </c>
      <c r="X16" s="203">
        <v>3.081</v>
      </c>
      <c r="Y16" s="202">
        <v>3.331</v>
      </c>
      <c r="Z16" s="198" t="s">
        <v>242</v>
      </c>
      <c r="AA16" s="202">
        <v>2.65</v>
      </c>
      <c r="AB16" s="203">
        <v>3.214</v>
      </c>
      <c r="AC16" s="202">
        <v>3.2850000000000001</v>
      </c>
      <c r="AD16" s="203">
        <v>3.508</v>
      </c>
      <c r="AE16" s="202">
        <v>3.7989999999999999</v>
      </c>
      <c r="AF16" s="198" t="s">
        <v>242</v>
      </c>
      <c r="AG16" s="202">
        <v>2.8890000000000002</v>
      </c>
      <c r="AH16" s="203">
        <v>3.093</v>
      </c>
      <c r="AI16" s="202">
        <v>3.3010000000000002</v>
      </c>
      <c r="AJ16" s="203">
        <v>3.778</v>
      </c>
      <c r="AK16" s="196" t="s">
        <v>242</v>
      </c>
      <c r="AL16" s="198" t="s">
        <v>242</v>
      </c>
      <c r="AM16" s="202">
        <v>3.3890000000000002</v>
      </c>
      <c r="AN16" s="203">
        <v>3.492</v>
      </c>
      <c r="AO16" s="202">
        <v>3.762</v>
      </c>
      <c r="AP16" s="198" t="s">
        <v>242</v>
      </c>
      <c r="AQ16" s="202">
        <v>2.9809999999999999</v>
      </c>
      <c r="AR16" s="203">
        <v>3.1659999999999999</v>
      </c>
      <c r="AS16" s="202">
        <v>3.1869999999999998</v>
      </c>
      <c r="AT16" s="203">
        <v>3.444</v>
      </c>
      <c r="AU16" s="202">
        <v>3.4870000000000001</v>
      </c>
      <c r="AV16" s="198" t="s">
        <v>242</v>
      </c>
      <c r="AW16" s="196" t="s">
        <v>242</v>
      </c>
      <c r="AX16" s="198">
        <v>3.1440000000000001</v>
      </c>
      <c r="AY16" s="196">
        <v>3.214</v>
      </c>
      <c r="AZ16" s="198">
        <v>3.8490000000000002</v>
      </c>
      <c r="BA16" s="202">
        <v>2.63</v>
      </c>
      <c r="BB16" s="206">
        <v>2.6630000000000003</v>
      </c>
      <c r="BC16" s="203">
        <v>2.726</v>
      </c>
      <c r="BD16" s="202">
        <v>2.7949999999999999</v>
      </c>
      <c r="BE16" s="203">
        <v>2.8439999999999999</v>
      </c>
      <c r="BF16" s="202">
        <v>3.093</v>
      </c>
      <c r="BG16" s="203">
        <v>3.2370000000000001</v>
      </c>
      <c r="BH16" s="202">
        <v>3.859</v>
      </c>
      <c r="BI16" s="198" t="s">
        <v>242</v>
      </c>
      <c r="BJ16" s="198" t="s">
        <v>242</v>
      </c>
      <c r="BK16" s="196" t="s">
        <v>242</v>
      </c>
      <c r="BL16" s="198" t="s">
        <v>242</v>
      </c>
      <c r="BM16" s="202">
        <v>2.9470000000000001</v>
      </c>
      <c r="BN16" s="203">
        <v>3.3839999999999999</v>
      </c>
      <c r="BO16" s="202">
        <v>3.9859999999999998</v>
      </c>
      <c r="BP16" s="198" t="s">
        <v>242</v>
      </c>
      <c r="BQ16" s="202">
        <v>2.6480000000000001</v>
      </c>
      <c r="BR16" s="198" t="s">
        <v>242</v>
      </c>
      <c r="BS16" s="196" t="s">
        <v>242</v>
      </c>
      <c r="BT16" s="198" t="s">
        <v>242</v>
      </c>
      <c r="BU16" s="202">
        <v>2.944</v>
      </c>
      <c r="BV16" s="203">
        <v>3.3449999999999998</v>
      </c>
      <c r="BW16" s="214">
        <v>3.4699999999999998</v>
      </c>
      <c r="BX16" s="203">
        <v>3.6579999999999999</v>
      </c>
      <c r="BY16" s="202">
        <v>3.786</v>
      </c>
      <c r="BZ16" s="203">
        <v>4.2229999999999999</v>
      </c>
      <c r="CA16" s="196" t="s">
        <v>242</v>
      </c>
      <c r="CB16" s="203">
        <v>3.1680000000000001</v>
      </c>
      <c r="CC16" s="202">
        <v>3.548</v>
      </c>
      <c r="CD16" s="203">
        <v>3.141</v>
      </c>
      <c r="CE16" s="214">
        <v>3.5550000000000002</v>
      </c>
      <c r="CF16" s="214">
        <v>3.5609999999999999</v>
      </c>
      <c r="CG16" s="214">
        <v>4.3099999999999996</v>
      </c>
    </row>
    <row r="17" spans="1:85" x14ac:dyDescent="0.3">
      <c r="A17" s="50">
        <v>42622</v>
      </c>
      <c r="B17" s="165" t="s">
        <v>242</v>
      </c>
      <c r="C17" s="165" t="s">
        <v>242</v>
      </c>
      <c r="D17" s="165" t="s">
        <v>242</v>
      </c>
      <c r="E17" s="165" t="s">
        <v>242</v>
      </c>
      <c r="F17" s="191">
        <v>1.895</v>
      </c>
      <c r="G17" s="191">
        <v>1.891</v>
      </c>
      <c r="H17" s="191">
        <v>1.8559999999999999</v>
      </c>
      <c r="I17" s="191">
        <v>1.8820000000000001</v>
      </c>
      <c r="J17" s="191">
        <v>1.903</v>
      </c>
      <c r="K17" s="191">
        <v>1.9319999999999999</v>
      </c>
      <c r="L17" s="191">
        <v>2.0459999999999998</v>
      </c>
      <c r="M17" s="191">
        <v>2.2349999999999999</v>
      </c>
      <c r="N17" s="191">
        <v>2.3529999999999998</v>
      </c>
      <c r="O17" s="192">
        <v>2.6760000000000002</v>
      </c>
      <c r="P17" s="55"/>
      <c r="Q17" s="54"/>
      <c r="R17" s="55">
        <v>42622</v>
      </c>
      <c r="S17" s="169" t="s">
        <v>242</v>
      </c>
      <c r="T17" s="198" t="s">
        <v>242</v>
      </c>
      <c r="U17" s="202">
        <v>2.6819999999999999</v>
      </c>
      <c r="V17" s="203">
        <v>2.6470000000000002</v>
      </c>
      <c r="W17" s="202">
        <v>2.8580000000000001</v>
      </c>
      <c r="X17" s="203">
        <v>3.1230000000000002</v>
      </c>
      <c r="Y17" s="202">
        <v>3.3810000000000002</v>
      </c>
      <c r="Z17" s="198" t="s">
        <v>242</v>
      </c>
      <c r="AA17" s="202">
        <v>2.6269999999999998</v>
      </c>
      <c r="AB17" s="203">
        <v>3.2410000000000001</v>
      </c>
      <c r="AC17" s="202">
        <v>3.319</v>
      </c>
      <c r="AD17" s="203">
        <v>3.5590000000000002</v>
      </c>
      <c r="AE17" s="202">
        <v>3.851</v>
      </c>
      <c r="AF17" s="198" t="s">
        <v>242</v>
      </c>
      <c r="AG17" s="202">
        <v>2.8890000000000002</v>
      </c>
      <c r="AH17" s="203">
        <v>3.1110000000000002</v>
      </c>
      <c r="AI17" s="202">
        <v>3.331</v>
      </c>
      <c r="AJ17" s="203">
        <v>3.83</v>
      </c>
      <c r="AK17" s="196" t="s">
        <v>242</v>
      </c>
      <c r="AL17" s="198" t="s">
        <v>242</v>
      </c>
      <c r="AM17" s="202">
        <v>3.423</v>
      </c>
      <c r="AN17" s="203">
        <v>3.5339999999999998</v>
      </c>
      <c r="AO17" s="202">
        <v>3.8159999999999998</v>
      </c>
      <c r="AP17" s="198" t="s">
        <v>242</v>
      </c>
      <c r="AQ17" s="202">
        <v>2.9830000000000001</v>
      </c>
      <c r="AR17" s="203">
        <v>3.177</v>
      </c>
      <c r="AS17" s="202">
        <v>3.2069999999999999</v>
      </c>
      <c r="AT17" s="203">
        <v>3.4769999999999999</v>
      </c>
      <c r="AU17" s="202">
        <v>3.5329999999999999</v>
      </c>
      <c r="AV17" s="198" t="s">
        <v>242</v>
      </c>
      <c r="AW17" s="196" t="s">
        <v>242</v>
      </c>
      <c r="AX17" s="198">
        <v>3.1480000000000001</v>
      </c>
      <c r="AY17" s="196">
        <v>3.226</v>
      </c>
      <c r="AZ17" s="198">
        <v>3.8980000000000001</v>
      </c>
      <c r="BA17" s="202">
        <v>2.6280000000000001</v>
      </c>
      <c r="BB17" s="206">
        <v>2.677</v>
      </c>
      <c r="BC17" s="203">
        <v>2.7509999999999999</v>
      </c>
      <c r="BD17" s="202">
        <v>2.8220000000000001</v>
      </c>
      <c r="BE17" s="203">
        <v>2.8769999999999998</v>
      </c>
      <c r="BF17" s="202">
        <v>3.1419999999999999</v>
      </c>
      <c r="BG17" s="203">
        <v>3.2890000000000001</v>
      </c>
      <c r="BH17" s="202">
        <v>3.919</v>
      </c>
      <c r="BI17" s="198" t="s">
        <v>242</v>
      </c>
      <c r="BJ17" s="198" t="s">
        <v>242</v>
      </c>
      <c r="BK17" s="196" t="s">
        <v>242</v>
      </c>
      <c r="BL17" s="198" t="s">
        <v>242</v>
      </c>
      <c r="BM17" s="202">
        <v>2.9729999999999999</v>
      </c>
      <c r="BN17" s="203">
        <v>3.4319999999999999</v>
      </c>
      <c r="BO17" s="202">
        <v>4.0460000000000003</v>
      </c>
      <c r="BP17" s="198" t="s">
        <v>242</v>
      </c>
      <c r="BQ17" s="202">
        <v>2.65</v>
      </c>
      <c r="BR17" s="198" t="s">
        <v>242</v>
      </c>
      <c r="BS17" s="196" t="s">
        <v>242</v>
      </c>
      <c r="BT17" s="198" t="s">
        <v>242</v>
      </c>
      <c r="BU17" s="202">
        <v>2.948</v>
      </c>
      <c r="BV17" s="203">
        <v>3.3759999999999999</v>
      </c>
      <c r="BW17" s="214">
        <v>3.508</v>
      </c>
      <c r="BX17" s="203">
        <v>3.706</v>
      </c>
      <c r="BY17" s="202">
        <v>3.8380000000000001</v>
      </c>
      <c r="BZ17" s="203">
        <v>4.2869999999999999</v>
      </c>
      <c r="CA17" s="196" t="s">
        <v>242</v>
      </c>
      <c r="CB17" s="203">
        <v>3.17</v>
      </c>
      <c r="CC17" s="202">
        <v>3.597</v>
      </c>
      <c r="CD17" s="203">
        <v>3.169</v>
      </c>
      <c r="CE17" s="214">
        <v>3.6</v>
      </c>
      <c r="CF17" s="214">
        <v>3.5949999999999998</v>
      </c>
      <c r="CG17" s="214">
        <v>4.3280000000000003</v>
      </c>
    </row>
    <row r="18" spans="1:85" x14ac:dyDescent="0.3">
      <c r="A18" s="50">
        <v>42625</v>
      </c>
      <c r="B18" s="165" t="s">
        <v>242</v>
      </c>
      <c r="C18" s="165" t="s">
        <v>242</v>
      </c>
      <c r="D18" s="165" t="s">
        <v>242</v>
      </c>
      <c r="E18" s="165" t="s">
        <v>242</v>
      </c>
      <c r="F18" s="191">
        <v>1.9300000000000002</v>
      </c>
      <c r="G18" s="191">
        <v>1.929</v>
      </c>
      <c r="H18" s="191">
        <v>1.893</v>
      </c>
      <c r="I18" s="191">
        <v>1.9390000000000001</v>
      </c>
      <c r="J18" s="191">
        <v>1.972</v>
      </c>
      <c r="K18" s="191">
        <v>2.0129999999999999</v>
      </c>
      <c r="L18" s="191">
        <v>2.1339999999999999</v>
      </c>
      <c r="M18" s="191">
        <v>2.3410000000000002</v>
      </c>
      <c r="N18" s="191">
        <v>2.4649999999999999</v>
      </c>
      <c r="O18" s="192">
        <v>2.7890000000000001</v>
      </c>
      <c r="P18" s="55"/>
      <c r="Q18" s="54"/>
      <c r="R18" s="55">
        <v>42625</v>
      </c>
      <c r="S18" s="169" t="s">
        <v>242</v>
      </c>
      <c r="T18" s="198" t="s">
        <v>242</v>
      </c>
      <c r="U18" s="202">
        <v>2.7149999999999999</v>
      </c>
      <c r="V18" s="203">
        <v>2.6879999999999997</v>
      </c>
      <c r="W18" s="202">
        <v>2.903</v>
      </c>
      <c r="X18" s="203">
        <v>3.1760000000000002</v>
      </c>
      <c r="Y18" s="202">
        <v>3.4449999999999998</v>
      </c>
      <c r="Z18" s="198" t="s">
        <v>242</v>
      </c>
      <c r="AA18" s="202">
        <v>7.1280000000000001</v>
      </c>
      <c r="AB18" s="203">
        <v>3.2850000000000001</v>
      </c>
      <c r="AC18" s="202">
        <v>3.367</v>
      </c>
      <c r="AD18" s="203">
        <v>3.6179999999999999</v>
      </c>
      <c r="AE18" s="202">
        <v>3.9159999999999999</v>
      </c>
      <c r="AF18" s="198" t="s">
        <v>242</v>
      </c>
      <c r="AG18" s="202">
        <v>2.657</v>
      </c>
      <c r="AH18" s="203">
        <v>3.1480000000000001</v>
      </c>
      <c r="AI18" s="202">
        <v>3.3769999999999998</v>
      </c>
      <c r="AJ18" s="203">
        <v>3.8959999999999999</v>
      </c>
      <c r="AK18" s="196" t="s">
        <v>242</v>
      </c>
      <c r="AL18" s="198" t="s">
        <v>242</v>
      </c>
      <c r="AM18" s="202">
        <v>3.4699999999999998</v>
      </c>
      <c r="AN18" s="203">
        <v>3.5869999999999997</v>
      </c>
      <c r="AO18" s="202">
        <v>3.8820000000000001</v>
      </c>
      <c r="AP18" s="198" t="s">
        <v>242</v>
      </c>
      <c r="AQ18" s="202">
        <v>3.0139999999999998</v>
      </c>
      <c r="AR18" s="203">
        <v>3.2160000000000002</v>
      </c>
      <c r="AS18" s="202">
        <v>3.246</v>
      </c>
      <c r="AT18" s="203">
        <v>3.524</v>
      </c>
      <c r="AU18" s="202">
        <v>3.5869999999999997</v>
      </c>
      <c r="AV18" s="198" t="s">
        <v>242</v>
      </c>
      <c r="AW18" s="196" t="s">
        <v>242</v>
      </c>
      <c r="AX18" s="198">
        <v>3.1850000000000001</v>
      </c>
      <c r="AY18" s="196">
        <v>3.2610000000000001</v>
      </c>
      <c r="AZ18" s="198">
        <v>3.9609999999999999</v>
      </c>
      <c r="BA18" s="202">
        <v>2.6550000000000002</v>
      </c>
      <c r="BB18" s="206">
        <v>2.7119999999999997</v>
      </c>
      <c r="BC18" s="203">
        <v>2.7930000000000001</v>
      </c>
      <c r="BD18" s="202">
        <v>2.8660000000000001</v>
      </c>
      <c r="BE18" s="203">
        <v>2.9239999999999999</v>
      </c>
      <c r="BF18" s="202">
        <v>3.2029999999999998</v>
      </c>
      <c r="BG18" s="203">
        <v>3.3540000000000001</v>
      </c>
      <c r="BH18" s="202">
        <v>4.01</v>
      </c>
      <c r="BI18" s="198" t="s">
        <v>242</v>
      </c>
      <c r="BJ18" s="198" t="s">
        <v>242</v>
      </c>
      <c r="BK18" s="196" t="s">
        <v>242</v>
      </c>
      <c r="BL18" s="198" t="s">
        <v>242</v>
      </c>
      <c r="BM18" s="202">
        <v>3.0169999999999999</v>
      </c>
      <c r="BN18" s="203">
        <v>3.4910000000000001</v>
      </c>
      <c r="BO18" s="202">
        <v>4.1260000000000003</v>
      </c>
      <c r="BP18" s="198" t="s">
        <v>242</v>
      </c>
      <c r="BQ18" s="202">
        <v>2.6840000000000002</v>
      </c>
      <c r="BR18" s="198" t="s">
        <v>242</v>
      </c>
      <c r="BS18" s="196" t="s">
        <v>242</v>
      </c>
      <c r="BT18" s="198" t="s">
        <v>242</v>
      </c>
      <c r="BU18" s="202">
        <v>2.9870000000000001</v>
      </c>
      <c r="BV18" s="203">
        <v>3.4209999999999998</v>
      </c>
      <c r="BW18" s="214">
        <v>3.5680000000000001</v>
      </c>
      <c r="BX18" s="203">
        <v>3.7640000000000002</v>
      </c>
      <c r="BY18" s="202">
        <v>3.9020000000000001</v>
      </c>
      <c r="BZ18" s="203">
        <v>4.3629999999999995</v>
      </c>
      <c r="CA18" s="196" t="s">
        <v>242</v>
      </c>
      <c r="CB18" s="203">
        <v>3.198</v>
      </c>
      <c r="CC18" s="202">
        <v>3.6630000000000003</v>
      </c>
      <c r="CD18" s="203">
        <v>3.2130000000000001</v>
      </c>
      <c r="CE18" s="214">
        <v>3.6550000000000002</v>
      </c>
      <c r="CF18" s="214">
        <v>3.6480000000000001</v>
      </c>
      <c r="CG18" s="214">
        <v>4.3520000000000003</v>
      </c>
    </row>
    <row r="19" spans="1:85" x14ac:dyDescent="0.3">
      <c r="A19" s="50">
        <v>42626</v>
      </c>
      <c r="B19" s="165" t="s">
        <v>242</v>
      </c>
      <c r="C19" s="165" t="s">
        <v>242</v>
      </c>
      <c r="D19" s="165" t="s">
        <v>242</v>
      </c>
      <c r="E19" s="165" t="s">
        <v>242</v>
      </c>
      <c r="F19" s="191">
        <v>1.956</v>
      </c>
      <c r="G19" s="191">
        <v>1.954</v>
      </c>
      <c r="H19" s="191">
        <v>1.907</v>
      </c>
      <c r="I19" s="191">
        <v>1.964</v>
      </c>
      <c r="J19" s="191">
        <v>1.996</v>
      </c>
      <c r="K19" s="191">
        <v>2.0409999999999999</v>
      </c>
      <c r="L19" s="191">
        <v>2.1589999999999998</v>
      </c>
      <c r="M19" s="191">
        <v>2.3519999999999999</v>
      </c>
      <c r="N19" s="191">
        <v>2.4779999999999998</v>
      </c>
      <c r="O19" s="192">
        <v>2.81</v>
      </c>
      <c r="P19" s="55"/>
      <c r="Q19" s="54"/>
      <c r="R19" s="55">
        <v>42626</v>
      </c>
      <c r="S19" s="169" t="s">
        <v>242</v>
      </c>
      <c r="T19" s="198" t="s">
        <v>242</v>
      </c>
      <c r="U19" s="202">
        <v>2.7069999999999999</v>
      </c>
      <c r="V19" s="203">
        <v>2.7010000000000001</v>
      </c>
      <c r="W19" s="202">
        <v>2.9140000000000001</v>
      </c>
      <c r="X19" s="203">
        <v>3.1840000000000002</v>
      </c>
      <c r="Y19" s="202">
        <v>3.4489999999999998</v>
      </c>
      <c r="Z19" s="198" t="s">
        <v>242</v>
      </c>
      <c r="AA19" s="202">
        <v>7.1280000000000001</v>
      </c>
      <c r="AB19" s="203">
        <v>3.2959999999999998</v>
      </c>
      <c r="AC19" s="202">
        <v>3.3769999999999998</v>
      </c>
      <c r="AD19" s="203">
        <v>3.6259999999999999</v>
      </c>
      <c r="AE19" s="202">
        <v>3.9210000000000003</v>
      </c>
      <c r="AF19" s="198" t="s">
        <v>242</v>
      </c>
      <c r="AG19" s="202">
        <v>2.6710000000000003</v>
      </c>
      <c r="AH19" s="203">
        <v>3.1640000000000001</v>
      </c>
      <c r="AI19" s="202">
        <v>3.387</v>
      </c>
      <c r="AJ19" s="203">
        <v>3.9</v>
      </c>
      <c r="AK19" s="196" t="s">
        <v>242</v>
      </c>
      <c r="AL19" s="198" t="s">
        <v>242</v>
      </c>
      <c r="AM19" s="202">
        <v>3.48</v>
      </c>
      <c r="AN19" s="203">
        <v>3.5949999999999998</v>
      </c>
      <c r="AO19" s="202">
        <v>3.8860000000000001</v>
      </c>
      <c r="AP19" s="198" t="s">
        <v>242</v>
      </c>
      <c r="AQ19" s="202">
        <v>3.028</v>
      </c>
      <c r="AR19" s="203">
        <v>3.2309999999999999</v>
      </c>
      <c r="AS19" s="202">
        <v>3.262</v>
      </c>
      <c r="AT19" s="203">
        <v>3.5339999999999998</v>
      </c>
      <c r="AU19" s="202">
        <v>3.5830000000000002</v>
      </c>
      <c r="AV19" s="198" t="s">
        <v>242</v>
      </c>
      <c r="AW19" s="196" t="s">
        <v>242</v>
      </c>
      <c r="AX19" s="198">
        <v>3.2010000000000001</v>
      </c>
      <c r="AY19" s="196">
        <v>3.278</v>
      </c>
      <c r="AZ19" s="198">
        <v>3.9660000000000002</v>
      </c>
      <c r="BA19" s="202">
        <v>2.669</v>
      </c>
      <c r="BB19" s="206">
        <v>2.7309999999999999</v>
      </c>
      <c r="BC19" s="203">
        <v>2.8050000000000002</v>
      </c>
      <c r="BD19" s="202">
        <v>2.8780000000000001</v>
      </c>
      <c r="BE19" s="203">
        <v>2.9350000000000001</v>
      </c>
      <c r="BF19" s="202">
        <v>3.2080000000000002</v>
      </c>
      <c r="BG19" s="203">
        <v>3.359</v>
      </c>
      <c r="BH19" s="202">
        <v>4.01</v>
      </c>
      <c r="BI19" s="198" t="s">
        <v>242</v>
      </c>
      <c r="BJ19" s="198" t="s">
        <v>242</v>
      </c>
      <c r="BK19" s="196" t="s">
        <v>242</v>
      </c>
      <c r="BL19" s="198" t="s">
        <v>242</v>
      </c>
      <c r="BM19" s="202">
        <v>3.028</v>
      </c>
      <c r="BN19" s="203">
        <v>3.496</v>
      </c>
      <c r="BO19" s="202">
        <v>4.1239999999999997</v>
      </c>
      <c r="BP19" s="198" t="s">
        <v>242</v>
      </c>
      <c r="BQ19" s="202">
        <v>2.7029999999999998</v>
      </c>
      <c r="BR19" s="198" t="s">
        <v>242</v>
      </c>
      <c r="BS19" s="196" t="s">
        <v>242</v>
      </c>
      <c r="BT19" s="198" t="s">
        <v>242</v>
      </c>
      <c r="BU19" s="202">
        <v>2.9870000000000001</v>
      </c>
      <c r="BV19" s="203">
        <v>3.44</v>
      </c>
      <c r="BW19" s="214">
        <v>3.5910000000000002</v>
      </c>
      <c r="BX19" s="203">
        <v>3.778</v>
      </c>
      <c r="BY19" s="202">
        <v>3.9180000000000001</v>
      </c>
      <c r="BZ19" s="203">
        <v>4.3719999999999999</v>
      </c>
      <c r="CA19" s="196" t="s">
        <v>242</v>
      </c>
      <c r="CB19" s="203">
        <v>3.2090000000000001</v>
      </c>
      <c r="CC19" s="202">
        <v>3.6909999999999998</v>
      </c>
      <c r="CD19" s="203">
        <v>3.2240000000000002</v>
      </c>
      <c r="CE19" s="214">
        <v>3.6630000000000003</v>
      </c>
      <c r="CF19" s="214">
        <v>3.6659999999999999</v>
      </c>
      <c r="CG19" s="214">
        <v>4.3540000000000001</v>
      </c>
    </row>
    <row r="20" spans="1:85" x14ac:dyDescent="0.3">
      <c r="A20" s="50">
        <v>42627</v>
      </c>
      <c r="B20" s="165" t="s">
        <v>242</v>
      </c>
      <c r="C20" s="165" t="s">
        <v>242</v>
      </c>
      <c r="D20" s="165" t="s">
        <v>242</v>
      </c>
      <c r="E20" s="165" t="s">
        <v>242</v>
      </c>
      <c r="F20" s="191">
        <v>1.954</v>
      </c>
      <c r="G20" s="191">
        <v>1.954</v>
      </c>
      <c r="H20" s="191">
        <v>1.915</v>
      </c>
      <c r="I20" s="191">
        <v>1.978</v>
      </c>
      <c r="J20" s="191">
        <v>2.0230000000000001</v>
      </c>
      <c r="K20" s="191">
        <v>2.081</v>
      </c>
      <c r="L20" s="191">
        <v>2.2120000000000002</v>
      </c>
      <c r="M20" s="191">
        <v>2.4209999999999998</v>
      </c>
      <c r="N20" s="191">
        <v>2.5609999999999999</v>
      </c>
      <c r="O20" s="192">
        <v>2.8919999999999999</v>
      </c>
      <c r="P20" s="55"/>
      <c r="Q20" s="54"/>
      <c r="R20" s="55">
        <v>42627</v>
      </c>
      <c r="S20" s="169" t="s">
        <v>242</v>
      </c>
      <c r="T20" s="198" t="s">
        <v>242</v>
      </c>
      <c r="U20" s="202">
        <v>2.6970000000000001</v>
      </c>
      <c r="V20" s="203">
        <v>2.7149999999999999</v>
      </c>
      <c r="W20" s="202">
        <v>2.93</v>
      </c>
      <c r="X20" s="203">
        <v>3.2160000000000002</v>
      </c>
      <c r="Y20" s="202">
        <v>3.4889999999999999</v>
      </c>
      <c r="Z20" s="198" t="s">
        <v>242</v>
      </c>
      <c r="AA20" s="202">
        <v>7.1280000000000001</v>
      </c>
      <c r="AB20" s="203">
        <v>3.3109999999999999</v>
      </c>
      <c r="AC20" s="202">
        <v>3.399</v>
      </c>
      <c r="AD20" s="203">
        <v>3.6640000000000001</v>
      </c>
      <c r="AE20" s="202">
        <v>3.9619999999999997</v>
      </c>
      <c r="AF20" s="198" t="s">
        <v>242</v>
      </c>
      <c r="AG20" s="202">
        <v>2.6749999999999998</v>
      </c>
      <c r="AH20" s="203">
        <v>3.1709999999999998</v>
      </c>
      <c r="AI20" s="202">
        <v>3.4050000000000002</v>
      </c>
      <c r="AJ20" s="203">
        <v>3.94</v>
      </c>
      <c r="AK20" s="196" t="s">
        <v>242</v>
      </c>
      <c r="AL20" s="198" t="s">
        <v>242</v>
      </c>
      <c r="AM20" s="202">
        <v>3.5030000000000001</v>
      </c>
      <c r="AN20" s="203">
        <v>3.613</v>
      </c>
      <c r="AO20" s="202">
        <v>3.92</v>
      </c>
      <c r="AP20" s="198" t="s">
        <v>242</v>
      </c>
      <c r="AQ20" s="202">
        <v>3.028</v>
      </c>
      <c r="AR20" s="203">
        <v>3.2349999999999999</v>
      </c>
      <c r="AS20" s="202">
        <v>3.2690000000000001</v>
      </c>
      <c r="AT20" s="203">
        <v>3.556</v>
      </c>
      <c r="AU20" s="202">
        <v>3.6189999999999998</v>
      </c>
      <c r="AV20" s="198" t="s">
        <v>242</v>
      </c>
      <c r="AW20" s="196" t="s">
        <v>242</v>
      </c>
      <c r="AX20" s="198">
        <v>3.206</v>
      </c>
      <c r="AY20" s="196">
        <v>3.2789999999999999</v>
      </c>
      <c r="AZ20" s="198">
        <v>4.0039999999999996</v>
      </c>
      <c r="BA20" s="202">
        <v>2.6640000000000001</v>
      </c>
      <c r="BB20" s="206">
        <v>2.7330000000000001</v>
      </c>
      <c r="BC20" s="203">
        <v>2.8180000000000001</v>
      </c>
      <c r="BD20" s="202">
        <v>2.8929999999999998</v>
      </c>
      <c r="BE20" s="203">
        <v>2.9569999999999999</v>
      </c>
      <c r="BF20" s="202">
        <v>3.246</v>
      </c>
      <c r="BG20" s="203">
        <v>3.399</v>
      </c>
      <c r="BH20" s="202">
        <v>4.0599999999999996</v>
      </c>
      <c r="BI20" s="198" t="s">
        <v>242</v>
      </c>
      <c r="BJ20" s="198" t="s">
        <v>242</v>
      </c>
      <c r="BK20" s="196" t="s">
        <v>242</v>
      </c>
      <c r="BL20" s="198" t="s">
        <v>242</v>
      </c>
      <c r="BM20" s="202">
        <v>3.0430000000000001</v>
      </c>
      <c r="BN20" s="203">
        <v>3.5339999999999998</v>
      </c>
      <c r="BO20" s="202">
        <v>4.1849999999999996</v>
      </c>
      <c r="BP20" s="198" t="s">
        <v>242</v>
      </c>
      <c r="BQ20" s="202">
        <v>2.7039999999999997</v>
      </c>
      <c r="BR20" s="198" t="s">
        <v>242</v>
      </c>
      <c r="BS20" s="196" t="s">
        <v>242</v>
      </c>
      <c r="BT20" s="198" t="s">
        <v>242</v>
      </c>
      <c r="BU20" s="202">
        <v>3.008</v>
      </c>
      <c r="BV20" s="203">
        <v>3.4609999999999999</v>
      </c>
      <c r="BW20" s="214">
        <v>3.6419999999999999</v>
      </c>
      <c r="BX20" s="203">
        <v>3.8140000000000001</v>
      </c>
      <c r="BY20" s="202">
        <v>3.9580000000000002</v>
      </c>
      <c r="BZ20" s="203">
        <v>4.4160000000000004</v>
      </c>
      <c r="CA20" s="196" t="s">
        <v>242</v>
      </c>
      <c r="CB20" s="203">
        <v>3.2109999999999999</v>
      </c>
      <c r="CC20" s="202">
        <v>3.7320000000000002</v>
      </c>
      <c r="CD20" s="203">
        <v>3.24</v>
      </c>
      <c r="CE20" s="214">
        <v>3.698</v>
      </c>
      <c r="CF20" s="214">
        <v>3.6970000000000001</v>
      </c>
      <c r="CG20" s="214">
        <v>4.3650000000000002</v>
      </c>
    </row>
    <row r="21" spans="1:85" x14ac:dyDescent="0.3">
      <c r="A21" s="50">
        <v>42628</v>
      </c>
      <c r="B21" s="165" t="s">
        <v>242</v>
      </c>
      <c r="C21" s="165" t="s">
        <v>242</v>
      </c>
      <c r="D21" s="165" t="s">
        <v>242</v>
      </c>
      <c r="E21" s="165" t="s">
        <v>242</v>
      </c>
      <c r="F21" s="191">
        <v>1.9350000000000001</v>
      </c>
      <c r="G21" s="191">
        <v>1.9359999999999999</v>
      </c>
      <c r="H21" s="191">
        <v>1.9060000000000001</v>
      </c>
      <c r="I21" s="191">
        <v>1.9609999999999999</v>
      </c>
      <c r="J21" s="191">
        <v>2.008</v>
      </c>
      <c r="K21" s="191">
        <v>2.0670000000000002</v>
      </c>
      <c r="L21" s="191">
        <v>2.2050000000000001</v>
      </c>
      <c r="M21" s="191">
        <v>2.407</v>
      </c>
      <c r="N21" s="191">
        <v>2.5460000000000003</v>
      </c>
      <c r="O21" s="192">
        <v>2.8820000000000001</v>
      </c>
      <c r="P21" s="55"/>
      <c r="Q21" s="54"/>
      <c r="R21" s="55">
        <v>42628</v>
      </c>
      <c r="S21" s="169" t="s">
        <v>242</v>
      </c>
      <c r="T21" s="198" t="s">
        <v>242</v>
      </c>
      <c r="U21" s="202">
        <v>2.71</v>
      </c>
      <c r="V21" s="203">
        <v>2.71</v>
      </c>
      <c r="W21" s="202">
        <v>2.927</v>
      </c>
      <c r="X21" s="203">
        <v>3.2069999999999999</v>
      </c>
      <c r="Y21" s="202">
        <v>3.4820000000000002</v>
      </c>
      <c r="Z21" s="198" t="s">
        <v>242</v>
      </c>
      <c r="AA21" s="202" t="s">
        <v>242</v>
      </c>
      <c r="AB21" s="203">
        <v>3.3090000000000002</v>
      </c>
      <c r="AC21" s="202">
        <v>3.3940000000000001</v>
      </c>
      <c r="AD21" s="203">
        <v>3.6560000000000001</v>
      </c>
      <c r="AE21" s="202">
        <v>3.9580000000000002</v>
      </c>
      <c r="AF21" s="198" t="s">
        <v>242</v>
      </c>
      <c r="AG21" s="202">
        <v>2.7149999999999999</v>
      </c>
      <c r="AH21" s="203">
        <v>3.1760000000000002</v>
      </c>
      <c r="AI21" s="202">
        <v>3.4020000000000001</v>
      </c>
      <c r="AJ21" s="203">
        <v>3.9350000000000001</v>
      </c>
      <c r="AK21" s="196" t="s">
        <v>242</v>
      </c>
      <c r="AL21" s="198" t="s">
        <v>242</v>
      </c>
      <c r="AM21" s="202">
        <v>3.4990000000000001</v>
      </c>
      <c r="AN21" s="203">
        <v>3.605</v>
      </c>
      <c r="AO21" s="202">
        <v>3.9169999999999998</v>
      </c>
      <c r="AP21" s="198" t="s">
        <v>242</v>
      </c>
      <c r="AQ21" s="202">
        <v>3.0139999999999998</v>
      </c>
      <c r="AR21" s="203">
        <v>3.242</v>
      </c>
      <c r="AS21" s="202">
        <v>3.2829999999999999</v>
      </c>
      <c r="AT21" s="203">
        <v>3.55</v>
      </c>
      <c r="AU21" s="202">
        <v>3.61</v>
      </c>
      <c r="AV21" s="198" t="s">
        <v>242</v>
      </c>
      <c r="AW21" s="196" t="s">
        <v>242</v>
      </c>
      <c r="AX21" s="198">
        <v>3.21</v>
      </c>
      <c r="AY21" s="196">
        <v>3.2839999999999998</v>
      </c>
      <c r="AZ21" s="198">
        <v>3.9969999999999999</v>
      </c>
      <c r="BA21" s="202">
        <v>2.66</v>
      </c>
      <c r="BB21" s="206">
        <v>2.742</v>
      </c>
      <c r="BC21" s="203">
        <v>2.8180000000000001</v>
      </c>
      <c r="BD21" s="202">
        <v>2.89</v>
      </c>
      <c r="BE21" s="203">
        <v>2.95</v>
      </c>
      <c r="BF21" s="202">
        <v>3.238</v>
      </c>
      <c r="BG21" s="203">
        <v>3.395</v>
      </c>
      <c r="BH21" s="202">
        <v>4.0590000000000002</v>
      </c>
      <c r="BI21" s="198" t="s">
        <v>242</v>
      </c>
      <c r="BJ21" s="198" t="s">
        <v>242</v>
      </c>
      <c r="BK21" s="196" t="s">
        <v>242</v>
      </c>
      <c r="BL21" s="198" t="s">
        <v>242</v>
      </c>
      <c r="BM21" s="202">
        <v>3.0409999999999999</v>
      </c>
      <c r="BN21" s="203">
        <v>3.5249999999999999</v>
      </c>
      <c r="BO21" s="202">
        <v>4.1879999999999997</v>
      </c>
      <c r="BP21" s="198" t="s">
        <v>242</v>
      </c>
      <c r="BQ21" s="202">
        <v>2.7080000000000002</v>
      </c>
      <c r="BR21" s="198" t="s">
        <v>242</v>
      </c>
      <c r="BS21" s="196" t="s">
        <v>242</v>
      </c>
      <c r="BT21" s="198" t="s">
        <v>242</v>
      </c>
      <c r="BU21" s="202">
        <v>2.9990000000000001</v>
      </c>
      <c r="BV21" s="203">
        <v>3.456</v>
      </c>
      <c r="BW21" s="214">
        <v>3.63</v>
      </c>
      <c r="BX21" s="203">
        <v>3.806</v>
      </c>
      <c r="BY21" s="202">
        <v>3.9529999999999998</v>
      </c>
      <c r="BZ21" s="203">
        <v>4.4160000000000004</v>
      </c>
      <c r="CA21" s="196" t="s">
        <v>242</v>
      </c>
      <c r="CB21" s="203">
        <v>3.2069999999999999</v>
      </c>
      <c r="CC21" s="202">
        <v>3.7279999999999998</v>
      </c>
      <c r="CD21" s="203">
        <v>3.2359999999999998</v>
      </c>
      <c r="CE21" s="214">
        <v>3.6879999999999997</v>
      </c>
      <c r="CF21" s="214">
        <v>3.6870000000000003</v>
      </c>
      <c r="CG21" s="214">
        <v>4.3609999999999998</v>
      </c>
    </row>
    <row r="22" spans="1:85" x14ac:dyDescent="0.3">
      <c r="A22" s="50">
        <v>42629</v>
      </c>
      <c r="B22" s="165" t="s">
        <v>242</v>
      </c>
      <c r="C22" s="165" t="s">
        <v>242</v>
      </c>
      <c r="D22" s="165" t="s">
        <v>242</v>
      </c>
      <c r="E22" s="165" t="s">
        <v>242</v>
      </c>
      <c r="F22" s="191">
        <v>1.9370000000000001</v>
      </c>
      <c r="G22" s="191">
        <v>1.9390000000000001</v>
      </c>
      <c r="H22" s="191">
        <v>1.92</v>
      </c>
      <c r="I22" s="191">
        <v>1.9689999999999999</v>
      </c>
      <c r="J22" s="191">
        <v>2.0249999999999999</v>
      </c>
      <c r="K22" s="191">
        <v>2.0939999999999999</v>
      </c>
      <c r="L22" s="191">
        <v>2.2400000000000002</v>
      </c>
      <c r="M22" s="191">
        <v>2.4420000000000002</v>
      </c>
      <c r="N22" s="191">
        <v>2.5750000000000002</v>
      </c>
      <c r="O22" s="192">
        <v>2.9089999999999998</v>
      </c>
      <c r="P22" s="55"/>
      <c r="Q22" s="54"/>
      <c r="R22" s="55">
        <v>42629</v>
      </c>
      <c r="S22" s="169" t="s">
        <v>242</v>
      </c>
      <c r="T22" s="198" t="s">
        <v>242</v>
      </c>
      <c r="U22" s="202">
        <v>2.7090000000000001</v>
      </c>
      <c r="V22" s="203">
        <v>2.7069999999999999</v>
      </c>
      <c r="W22" s="202">
        <v>2.9340000000000002</v>
      </c>
      <c r="X22" s="203">
        <v>3.2160000000000002</v>
      </c>
      <c r="Y22" s="202">
        <v>3.4939999999999998</v>
      </c>
      <c r="Z22" s="198" t="s">
        <v>242</v>
      </c>
      <c r="AA22" s="202" t="s">
        <v>242</v>
      </c>
      <c r="AB22" s="203">
        <v>3.3149999999999999</v>
      </c>
      <c r="AC22" s="202">
        <v>3.4020000000000001</v>
      </c>
      <c r="AD22" s="203">
        <v>3.6640000000000001</v>
      </c>
      <c r="AE22" s="202">
        <v>3.9670000000000001</v>
      </c>
      <c r="AF22" s="198" t="s">
        <v>242</v>
      </c>
      <c r="AG22" s="202">
        <v>2.7149999999999999</v>
      </c>
      <c r="AH22" s="203">
        <v>3.181</v>
      </c>
      <c r="AI22" s="202">
        <v>3.4089999999999998</v>
      </c>
      <c r="AJ22" s="203">
        <v>3.9459999999999997</v>
      </c>
      <c r="AK22" s="196" t="s">
        <v>242</v>
      </c>
      <c r="AL22" s="198" t="s">
        <v>242</v>
      </c>
      <c r="AM22" s="202">
        <v>3.5060000000000002</v>
      </c>
      <c r="AN22" s="203">
        <v>3.613</v>
      </c>
      <c r="AO22" s="202">
        <v>3.9279999999999999</v>
      </c>
      <c r="AP22" s="198" t="s">
        <v>242</v>
      </c>
      <c r="AQ22" s="202">
        <v>3.0139999999999998</v>
      </c>
      <c r="AR22" s="203">
        <v>3.242</v>
      </c>
      <c r="AS22" s="202">
        <v>3.2890000000000001</v>
      </c>
      <c r="AT22" s="203">
        <v>3.5590000000000002</v>
      </c>
      <c r="AU22" s="202">
        <v>3.62</v>
      </c>
      <c r="AV22" s="198" t="s">
        <v>242</v>
      </c>
      <c r="AW22" s="196" t="s">
        <v>242</v>
      </c>
      <c r="AX22" s="198">
        <v>3.21</v>
      </c>
      <c r="AY22" s="196">
        <v>3.29</v>
      </c>
      <c r="AZ22" s="198">
        <v>4.0069999999999997</v>
      </c>
      <c r="BA22" s="202">
        <v>2.6539999999999999</v>
      </c>
      <c r="BB22" s="206">
        <v>2.746</v>
      </c>
      <c r="BC22" s="203">
        <v>2.819</v>
      </c>
      <c r="BD22" s="202">
        <v>2.8970000000000002</v>
      </c>
      <c r="BE22" s="203">
        <v>2.9590000000000001</v>
      </c>
      <c r="BF22" s="202">
        <v>3.2490000000000001</v>
      </c>
      <c r="BG22" s="203">
        <v>3.4060000000000001</v>
      </c>
      <c r="BH22" s="202">
        <v>4.069</v>
      </c>
      <c r="BI22" s="198" t="s">
        <v>242</v>
      </c>
      <c r="BJ22" s="198" t="s">
        <v>242</v>
      </c>
      <c r="BK22" s="196" t="s">
        <v>242</v>
      </c>
      <c r="BL22" s="198" t="s">
        <v>242</v>
      </c>
      <c r="BM22" s="202">
        <v>3.0419999999999998</v>
      </c>
      <c r="BN22" s="203">
        <v>3.5350000000000001</v>
      </c>
      <c r="BO22" s="202">
        <v>4.202</v>
      </c>
      <c r="BP22" s="198" t="s">
        <v>242</v>
      </c>
      <c r="BQ22" s="202">
        <v>2.7029999999999998</v>
      </c>
      <c r="BR22" s="198" t="s">
        <v>242</v>
      </c>
      <c r="BS22" s="196" t="s">
        <v>242</v>
      </c>
      <c r="BT22" s="198" t="s">
        <v>242</v>
      </c>
      <c r="BU22" s="202">
        <v>2.996</v>
      </c>
      <c r="BV22" s="203">
        <v>3.464</v>
      </c>
      <c r="BW22" s="214">
        <v>3.645</v>
      </c>
      <c r="BX22" s="203">
        <v>3.8149999999999999</v>
      </c>
      <c r="BY22" s="202">
        <v>3.9649999999999999</v>
      </c>
      <c r="BZ22" s="203">
        <v>4.4290000000000003</v>
      </c>
      <c r="CA22" s="196" t="s">
        <v>242</v>
      </c>
      <c r="CB22" s="203">
        <v>3.2050000000000001</v>
      </c>
      <c r="CC22" s="202">
        <v>3.738</v>
      </c>
      <c r="CD22" s="203">
        <v>3.2439999999999998</v>
      </c>
      <c r="CE22" s="214">
        <v>3.6959999999999997</v>
      </c>
      <c r="CF22" s="214">
        <v>3.694</v>
      </c>
      <c r="CG22" s="214">
        <v>4.3659999999999997</v>
      </c>
    </row>
    <row r="23" spans="1:85" x14ac:dyDescent="0.3">
      <c r="A23" s="50">
        <v>42632</v>
      </c>
      <c r="B23" s="165" t="s">
        <v>242</v>
      </c>
      <c r="C23" s="165" t="s">
        <v>242</v>
      </c>
      <c r="D23" s="165" t="s">
        <v>242</v>
      </c>
      <c r="E23" s="165" t="s">
        <v>242</v>
      </c>
      <c r="F23" s="191">
        <v>1.946</v>
      </c>
      <c r="G23" s="191">
        <v>1.9470000000000001</v>
      </c>
      <c r="H23" s="191">
        <v>1.9279999999999999</v>
      </c>
      <c r="I23" s="191">
        <v>1.9849999999999999</v>
      </c>
      <c r="J23" s="191">
        <v>2.0449999999999999</v>
      </c>
      <c r="K23" s="191">
        <v>2.1139999999999999</v>
      </c>
      <c r="L23" s="191">
        <v>2.262</v>
      </c>
      <c r="M23" s="191">
        <v>2.4590000000000001</v>
      </c>
      <c r="N23" s="191">
        <v>2.593</v>
      </c>
      <c r="O23" s="192">
        <v>2.93</v>
      </c>
      <c r="P23" s="55"/>
      <c r="Q23" s="54"/>
      <c r="R23" s="55">
        <v>42632</v>
      </c>
      <c r="S23" s="169" t="s">
        <v>242</v>
      </c>
      <c r="T23" s="198" t="s">
        <v>242</v>
      </c>
      <c r="U23" s="202">
        <v>2.7629999999999999</v>
      </c>
      <c r="V23" s="203">
        <v>2.7210000000000001</v>
      </c>
      <c r="W23" s="202">
        <v>2.944</v>
      </c>
      <c r="X23" s="203">
        <v>3.2250000000000001</v>
      </c>
      <c r="Y23" s="202">
        <v>3.4980000000000002</v>
      </c>
      <c r="Z23" s="198" t="s">
        <v>242</v>
      </c>
      <c r="AA23" s="202" t="s">
        <v>242</v>
      </c>
      <c r="AB23" s="203">
        <v>3.3260000000000001</v>
      </c>
      <c r="AC23" s="202">
        <v>3.4089999999999998</v>
      </c>
      <c r="AD23" s="203">
        <v>3.6739999999999999</v>
      </c>
      <c r="AE23" s="202">
        <v>3.9699999999999998</v>
      </c>
      <c r="AF23" s="198" t="s">
        <v>242</v>
      </c>
      <c r="AG23" s="202">
        <v>2.895</v>
      </c>
      <c r="AH23" s="203">
        <v>3.1949999999999998</v>
      </c>
      <c r="AI23" s="202">
        <v>3.4169999999999998</v>
      </c>
      <c r="AJ23" s="203">
        <v>3.9489999999999998</v>
      </c>
      <c r="AK23" s="196" t="s">
        <v>242</v>
      </c>
      <c r="AL23" s="198" t="s">
        <v>242</v>
      </c>
      <c r="AM23" s="202">
        <v>3.512</v>
      </c>
      <c r="AN23" s="203">
        <v>3.621</v>
      </c>
      <c r="AO23" s="202">
        <v>3.9279999999999999</v>
      </c>
      <c r="AP23" s="198" t="s">
        <v>242</v>
      </c>
      <c r="AQ23" s="202">
        <v>3.0209999999999999</v>
      </c>
      <c r="AR23" s="203">
        <v>3.2549999999999999</v>
      </c>
      <c r="AS23" s="202">
        <v>3.3029999999999999</v>
      </c>
      <c r="AT23" s="203">
        <v>3.5659999999999998</v>
      </c>
      <c r="AU23" s="202">
        <v>3.629</v>
      </c>
      <c r="AV23" s="198" t="s">
        <v>242</v>
      </c>
      <c r="AW23" s="196" t="s">
        <v>242</v>
      </c>
      <c r="AX23" s="198">
        <v>3.22</v>
      </c>
      <c r="AY23" s="196">
        <v>3.302</v>
      </c>
      <c r="AZ23" s="198">
        <v>4.0129999999999999</v>
      </c>
      <c r="BA23" s="202">
        <v>2.6669999999999998</v>
      </c>
      <c r="BB23" s="206">
        <v>2.7610000000000001</v>
      </c>
      <c r="BC23" s="203">
        <v>2.83</v>
      </c>
      <c r="BD23" s="202">
        <v>2.907</v>
      </c>
      <c r="BE23" s="203">
        <v>2.9670000000000001</v>
      </c>
      <c r="BF23" s="202">
        <v>3.2549999999999999</v>
      </c>
      <c r="BG23" s="203">
        <v>3.419</v>
      </c>
      <c r="BH23" s="202">
        <v>4.0650000000000004</v>
      </c>
      <c r="BI23" s="198" t="s">
        <v>242</v>
      </c>
      <c r="BJ23" s="198" t="s">
        <v>242</v>
      </c>
      <c r="BK23" s="196" t="s">
        <v>242</v>
      </c>
      <c r="BL23" s="198" t="s">
        <v>242</v>
      </c>
      <c r="BM23" s="202">
        <v>3.0529999999999999</v>
      </c>
      <c r="BN23" s="203">
        <v>3.5409999999999999</v>
      </c>
      <c r="BO23" s="202">
        <v>4.1950000000000003</v>
      </c>
      <c r="BP23" s="198" t="s">
        <v>242</v>
      </c>
      <c r="BQ23" s="202">
        <v>2.714</v>
      </c>
      <c r="BR23" s="198" t="s">
        <v>242</v>
      </c>
      <c r="BS23" s="196" t="s">
        <v>242</v>
      </c>
      <c r="BT23" s="198" t="s">
        <v>242</v>
      </c>
      <c r="BU23" s="202">
        <v>3.0059999999999998</v>
      </c>
      <c r="BV23" s="203">
        <v>3.4729999999999999</v>
      </c>
      <c r="BW23" s="214">
        <v>3.6230000000000002</v>
      </c>
      <c r="BX23" s="203">
        <v>3.8220000000000001</v>
      </c>
      <c r="BY23" s="202">
        <v>3.9670000000000001</v>
      </c>
      <c r="BZ23" s="203">
        <v>4.4279999999999999</v>
      </c>
      <c r="CA23" s="196" t="s">
        <v>242</v>
      </c>
      <c r="CB23" s="203">
        <v>3.2149999999999999</v>
      </c>
      <c r="CC23" s="202">
        <v>3.74</v>
      </c>
      <c r="CD23" s="203">
        <v>3.254</v>
      </c>
      <c r="CE23" s="214">
        <v>3.7029999999999998</v>
      </c>
      <c r="CF23" s="214">
        <v>3.702</v>
      </c>
      <c r="CG23" s="214">
        <v>4.3680000000000003</v>
      </c>
    </row>
    <row r="24" spans="1:85" x14ac:dyDescent="0.3">
      <c r="A24" s="50">
        <v>42633</v>
      </c>
      <c r="B24" s="165" t="s">
        <v>242</v>
      </c>
      <c r="C24" s="165" t="s">
        <v>242</v>
      </c>
      <c r="D24" s="165" t="s">
        <v>242</v>
      </c>
      <c r="E24" s="165" t="s">
        <v>242</v>
      </c>
      <c r="F24" s="191">
        <v>1.956</v>
      </c>
      <c r="G24" s="191">
        <v>1.958</v>
      </c>
      <c r="H24" s="191">
        <v>1.9220000000000002</v>
      </c>
      <c r="I24" s="191">
        <v>1.994</v>
      </c>
      <c r="J24" s="191">
        <v>2.0590000000000002</v>
      </c>
      <c r="K24" s="191">
        <v>2.1320000000000001</v>
      </c>
      <c r="L24" s="191">
        <v>2.2839999999999998</v>
      </c>
      <c r="M24" s="191">
        <v>2.4820000000000002</v>
      </c>
      <c r="N24" s="191">
        <v>2.6189999999999998</v>
      </c>
      <c r="O24" s="192">
        <v>2.9539999999999997</v>
      </c>
      <c r="P24" s="55"/>
      <c r="Q24" s="54"/>
      <c r="R24" s="55">
        <v>42633</v>
      </c>
      <c r="S24" s="169" t="s">
        <v>242</v>
      </c>
      <c r="T24" s="198" t="s">
        <v>242</v>
      </c>
      <c r="U24" s="202">
        <v>2.7029999999999998</v>
      </c>
      <c r="V24" s="203">
        <v>2.738</v>
      </c>
      <c r="W24" s="202">
        <v>2.964</v>
      </c>
      <c r="X24" s="203">
        <v>3.238</v>
      </c>
      <c r="Y24" s="202">
        <v>3.5129999999999999</v>
      </c>
      <c r="Z24" s="198" t="s">
        <v>242</v>
      </c>
      <c r="AA24" s="202" t="s">
        <v>242</v>
      </c>
      <c r="AB24" s="203">
        <v>3.343</v>
      </c>
      <c r="AC24" s="202">
        <v>3.427</v>
      </c>
      <c r="AD24" s="203">
        <v>3.6870000000000003</v>
      </c>
      <c r="AE24" s="202">
        <v>3.9809999999999999</v>
      </c>
      <c r="AF24" s="198" t="s">
        <v>242</v>
      </c>
      <c r="AG24" s="202">
        <v>2.6870000000000003</v>
      </c>
      <c r="AH24" s="203">
        <v>3.2120000000000002</v>
      </c>
      <c r="AI24" s="202">
        <v>3.4390000000000001</v>
      </c>
      <c r="AJ24" s="203">
        <v>3.96</v>
      </c>
      <c r="AK24" s="196" t="s">
        <v>242</v>
      </c>
      <c r="AL24" s="198" t="s">
        <v>242</v>
      </c>
      <c r="AM24" s="202">
        <v>3.528</v>
      </c>
      <c r="AN24" s="203">
        <v>3.637</v>
      </c>
      <c r="AO24" s="202">
        <v>3.94</v>
      </c>
      <c r="AP24" s="198" t="s">
        <v>242</v>
      </c>
      <c r="AQ24" s="202">
        <v>3.0249999999999999</v>
      </c>
      <c r="AR24" s="203">
        <v>3.2730000000000001</v>
      </c>
      <c r="AS24" s="202">
        <v>3.3140000000000001</v>
      </c>
      <c r="AT24" s="203">
        <v>3.5840000000000001</v>
      </c>
      <c r="AU24" s="202">
        <v>3.641</v>
      </c>
      <c r="AV24" s="198" t="s">
        <v>242</v>
      </c>
      <c r="AW24" s="196" t="s">
        <v>242</v>
      </c>
      <c r="AX24" s="198">
        <v>3.2359999999999998</v>
      </c>
      <c r="AY24" s="196">
        <v>3.3210000000000002</v>
      </c>
      <c r="AZ24" s="198">
        <v>4.0279999999999996</v>
      </c>
      <c r="BA24" s="202">
        <v>2.6640000000000001</v>
      </c>
      <c r="BB24" s="206">
        <v>2.7669999999999999</v>
      </c>
      <c r="BC24" s="203">
        <v>2.85</v>
      </c>
      <c r="BD24" s="202">
        <v>2.9249999999999998</v>
      </c>
      <c r="BE24" s="203">
        <v>2.9849999999999999</v>
      </c>
      <c r="BF24" s="202">
        <v>3.2810000000000001</v>
      </c>
      <c r="BG24" s="203">
        <v>3.4350000000000001</v>
      </c>
      <c r="BH24" s="202">
        <v>4.077</v>
      </c>
      <c r="BI24" s="198" t="s">
        <v>242</v>
      </c>
      <c r="BJ24" s="198" t="s">
        <v>242</v>
      </c>
      <c r="BK24" s="196" t="s">
        <v>242</v>
      </c>
      <c r="BL24" s="198" t="s">
        <v>242</v>
      </c>
      <c r="BM24" s="202">
        <v>3.0649999999999999</v>
      </c>
      <c r="BN24" s="203">
        <v>3.544</v>
      </c>
      <c r="BO24" s="202">
        <v>4.2119999999999997</v>
      </c>
      <c r="BP24" s="198" t="s">
        <v>242</v>
      </c>
      <c r="BQ24" s="202">
        <v>2.7560000000000002</v>
      </c>
      <c r="BR24" s="198" t="s">
        <v>242</v>
      </c>
      <c r="BS24" s="196" t="s">
        <v>242</v>
      </c>
      <c r="BT24" s="198" t="s">
        <v>242</v>
      </c>
      <c r="BU24" s="202">
        <v>3.0230000000000001</v>
      </c>
      <c r="BV24" s="203">
        <v>3.4939999999999998</v>
      </c>
      <c r="BW24" s="214">
        <v>3.6360000000000001</v>
      </c>
      <c r="BX24" s="203">
        <v>3.8380000000000001</v>
      </c>
      <c r="BY24" s="202">
        <v>3.9820000000000002</v>
      </c>
      <c r="BZ24" s="203">
        <v>4.4400000000000004</v>
      </c>
      <c r="CA24" s="196" t="s">
        <v>242</v>
      </c>
      <c r="CB24" s="203">
        <v>3.218</v>
      </c>
      <c r="CC24" s="202">
        <v>3.7549999999999999</v>
      </c>
      <c r="CD24" s="203">
        <v>3.2720000000000002</v>
      </c>
      <c r="CE24" s="214">
        <v>3.7189999999999999</v>
      </c>
      <c r="CF24" s="214">
        <v>3.7210000000000001</v>
      </c>
      <c r="CG24" s="214">
        <v>4.3730000000000002</v>
      </c>
    </row>
    <row r="25" spans="1:85" x14ac:dyDescent="0.3">
      <c r="A25" s="50">
        <v>42634</v>
      </c>
      <c r="B25" s="165" t="s">
        <v>242</v>
      </c>
      <c r="C25" s="165" t="s">
        <v>242</v>
      </c>
      <c r="D25" s="165" t="s">
        <v>242</v>
      </c>
      <c r="E25" s="165" t="s">
        <v>242</v>
      </c>
      <c r="F25" s="191">
        <v>1.9409999999999998</v>
      </c>
      <c r="G25" s="191">
        <v>1.946</v>
      </c>
      <c r="H25" s="191">
        <v>1.9180000000000001</v>
      </c>
      <c r="I25" s="191">
        <v>1.996</v>
      </c>
      <c r="J25" s="191">
        <v>2.0630000000000002</v>
      </c>
      <c r="K25" s="191">
        <v>2.1360000000000001</v>
      </c>
      <c r="L25" s="191">
        <v>2.2909999999999999</v>
      </c>
      <c r="M25" s="191">
        <v>2.4769999999999999</v>
      </c>
      <c r="N25" s="191">
        <v>2.617</v>
      </c>
      <c r="O25" s="192">
        <v>2.95</v>
      </c>
      <c r="P25" s="55"/>
      <c r="Q25" s="54"/>
      <c r="R25" s="55">
        <v>42634</v>
      </c>
      <c r="S25" s="169" t="s">
        <v>242</v>
      </c>
      <c r="T25" s="198" t="s">
        <v>242</v>
      </c>
      <c r="U25" s="202">
        <v>2.7069999999999999</v>
      </c>
      <c r="V25" s="203">
        <v>2.7160000000000002</v>
      </c>
      <c r="W25" s="202">
        <v>2.9619999999999997</v>
      </c>
      <c r="X25" s="203">
        <v>3.242</v>
      </c>
      <c r="Y25" s="202">
        <v>3.516</v>
      </c>
      <c r="Z25" s="198" t="s">
        <v>242</v>
      </c>
      <c r="AA25" s="202" t="s">
        <v>242</v>
      </c>
      <c r="AB25" s="203">
        <v>3.3420000000000001</v>
      </c>
      <c r="AC25" s="202">
        <v>3.427</v>
      </c>
      <c r="AD25" s="203">
        <v>3.694</v>
      </c>
      <c r="AE25" s="202">
        <v>3.9849999999999999</v>
      </c>
      <c r="AF25" s="198" t="s">
        <v>242</v>
      </c>
      <c r="AG25" s="202">
        <v>2.681</v>
      </c>
      <c r="AH25" s="203">
        <v>3.21</v>
      </c>
      <c r="AI25" s="202">
        <v>3.4369999999999998</v>
      </c>
      <c r="AJ25" s="203">
        <v>3.9649999999999999</v>
      </c>
      <c r="AK25" s="196" t="s">
        <v>242</v>
      </c>
      <c r="AL25" s="198" t="s">
        <v>242</v>
      </c>
      <c r="AM25" s="202">
        <v>3.5259999999999998</v>
      </c>
      <c r="AN25" s="203">
        <v>3.6390000000000002</v>
      </c>
      <c r="AO25" s="202">
        <v>3.944</v>
      </c>
      <c r="AP25" s="198" t="s">
        <v>242</v>
      </c>
      <c r="AQ25" s="202">
        <v>3.03</v>
      </c>
      <c r="AR25" s="203">
        <v>3.266</v>
      </c>
      <c r="AS25" s="202">
        <v>3.3140000000000001</v>
      </c>
      <c r="AT25" s="203">
        <v>3.5830000000000002</v>
      </c>
      <c r="AU25" s="202">
        <v>3.6470000000000002</v>
      </c>
      <c r="AV25" s="198" t="s">
        <v>242</v>
      </c>
      <c r="AW25" s="196" t="s">
        <v>242</v>
      </c>
      <c r="AX25" s="198">
        <v>3.23</v>
      </c>
      <c r="AY25" s="196">
        <v>3.3170000000000002</v>
      </c>
      <c r="AZ25" s="198">
        <v>4.0309999999999997</v>
      </c>
      <c r="BA25" s="202">
        <v>2.673</v>
      </c>
      <c r="BB25" s="206">
        <v>2.7679999999999998</v>
      </c>
      <c r="BC25" s="203">
        <v>2.8519999999999999</v>
      </c>
      <c r="BD25" s="202">
        <v>2.9249999999999998</v>
      </c>
      <c r="BE25" s="203">
        <v>2.9859999999999998</v>
      </c>
      <c r="BF25" s="202">
        <v>3.2829999999999999</v>
      </c>
      <c r="BG25" s="203">
        <v>3.4390000000000001</v>
      </c>
      <c r="BH25" s="202">
        <v>4.0750000000000002</v>
      </c>
      <c r="BI25" s="198" t="s">
        <v>242</v>
      </c>
      <c r="BJ25" s="198" t="s">
        <v>242</v>
      </c>
      <c r="BK25" s="196" t="s">
        <v>242</v>
      </c>
      <c r="BL25" s="198" t="s">
        <v>242</v>
      </c>
      <c r="BM25" s="202">
        <v>3.06</v>
      </c>
      <c r="BN25" s="203">
        <v>3.548</v>
      </c>
      <c r="BO25" s="202">
        <v>4.2160000000000002</v>
      </c>
      <c r="BP25" s="198" t="s">
        <v>242</v>
      </c>
      <c r="BQ25" s="202">
        <v>2.7250000000000001</v>
      </c>
      <c r="BR25" s="198" t="s">
        <v>242</v>
      </c>
      <c r="BS25" s="196" t="s">
        <v>242</v>
      </c>
      <c r="BT25" s="198" t="s">
        <v>242</v>
      </c>
      <c r="BU25" s="202">
        <v>3.0110000000000001</v>
      </c>
      <c r="BV25" s="203">
        <v>3.4929999999999999</v>
      </c>
      <c r="BW25" s="214">
        <v>3.637</v>
      </c>
      <c r="BX25" s="203">
        <v>3.8420000000000001</v>
      </c>
      <c r="BY25" s="202">
        <v>3.9859999999999998</v>
      </c>
      <c r="BZ25" s="203">
        <v>4.4450000000000003</v>
      </c>
      <c r="CA25" s="196" t="s">
        <v>242</v>
      </c>
      <c r="CB25" s="203">
        <v>3.2250000000000001</v>
      </c>
      <c r="CC25" s="202">
        <v>3.7589999999999999</v>
      </c>
      <c r="CD25" s="203">
        <v>3.2709999999999999</v>
      </c>
      <c r="CE25" s="214">
        <v>3.7210000000000001</v>
      </c>
      <c r="CF25" s="214">
        <v>3.722</v>
      </c>
      <c r="CG25" s="214">
        <v>4.3739999999999997</v>
      </c>
    </row>
    <row r="26" spans="1:85" x14ac:dyDescent="0.3">
      <c r="A26" s="50">
        <v>42635</v>
      </c>
      <c r="B26" s="165" t="s">
        <v>242</v>
      </c>
      <c r="C26" s="165" t="s">
        <v>242</v>
      </c>
      <c r="D26" s="165" t="s">
        <v>242</v>
      </c>
      <c r="E26" s="165" t="s">
        <v>242</v>
      </c>
      <c r="F26" s="191">
        <v>1.907</v>
      </c>
      <c r="G26" s="191">
        <v>1.905</v>
      </c>
      <c r="H26" s="191">
        <v>1.885</v>
      </c>
      <c r="I26" s="191">
        <v>1.9340000000000002</v>
      </c>
      <c r="J26" s="191">
        <v>1.9910000000000001</v>
      </c>
      <c r="K26" s="191">
        <v>2.056</v>
      </c>
      <c r="L26" s="191">
        <v>2.2050000000000001</v>
      </c>
      <c r="M26" s="191">
        <v>2.3570000000000002</v>
      </c>
      <c r="N26" s="191">
        <v>2.4849999999999999</v>
      </c>
      <c r="O26" s="192">
        <v>2.8289999999999997</v>
      </c>
      <c r="P26" s="55"/>
      <c r="Q26" s="54"/>
      <c r="R26" s="55">
        <v>42635</v>
      </c>
      <c r="S26" s="169" t="s">
        <v>242</v>
      </c>
      <c r="T26" s="198" t="s">
        <v>242</v>
      </c>
      <c r="U26" s="202">
        <v>2.7039999999999997</v>
      </c>
      <c r="V26" s="203">
        <v>2.6680000000000001</v>
      </c>
      <c r="W26" s="202">
        <v>2.8810000000000002</v>
      </c>
      <c r="X26" s="203">
        <v>3.1539999999999999</v>
      </c>
      <c r="Y26" s="202">
        <v>3.427</v>
      </c>
      <c r="Z26" s="198" t="s">
        <v>242</v>
      </c>
      <c r="AA26" s="202" t="s">
        <v>242</v>
      </c>
      <c r="AB26" s="203">
        <v>3.2629999999999999</v>
      </c>
      <c r="AC26" s="202">
        <v>3.3439999999999999</v>
      </c>
      <c r="AD26" s="203">
        <v>3.629</v>
      </c>
      <c r="AE26" s="202">
        <v>3.8940000000000001</v>
      </c>
      <c r="AF26" s="198" t="s">
        <v>242</v>
      </c>
      <c r="AG26" s="202">
        <v>2.6720000000000002</v>
      </c>
      <c r="AH26" s="203">
        <v>3.13</v>
      </c>
      <c r="AI26" s="202">
        <v>3.3570000000000002</v>
      </c>
      <c r="AJ26" s="203">
        <v>3.8740000000000001</v>
      </c>
      <c r="AK26" s="196" t="s">
        <v>242</v>
      </c>
      <c r="AL26" s="198" t="s">
        <v>242</v>
      </c>
      <c r="AM26" s="202">
        <v>3.4449999999999998</v>
      </c>
      <c r="AN26" s="203">
        <v>3.552</v>
      </c>
      <c r="AO26" s="202">
        <v>3.8540000000000001</v>
      </c>
      <c r="AP26" s="198" t="s">
        <v>242</v>
      </c>
      <c r="AQ26" s="202">
        <v>2.9859999999999998</v>
      </c>
      <c r="AR26" s="203">
        <v>3.1989999999999998</v>
      </c>
      <c r="AS26" s="202">
        <v>3.2309999999999999</v>
      </c>
      <c r="AT26" s="203">
        <v>3.5009999999999999</v>
      </c>
      <c r="AU26" s="202">
        <v>3.5590000000000002</v>
      </c>
      <c r="AV26" s="198" t="s">
        <v>242</v>
      </c>
      <c r="AW26" s="196" t="s">
        <v>242</v>
      </c>
      <c r="AX26" s="198">
        <v>3.1779999999999999</v>
      </c>
      <c r="AY26" s="196">
        <v>3.2370000000000001</v>
      </c>
      <c r="AZ26" s="198">
        <v>3.9420000000000002</v>
      </c>
      <c r="BA26" s="202">
        <v>2.6349999999999998</v>
      </c>
      <c r="BB26" s="206">
        <v>2.6870000000000003</v>
      </c>
      <c r="BC26" s="203">
        <v>2.7730000000000001</v>
      </c>
      <c r="BD26" s="202">
        <v>2.8439999999999999</v>
      </c>
      <c r="BE26" s="203">
        <v>2.9009999999999998</v>
      </c>
      <c r="BF26" s="202">
        <v>3.1960000000000002</v>
      </c>
      <c r="BG26" s="203">
        <v>3.3370000000000002</v>
      </c>
      <c r="BH26" s="202">
        <v>3.9779999999999998</v>
      </c>
      <c r="BI26" s="198" t="s">
        <v>242</v>
      </c>
      <c r="BJ26" s="198" t="s">
        <v>242</v>
      </c>
      <c r="BK26" s="196" t="s">
        <v>242</v>
      </c>
      <c r="BL26" s="198" t="s">
        <v>242</v>
      </c>
      <c r="BM26" s="202">
        <v>2.9790000000000001</v>
      </c>
      <c r="BN26" s="203">
        <v>3.46</v>
      </c>
      <c r="BO26" s="202">
        <v>4.1159999999999997</v>
      </c>
      <c r="BP26" s="198" t="s">
        <v>242</v>
      </c>
      <c r="BQ26" s="202">
        <v>2.6749999999999998</v>
      </c>
      <c r="BR26" s="198" t="s">
        <v>242</v>
      </c>
      <c r="BS26" s="196" t="s">
        <v>242</v>
      </c>
      <c r="BT26" s="198" t="s">
        <v>242</v>
      </c>
      <c r="BU26" s="202">
        <v>2.9619999999999997</v>
      </c>
      <c r="BV26" s="203">
        <v>3.411</v>
      </c>
      <c r="BW26" s="214">
        <v>3.552</v>
      </c>
      <c r="BX26" s="203">
        <v>3.7530000000000001</v>
      </c>
      <c r="BY26" s="202">
        <v>3.895</v>
      </c>
      <c r="BZ26" s="203">
        <v>4.3479999999999999</v>
      </c>
      <c r="CA26" s="196" t="s">
        <v>242</v>
      </c>
      <c r="CB26" s="203">
        <v>3.181</v>
      </c>
      <c r="CC26" s="202">
        <v>3.669</v>
      </c>
      <c r="CD26" s="203">
        <v>3.1909999999999998</v>
      </c>
      <c r="CE26" s="214">
        <v>3.6339999999999999</v>
      </c>
      <c r="CF26" s="214">
        <v>3.6360000000000001</v>
      </c>
      <c r="CG26" s="214">
        <v>4.343</v>
      </c>
    </row>
    <row r="27" spans="1:85" x14ac:dyDescent="0.3">
      <c r="A27" s="50">
        <v>42636</v>
      </c>
      <c r="B27" s="165" t="s">
        <v>242</v>
      </c>
      <c r="C27" s="165" t="s">
        <v>242</v>
      </c>
      <c r="D27" s="165" t="s">
        <v>242</v>
      </c>
      <c r="E27" s="165" t="s">
        <v>242</v>
      </c>
      <c r="F27" s="191">
        <v>1.903</v>
      </c>
      <c r="G27" s="191">
        <v>1.897</v>
      </c>
      <c r="H27" s="191">
        <v>1.867</v>
      </c>
      <c r="I27" s="191">
        <v>1.9</v>
      </c>
      <c r="J27" s="191">
        <v>1.946</v>
      </c>
      <c r="K27" s="191">
        <v>2.0009999999999999</v>
      </c>
      <c r="L27" s="191">
        <v>2.1419999999999999</v>
      </c>
      <c r="M27" s="191">
        <v>2.29</v>
      </c>
      <c r="N27" s="191">
        <v>2.4020000000000001</v>
      </c>
      <c r="O27" s="192">
        <v>2.7309999999999999</v>
      </c>
      <c r="P27" s="55"/>
      <c r="Q27" s="54"/>
      <c r="R27" s="55">
        <v>42636</v>
      </c>
      <c r="S27" s="169" t="s">
        <v>242</v>
      </c>
      <c r="T27" s="198" t="s">
        <v>242</v>
      </c>
      <c r="U27" s="202">
        <v>2.7090000000000001</v>
      </c>
      <c r="V27" s="203">
        <v>2.6640000000000001</v>
      </c>
      <c r="W27" s="202">
        <v>2.8609999999999998</v>
      </c>
      <c r="X27" s="203">
        <v>3.13</v>
      </c>
      <c r="Y27" s="202">
        <v>3.3980000000000001</v>
      </c>
      <c r="Z27" s="198" t="s">
        <v>242</v>
      </c>
      <c r="AA27" s="202" t="s">
        <v>242</v>
      </c>
      <c r="AB27" s="203">
        <v>3.2439999999999998</v>
      </c>
      <c r="AC27" s="202">
        <v>3.3220000000000001</v>
      </c>
      <c r="AD27" s="203">
        <v>3.6019999999999999</v>
      </c>
      <c r="AE27" s="202">
        <v>3.8639999999999999</v>
      </c>
      <c r="AF27" s="198" t="s">
        <v>242</v>
      </c>
      <c r="AG27" s="202">
        <v>2.6669999999999998</v>
      </c>
      <c r="AH27" s="203">
        <v>3.1160000000000001</v>
      </c>
      <c r="AI27" s="202">
        <v>3.3370000000000002</v>
      </c>
      <c r="AJ27" s="203">
        <v>3.8439999999999999</v>
      </c>
      <c r="AK27" s="196" t="s">
        <v>242</v>
      </c>
      <c r="AL27" s="198" t="s">
        <v>242</v>
      </c>
      <c r="AM27" s="202">
        <v>3.4239999999999999</v>
      </c>
      <c r="AN27" s="203">
        <v>3.5289999999999999</v>
      </c>
      <c r="AO27" s="202">
        <v>3.823</v>
      </c>
      <c r="AP27" s="198" t="s">
        <v>242</v>
      </c>
      <c r="AQ27" s="202">
        <v>2.9830000000000001</v>
      </c>
      <c r="AR27" s="203">
        <v>3.1859999999999999</v>
      </c>
      <c r="AS27" s="202">
        <v>3.2170000000000001</v>
      </c>
      <c r="AT27" s="203">
        <v>3.48</v>
      </c>
      <c r="AU27" s="202">
        <v>3.532</v>
      </c>
      <c r="AV27" s="198" t="s">
        <v>242</v>
      </c>
      <c r="AW27" s="196" t="s">
        <v>242</v>
      </c>
      <c r="AX27" s="198">
        <v>3.1680000000000001</v>
      </c>
      <c r="AY27" s="196">
        <v>3.2250000000000001</v>
      </c>
      <c r="AZ27" s="198">
        <v>3.9130000000000003</v>
      </c>
      <c r="BA27" s="202">
        <v>2.6379999999999999</v>
      </c>
      <c r="BB27" s="206">
        <v>2.6749999999999998</v>
      </c>
      <c r="BC27" s="203">
        <v>2.754</v>
      </c>
      <c r="BD27" s="202">
        <v>2.8260000000000001</v>
      </c>
      <c r="BE27" s="203">
        <v>2.88</v>
      </c>
      <c r="BF27" s="202">
        <v>3.1680000000000001</v>
      </c>
      <c r="BG27" s="203">
        <v>3.3050000000000002</v>
      </c>
      <c r="BH27" s="202">
        <v>3.9390000000000001</v>
      </c>
      <c r="BI27" s="198" t="s">
        <v>242</v>
      </c>
      <c r="BJ27" s="198" t="s">
        <v>242</v>
      </c>
      <c r="BK27" s="196" t="s">
        <v>242</v>
      </c>
      <c r="BL27" s="198" t="s">
        <v>242</v>
      </c>
      <c r="BM27" s="202">
        <v>2.9609999999999999</v>
      </c>
      <c r="BN27" s="203">
        <v>3.4329999999999998</v>
      </c>
      <c r="BO27" s="202">
        <v>4.0789999999999997</v>
      </c>
      <c r="BP27" s="198" t="s">
        <v>242</v>
      </c>
      <c r="BQ27" s="202">
        <v>2.6669999999999998</v>
      </c>
      <c r="BR27" s="198" t="s">
        <v>242</v>
      </c>
      <c r="BS27" s="196" t="s">
        <v>242</v>
      </c>
      <c r="BT27" s="198" t="s">
        <v>242</v>
      </c>
      <c r="BU27" s="202">
        <v>2.9180000000000001</v>
      </c>
      <c r="BV27" s="203">
        <v>3.391</v>
      </c>
      <c r="BW27" s="214">
        <v>3.52</v>
      </c>
      <c r="BX27" s="203">
        <v>3.7269999999999999</v>
      </c>
      <c r="BY27" s="202">
        <v>3.8660000000000001</v>
      </c>
      <c r="BZ27" s="203">
        <v>4.3129999999999997</v>
      </c>
      <c r="CA27" s="196" t="s">
        <v>242</v>
      </c>
      <c r="CB27" s="203">
        <v>3.181</v>
      </c>
      <c r="CC27" s="202">
        <v>3.6379999999999999</v>
      </c>
      <c r="CD27" s="203">
        <v>3.1720000000000002</v>
      </c>
      <c r="CE27" s="214">
        <v>3.609</v>
      </c>
      <c r="CF27" s="214">
        <v>3.613</v>
      </c>
      <c r="CG27" s="214">
        <v>4.3319999999999999</v>
      </c>
    </row>
    <row r="28" spans="1:85" x14ac:dyDescent="0.3">
      <c r="A28" s="50">
        <v>42639</v>
      </c>
      <c r="B28" s="165" t="s">
        <v>242</v>
      </c>
      <c r="C28" s="165" t="s">
        <v>242</v>
      </c>
      <c r="D28" s="165" t="s">
        <v>242</v>
      </c>
      <c r="E28" s="165" t="s">
        <v>242</v>
      </c>
      <c r="F28" s="191">
        <v>1.9020000000000001</v>
      </c>
      <c r="G28" s="191">
        <v>1.897</v>
      </c>
      <c r="H28" s="191">
        <v>1.863</v>
      </c>
      <c r="I28" s="191">
        <v>1.8959999999999999</v>
      </c>
      <c r="J28" s="191">
        <v>1.9379999999999999</v>
      </c>
      <c r="K28" s="191">
        <v>1.988</v>
      </c>
      <c r="L28" s="191">
        <v>2.12</v>
      </c>
      <c r="M28" s="191">
        <v>2.2759999999999998</v>
      </c>
      <c r="N28" s="191">
        <v>2.3849999999999998</v>
      </c>
      <c r="O28" s="192">
        <v>2.7069999999999999</v>
      </c>
      <c r="P28" s="55"/>
      <c r="Q28" s="54"/>
      <c r="R28" s="55">
        <v>42639</v>
      </c>
      <c r="S28" s="169" t="s">
        <v>242</v>
      </c>
      <c r="T28" s="198" t="s">
        <v>242</v>
      </c>
      <c r="U28" s="202">
        <v>2.7450000000000001</v>
      </c>
      <c r="V28" s="203">
        <v>2.6680000000000001</v>
      </c>
      <c r="W28" s="202">
        <v>2.8529999999999998</v>
      </c>
      <c r="X28" s="203">
        <v>3.12</v>
      </c>
      <c r="Y28" s="202">
        <v>3.383</v>
      </c>
      <c r="Z28" s="198" t="s">
        <v>242</v>
      </c>
      <c r="AA28" s="202" t="s">
        <v>242</v>
      </c>
      <c r="AB28" s="203">
        <v>3.234</v>
      </c>
      <c r="AC28" s="202">
        <v>3.3119999999999998</v>
      </c>
      <c r="AD28" s="203">
        <v>3.59</v>
      </c>
      <c r="AE28" s="202">
        <v>3.85</v>
      </c>
      <c r="AF28" s="198" t="s">
        <v>242</v>
      </c>
      <c r="AG28" s="202">
        <v>2.94</v>
      </c>
      <c r="AH28" s="203">
        <v>3.1059999999999999</v>
      </c>
      <c r="AI28" s="202">
        <v>3.3260000000000001</v>
      </c>
      <c r="AJ28" s="203">
        <v>3.8289999999999997</v>
      </c>
      <c r="AK28" s="196" t="s">
        <v>242</v>
      </c>
      <c r="AL28" s="198" t="s">
        <v>242</v>
      </c>
      <c r="AM28" s="202">
        <v>3.4140000000000001</v>
      </c>
      <c r="AN28" s="203">
        <v>3.516</v>
      </c>
      <c r="AO28" s="202">
        <v>3.8090000000000002</v>
      </c>
      <c r="AP28" s="198" t="s">
        <v>242</v>
      </c>
      <c r="AQ28" s="202">
        <v>2.9820000000000002</v>
      </c>
      <c r="AR28" s="203">
        <v>3.1760000000000002</v>
      </c>
      <c r="AS28" s="202">
        <v>3.2080000000000002</v>
      </c>
      <c r="AT28" s="203">
        <v>3.4699999999999998</v>
      </c>
      <c r="AU28" s="202">
        <v>3.52</v>
      </c>
      <c r="AV28" s="198" t="s">
        <v>242</v>
      </c>
      <c r="AW28" s="196" t="s">
        <v>242</v>
      </c>
      <c r="AX28" s="198">
        <v>3.161</v>
      </c>
      <c r="AY28" s="196">
        <v>3.2149999999999999</v>
      </c>
      <c r="AZ28" s="198">
        <v>3.903</v>
      </c>
      <c r="BA28" s="202">
        <v>2.6339999999999999</v>
      </c>
      <c r="BB28" s="206">
        <v>2.6669999999999998</v>
      </c>
      <c r="BC28" s="203">
        <v>2.7450000000000001</v>
      </c>
      <c r="BD28" s="202">
        <v>2.8159999999999998</v>
      </c>
      <c r="BE28" s="203">
        <v>2.87</v>
      </c>
      <c r="BF28" s="202">
        <v>3.1539999999999999</v>
      </c>
      <c r="BG28" s="203">
        <v>3.29</v>
      </c>
      <c r="BH28" s="202">
        <v>3.9249999999999998</v>
      </c>
      <c r="BI28" s="198" t="s">
        <v>242</v>
      </c>
      <c r="BJ28" s="198" t="s">
        <v>242</v>
      </c>
      <c r="BK28" s="196" t="s">
        <v>242</v>
      </c>
      <c r="BL28" s="198" t="s">
        <v>242</v>
      </c>
      <c r="BM28" s="202">
        <v>2.952</v>
      </c>
      <c r="BN28" s="203">
        <v>3.419</v>
      </c>
      <c r="BO28" s="202">
        <v>4.069</v>
      </c>
      <c r="BP28" s="198" t="s">
        <v>242</v>
      </c>
      <c r="BQ28" s="202">
        <v>2.6970000000000001</v>
      </c>
      <c r="BR28" s="198" t="s">
        <v>242</v>
      </c>
      <c r="BS28" s="196" t="s">
        <v>242</v>
      </c>
      <c r="BT28" s="198" t="s">
        <v>242</v>
      </c>
      <c r="BU28" s="202">
        <v>2.9079999999999999</v>
      </c>
      <c r="BV28" s="203">
        <v>3.3810000000000002</v>
      </c>
      <c r="BW28" s="214">
        <v>3.5070000000000001</v>
      </c>
      <c r="BX28" s="203">
        <v>3.7130000000000001</v>
      </c>
      <c r="BY28" s="202">
        <v>3.851</v>
      </c>
      <c r="BZ28" s="203">
        <v>4.3010000000000002</v>
      </c>
      <c r="CA28" s="196" t="s">
        <v>242</v>
      </c>
      <c r="CB28" s="203">
        <v>3.1819999999999999</v>
      </c>
      <c r="CC28" s="202">
        <v>3.6240000000000001</v>
      </c>
      <c r="CD28" s="203">
        <v>3.161</v>
      </c>
      <c r="CE28" s="214">
        <v>3.5960000000000001</v>
      </c>
      <c r="CF28" s="214">
        <v>3.6</v>
      </c>
      <c r="CG28" s="214">
        <v>4.327</v>
      </c>
    </row>
    <row r="29" spans="1:85" x14ac:dyDescent="0.3">
      <c r="A29" s="50">
        <v>42640</v>
      </c>
      <c r="B29" s="165" t="s">
        <v>242</v>
      </c>
      <c r="C29" s="165" t="s">
        <v>242</v>
      </c>
      <c r="D29" s="165" t="s">
        <v>242</v>
      </c>
      <c r="E29" s="165" t="s">
        <v>242</v>
      </c>
      <c r="F29" s="191">
        <v>1.9140000000000001</v>
      </c>
      <c r="G29" s="191">
        <v>1.9079999999999999</v>
      </c>
      <c r="H29" s="191">
        <v>1.8639999999999999</v>
      </c>
      <c r="I29" s="191">
        <v>1.9079999999999999</v>
      </c>
      <c r="J29" s="191">
        <v>1.9419999999999999</v>
      </c>
      <c r="K29" s="191">
        <v>1.988</v>
      </c>
      <c r="L29" s="191">
        <v>2.1160000000000001</v>
      </c>
      <c r="M29" s="191">
        <v>2.2650000000000001</v>
      </c>
      <c r="N29" s="191">
        <v>2.3609999999999998</v>
      </c>
      <c r="O29" s="192">
        <v>2.6890000000000001</v>
      </c>
      <c r="P29" s="55"/>
      <c r="Q29" s="54"/>
      <c r="R29" s="55">
        <v>42640</v>
      </c>
      <c r="S29" s="169" t="s">
        <v>242</v>
      </c>
      <c r="T29" s="198" t="s">
        <v>242</v>
      </c>
      <c r="U29" s="202">
        <v>2.774</v>
      </c>
      <c r="V29" s="203">
        <v>2.661</v>
      </c>
      <c r="W29" s="202">
        <v>2.84</v>
      </c>
      <c r="X29" s="203">
        <v>3.113</v>
      </c>
      <c r="Y29" s="202">
        <v>3.3730000000000002</v>
      </c>
      <c r="Z29" s="198" t="s">
        <v>242</v>
      </c>
      <c r="AA29" s="202" t="s">
        <v>242</v>
      </c>
      <c r="AB29" s="203">
        <v>3.2250000000000001</v>
      </c>
      <c r="AC29" s="202">
        <v>3.3050000000000002</v>
      </c>
      <c r="AD29" s="203">
        <v>3.5830000000000002</v>
      </c>
      <c r="AE29" s="202">
        <v>3.8369999999999997</v>
      </c>
      <c r="AF29" s="198" t="s">
        <v>242</v>
      </c>
      <c r="AG29" s="202">
        <v>2.9670000000000001</v>
      </c>
      <c r="AH29" s="203">
        <v>3.097</v>
      </c>
      <c r="AI29" s="202">
        <v>3.32</v>
      </c>
      <c r="AJ29" s="203">
        <v>3.8159999999999998</v>
      </c>
      <c r="AK29" s="196" t="s">
        <v>242</v>
      </c>
      <c r="AL29" s="198" t="s">
        <v>242</v>
      </c>
      <c r="AM29" s="202">
        <v>3.4060000000000001</v>
      </c>
      <c r="AN29" s="203">
        <v>3.51</v>
      </c>
      <c r="AO29" s="202">
        <v>3.794</v>
      </c>
      <c r="AP29" s="198" t="s">
        <v>242</v>
      </c>
      <c r="AQ29" s="202">
        <v>2.992</v>
      </c>
      <c r="AR29" s="203">
        <v>3.1720000000000002</v>
      </c>
      <c r="AS29" s="202">
        <v>3.1970000000000001</v>
      </c>
      <c r="AT29" s="203">
        <v>3.4620000000000002</v>
      </c>
      <c r="AU29" s="202">
        <v>3.51</v>
      </c>
      <c r="AV29" s="198" t="s">
        <v>242</v>
      </c>
      <c r="AW29" s="196" t="s">
        <v>242</v>
      </c>
      <c r="AX29" s="198">
        <v>3.165</v>
      </c>
      <c r="AY29" s="196">
        <v>3.2109999999999999</v>
      </c>
      <c r="AZ29" s="198">
        <v>3.8940000000000001</v>
      </c>
      <c r="BA29" s="202">
        <v>2.6360000000000001</v>
      </c>
      <c r="BB29" s="206">
        <v>2.6560000000000001</v>
      </c>
      <c r="BC29" s="203">
        <v>2.7359999999999998</v>
      </c>
      <c r="BD29" s="202">
        <v>2.8079999999999998</v>
      </c>
      <c r="BE29" s="203">
        <v>2.863</v>
      </c>
      <c r="BF29" s="202">
        <v>3.1440000000000001</v>
      </c>
      <c r="BG29" s="203">
        <v>3.278</v>
      </c>
      <c r="BH29" s="202">
        <v>3.899</v>
      </c>
      <c r="BI29" s="198" t="s">
        <v>242</v>
      </c>
      <c r="BJ29" s="198" t="s">
        <v>242</v>
      </c>
      <c r="BK29" s="196" t="s">
        <v>242</v>
      </c>
      <c r="BL29" s="198" t="s">
        <v>242</v>
      </c>
      <c r="BM29" s="202">
        <v>2.931</v>
      </c>
      <c r="BN29" s="203">
        <v>3.41</v>
      </c>
      <c r="BO29" s="202">
        <v>4.0410000000000004</v>
      </c>
      <c r="BP29" s="198" t="s">
        <v>242</v>
      </c>
      <c r="BQ29" s="202">
        <v>2.68</v>
      </c>
      <c r="BR29" s="198" t="s">
        <v>242</v>
      </c>
      <c r="BS29" s="196" t="s">
        <v>242</v>
      </c>
      <c r="BT29" s="198" t="s">
        <v>242</v>
      </c>
      <c r="BU29" s="202">
        <v>2.91</v>
      </c>
      <c r="BV29" s="203">
        <v>3.3730000000000002</v>
      </c>
      <c r="BW29" s="214">
        <v>3.496</v>
      </c>
      <c r="BX29" s="203">
        <v>3.7039999999999997</v>
      </c>
      <c r="BY29" s="202">
        <v>3.8380000000000001</v>
      </c>
      <c r="BZ29" s="203">
        <v>4.2750000000000004</v>
      </c>
      <c r="CA29" s="196" t="s">
        <v>242</v>
      </c>
      <c r="CB29" s="203">
        <v>3.194</v>
      </c>
      <c r="CC29" s="202">
        <v>3.61</v>
      </c>
      <c r="CD29" s="203">
        <v>3.153</v>
      </c>
      <c r="CE29" s="214">
        <v>3.59</v>
      </c>
      <c r="CF29" s="214">
        <v>3.61</v>
      </c>
      <c r="CG29" s="214">
        <v>4.3280000000000003</v>
      </c>
    </row>
    <row r="30" spans="1:85" x14ac:dyDescent="0.3">
      <c r="A30" s="50">
        <v>42641</v>
      </c>
      <c r="B30" s="165" t="s">
        <v>242</v>
      </c>
      <c r="C30" s="165" t="s">
        <v>242</v>
      </c>
      <c r="D30" s="165" t="s">
        <v>242</v>
      </c>
      <c r="E30" s="165" t="s">
        <v>242</v>
      </c>
      <c r="F30" s="191">
        <v>1.92</v>
      </c>
      <c r="G30" s="191">
        <v>1.915</v>
      </c>
      <c r="H30" s="191">
        <v>1.8780000000000001</v>
      </c>
      <c r="I30" s="191">
        <v>1.9220000000000002</v>
      </c>
      <c r="J30" s="191">
        <v>1.9489999999999998</v>
      </c>
      <c r="K30" s="191">
        <v>1.9889999999999999</v>
      </c>
      <c r="L30" s="191">
        <v>2.1</v>
      </c>
      <c r="M30" s="191">
        <v>2.2429999999999999</v>
      </c>
      <c r="N30" s="191">
        <v>2.3380000000000001</v>
      </c>
      <c r="O30" s="192">
        <v>2.661</v>
      </c>
      <c r="P30" s="54"/>
      <c r="Q30" s="54"/>
      <c r="R30" s="55">
        <v>42641</v>
      </c>
      <c r="S30" s="169" t="s">
        <v>242</v>
      </c>
      <c r="T30" s="198" t="s">
        <v>242</v>
      </c>
      <c r="U30" s="202">
        <v>3.0139999999999998</v>
      </c>
      <c r="V30" s="203">
        <v>2.6680000000000001</v>
      </c>
      <c r="W30" s="202">
        <v>2.847</v>
      </c>
      <c r="X30" s="203">
        <v>3.09</v>
      </c>
      <c r="Y30" s="202">
        <v>3.3759999999999999</v>
      </c>
      <c r="Z30" s="198" t="s">
        <v>242</v>
      </c>
      <c r="AA30" s="202" t="s">
        <v>242</v>
      </c>
      <c r="AB30" s="203">
        <v>3.2320000000000002</v>
      </c>
      <c r="AC30" s="202">
        <v>3.31</v>
      </c>
      <c r="AD30" s="203">
        <v>3.5859999999999999</v>
      </c>
      <c r="AE30" s="202">
        <v>3.8420000000000001</v>
      </c>
      <c r="AF30" s="198" t="s">
        <v>242</v>
      </c>
      <c r="AG30" s="202">
        <v>3.6959999999999997</v>
      </c>
      <c r="AH30" s="203">
        <v>3.1030000000000002</v>
      </c>
      <c r="AI30" s="202">
        <v>3.3250000000000002</v>
      </c>
      <c r="AJ30" s="203">
        <v>3.82</v>
      </c>
      <c r="AK30" s="196" t="s">
        <v>242</v>
      </c>
      <c r="AL30" s="198" t="s">
        <v>242</v>
      </c>
      <c r="AM30" s="202">
        <v>3.411</v>
      </c>
      <c r="AN30" s="203">
        <v>3.512</v>
      </c>
      <c r="AO30" s="202">
        <v>3.7989999999999999</v>
      </c>
      <c r="AP30" s="198" t="s">
        <v>242</v>
      </c>
      <c r="AQ30" s="202">
        <v>3.0070000000000001</v>
      </c>
      <c r="AR30" s="203">
        <v>3.1779999999999999</v>
      </c>
      <c r="AS30" s="202">
        <v>3.2080000000000002</v>
      </c>
      <c r="AT30" s="203">
        <v>3.4689999999999999</v>
      </c>
      <c r="AU30" s="202">
        <v>3.51</v>
      </c>
      <c r="AV30" s="198" t="s">
        <v>242</v>
      </c>
      <c r="AW30" s="196" t="s">
        <v>242</v>
      </c>
      <c r="AX30" s="198">
        <v>3.206</v>
      </c>
      <c r="AY30" s="196">
        <v>3.222</v>
      </c>
      <c r="AZ30" s="198">
        <v>3.895</v>
      </c>
      <c r="BA30" s="202">
        <v>2.6850000000000001</v>
      </c>
      <c r="BB30" s="206">
        <v>2.6659999999999999</v>
      </c>
      <c r="BC30" s="203">
        <v>2.7410000000000001</v>
      </c>
      <c r="BD30" s="202">
        <v>2.8140000000000001</v>
      </c>
      <c r="BE30" s="203">
        <v>2.8679999999999999</v>
      </c>
      <c r="BF30" s="202">
        <v>3.1459999999999999</v>
      </c>
      <c r="BG30" s="203">
        <v>3.3</v>
      </c>
      <c r="BH30" s="202">
        <v>3.891</v>
      </c>
      <c r="BI30" s="198" t="s">
        <v>242</v>
      </c>
      <c r="BJ30" s="198" t="s">
        <v>242</v>
      </c>
      <c r="BK30" s="196" t="s">
        <v>242</v>
      </c>
      <c r="BL30" s="198" t="s">
        <v>242</v>
      </c>
      <c r="BM30" s="202">
        <v>2.9379999999999997</v>
      </c>
      <c r="BN30" s="203">
        <v>3.4129999999999998</v>
      </c>
      <c r="BO30" s="202">
        <v>4.0419999999999998</v>
      </c>
      <c r="BP30" s="198" t="s">
        <v>242</v>
      </c>
      <c r="BQ30" s="202">
        <v>2.6870000000000003</v>
      </c>
      <c r="BR30" s="198" t="s">
        <v>242</v>
      </c>
      <c r="BS30" s="196" t="s">
        <v>242</v>
      </c>
      <c r="BT30" s="198" t="s">
        <v>242</v>
      </c>
      <c r="BU30" s="202">
        <v>2.9130000000000003</v>
      </c>
      <c r="BV30" s="203">
        <v>3.379</v>
      </c>
      <c r="BW30" s="214">
        <v>3.4939999999999998</v>
      </c>
      <c r="BX30" s="203">
        <v>3.7069999999999999</v>
      </c>
      <c r="BY30" s="202">
        <v>3.8420000000000001</v>
      </c>
      <c r="BZ30" s="203">
        <v>4.2990000000000004</v>
      </c>
      <c r="CA30" s="196" t="s">
        <v>242</v>
      </c>
      <c r="CB30" s="203">
        <v>3.2490000000000001</v>
      </c>
      <c r="CC30" s="202">
        <v>3.6150000000000002</v>
      </c>
      <c r="CD30" s="203">
        <v>3.1579999999999999</v>
      </c>
      <c r="CE30" s="214">
        <v>3.5910000000000002</v>
      </c>
      <c r="CF30" s="214">
        <v>3.621</v>
      </c>
      <c r="CG30" s="214">
        <v>4.3280000000000003</v>
      </c>
    </row>
    <row r="31" spans="1:85" x14ac:dyDescent="0.3">
      <c r="A31" s="50">
        <v>42642</v>
      </c>
      <c r="B31" s="165" t="s">
        <v>242</v>
      </c>
      <c r="C31" s="165" t="s">
        <v>242</v>
      </c>
      <c r="D31" s="165" t="s">
        <v>242</v>
      </c>
      <c r="E31" s="165" t="s">
        <v>242</v>
      </c>
      <c r="F31" s="191">
        <v>1.9379999999999999</v>
      </c>
      <c r="G31" s="191">
        <v>1.9340000000000002</v>
      </c>
      <c r="H31" s="191">
        <v>1.887</v>
      </c>
      <c r="I31" s="191">
        <v>1.9409999999999998</v>
      </c>
      <c r="J31" s="191">
        <v>1.964</v>
      </c>
      <c r="K31" s="191">
        <v>2.0099999999999998</v>
      </c>
      <c r="L31" s="191">
        <v>2.1120000000000001</v>
      </c>
      <c r="M31" s="191">
        <v>2.2610000000000001</v>
      </c>
      <c r="N31" s="191">
        <v>2.3559999999999999</v>
      </c>
      <c r="O31" s="192">
        <v>2.6790000000000003</v>
      </c>
      <c r="P31" s="54"/>
      <c r="Q31" s="54"/>
      <c r="R31" s="55">
        <v>42642</v>
      </c>
      <c r="S31" s="169" t="s">
        <v>242</v>
      </c>
      <c r="T31" s="198" t="s">
        <v>242</v>
      </c>
      <c r="U31" s="202">
        <v>2.7770000000000001</v>
      </c>
      <c r="V31" s="203">
        <v>2.6680000000000001</v>
      </c>
      <c r="W31" s="202">
        <v>2.8519999999999999</v>
      </c>
      <c r="X31" s="203">
        <v>3.0920000000000001</v>
      </c>
      <c r="Y31" s="202">
        <v>3.3609999999999998</v>
      </c>
      <c r="Z31" s="198" t="s">
        <v>242</v>
      </c>
      <c r="AA31" s="202" t="s">
        <v>242</v>
      </c>
      <c r="AB31" s="203">
        <v>3.242</v>
      </c>
      <c r="AC31" s="202">
        <v>3.319</v>
      </c>
      <c r="AD31" s="203">
        <v>3.5960000000000001</v>
      </c>
      <c r="AE31" s="202">
        <v>3.8559999999999999</v>
      </c>
      <c r="AF31" s="198" t="s">
        <v>242</v>
      </c>
      <c r="AG31" s="202">
        <v>2.629</v>
      </c>
      <c r="AH31" s="203">
        <v>3.1139999999999999</v>
      </c>
      <c r="AI31" s="202">
        <v>3.335</v>
      </c>
      <c r="AJ31" s="203">
        <v>3.8330000000000002</v>
      </c>
      <c r="AK31" s="196" t="s">
        <v>242</v>
      </c>
      <c r="AL31" s="198" t="s">
        <v>242</v>
      </c>
      <c r="AM31" s="202">
        <v>3.4209999999999998</v>
      </c>
      <c r="AN31" s="203">
        <v>3.5150000000000001</v>
      </c>
      <c r="AO31" s="202">
        <v>3.8069999999999999</v>
      </c>
      <c r="AP31" s="198" t="s">
        <v>242</v>
      </c>
      <c r="AQ31" s="202">
        <v>2.988</v>
      </c>
      <c r="AR31" s="203">
        <v>3.1859999999999999</v>
      </c>
      <c r="AS31" s="202">
        <v>3.2160000000000002</v>
      </c>
      <c r="AT31" s="203">
        <v>3.476</v>
      </c>
      <c r="AU31" s="202">
        <v>3.5289999999999999</v>
      </c>
      <c r="AV31" s="198" t="s">
        <v>242</v>
      </c>
      <c r="AW31" s="196" t="s">
        <v>242</v>
      </c>
      <c r="AX31" s="198">
        <v>3.1709999999999998</v>
      </c>
      <c r="AY31" s="196">
        <v>3.23</v>
      </c>
      <c r="AZ31" s="198">
        <v>3.9079999999999999</v>
      </c>
      <c r="BA31" s="202">
        <v>2.6310000000000002</v>
      </c>
      <c r="BB31" s="206">
        <v>2.6749999999999998</v>
      </c>
      <c r="BC31" s="203">
        <v>2.7509999999999999</v>
      </c>
      <c r="BD31" s="202">
        <v>2.8220000000000001</v>
      </c>
      <c r="BE31" s="203">
        <v>2.8759999999999999</v>
      </c>
      <c r="BF31" s="202">
        <v>3.1579999999999999</v>
      </c>
      <c r="BG31" s="203">
        <v>3.2989999999999999</v>
      </c>
      <c r="BH31" s="202">
        <v>3.93</v>
      </c>
      <c r="BI31" s="198" t="s">
        <v>242</v>
      </c>
      <c r="BJ31" s="198" t="s">
        <v>242</v>
      </c>
      <c r="BK31" s="196" t="s">
        <v>242</v>
      </c>
      <c r="BL31" s="198" t="s">
        <v>242</v>
      </c>
      <c r="BM31" s="202">
        <v>2.948</v>
      </c>
      <c r="BN31" s="203">
        <v>3.423</v>
      </c>
      <c r="BO31" s="202">
        <v>4.0579999999999998</v>
      </c>
      <c r="BP31" s="198" t="s">
        <v>242</v>
      </c>
      <c r="BQ31" s="202">
        <v>2.6819999999999999</v>
      </c>
      <c r="BR31" s="198" t="s">
        <v>242</v>
      </c>
      <c r="BS31" s="196" t="s">
        <v>242</v>
      </c>
      <c r="BT31" s="198" t="s">
        <v>242</v>
      </c>
      <c r="BU31" s="202">
        <v>2.9180000000000001</v>
      </c>
      <c r="BV31" s="203">
        <v>3.3879999999999999</v>
      </c>
      <c r="BW31" s="214">
        <v>3.5049999999999999</v>
      </c>
      <c r="BX31" s="203">
        <v>3.7160000000000002</v>
      </c>
      <c r="BY31" s="202">
        <v>3.8570000000000002</v>
      </c>
      <c r="BZ31" s="203">
        <v>4.2960000000000003</v>
      </c>
      <c r="CA31" s="196" t="s">
        <v>242</v>
      </c>
      <c r="CB31" s="203">
        <v>3.1920000000000002</v>
      </c>
      <c r="CC31" s="202">
        <v>3.63</v>
      </c>
      <c r="CD31" s="203">
        <v>3.169</v>
      </c>
      <c r="CE31" s="214">
        <v>3.5990000000000002</v>
      </c>
      <c r="CF31" s="214">
        <v>3.66</v>
      </c>
      <c r="CG31" s="214">
        <v>4.3280000000000003</v>
      </c>
    </row>
    <row r="32" spans="1:85" x14ac:dyDescent="0.3">
      <c r="A32" s="50">
        <v>42643</v>
      </c>
      <c r="B32" s="165" t="s">
        <v>242</v>
      </c>
      <c r="C32" s="165" t="s">
        <v>242</v>
      </c>
      <c r="D32" s="165" t="s">
        <v>242</v>
      </c>
      <c r="E32" s="165" t="s">
        <v>242</v>
      </c>
      <c r="F32" s="191">
        <v>1.9359999999999999</v>
      </c>
      <c r="G32" s="191">
        <v>1.9279999999999999</v>
      </c>
      <c r="H32" s="191">
        <v>1.889</v>
      </c>
      <c r="I32" s="191">
        <v>1.9119999999999999</v>
      </c>
      <c r="J32" s="191">
        <v>1.9330000000000001</v>
      </c>
      <c r="K32" s="191">
        <v>1.958</v>
      </c>
      <c r="L32" s="191">
        <v>2.0590000000000002</v>
      </c>
      <c r="M32" s="191">
        <v>2.1960000000000002</v>
      </c>
      <c r="N32" s="191">
        <v>2.286</v>
      </c>
      <c r="O32" s="192">
        <v>2.6070000000000002</v>
      </c>
      <c r="P32" s="54"/>
      <c r="Q32" s="54"/>
      <c r="R32" s="55">
        <v>42643</v>
      </c>
      <c r="S32" s="169" t="s">
        <v>242</v>
      </c>
      <c r="T32" s="198" t="s">
        <v>242</v>
      </c>
      <c r="U32" s="202">
        <v>2.6760000000000002</v>
      </c>
      <c r="V32" s="203">
        <v>2.6589999999999998</v>
      </c>
      <c r="W32" s="202">
        <v>2.82</v>
      </c>
      <c r="X32" s="203">
        <v>3.0579999999999998</v>
      </c>
      <c r="Y32" s="202">
        <v>3.3159999999999998</v>
      </c>
      <c r="Z32" s="198" t="s">
        <v>242</v>
      </c>
      <c r="AA32" s="202" t="s">
        <v>242</v>
      </c>
      <c r="AB32" s="203">
        <v>3.2090000000000001</v>
      </c>
      <c r="AC32" s="202">
        <v>3.282</v>
      </c>
      <c r="AD32" s="203">
        <v>3.5350000000000001</v>
      </c>
      <c r="AE32" s="202">
        <v>3.81</v>
      </c>
      <c r="AF32" s="198" t="s">
        <v>242</v>
      </c>
      <c r="AG32" s="202">
        <v>2.5990000000000002</v>
      </c>
      <c r="AH32" s="203">
        <v>3.085</v>
      </c>
      <c r="AI32" s="202">
        <v>3.3</v>
      </c>
      <c r="AJ32" s="203">
        <v>3.79</v>
      </c>
      <c r="AK32" s="196" t="s">
        <v>242</v>
      </c>
      <c r="AL32" s="198" t="s">
        <v>242</v>
      </c>
      <c r="AM32" s="202">
        <v>3.387</v>
      </c>
      <c r="AN32" s="203">
        <v>3.476</v>
      </c>
      <c r="AO32" s="202">
        <v>3.76</v>
      </c>
      <c r="AP32" s="198" t="s">
        <v>242</v>
      </c>
      <c r="AQ32" s="202">
        <v>2.9779999999999998</v>
      </c>
      <c r="AR32" s="203">
        <v>3.17</v>
      </c>
      <c r="AS32" s="202">
        <v>3.1850000000000001</v>
      </c>
      <c r="AT32" s="203">
        <v>3.4409999999999998</v>
      </c>
      <c r="AU32" s="202">
        <v>3.49</v>
      </c>
      <c r="AV32" s="198" t="s">
        <v>242</v>
      </c>
      <c r="AW32" s="196" t="s">
        <v>242</v>
      </c>
      <c r="AX32" s="198">
        <v>3.1619999999999999</v>
      </c>
      <c r="AY32" s="196">
        <v>3.1960000000000002</v>
      </c>
      <c r="AZ32" s="198">
        <v>3.8650000000000002</v>
      </c>
      <c r="BA32" s="202">
        <v>2.6189999999999998</v>
      </c>
      <c r="BB32" s="206">
        <v>2.6459999999999999</v>
      </c>
      <c r="BC32" s="203">
        <v>2.7199999999999998</v>
      </c>
      <c r="BD32" s="202">
        <v>2.79</v>
      </c>
      <c r="BE32" s="203">
        <v>2.84</v>
      </c>
      <c r="BF32" s="202">
        <v>3.1150000000000002</v>
      </c>
      <c r="BG32" s="203">
        <v>3.2629999999999999</v>
      </c>
      <c r="BH32" s="202">
        <v>3.8369999999999997</v>
      </c>
      <c r="BI32" s="198" t="s">
        <v>242</v>
      </c>
      <c r="BJ32" s="198" t="s">
        <v>242</v>
      </c>
      <c r="BK32" s="196" t="s">
        <v>242</v>
      </c>
      <c r="BL32" s="198" t="s">
        <v>242</v>
      </c>
      <c r="BM32" s="202">
        <v>2.915</v>
      </c>
      <c r="BN32" s="203">
        <v>3.3810000000000002</v>
      </c>
      <c r="BO32" s="202">
        <v>4.0069999999999997</v>
      </c>
      <c r="BP32" s="198" t="s">
        <v>242</v>
      </c>
      <c r="BQ32" s="202">
        <v>2.6710000000000003</v>
      </c>
      <c r="BR32" s="198" t="s">
        <v>242</v>
      </c>
      <c r="BS32" s="196" t="s">
        <v>242</v>
      </c>
      <c r="BT32" s="198" t="s">
        <v>242</v>
      </c>
      <c r="BU32" s="202">
        <v>2.9119999999999999</v>
      </c>
      <c r="BV32" s="203">
        <v>3.3529999999999998</v>
      </c>
      <c r="BW32" s="214">
        <v>3.468</v>
      </c>
      <c r="BX32" s="203">
        <v>3.6749999999999998</v>
      </c>
      <c r="BY32" s="202">
        <v>3.8120000000000003</v>
      </c>
      <c r="BZ32" s="203">
        <v>4.2489999999999997</v>
      </c>
      <c r="CA32" s="196" t="s">
        <v>242</v>
      </c>
      <c r="CB32" s="203">
        <v>3.1749999999999998</v>
      </c>
      <c r="CC32" s="202">
        <v>3.5840000000000001</v>
      </c>
      <c r="CD32" s="203">
        <v>3.1349999999999998</v>
      </c>
      <c r="CE32" s="214">
        <v>3.56</v>
      </c>
      <c r="CF32" s="214">
        <v>3.617</v>
      </c>
      <c r="CG32" s="214">
        <v>4.327</v>
      </c>
    </row>
    <row r="33" spans="1:85" x14ac:dyDescent="0.3">
      <c r="A33" s="50" t="s">
        <v>242</v>
      </c>
      <c r="B33" s="167" t="s">
        <v>242</v>
      </c>
      <c r="C33" s="167" t="s">
        <v>242</v>
      </c>
      <c r="D33" s="167" t="s">
        <v>242</v>
      </c>
      <c r="E33" s="167" t="s">
        <v>242</v>
      </c>
      <c r="F33" s="193" t="s">
        <v>242</v>
      </c>
      <c r="G33" s="193" t="s">
        <v>242</v>
      </c>
      <c r="H33" s="193" t="s">
        <v>242</v>
      </c>
      <c r="I33" s="193" t="s">
        <v>242</v>
      </c>
      <c r="J33" s="193" t="s">
        <v>242</v>
      </c>
      <c r="K33" s="193" t="s">
        <v>242</v>
      </c>
      <c r="L33" s="193" t="s">
        <v>242</v>
      </c>
      <c r="M33" s="193" t="s">
        <v>242</v>
      </c>
      <c r="N33" s="193" t="s">
        <v>242</v>
      </c>
      <c r="O33" s="194" t="s">
        <v>242</v>
      </c>
      <c r="P33" s="54"/>
      <c r="Q33" s="54"/>
      <c r="R33" s="55" t="s">
        <v>242</v>
      </c>
      <c r="S33" s="170" t="s">
        <v>242</v>
      </c>
      <c r="T33" s="199" t="s">
        <v>242</v>
      </c>
      <c r="U33" s="215" t="s">
        <v>242</v>
      </c>
      <c r="V33" s="204" t="s">
        <v>242</v>
      </c>
      <c r="W33" s="215" t="s">
        <v>242</v>
      </c>
      <c r="X33" s="204" t="s">
        <v>242</v>
      </c>
      <c r="Y33" s="215" t="s">
        <v>242</v>
      </c>
      <c r="Z33" s="199" t="s">
        <v>242</v>
      </c>
      <c r="AA33" s="215" t="s">
        <v>242</v>
      </c>
      <c r="AB33" s="204" t="s">
        <v>242</v>
      </c>
      <c r="AC33" s="215" t="s">
        <v>242</v>
      </c>
      <c r="AD33" s="204" t="s">
        <v>242</v>
      </c>
      <c r="AE33" s="215" t="s">
        <v>242</v>
      </c>
      <c r="AF33" s="199" t="s">
        <v>242</v>
      </c>
      <c r="AG33" s="215" t="s">
        <v>242</v>
      </c>
      <c r="AH33" s="204" t="s">
        <v>242</v>
      </c>
      <c r="AI33" s="215" t="s">
        <v>242</v>
      </c>
      <c r="AJ33" s="204" t="s">
        <v>242</v>
      </c>
      <c r="AK33" s="216" t="s">
        <v>242</v>
      </c>
      <c r="AL33" s="199" t="s">
        <v>242</v>
      </c>
      <c r="AM33" s="215" t="s">
        <v>242</v>
      </c>
      <c r="AN33" s="204" t="s">
        <v>242</v>
      </c>
      <c r="AO33" s="215" t="s">
        <v>242</v>
      </c>
      <c r="AP33" s="199" t="s">
        <v>242</v>
      </c>
      <c r="AQ33" s="215" t="s">
        <v>242</v>
      </c>
      <c r="AR33" s="204" t="s">
        <v>242</v>
      </c>
      <c r="AS33" s="215" t="s">
        <v>242</v>
      </c>
      <c r="AT33" s="204" t="s">
        <v>242</v>
      </c>
      <c r="AU33" s="215" t="s">
        <v>242</v>
      </c>
      <c r="AV33" s="199" t="s">
        <v>242</v>
      </c>
      <c r="AW33" s="216" t="s">
        <v>242</v>
      </c>
      <c r="AX33" s="199" t="s">
        <v>242</v>
      </c>
      <c r="AY33" s="216" t="s">
        <v>242</v>
      </c>
      <c r="AZ33" s="199" t="s">
        <v>242</v>
      </c>
      <c r="BA33" s="215" t="s">
        <v>242</v>
      </c>
      <c r="BB33" s="207" t="s">
        <v>242</v>
      </c>
      <c r="BC33" s="204" t="s">
        <v>242</v>
      </c>
      <c r="BD33" s="215" t="s">
        <v>242</v>
      </c>
      <c r="BE33" s="204" t="s">
        <v>242</v>
      </c>
      <c r="BF33" s="215" t="s">
        <v>242</v>
      </c>
      <c r="BG33" s="204" t="s">
        <v>242</v>
      </c>
      <c r="BH33" s="215" t="s">
        <v>242</v>
      </c>
      <c r="BI33" s="199" t="s">
        <v>242</v>
      </c>
      <c r="BJ33" s="199" t="s">
        <v>242</v>
      </c>
      <c r="BK33" s="216" t="s">
        <v>242</v>
      </c>
      <c r="BL33" s="199" t="s">
        <v>242</v>
      </c>
      <c r="BM33" s="215" t="s">
        <v>242</v>
      </c>
      <c r="BN33" s="204" t="s">
        <v>242</v>
      </c>
      <c r="BO33" s="215" t="s">
        <v>242</v>
      </c>
      <c r="BP33" s="199" t="s">
        <v>242</v>
      </c>
      <c r="BQ33" s="215" t="s">
        <v>242</v>
      </c>
      <c r="BR33" s="199" t="s">
        <v>242</v>
      </c>
      <c r="BS33" s="216" t="s">
        <v>242</v>
      </c>
      <c r="BT33" s="199" t="s">
        <v>242</v>
      </c>
      <c r="BU33" s="215" t="s">
        <v>242</v>
      </c>
      <c r="BV33" s="204" t="s">
        <v>242</v>
      </c>
      <c r="BW33" s="217" t="s">
        <v>242</v>
      </c>
      <c r="BX33" s="204" t="s">
        <v>242</v>
      </c>
      <c r="BY33" s="215" t="s">
        <v>242</v>
      </c>
      <c r="BZ33" s="204" t="s">
        <v>242</v>
      </c>
      <c r="CA33" s="216" t="s">
        <v>242</v>
      </c>
      <c r="CB33" s="204" t="s">
        <v>242</v>
      </c>
      <c r="CC33" s="215" t="s">
        <v>242</v>
      </c>
      <c r="CD33" s="204" t="s">
        <v>242</v>
      </c>
      <c r="CE33" s="217" t="s">
        <v>242</v>
      </c>
      <c r="CF33" s="217" t="s">
        <v>242</v>
      </c>
      <c r="CG33" s="217" t="s">
        <v>242</v>
      </c>
    </row>
    <row r="34" spans="1:85" x14ac:dyDescent="0.3">
      <c r="B34" s="60"/>
      <c r="D34" s="28"/>
      <c r="E34" s="28"/>
      <c r="F34" s="28"/>
      <c r="G34" s="28"/>
      <c r="H34" s="61"/>
      <c r="I34" s="18"/>
      <c r="J34" s="18"/>
      <c r="P34" s="2"/>
    </row>
    <row r="35" spans="1:85" x14ac:dyDescent="0.3">
      <c r="B35" s="253" t="s">
        <v>6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  <c r="P35" s="29"/>
      <c r="Q35" s="30"/>
      <c r="S35" s="247" t="s">
        <v>6</v>
      </c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9"/>
    </row>
    <row r="36" spans="1:85" x14ac:dyDescent="0.3">
      <c r="B36" s="256" t="s">
        <v>185</v>
      </c>
      <c r="C36" s="257"/>
      <c r="D36" s="257"/>
      <c r="E36" s="258"/>
      <c r="F36" s="258"/>
      <c r="G36" s="257"/>
      <c r="H36" s="257"/>
      <c r="I36" s="257"/>
      <c r="J36" s="257"/>
      <c r="K36" s="257"/>
      <c r="L36" s="257"/>
      <c r="M36" s="257"/>
      <c r="N36" s="257"/>
      <c r="O36" s="259"/>
      <c r="P36" s="31"/>
      <c r="Q36" s="32"/>
      <c r="S36" s="250" t="s">
        <v>186</v>
      </c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2"/>
    </row>
    <row r="37" spans="1:85" x14ac:dyDescent="0.3">
      <c r="A37" s="119" t="str">
        <f>A7</f>
        <v>Security name</v>
      </c>
      <c r="B37" s="159" t="str">
        <f>B7</f>
        <v>NZGB 6 11/15/11</v>
      </c>
      <c r="C37" s="171" t="str">
        <f t="shared" ref="C37:N37" si="0">C7</f>
        <v>NZGB 6 1/2 04/15/13</v>
      </c>
      <c r="D37" s="159" t="str">
        <f t="shared" si="0"/>
        <v>NZGB 6 04/15/15</v>
      </c>
      <c r="E37" s="159" t="str">
        <f>E7</f>
        <v>NZTB 0 03/02/16</v>
      </c>
      <c r="F37" s="48" t="str">
        <f t="shared" ref="F37:G37" si="1">F7</f>
        <v>NZTB 0 03/01/17</v>
      </c>
      <c r="G37" s="48" t="str">
        <f t="shared" si="1"/>
        <v>NZTB 0 07/19/17</v>
      </c>
      <c r="H37" s="62" t="str">
        <f t="shared" si="0"/>
        <v>NZGB 6 12/15/17</v>
      </c>
      <c r="I37" s="77" t="str">
        <f t="shared" si="0"/>
        <v>NZGB 5 03/15/19</v>
      </c>
      <c r="J37" s="48" t="str">
        <f t="shared" si="0"/>
        <v>NZGB 3 04/15/20</v>
      </c>
      <c r="K37" s="86" t="str">
        <f t="shared" si="0"/>
        <v>NZGB 6 05/15/21</v>
      </c>
      <c r="L37" s="86" t="str">
        <f t="shared" si="0"/>
        <v>NZGB 5 1/2 04/15/23</v>
      </c>
      <c r="M37" s="86" t="str">
        <f t="shared" si="0"/>
        <v>NZGB 2 3/4 04/15/25</v>
      </c>
      <c r="N37" s="86" t="str">
        <f t="shared" si="0"/>
        <v>NZGB 4 1/2 04/15/27</v>
      </c>
      <c r="O37" s="86" t="str">
        <f t="shared" ref="O37" si="2">O7</f>
        <v>NZGB 3 1/2 04/14/33</v>
      </c>
      <c r="P37" s="45"/>
      <c r="Q37" s="45"/>
      <c r="R37" s="118" t="str">
        <f t="shared" ref="R37:S37" si="3">R7</f>
        <v>Security name</v>
      </c>
      <c r="S37" s="158" t="str">
        <f t="shared" si="3"/>
        <v>AIANZ 7 1/4 11/07/15</v>
      </c>
      <c r="T37" s="158" t="str">
        <f t="shared" ref="T37:CE37" si="4">T7</f>
        <v>AIANZ 8 08/10/16</v>
      </c>
      <c r="U37" s="77" t="str">
        <f t="shared" si="4"/>
        <v>AIANZ 8 11/15/16</v>
      </c>
      <c r="V37" s="77" t="str">
        <f t="shared" si="4"/>
        <v>AIANZ 5.47 10/17/17</v>
      </c>
      <c r="W37" s="77" t="str">
        <f t="shared" si="4"/>
        <v>AIANZ 4.73 12/13/19</v>
      </c>
      <c r="X37" s="77" t="str">
        <f t="shared" si="4"/>
        <v>AIANZ 5.52 05/28/21</v>
      </c>
      <c r="Y37" s="77" t="str">
        <f t="shared" ref="Y37" si="5">Y7</f>
        <v>AIANZ 4.28 11/09/22</v>
      </c>
      <c r="Z37" s="158" t="str">
        <f t="shared" si="4"/>
        <v>GENEPO 7.65 03/15/16</v>
      </c>
      <c r="AA37" s="77" t="str">
        <f t="shared" si="4"/>
        <v>GENEPO 7.185 09/15/16</v>
      </c>
      <c r="AB37" s="77" t="str">
        <f t="shared" si="4"/>
        <v>GENEPO 5.205 11/01/19</v>
      </c>
      <c r="AC37" s="77" t="str">
        <f t="shared" si="4"/>
        <v>GENEPO 8.3 06/23/20</v>
      </c>
      <c r="AD37" s="77" t="str">
        <f t="shared" ref="AD37" si="6">AD7</f>
        <v>GENEPO 4.14 03/18/22</v>
      </c>
      <c r="AE37" s="77" t="str">
        <f t="shared" si="4"/>
        <v>GENEPO 5.81 03/08/23</v>
      </c>
      <c r="AF37" s="158" t="str">
        <f t="shared" si="4"/>
        <v>MRPNZ 8.36 05/15/13</v>
      </c>
      <c r="AG37" s="77" t="str">
        <f t="shared" si="4"/>
        <v>MRPNZ 7.55 10/12/16</v>
      </c>
      <c r="AH37" s="77" t="str">
        <f t="shared" si="4"/>
        <v>MRPNZ 5.029 03/06/19</v>
      </c>
      <c r="AI37" s="77" t="str">
        <f t="shared" si="4"/>
        <v>MRPNZ 8.21 02/11/20</v>
      </c>
      <c r="AJ37" s="77" t="str">
        <f t="shared" si="4"/>
        <v>MRPNZ 5.793 03/06/23</v>
      </c>
      <c r="AK37" s="158" t="str">
        <f t="shared" si="4"/>
        <v>VCTNZ 7.8 10/15/14</v>
      </c>
      <c r="AL37" s="158" t="str">
        <f t="shared" si="4"/>
        <v>WIANZ 7 1/2 11/15/13</v>
      </c>
      <c r="AM37" s="77" t="str">
        <f t="shared" si="4"/>
        <v>WIANZ 5.27 06/11/20</v>
      </c>
      <c r="AN37" s="77" t="str">
        <f t="shared" si="4"/>
        <v>WIANZ 6 1/4 05/15/21</v>
      </c>
      <c r="AO37" s="77" t="str">
        <f t="shared" ref="AO37" si="7">AO7</f>
        <v>WIANZ 4 1/4 05/12/23</v>
      </c>
      <c r="AP37" s="158" t="str">
        <f t="shared" si="4"/>
        <v>CENNZ 8 05/15/14</v>
      </c>
      <c r="AQ37" s="77" t="str">
        <f t="shared" si="4"/>
        <v>CENNZ 7.855 04/13/17</v>
      </c>
      <c r="AR37" s="77" t="str">
        <f t="shared" si="4"/>
        <v>CENNZ 4.8 05/24/18</v>
      </c>
      <c r="AS37" s="77" t="str">
        <f t="shared" si="4"/>
        <v>CENNZ 5.8 05/15/19</v>
      </c>
      <c r="AT37" s="48" t="str">
        <f t="shared" si="4"/>
        <v>CENNZ 5.277 05/27/20</v>
      </c>
      <c r="AU37" s="48" t="str">
        <f t="shared" ref="AU37" si="8">AU7</f>
        <v>CENNZ 4.4 11/15/21</v>
      </c>
      <c r="AV37" s="158" t="str">
        <f t="shared" si="4"/>
        <v>PIFAU 6.39 03/29/13</v>
      </c>
      <c r="AW37" s="158" t="str">
        <f t="shared" si="4"/>
        <v>PIFAU 6.53 06/29/15</v>
      </c>
      <c r="AX37" s="178" t="str">
        <f t="shared" si="4"/>
        <v>PIFAU 6.74 09/28/17</v>
      </c>
      <c r="AY37" s="178" t="str">
        <f t="shared" si="4"/>
        <v>PIFAU 6.31 12/20/18</v>
      </c>
      <c r="AZ37" s="178" t="str">
        <f t="shared" ref="AZ37" si="9">AZ7</f>
        <v>PIFAU 4.76 09/28/22</v>
      </c>
      <c r="BA37" s="77" t="str">
        <f t="shared" si="4"/>
        <v>TPNZ 6.595 02/15/17</v>
      </c>
      <c r="BB37" s="77" t="str">
        <f t="shared" si="4"/>
        <v>TPNZ 5.14 11/30/18</v>
      </c>
      <c r="BC37" s="77" t="str">
        <f t="shared" si="4"/>
        <v>TPNZ 4.65 09/06/19</v>
      </c>
      <c r="BD37" s="77" t="str">
        <f t="shared" si="4"/>
        <v>TPNZ 7.19 11/12/19</v>
      </c>
      <c r="BE37" s="77" t="str">
        <f t="shared" si="4"/>
        <v>TPNZ 6.95 06/10/20</v>
      </c>
      <c r="BF37" s="77" t="str">
        <f t="shared" ref="BF37" si="10">BF7</f>
        <v>TPNZ 4.3 06/30/22</v>
      </c>
      <c r="BG37" s="77" t="str">
        <f t="shared" si="4"/>
        <v>TPNZ 5.448 03/15/23</v>
      </c>
      <c r="BH37" s="77" t="str">
        <f t="shared" ref="BH37" si="11">BH7</f>
        <v>TPNZ 5.893 03/15/28</v>
      </c>
      <c r="BI37" s="158" t="str">
        <f t="shared" si="4"/>
        <v>SPKNZ 6.92 03/22/13</v>
      </c>
      <c r="BJ37" s="158" t="str">
        <f t="shared" si="4"/>
        <v>SPKNZ 8.65 06/15/15</v>
      </c>
      <c r="BK37" s="158" t="str">
        <f t="shared" si="4"/>
        <v>SPKNZ 8.35 06/15/15</v>
      </c>
      <c r="BL37" s="158" t="str">
        <f t="shared" si="4"/>
        <v>SPKNZ 7.04 03/22/16</v>
      </c>
      <c r="BM37" s="77" t="str">
        <f t="shared" si="4"/>
        <v>SPKNZ 5 1/4 10/25/19</v>
      </c>
      <c r="BN37" s="77" t="str">
        <f t="shared" ref="BN37" si="12">BN7</f>
        <v>SPKNZ 4 1/2 03/25/22</v>
      </c>
      <c r="BO37" s="48" t="str">
        <f>BO7</f>
        <v>SPKNZ 3.94 09/07/26</v>
      </c>
      <c r="BP37" s="171" t="str">
        <f t="shared" si="4"/>
        <v>TLSAU 7.15 11/24/14</v>
      </c>
      <c r="BQ37" s="77" t="str">
        <f t="shared" si="4"/>
        <v>TLSAU 7.515 07/11/17</v>
      </c>
      <c r="BR37" s="158" t="str">
        <f t="shared" si="4"/>
        <v>FCGNZ 6.86 04/21/14</v>
      </c>
      <c r="BS37" s="158" t="str">
        <f t="shared" si="4"/>
        <v>FCGNZ 7 3/4 03/10/15</v>
      </c>
      <c r="BT37" s="158" t="str">
        <f t="shared" si="4"/>
        <v>FCGNZ 6.83 03/04/16</v>
      </c>
      <c r="BU37" s="77" t="str">
        <f t="shared" si="4"/>
        <v>FCGNZ 4.6 10/24/17</v>
      </c>
      <c r="BV37" s="77" t="str">
        <f t="shared" si="4"/>
        <v>FCGNZ 5.52 02/25/20</v>
      </c>
      <c r="BW37" s="77" t="str">
        <f t="shared" si="4"/>
        <v>FCGNZ 4.33 10/20/21</v>
      </c>
      <c r="BX37" s="77" t="str">
        <f t="shared" si="4"/>
        <v>FCGNZ 5.9 02/25/22</v>
      </c>
      <c r="BY37" s="77" t="str">
        <f t="shared" si="4"/>
        <v>FCGNZ 4.42 03/07/23</v>
      </c>
      <c r="BZ37" s="77" t="str">
        <f t="shared" ref="BZ37" si="13">BZ7</f>
        <v>FCGNZ 5.08 06/19/25</v>
      </c>
      <c r="CA37" s="158" t="str">
        <f t="shared" si="4"/>
        <v>MERINZ 7.15 03/16/15</v>
      </c>
      <c r="CB37" s="77" t="str">
        <f t="shared" si="4"/>
        <v>MERINZ 7.55 03/16/17</v>
      </c>
      <c r="CC37" s="77" t="str">
        <f t="shared" ref="CC37" si="14">CC7</f>
        <v>MERINZ 4.53 03/14/23</v>
      </c>
      <c r="CD37" s="77" t="str">
        <f t="shared" si="4"/>
        <v>CHRINT 5.15 12/06/19</v>
      </c>
      <c r="CE37" s="48" t="str">
        <f t="shared" si="4"/>
        <v>CHRINT 6 1/4 10/04/21</v>
      </c>
      <c r="CF37" s="48" t="str">
        <f t="shared" ref="CF37:CG37" si="15">CF7</f>
        <v>CNUNZ 4.12 05/06/21</v>
      </c>
      <c r="CG37" s="48" t="str">
        <f t="shared" si="15"/>
        <v>SKCNZ 4.65 09/28/22</v>
      </c>
    </row>
    <row r="38" spans="1:85" x14ac:dyDescent="0.3">
      <c r="A38" s="119" t="str">
        <f>A8</f>
        <v>Bond credit rating</v>
      </c>
      <c r="B38" s="161" t="str">
        <f t="shared" ref="B38:N39" si="16">B8</f>
        <v>NR</v>
      </c>
      <c r="C38" s="172" t="str">
        <f t="shared" si="16"/>
        <v>NR</v>
      </c>
      <c r="D38" s="161" t="str">
        <f t="shared" si="16"/>
        <v>NR</v>
      </c>
      <c r="E38" s="161" t="str">
        <f t="shared" si="16"/>
        <v>NR</v>
      </c>
      <c r="F38" s="46" t="str">
        <f t="shared" ref="F38:G38" si="17">F8</f>
        <v>A-1+</v>
      </c>
      <c r="G38" s="46" t="str">
        <f t="shared" si="17"/>
        <v>A-1+</v>
      </c>
      <c r="H38" s="45" t="str">
        <f t="shared" si="16"/>
        <v>AA+</v>
      </c>
      <c r="I38" s="47" t="str">
        <f t="shared" si="16"/>
        <v>AA+</v>
      </c>
      <c r="J38" s="46" t="str">
        <f t="shared" si="16"/>
        <v>AA+</v>
      </c>
      <c r="K38" s="103" t="str">
        <f t="shared" si="16"/>
        <v>AA+</v>
      </c>
      <c r="L38" s="103" t="str">
        <f t="shared" si="16"/>
        <v>AA+</v>
      </c>
      <c r="M38" s="103" t="str">
        <f t="shared" ref="M38" si="18">M8</f>
        <v>AA+</v>
      </c>
      <c r="N38" s="103" t="str">
        <f t="shared" si="16"/>
        <v>AA+</v>
      </c>
      <c r="O38" s="103" t="str">
        <f t="shared" ref="O38" si="19">O8</f>
        <v>AA+</v>
      </c>
      <c r="P38" s="45"/>
      <c r="Q38" s="45"/>
      <c r="R38" s="118" t="str">
        <f>R8</f>
        <v>Bond credit rating</v>
      </c>
      <c r="S38" s="160" t="str">
        <f>S8</f>
        <v>NR</v>
      </c>
      <c r="T38" s="160" t="str">
        <f t="shared" ref="T38:CE39" si="20">T8</f>
        <v>A-</v>
      </c>
      <c r="U38" s="47" t="str">
        <f t="shared" si="20"/>
        <v>A-</v>
      </c>
      <c r="V38" s="47" t="str">
        <f t="shared" si="20"/>
        <v>A-</v>
      </c>
      <c r="W38" s="47" t="str">
        <f t="shared" si="20"/>
        <v>A-</v>
      </c>
      <c r="X38" s="47" t="str">
        <f t="shared" si="20"/>
        <v>A-</v>
      </c>
      <c r="Y38" s="47" t="str">
        <f t="shared" ref="Y38" si="21">Y8</f>
        <v>A-</v>
      </c>
      <c r="Z38" s="160" t="str">
        <f t="shared" si="20"/>
        <v>NR</v>
      </c>
      <c r="AA38" s="47" t="str">
        <f t="shared" si="20"/>
        <v>BBB+</v>
      </c>
      <c r="AB38" s="47" t="str">
        <f t="shared" si="20"/>
        <v>#N/A N/A</v>
      </c>
      <c r="AC38" s="47" t="str">
        <f t="shared" si="20"/>
        <v>BBB+</v>
      </c>
      <c r="AD38" s="47" t="str">
        <f t="shared" ref="AD38" si="22">AD8</f>
        <v>BBB+</v>
      </c>
      <c r="AE38" s="47" t="str">
        <f t="shared" si="20"/>
        <v>BBB+</v>
      </c>
      <c r="AF38" s="160" t="str">
        <f t="shared" si="20"/>
        <v>NR</v>
      </c>
      <c r="AG38" s="47" t="str">
        <f t="shared" si="20"/>
        <v>BBB+</v>
      </c>
      <c r="AH38" s="47" t="str">
        <f t="shared" si="20"/>
        <v>BBB+</v>
      </c>
      <c r="AI38" s="47" t="str">
        <f t="shared" si="20"/>
        <v>BBB+</v>
      </c>
      <c r="AJ38" s="47" t="str">
        <f t="shared" si="20"/>
        <v>BBB+</v>
      </c>
      <c r="AK38" s="160" t="str">
        <f t="shared" si="20"/>
        <v>NR</v>
      </c>
      <c r="AL38" s="160" t="str">
        <f t="shared" si="20"/>
        <v>NR</v>
      </c>
      <c r="AM38" s="47" t="str">
        <f t="shared" si="20"/>
        <v>BBB+</v>
      </c>
      <c r="AN38" s="47" t="str">
        <f t="shared" si="20"/>
        <v>#N/A N/A</v>
      </c>
      <c r="AO38" s="47" t="str">
        <f t="shared" ref="AO38" si="23">AO8</f>
        <v>#N/A N/A</v>
      </c>
      <c r="AP38" s="160" t="str">
        <f t="shared" si="20"/>
        <v>NR</v>
      </c>
      <c r="AQ38" s="47" t="str">
        <f t="shared" si="20"/>
        <v>BBB</v>
      </c>
      <c r="AR38" s="47" t="str">
        <f t="shared" si="20"/>
        <v>BBB</v>
      </c>
      <c r="AS38" s="47" t="str">
        <f t="shared" si="20"/>
        <v>BBB</v>
      </c>
      <c r="AT38" s="46" t="str">
        <f t="shared" si="20"/>
        <v>BBB</v>
      </c>
      <c r="AU38" s="46" t="str">
        <f t="shared" ref="AU38" si="24">AU8</f>
        <v>BBB</v>
      </c>
      <c r="AV38" s="160" t="str">
        <f t="shared" si="20"/>
        <v>NR</v>
      </c>
      <c r="AW38" s="160" t="str">
        <f t="shared" si="20"/>
        <v>NR</v>
      </c>
      <c r="AX38" s="179" t="str">
        <f t="shared" si="20"/>
        <v>BBB</v>
      </c>
      <c r="AY38" s="179" t="str">
        <f t="shared" si="20"/>
        <v>BBB</v>
      </c>
      <c r="AZ38" s="179" t="str">
        <f t="shared" ref="AZ38" si="25">AZ8</f>
        <v>BBB</v>
      </c>
      <c r="BA38" s="47" t="str">
        <f t="shared" si="20"/>
        <v>AA-</v>
      </c>
      <c r="BB38" s="47" t="str">
        <f t="shared" si="20"/>
        <v>AA-</v>
      </c>
      <c r="BC38" s="47" t="str">
        <f t="shared" si="20"/>
        <v>AA-</v>
      </c>
      <c r="BD38" s="47" t="str">
        <f t="shared" si="20"/>
        <v>AA-</v>
      </c>
      <c r="BE38" s="47" t="str">
        <f t="shared" si="20"/>
        <v>AA-</v>
      </c>
      <c r="BF38" s="47" t="str">
        <f t="shared" ref="BF38" si="26">BF8</f>
        <v>AA-</v>
      </c>
      <c r="BG38" s="47" t="str">
        <f t="shared" si="20"/>
        <v>AA-</v>
      </c>
      <c r="BH38" s="47" t="str">
        <f t="shared" ref="BH38" si="27">BH8</f>
        <v>AA-</v>
      </c>
      <c r="BI38" s="160" t="str">
        <f t="shared" si="20"/>
        <v>NR</v>
      </c>
      <c r="BJ38" s="160" t="str">
        <f t="shared" si="20"/>
        <v>#N/A N/A</v>
      </c>
      <c r="BK38" s="160" t="str">
        <f t="shared" si="20"/>
        <v>#N/A N/A</v>
      </c>
      <c r="BL38" s="160" t="str">
        <f t="shared" si="20"/>
        <v>NR</v>
      </c>
      <c r="BM38" s="47" t="str">
        <f t="shared" si="20"/>
        <v>A-</v>
      </c>
      <c r="BN38" s="47" t="str">
        <f t="shared" ref="BN38:BO38" si="28">BN8</f>
        <v>A-</v>
      </c>
      <c r="BO38" s="46" t="str">
        <f t="shared" si="28"/>
        <v>A-</v>
      </c>
      <c r="BP38" s="172" t="str">
        <f t="shared" si="20"/>
        <v>NR</v>
      </c>
      <c r="BQ38" s="47" t="str">
        <f t="shared" si="20"/>
        <v>A</v>
      </c>
      <c r="BR38" s="160" t="str">
        <f t="shared" si="20"/>
        <v>NR</v>
      </c>
      <c r="BS38" s="160" t="str">
        <f t="shared" si="20"/>
        <v>NR</v>
      </c>
      <c r="BT38" s="160" t="str">
        <f t="shared" si="20"/>
        <v>NR</v>
      </c>
      <c r="BU38" s="47" t="str">
        <f t="shared" si="20"/>
        <v>A-</v>
      </c>
      <c r="BV38" s="47" t="str">
        <f t="shared" si="20"/>
        <v>A-</v>
      </c>
      <c r="BW38" s="47" t="str">
        <f t="shared" si="20"/>
        <v>A-</v>
      </c>
      <c r="BX38" s="47" t="str">
        <f t="shared" si="20"/>
        <v>A-</v>
      </c>
      <c r="BY38" s="47" t="str">
        <f t="shared" si="20"/>
        <v>A-</v>
      </c>
      <c r="BZ38" s="47" t="str">
        <f t="shared" ref="BZ38" si="29">BZ8</f>
        <v>A-</v>
      </c>
      <c r="CA38" s="160" t="str">
        <f t="shared" si="20"/>
        <v>NR</v>
      </c>
      <c r="CB38" s="47" t="str">
        <f t="shared" si="20"/>
        <v>BBB+</v>
      </c>
      <c r="CC38" s="47" t="str">
        <f t="shared" ref="CC38" si="30">CC8</f>
        <v>BBB+</v>
      </c>
      <c r="CD38" s="47" t="str">
        <f t="shared" si="20"/>
        <v>BBB+</v>
      </c>
      <c r="CE38" s="46" t="str">
        <f t="shared" si="20"/>
        <v>BBB+</v>
      </c>
      <c r="CF38" s="46" t="str">
        <f t="shared" ref="CF38:CG38" si="31">CF8</f>
        <v>BBB</v>
      </c>
      <c r="CG38" s="46" t="str">
        <f t="shared" si="31"/>
        <v>BBB-</v>
      </c>
    </row>
    <row r="39" spans="1:85" x14ac:dyDescent="0.3">
      <c r="A39" s="119" t="str">
        <f>A9</f>
        <v>Coupon frequency</v>
      </c>
      <c r="B39" s="161" t="str">
        <f t="shared" si="16"/>
        <v>S/A</v>
      </c>
      <c r="C39" s="172" t="str">
        <f t="shared" si="16"/>
        <v>S/A</v>
      </c>
      <c r="D39" s="161" t="str">
        <f t="shared" si="16"/>
        <v>S/A</v>
      </c>
      <c r="E39" s="161" t="str">
        <f>E9</f>
        <v>N/A</v>
      </c>
      <c r="F39" s="150" t="str">
        <f t="shared" ref="F39:G39" si="32">F9</f>
        <v>N/A</v>
      </c>
      <c r="G39" s="150" t="str">
        <f t="shared" si="32"/>
        <v>N/A</v>
      </c>
      <c r="H39" s="45" t="str">
        <f t="shared" si="16"/>
        <v>S/A</v>
      </c>
      <c r="I39" s="47" t="str">
        <f t="shared" si="16"/>
        <v>S/A</v>
      </c>
      <c r="J39" s="46" t="str">
        <f t="shared" si="16"/>
        <v>S/A</v>
      </c>
      <c r="K39" s="103" t="str">
        <f t="shared" si="16"/>
        <v>S/A</v>
      </c>
      <c r="L39" s="103" t="str">
        <f t="shared" si="16"/>
        <v>S/A</v>
      </c>
      <c r="M39" s="103" t="str">
        <f t="shared" ref="M39" si="33">M9</f>
        <v>S/A</v>
      </c>
      <c r="N39" s="103" t="str">
        <f t="shared" si="16"/>
        <v>S/A</v>
      </c>
      <c r="O39" s="103" t="str">
        <f t="shared" ref="O39" si="34">O9</f>
        <v>S/A</v>
      </c>
      <c r="P39" s="45"/>
      <c r="Q39" s="45"/>
      <c r="R39" s="118" t="str">
        <f>R9</f>
        <v>Coupon frequency</v>
      </c>
      <c r="S39" s="160" t="str">
        <f>S9</f>
        <v>#N/A N/A</v>
      </c>
      <c r="T39" s="160" t="str">
        <f t="shared" si="20"/>
        <v>S/A</v>
      </c>
      <c r="U39" s="47" t="str">
        <f t="shared" si="20"/>
        <v>S/A</v>
      </c>
      <c r="V39" s="47" t="str">
        <f t="shared" si="20"/>
        <v>S/A</v>
      </c>
      <c r="W39" s="47" t="str">
        <f t="shared" si="20"/>
        <v>S/A</v>
      </c>
      <c r="X39" s="47" t="str">
        <f t="shared" si="20"/>
        <v>S/A</v>
      </c>
      <c r="Y39" s="47" t="str">
        <f t="shared" ref="Y39" si="35">Y9</f>
        <v>S/A</v>
      </c>
      <c r="Z39" s="160" t="str">
        <f t="shared" si="20"/>
        <v>S/A</v>
      </c>
      <c r="AA39" s="47" t="str">
        <f t="shared" si="20"/>
        <v>S/A</v>
      </c>
      <c r="AB39" s="47" t="str">
        <f t="shared" si="20"/>
        <v>S/A</v>
      </c>
      <c r="AC39" s="47" t="str">
        <f t="shared" si="20"/>
        <v>S/A</v>
      </c>
      <c r="AD39" s="47" t="str">
        <f t="shared" ref="AD39" si="36">AD9</f>
        <v>S/A</v>
      </c>
      <c r="AE39" s="47" t="str">
        <f t="shared" si="20"/>
        <v>S/A</v>
      </c>
      <c r="AF39" s="160" t="str">
        <f t="shared" si="20"/>
        <v>#N/A N/A</v>
      </c>
      <c r="AG39" s="47" t="str">
        <f t="shared" si="20"/>
        <v>S/A</v>
      </c>
      <c r="AH39" s="47" t="str">
        <f t="shared" si="20"/>
        <v>S/A</v>
      </c>
      <c r="AI39" s="47" t="str">
        <f t="shared" si="20"/>
        <v>S/A</v>
      </c>
      <c r="AJ39" s="47" t="str">
        <f t="shared" si="20"/>
        <v>S/A</v>
      </c>
      <c r="AK39" s="160" t="str">
        <f t="shared" si="20"/>
        <v>#N/A N/A</v>
      </c>
      <c r="AL39" s="160" t="str">
        <f t="shared" si="20"/>
        <v>#N/A N/A</v>
      </c>
      <c r="AM39" s="47" t="str">
        <f t="shared" si="20"/>
        <v>S/A</v>
      </c>
      <c r="AN39" s="47" t="str">
        <f t="shared" si="20"/>
        <v>S/A</v>
      </c>
      <c r="AO39" s="47" t="str">
        <f t="shared" ref="AO39" si="37">AO9</f>
        <v>S/A</v>
      </c>
      <c r="AP39" s="160" t="str">
        <f t="shared" si="20"/>
        <v>#N/A N/A</v>
      </c>
      <c r="AQ39" s="47" t="str">
        <f t="shared" si="20"/>
        <v>S/A</v>
      </c>
      <c r="AR39" s="47" t="str">
        <f t="shared" si="20"/>
        <v>S/A</v>
      </c>
      <c r="AS39" s="47" t="str">
        <f t="shared" si="20"/>
        <v>Qtrly</v>
      </c>
      <c r="AT39" s="46" t="str">
        <f t="shared" si="20"/>
        <v>S/A</v>
      </c>
      <c r="AU39" s="46" t="str">
        <f t="shared" ref="AU39" si="38">AU9</f>
        <v>Qtrly</v>
      </c>
      <c r="AV39" s="160" t="str">
        <f t="shared" si="20"/>
        <v>#N/A N/A</v>
      </c>
      <c r="AW39" s="160" t="str">
        <f t="shared" si="20"/>
        <v>#N/A N/A</v>
      </c>
      <c r="AX39" s="179" t="str">
        <f t="shared" si="20"/>
        <v>Qtrly</v>
      </c>
      <c r="AY39" s="179" t="str">
        <f t="shared" si="20"/>
        <v>S/A</v>
      </c>
      <c r="AZ39" s="179" t="str">
        <f t="shared" ref="AZ39" si="39">AZ9</f>
        <v>S/A</v>
      </c>
      <c r="BA39" s="47" t="str">
        <f t="shared" si="20"/>
        <v>S/A</v>
      </c>
      <c r="BB39" s="47" t="str">
        <f t="shared" si="20"/>
        <v>S/A</v>
      </c>
      <c r="BC39" s="47" t="str">
        <f t="shared" si="20"/>
        <v>S/A</v>
      </c>
      <c r="BD39" s="47" t="str">
        <f t="shared" si="20"/>
        <v>S/A</v>
      </c>
      <c r="BE39" s="47" t="str">
        <f t="shared" si="20"/>
        <v>S/A</v>
      </c>
      <c r="BF39" s="47" t="str">
        <f t="shared" ref="BF39" si="40">BF9</f>
        <v>S/A</v>
      </c>
      <c r="BG39" s="47" t="str">
        <f t="shared" si="20"/>
        <v>S/A</v>
      </c>
      <c r="BH39" s="47" t="str">
        <f t="shared" ref="BH39" si="41">BH9</f>
        <v>S/A</v>
      </c>
      <c r="BI39" s="160" t="str">
        <f t="shared" si="20"/>
        <v>#N/A N/A</v>
      </c>
      <c r="BJ39" s="160" t="str">
        <f t="shared" si="20"/>
        <v>#N/A N/A</v>
      </c>
      <c r="BK39" s="160" t="str">
        <f t="shared" si="20"/>
        <v>#N/A N/A</v>
      </c>
      <c r="BL39" s="160" t="str">
        <f t="shared" si="20"/>
        <v>S/A</v>
      </c>
      <c r="BM39" s="47" t="str">
        <f t="shared" si="20"/>
        <v>S/A</v>
      </c>
      <c r="BN39" s="47" t="str">
        <f t="shared" ref="BN39:BO39" si="42">BN9</f>
        <v>S/A</v>
      </c>
      <c r="BO39" s="46" t="str">
        <f t="shared" si="42"/>
        <v>Qtrly</v>
      </c>
      <c r="BP39" s="172" t="str">
        <f t="shared" si="20"/>
        <v>#N/A N/A</v>
      </c>
      <c r="BQ39" s="47" t="str">
        <f t="shared" si="20"/>
        <v>S/A</v>
      </c>
      <c r="BR39" s="160" t="str">
        <f t="shared" si="20"/>
        <v>#N/A N/A</v>
      </c>
      <c r="BS39" s="160" t="str">
        <f t="shared" si="20"/>
        <v>#N/A N/A</v>
      </c>
      <c r="BT39" s="160" t="str">
        <f t="shared" si="20"/>
        <v>S/A</v>
      </c>
      <c r="BU39" s="47" t="str">
        <f t="shared" si="20"/>
        <v>S/A</v>
      </c>
      <c r="BV39" s="47" t="str">
        <f t="shared" si="20"/>
        <v>S/A</v>
      </c>
      <c r="BW39" s="47" t="str">
        <f t="shared" si="20"/>
        <v>S/A</v>
      </c>
      <c r="BX39" s="47" t="str">
        <f t="shared" si="20"/>
        <v>S/A</v>
      </c>
      <c r="BY39" s="47" t="str">
        <f t="shared" si="20"/>
        <v>S/A</v>
      </c>
      <c r="BZ39" s="47" t="str">
        <f t="shared" ref="BZ39" si="43">BZ9</f>
        <v>S/A</v>
      </c>
      <c r="CA39" s="160" t="str">
        <f t="shared" si="20"/>
        <v>#N/A N/A</v>
      </c>
      <c r="CB39" s="47" t="str">
        <f t="shared" si="20"/>
        <v>S/A</v>
      </c>
      <c r="CC39" s="47" t="str">
        <f t="shared" ref="CC39" si="44">CC9</f>
        <v>S/A</v>
      </c>
      <c r="CD39" s="47" t="str">
        <f t="shared" si="20"/>
        <v>S/A</v>
      </c>
      <c r="CE39" s="46" t="str">
        <f t="shared" si="20"/>
        <v>S/A</v>
      </c>
      <c r="CF39" s="46" t="str">
        <f t="shared" ref="CF39:CG39" si="45">CF9</f>
        <v>Qtrly</v>
      </c>
      <c r="CG39" s="46" t="str">
        <f t="shared" si="45"/>
        <v>Qtrly</v>
      </c>
    </row>
    <row r="40" spans="1:85" x14ac:dyDescent="0.3">
      <c r="A40" s="119" t="str">
        <f t="shared" ref="A40" si="46">A10</f>
        <v>Maturity date</v>
      </c>
      <c r="B40" s="164" t="str">
        <f t="shared" ref="B40:N40" si="47">B10</f>
        <v>15/11/2011</v>
      </c>
      <c r="C40" s="186" t="str">
        <f t="shared" si="47"/>
        <v>15/04/2013</v>
      </c>
      <c r="D40" s="164" t="str">
        <f t="shared" si="47"/>
        <v>15/04/2015</v>
      </c>
      <c r="E40" s="186" t="str">
        <f t="shared" si="47"/>
        <v>2/03/2016</v>
      </c>
      <c r="F40" s="52" t="str">
        <f t="shared" ref="F40:G40" si="48">F10</f>
        <v>1/03/2017</v>
      </c>
      <c r="G40" s="52" t="str">
        <f t="shared" si="48"/>
        <v>19/07/2017</v>
      </c>
      <c r="H40" s="111" t="str">
        <f t="shared" si="47"/>
        <v>15/12/2017</v>
      </c>
      <c r="I40" s="110" t="str">
        <f t="shared" si="47"/>
        <v>15/03/2019</v>
      </c>
      <c r="J40" s="113" t="str">
        <f t="shared" si="47"/>
        <v>15/04/2020</v>
      </c>
      <c r="K40" s="112" t="str">
        <f t="shared" si="47"/>
        <v>15/05/2021</v>
      </c>
      <c r="L40" s="112" t="str">
        <f t="shared" si="47"/>
        <v>15/04/2023</v>
      </c>
      <c r="M40" s="112" t="str">
        <f t="shared" ref="M40" si="49">M10</f>
        <v>15/04/2025</v>
      </c>
      <c r="N40" s="113" t="str">
        <f t="shared" si="47"/>
        <v>15/04/2027</v>
      </c>
      <c r="O40" s="51">
        <v>48652</v>
      </c>
      <c r="P40" s="45"/>
      <c r="Q40" s="49"/>
      <c r="R40" s="118" t="str">
        <f t="shared" ref="R40:S40" si="50">R10</f>
        <v>Maturity date</v>
      </c>
      <c r="S40" s="164" t="str">
        <f t="shared" si="50"/>
        <v>7/11/2015</v>
      </c>
      <c r="T40" s="184" t="str">
        <f t="shared" ref="T40:CE40" si="51">T10</f>
        <v>10/08/2016</v>
      </c>
      <c r="U40" s="110" t="str">
        <f t="shared" si="51"/>
        <v>15/11/2016</v>
      </c>
      <c r="V40" s="110" t="str">
        <f t="shared" si="51"/>
        <v>17/10/2017</v>
      </c>
      <c r="W40" s="110" t="str">
        <f t="shared" si="51"/>
        <v>13/12/2019</v>
      </c>
      <c r="X40" s="110" t="str">
        <f t="shared" si="51"/>
        <v>28/05/2021</v>
      </c>
      <c r="Y40" s="110" t="str">
        <f t="shared" ref="Y40" si="52">Y10</f>
        <v>9/11/2022</v>
      </c>
      <c r="Z40" s="184" t="str">
        <f t="shared" si="51"/>
        <v>15/03/2016</v>
      </c>
      <c r="AA40" s="110" t="str">
        <f t="shared" si="51"/>
        <v>15/09/2016</v>
      </c>
      <c r="AB40" s="110" t="str">
        <f t="shared" si="51"/>
        <v>1/11/2019</v>
      </c>
      <c r="AC40" s="110" t="str">
        <f t="shared" si="51"/>
        <v>23/06/2020</v>
      </c>
      <c r="AD40" s="110" t="str">
        <f t="shared" ref="AD40" si="53">AD10</f>
        <v>18/03/2022</v>
      </c>
      <c r="AE40" s="110" t="str">
        <f t="shared" si="51"/>
        <v>8/03/2023</v>
      </c>
      <c r="AF40" s="164" t="str">
        <f t="shared" si="51"/>
        <v>15/05/2013</v>
      </c>
      <c r="AG40" s="110" t="str">
        <f t="shared" si="51"/>
        <v>12/10/2016</v>
      </c>
      <c r="AH40" s="110" t="str">
        <f t="shared" si="51"/>
        <v>6/03/2019</v>
      </c>
      <c r="AI40" s="110" t="str">
        <f t="shared" si="51"/>
        <v>11/02/2020</v>
      </c>
      <c r="AJ40" s="110" t="str">
        <f t="shared" si="51"/>
        <v>6/03/2023</v>
      </c>
      <c r="AK40" s="184" t="str">
        <f t="shared" si="51"/>
        <v>15/10/2014</v>
      </c>
      <c r="AL40" s="184" t="str">
        <f t="shared" si="51"/>
        <v>15/11/2013</v>
      </c>
      <c r="AM40" s="110" t="str">
        <f t="shared" si="51"/>
        <v>11/06/2020</v>
      </c>
      <c r="AN40" s="110" t="str">
        <f t="shared" si="51"/>
        <v>15/05/2021</v>
      </c>
      <c r="AO40" s="110" t="str">
        <f t="shared" ref="AO40" si="54">AO10</f>
        <v>12/05/2023</v>
      </c>
      <c r="AP40" s="184" t="str">
        <f t="shared" si="51"/>
        <v>15/05/2014</v>
      </c>
      <c r="AQ40" s="110" t="str">
        <f t="shared" si="51"/>
        <v>13/04/2017</v>
      </c>
      <c r="AR40" s="110" t="str">
        <f t="shared" si="51"/>
        <v>24/05/2018</v>
      </c>
      <c r="AS40" s="110" t="str">
        <f t="shared" si="51"/>
        <v>15/05/2019</v>
      </c>
      <c r="AT40" s="113" t="str">
        <f t="shared" si="51"/>
        <v>27/05/2020</v>
      </c>
      <c r="AU40" s="52" t="str">
        <f t="shared" ref="AU40" si="55">AU10</f>
        <v>15/11/2021</v>
      </c>
      <c r="AV40" s="184" t="str">
        <f t="shared" si="51"/>
        <v>29/03/2013</v>
      </c>
      <c r="AW40" s="184" t="str">
        <f t="shared" si="51"/>
        <v>29/06/2015</v>
      </c>
      <c r="AX40" s="180" t="str">
        <f t="shared" si="51"/>
        <v>28/09/2017</v>
      </c>
      <c r="AY40" s="180" t="str">
        <f t="shared" si="51"/>
        <v>20/12/2018</v>
      </c>
      <c r="AZ40" s="180" t="str">
        <f t="shared" ref="AZ40" si="56">AZ10</f>
        <v>28/09/2022</v>
      </c>
      <c r="BA40" s="110" t="str">
        <f t="shared" si="51"/>
        <v>15/02/2017</v>
      </c>
      <c r="BB40" s="110" t="str">
        <f t="shared" si="51"/>
        <v>30/11/2018</v>
      </c>
      <c r="BC40" s="110" t="str">
        <f t="shared" si="51"/>
        <v>6/09/2019</v>
      </c>
      <c r="BD40" s="110" t="str">
        <f t="shared" si="51"/>
        <v>12/11/2019</v>
      </c>
      <c r="BE40" s="110" t="str">
        <f t="shared" si="51"/>
        <v>10/06/2020</v>
      </c>
      <c r="BF40" s="110" t="str">
        <f t="shared" ref="BF40" si="57">BF10</f>
        <v>30/06/2022</v>
      </c>
      <c r="BG40" s="110" t="str">
        <f t="shared" si="51"/>
        <v>15/03/2023</v>
      </c>
      <c r="BH40" s="110" t="str">
        <f t="shared" ref="BH40" si="58">BH10</f>
        <v>15/03/2028</v>
      </c>
      <c r="BI40" s="184" t="str">
        <f t="shared" si="51"/>
        <v>22/03/2013</v>
      </c>
      <c r="BJ40" s="184" t="str">
        <f t="shared" si="51"/>
        <v>15/06/2015</v>
      </c>
      <c r="BK40" s="184" t="str">
        <f t="shared" si="51"/>
        <v>15/06/2015</v>
      </c>
      <c r="BL40" s="184" t="str">
        <f t="shared" si="51"/>
        <v>22/03/2016</v>
      </c>
      <c r="BM40" s="110" t="str">
        <f t="shared" si="51"/>
        <v>25/10/2019</v>
      </c>
      <c r="BN40" s="110" t="str">
        <f t="shared" ref="BN40:BO40" si="59">BN10</f>
        <v>25/03/2022</v>
      </c>
      <c r="BO40" s="113" t="str">
        <f t="shared" si="59"/>
        <v>7/09/2026</v>
      </c>
      <c r="BP40" s="186" t="str">
        <f t="shared" si="51"/>
        <v>24/11/2014</v>
      </c>
      <c r="BQ40" s="110" t="str">
        <f t="shared" si="51"/>
        <v>11/07/2017</v>
      </c>
      <c r="BR40" s="184" t="str">
        <f t="shared" si="51"/>
        <v>21/04/2014</v>
      </c>
      <c r="BS40" s="184" t="str">
        <f t="shared" si="51"/>
        <v>10/03/2015</v>
      </c>
      <c r="BT40" s="184" t="str">
        <f t="shared" si="51"/>
        <v>4/03/2016</v>
      </c>
      <c r="BU40" s="110" t="str">
        <f t="shared" si="51"/>
        <v>24/10/2017</v>
      </c>
      <c r="BV40" s="110" t="str">
        <f t="shared" si="51"/>
        <v>25/02/2020</v>
      </c>
      <c r="BW40" s="110" t="str">
        <f t="shared" si="51"/>
        <v>20/10/2021</v>
      </c>
      <c r="BX40" s="110" t="str">
        <f t="shared" si="51"/>
        <v>25/02/2022</v>
      </c>
      <c r="BY40" s="110" t="str">
        <f t="shared" si="51"/>
        <v>7/03/2023</v>
      </c>
      <c r="BZ40" s="110" t="str">
        <f t="shared" ref="BZ40" si="60">BZ10</f>
        <v>19/06/2025</v>
      </c>
      <c r="CA40" s="184" t="str">
        <f t="shared" si="51"/>
        <v>16/03/2015</v>
      </c>
      <c r="CB40" s="110" t="str">
        <f t="shared" si="51"/>
        <v>16/03/2017</v>
      </c>
      <c r="CC40" s="110" t="str">
        <f t="shared" ref="CC40" si="61">CC10</f>
        <v>14/03/2023</v>
      </c>
      <c r="CD40" s="110" t="str">
        <f t="shared" si="51"/>
        <v>6/12/2019</v>
      </c>
      <c r="CE40" s="113" t="str">
        <f t="shared" si="51"/>
        <v>4/10/2021</v>
      </c>
      <c r="CF40" s="113" t="str">
        <f t="shared" ref="CF40:CG40" si="62">CF10</f>
        <v>6/05/2021</v>
      </c>
      <c r="CG40" s="113" t="str">
        <f t="shared" si="62"/>
        <v>28/09/2022</v>
      </c>
    </row>
    <row r="41" spans="1:85" x14ac:dyDescent="0.3">
      <c r="A41" s="50">
        <f t="shared" ref="A41:A63" si="63">A11</f>
        <v>42614</v>
      </c>
      <c r="B41" s="187" t="str">
        <f>IFERROR(IF(AND(B$39="S/A", B11&gt;0), ((1+B11/200)^2-1)*100, IF(AND(B$39="Qtrly", B11&gt;0), ((1+B11/400)^4-1)*100, "")),"")</f>
        <v/>
      </c>
      <c r="C41" s="187" t="str">
        <f>IFERROR(IF(AND(C$39="S/A", C11&gt;0), ((1+C11/200)^2-1)*100, IF(AND(C$39="Qtrly", C11&gt;0), ((1+C11/400)^4-1)*100, "")),"")</f>
        <v/>
      </c>
      <c r="D41" s="187" t="str">
        <f>IFERROR(IF(AND(D$39="S/A", D11&gt;0), ((1+D11/200)^2-1)*100, IF(AND(D$39="Qtrly", D11&gt;0), ((1+D11/400)^4-1)*100, "")),"")</f>
        <v/>
      </c>
      <c r="E41" s="187"/>
      <c r="F41" s="221">
        <f>((1+F11/(240))^2.4-1)*100</f>
        <v>1.8680791928784801</v>
      </c>
      <c r="G41" s="221">
        <f>((1+G11/133)^1.33-1)*100</f>
        <v>1.8572465626054635</v>
      </c>
      <c r="H41" s="221">
        <f t="shared" ref="H41:O41" si="64">IFERROR(IF(AND(H$39="S/A", H11&gt;0), ((1+H11/200)^2-1)*100, IF(AND(H$39="Qtrly", H11&gt;0), ((1+H11/400)^4-1)*100, "")),"")</f>
        <v>1.8323174400000086</v>
      </c>
      <c r="I41" s="221">
        <f t="shared" si="64"/>
        <v>1.8514916225000011</v>
      </c>
      <c r="J41" s="221">
        <f t="shared" si="64"/>
        <v>1.8464456100000026</v>
      </c>
      <c r="K41" s="221">
        <f t="shared" si="64"/>
        <v>1.8625932899999809</v>
      </c>
      <c r="L41" s="222">
        <f t="shared" si="64"/>
        <v>1.9827318224999946</v>
      </c>
      <c r="M41" s="222">
        <f t="shared" si="64"/>
        <v>2.1615562500000074</v>
      </c>
      <c r="N41" s="222">
        <f t="shared" si="64"/>
        <v>2.2758029225000032</v>
      </c>
      <c r="O41" s="222">
        <f t="shared" si="64"/>
        <v>2.595628102500025</v>
      </c>
      <c r="P41" s="54"/>
      <c r="Q41" s="54"/>
      <c r="R41" s="55">
        <f t="shared" ref="R41:R63" si="65">A11</f>
        <v>42614</v>
      </c>
      <c r="S41" s="188" t="str">
        <f t="shared" ref="S41:AX41" si="66">IFERROR(IF(AND(S$39="S/A", S11&gt;0), ((1+S11/200)^2-1)*100, IF(AND(S$39="Qtrly", S11&gt;0), ((1+S11/400)^4-1)*100, "")),"")</f>
        <v/>
      </c>
      <c r="T41" s="188" t="str">
        <f t="shared" si="66"/>
        <v/>
      </c>
      <c r="U41" s="222">
        <f t="shared" si="66"/>
        <v>2.7111306225000131</v>
      </c>
      <c r="V41" s="222">
        <f t="shared" si="66"/>
        <v>2.6462791024999932</v>
      </c>
      <c r="W41" s="222">
        <f t="shared" si="66"/>
        <v>2.8581356099999899</v>
      </c>
      <c r="X41" s="222">
        <f t="shared" si="66"/>
        <v>3.0996544399999992</v>
      </c>
      <c r="Y41" s="222">
        <f t="shared" si="66"/>
        <v>3.3567056025000097</v>
      </c>
      <c r="Z41" s="188" t="str">
        <f t="shared" si="66"/>
        <v/>
      </c>
      <c r="AA41" s="222">
        <f t="shared" si="66"/>
        <v>2.6898489600000186</v>
      </c>
      <c r="AB41" s="222">
        <f t="shared" si="66"/>
        <v>3.2428727224999898</v>
      </c>
      <c r="AC41" s="222">
        <f t="shared" si="66"/>
        <v>3.3129944899999986</v>
      </c>
      <c r="AD41" s="222">
        <f t="shared" si="66"/>
        <v>3.5224851599999996</v>
      </c>
      <c r="AE41" s="222">
        <f t="shared" si="66"/>
        <v>3.8228534224999944</v>
      </c>
      <c r="AF41" s="188" t="str">
        <f t="shared" si="66"/>
        <v/>
      </c>
      <c r="AG41" s="222">
        <f t="shared" si="66"/>
        <v>2.9108802500000142</v>
      </c>
      <c r="AH41" s="222">
        <f t="shared" si="66"/>
        <v>3.1230095025000182</v>
      </c>
      <c r="AI41" s="222">
        <f t="shared" si="66"/>
        <v>3.3343406224999983</v>
      </c>
      <c r="AJ41" s="222">
        <f t="shared" si="66"/>
        <v>3.808588822499992</v>
      </c>
      <c r="AK41" s="188" t="str">
        <f t="shared" si="66"/>
        <v/>
      </c>
      <c r="AL41" s="188" t="str">
        <f t="shared" si="66"/>
        <v/>
      </c>
      <c r="AM41" s="222">
        <f t="shared" si="66"/>
        <v>3.4177133025000028</v>
      </c>
      <c r="AN41" s="222">
        <f t="shared" si="66"/>
        <v>3.5235026225000077</v>
      </c>
      <c r="AO41" s="222">
        <f t="shared" si="66"/>
        <v>3.7984004225000145</v>
      </c>
      <c r="AP41" s="188" t="str">
        <f t="shared" si="66"/>
        <v/>
      </c>
      <c r="AQ41" s="222">
        <f t="shared" si="66"/>
        <v>3.0052457225000051</v>
      </c>
      <c r="AR41" s="222">
        <f t="shared" si="66"/>
        <v>3.2510015624999777</v>
      </c>
      <c r="AS41" s="222">
        <f t="shared" si="66"/>
        <v>3.2590905839863682</v>
      </c>
      <c r="AT41" s="222">
        <f t="shared" si="66"/>
        <v>3.5235026225000077</v>
      </c>
      <c r="AU41" s="222">
        <f t="shared" si="66"/>
        <v>3.5205464308426304</v>
      </c>
      <c r="AV41" s="188" t="str">
        <f t="shared" si="66"/>
        <v/>
      </c>
      <c r="AW41" s="188" t="str">
        <f t="shared" si="66"/>
        <v/>
      </c>
      <c r="AX41" s="223">
        <f t="shared" si="66"/>
        <v>3.1802386147190997</v>
      </c>
      <c r="AY41" s="223">
        <f t="shared" ref="AY41:CE41" si="67">IFERROR(IF(AND(AY$39="S/A", AY11&gt;0), ((1+AY11/200)^2-1)*100, IF(AND(AY$39="Qtrly", AY11&gt;0), ((1+AY11/400)^4-1)*100, "")),"")</f>
        <v>3.2459210000000072</v>
      </c>
      <c r="AZ41" s="223">
        <f t="shared" si="67"/>
        <v>3.8890947600000114</v>
      </c>
      <c r="BA41" s="222">
        <f t="shared" si="67"/>
        <v>2.6381741024999794</v>
      </c>
      <c r="BB41" s="222">
        <f t="shared" si="67"/>
        <v>2.6837688900000156</v>
      </c>
      <c r="BC41" s="222">
        <f t="shared" si="67"/>
        <v>2.7486322499999938</v>
      </c>
      <c r="BD41" s="222">
        <f t="shared" si="67"/>
        <v>2.8185860025000009</v>
      </c>
      <c r="BE41" s="222">
        <f t="shared" si="67"/>
        <v>2.8865348899999921</v>
      </c>
      <c r="BF41" s="222">
        <f t="shared" si="67"/>
        <v>3.1087930625000038</v>
      </c>
      <c r="BG41" s="222">
        <f t="shared" si="67"/>
        <v>3.2510015624999777</v>
      </c>
      <c r="BH41" s="222">
        <f t="shared" si="67"/>
        <v>3.8758448025000058</v>
      </c>
      <c r="BI41" s="188" t="str">
        <f t="shared" si="67"/>
        <v/>
      </c>
      <c r="BJ41" s="188" t="str">
        <f t="shared" si="67"/>
        <v/>
      </c>
      <c r="BK41" s="188" t="str">
        <f t="shared" si="67"/>
        <v/>
      </c>
      <c r="BL41" s="188" t="str">
        <f t="shared" si="67"/>
        <v/>
      </c>
      <c r="BM41" s="222">
        <f t="shared" si="67"/>
        <v>2.9727710025000187</v>
      </c>
      <c r="BN41" s="222">
        <f t="shared" si="67"/>
        <v>3.4034765624999963</v>
      </c>
      <c r="BO41" s="222">
        <f t="shared" si="67"/>
        <v>3.9924177955187989</v>
      </c>
      <c r="BP41" s="188" t="str">
        <f t="shared" si="67"/>
        <v/>
      </c>
      <c r="BQ41" s="222">
        <f t="shared" si="67"/>
        <v>2.6574240000000193</v>
      </c>
      <c r="BR41" s="188" t="str">
        <f t="shared" si="67"/>
        <v/>
      </c>
      <c r="BS41" s="188" t="str">
        <f t="shared" si="67"/>
        <v/>
      </c>
      <c r="BT41" s="188" t="str">
        <f t="shared" si="67"/>
        <v/>
      </c>
      <c r="BU41" s="222">
        <f t="shared" si="67"/>
        <v>2.9585649225000177</v>
      </c>
      <c r="BV41" s="222">
        <f t="shared" si="67"/>
        <v>3.3841568399999966</v>
      </c>
      <c r="BW41" s="222">
        <f t="shared" si="67"/>
        <v>3.4899290000000249</v>
      </c>
      <c r="BX41" s="222">
        <f t="shared" si="67"/>
        <v>3.6955256100000167</v>
      </c>
      <c r="BY41" s="222">
        <f t="shared" si="67"/>
        <v>3.8299860899999816</v>
      </c>
      <c r="BZ41" s="222">
        <f t="shared" si="67"/>
        <v>4.263499902500012</v>
      </c>
      <c r="CA41" s="188" t="str">
        <f t="shared" si="67"/>
        <v/>
      </c>
      <c r="CB41" s="222">
        <f t="shared" si="67"/>
        <v>3.1544922499999961</v>
      </c>
      <c r="CC41" s="222">
        <f t="shared" si="67"/>
        <v>3.5743821224999861</v>
      </c>
      <c r="CD41" s="222">
        <f t="shared" si="67"/>
        <v>3.1717590225000203</v>
      </c>
      <c r="CE41" s="222">
        <f t="shared" si="67"/>
        <v>3.5825240024999871</v>
      </c>
      <c r="CF41" s="222">
        <f>IFERROR(IF(AND(CF$39="S/A", CF11&gt;0), ((1+CF11/200)^2-1)*100, IF(AND(CF$39="Qtrly", CF11&gt;0), ((1+CF11/400)^4-1)*100, "")),"")</f>
        <v>3.6139703824472624</v>
      </c>
      <c r="CG41" s="222">
        <f>IFERROR(IF(AND(CG$39="S/A", CG11&gt;0), ((1+CG11/200)^2-1)*100, IF(AND(CG$39="Qtrly", CG11&gt;0), ((1+CG11/400)^4-1)*100, "")),"")</f>
        <v>4.3729335824882032</v>
      </c>
    </row>
    <row r="42" spans="1:85" x14ac:dyDescent="0.3">
      <c r="A42" s="50">
        <f t="shared" si="63"/>
        <v>42615</v>
      </c>
      <c r="B42" s="165" t="str">
        <f t="shared" ref="B42:C63" si="68">IFERROR(IF(AND(B$39="S/A", B12&gt;0), ((1+B12/200)^2-1)*100, IF(AND(B$39="Qtrly", B12&gt;0), ((1+B12/400)^4-1)*100, "")),"")</f>
        <v/>
      </c>
      <c r="C42" s="165" t="str">
        <f t="shared" si="68"/>
        <v/>
      </c>
      <c r="D42" s="165" t="str">
        <f t="shared" ref="D42:D63" si="69">IFERROR(IF(AND(D$39="S/A", D12&gt;0), ((1+D12/200)^2-1)*100, IF(AND(D$39="Qtrly", D12&gt;0), ((1+D12/400)^4-1)*100, "")),"")</f>
        <v/>
      </c>
      <c r="E42" s="165"/>
      <c r="F42" s="53">
        <f t="shared" ref="F42:F62" si="70">((1+F12/(240))^2.4-1)*100</f>
        <v>1.8771771256585801</v>
      </c>
      <c r="G42" s="53">
        <f t="shared" ref="G42:G62" si="71">((1+G12/133)^1.33-1)*100</f>
        <v>1.8652832522720875</v>
      </c>
      <c r="H42" s="53">
        <f t="shared" ref="H42:O63" si="72">IFERROR(IF(AND(H$39="S/A", H12&gt;0), ((1+H12/200)^2-1)*100, IF(AND(H$39="Qtrly", H12&gt;0), ((1+H12/400)^4-1)*100, "")),"")</f>
        <v>1.8323174400000086</v>
      </c>
      <c r="I42" s="53">
        <f t="shared" si="72"/>
        <v>1.8615840225000069</v>
      </c>
      <c r="J42" s="53">
        <f t="shared" si="72"/>
        <v>1.8585562499999986</v>
      </c>
      <c r="K42" s="53">
        <f t="shared" si="72"/>
        <v>1.8726862400000099</v>
      </c>
      <c r="L42" s="56">
        <f t="shared" si="72"/>
        <v>1.9938406399999886</v>
      </c>
      <c r="M42" s="56">
        <f t="shared" si="72"/>
        <v>2.1736856099999979</v>
      </c>
      <c r="N42" s="56">
        <f t="shared" si="72"/>
        <v>2.2859163225000145</v>
      </c>
      <c r="O42" s="56">
        <f t="shared" si="72"/>
        <v>2.6108220899999868</v>
      </c>
      <c r="P42" s="54"/>
      <c r="Q42" s="54"/>
      <c r="R42" s="55">
        <f t="shared" si="65"/>
        <v>42615</v>
      </c>
      <c r="S42" s="166" t="str">
        <f t="shared" ref="S42:AD63" si="73">IFERROR(IF(AND(S$39="S/A", S12&gt;0), ((1+S12/200)^2-1)*100, IF(AND(S$39="Qtrly", S12&gt;0), ((1+S12/400)^4-1)*100, "")),"")</f>
        <v/>
      </c>
      <c r="T42" s="166" t="str">
        <f t="shared" si="73"/>
        <v/>
      </c>
      <c r="U42" s="56">
        <f t="shared" si="73"/>
        <v>2.6939024399999845</v>
      </c>
      <c r="V42" s="56">
        <f t="shared" si="73"/>
        <v>2.6462791024999932</v>
      </c>
      <c r="W42" s="56">
        <f t="shared" si="73"/>
        <v>2.859149802499994</v>
      </c>
      <c r="X42" s="56">
        <f t="shared" si="73"/>
        <v>3.1027006025000192</v>
      </c>
      <c r="Y42" s="56">
        <f t="shared" si="73"/>
        <v>3.3597555599999884</v>
      </c>
      <c r="Z42" s="166" t="str">
        <f t="shared" si="73"/>
        <v/>
      </c>
      <c r="AA42" s="56">
        <f t="shared" si="73"/>
        <v>2.6523580624999932</v>
      </c>
      <c r="AB42" s="56">
        <f t="shared" si="73"/>
        <v>3.2459210000000072</v>
      </c>
      <c r="AC42" s="56">
        <f t="shared" si="73"/>
        <v>3.3150273600000002</v>
      </c>
      <c r="AD42" s="56">
        <f t="shared" si="73"/>
        <v>3.5265550399999901</v>
      </c>
      <c r="AE42" s="56">
        <f t="shared" ref="AE42:AP63" si="74">IFERROR(IF(AND(AE$39="S/A", AE12&gt;0), ((1+AE12/200)^2-1)*100, IF(AND(AE$39="Qtrly", AE12&gt;0), ((1+AE12/400)^4-1)*100, "")),"")</f>
        <v>3.8279481600000276</v>
      </c>
      <c r="AF42" s="166" t="str">
        <f t="shared" si="74"/>
        <v/>
      </c>
      <c r="AG42" s="56">
        <f t="shared" si="74"/>
        <v>2.8845062400000288</v>
      </c>
      <c r="AH42" s="56">
        <f t="shared" si="74"/>
        <v>3.1250405025000205</v>
      </c>
      <c r="AI42" s="56">
        <f t="shared" si="74"/>
        <v>3.3333240899999783</v>
      </c>
      <c r="AJ42" s="56">
        <f t="shared" si="74"/>
        <v>3.8065511025000109</v>
      </c>
      <c r="AK42" s="166" t="str">
        <f t="shared" si="74"/>
        <v/>
      </c>
      <c r="AL42" s="166" t="str">
        <f t="shared" si="74"/>
        <v/>
      </c>
      <c r="AM42" s="56">
        <f t="shared" si="74"/>
        <v>3.4217811224999783</v>
      </c>
      <c r="AN42" s="56">
        <f t="shared" si="74"/>
        <v>3.5265550399999901</v>
      </c>
      <c r="AO42" s="56">
        <f t="shared" si="74"/>
        <v>3.8024757224999872</v>
      </c>
      <c r="AP42" s="166" t="str">
        <f t="shared" si="74"/>
        <v/>
      </c>
      <c r="AQ42" s="56">
        <f t="shared" ref="AQ42:BB63" si="75">IFERROR(IF(AND(AQ$39="S/A", AQ12&gt;0), ((1+AQ12/200)^2-1)*100, IF(AND(AQ$39="Qtrly", AQ12&gt;0), ((1+AQ12/400)^4-1)*100, "")),"")</f>
        <v>3.0042308099999859</v>
      </c>
      <c r="AR42" s="56">
        <f t="shared" si="75"/>
        <v>3.2550661025000149</v>
      </c>
      <c r="AS42" s="56">
        <f t="shared" si="75"/>
        <v>3.2580662428678409</v>
      </c>
      <c r="AT42" s="56">
        <f t="shared" si="75"/>
        <v>3.5214677024999919</v>
      </c>
      <c r="AU42" s="56">
        <f t="shared" si="75"/>
        <v>3.534915232716962</v>
      </c>
      <c r="AV42" s="166" t="str">
        <f t="shared" si="75"/>
        <v/>
      </c>
      <c r="AW42" s="166" t="str">
        <f t="shared" si="75"/>
        <v/>
      </c>
      <c r="AX42" s="181">
        <f t="shared" si="75"/>
        <v>3.1802386147190997</v>
      </c>
      <c r="AY42" s="181">
        <f t="shared" si="75"/>
        <v>3.2479532100000208</v>
      </c>
      <c r="AZ42" s="181">
        <f t="shared" si="75"/>
        <v>3.8789024099999958</v>
      </c>
      <c r="BA42" s="56">
        <f t="shared" si="75"/>
        <v>2.6371610000000212</v>
      </c>
      <c r="BB42" s="56">
        <f t="shared" si="75"/>
        <v>2.6857955599999705</v>
      </c>
      <c r="BC42" s="56">
        <f t="shared" ref="BC42:BN63" si="76">IFERROR(IF(AND(BC$39="S/A", BC12&gt;0), ((1+BC12/200)^2-1)*100, IF(AND(BC$39="Qtrly", BC12&gt;0), ((1+BC12/400)^4-1)*100, "")),"")</f>
        <v>2.7496459024999975</v>
      </c>
      <c r="BD42" s="56">
        <f t="shared" si="76"/>
        <v>2.819600000000011</v>
      </c>
      <c r="BE42" s="56">
        <f t="shared" si="76"/>
        <v>2.8875492225000077</v>
      </c>
      <c r="BF42" s="56">
        <f t="shared" si="76"/>
        <v>3.1098084900000211</v>
      </c>
      <c r="BG42" s="56">
        <f t="shared" si="76"/>
        <v>3.2550661025000149</v>
      </c>
      <c r="BH42" s="56">
        <f t="shared" si="76"/>
        <v>3.8839985224999873</v>
      </c>
      <c r="BI42" s="166" t="str">
        <f t="shared" si="76"/>
        <v/>
      </c>
      <c r="BJ42" s="166" t="str">
        <f t="shared" si="76"/>
        <v/>
      </c>
      <c r="BK42" s="166" t="str">
        <f t="shared" si="76"/>
        <v/>
      </c>
      <c r="BL42" s="166" t="str">
        <f t="shared" si="76"/>
        <v/>
      </c>
      <c r="BM42" s="56">
        <f t="shared" si="76"/>
        <v>2.973785760000025</v>
      </c>
      <c r="BN42" s="56">
        <f t="shared" si="76"/>
        <v>3.4065272100000099</v>
      </c>
      <c r="BO42" s="56">
        <f t="shared" ref="BO42:BZ63" si="77">IFERROR(IF(AND(BO$39="S/A", BO12&gt;0), ((1+BO12/200)^2-1)*100, IF(AND(BO$39="Qtrly", BO12&gt;0), ((1+BO12/400)^4-1)*100, "")),"")</f>
        <v>4.0408266619170963</v>
      </c>
      <c r="BP42" s="166" t="str">
        <f t="shared" si="77"/>
        <v/>
      </c>
      <c r="BQ42" s="56">
        <f t="shared" si="77"/>
        <v>2.6543844225000113</v>
      </c>
      <c r="BR42" s="166" t="str">
        <f t="shared" si="77"/>
        <v/>
      </c>
      <c r="BS42" s="166" t="str">
        <f t="shared" si="77"/>
        <v/>
      </c>
      <c r="BT42" s="166" t="str">
        <f t="shared" si="77"/>
        <v/>
      </c>
      <c r="BU42" s="56">
        <f t="shared" si="77"/>
        <v>2.9403014024999896</v>
      </c>
      <c r="BV42" s="56">
        <f t="shared" si="77"/>
        <v>3.3851736225000151</v>
      </c>
      <c r="BW42" s="56">
        <f t="shared" si="77"/>
        <v>3.4919636099999929</v>
      </c>
      <c r="BX42" s="56">
        <f t="shared" si="77"/>
        <v>3.6965439225000063</v>
      </c>
      <c r="BY42" s="56">
        <f t="shared" si="77"/>
        <v>3.8299860899999816</v>
      </c>
      <c r="BZ42" s="56">
        <f t="shared" si="77"/>
        <v>4.2726899599999868</v>
      </c>
      <c r="CA42" s="166" t="str">
        <f t="shared" ref="CA42:CE63" si="78">IFERROR(IF(AND(CA$39="S/A", CA12&gt;0), ((1+CA12/200)^2-1)*100, IF(AND(CA$39="Qtrly", CA12&gt;0), ((1+CA12/400)^4-1)*100, "")),"")</f>
        <v/>
      </c>
      <c r="CB42" s="56">
        <f t="shared" si="78"/>
        <v>3.1534766024999827</v>
      </c>
      <c r="CC42" s="56">
        <f t="shared" si="78"/>
        <v>3.5784530225000166</v>
      </c>
      <c r="CD42" s="56">
        <f t="shared" si="78"/>
        <v>3.1727747600000189</v>
      </c>
      <c r="CE42" s="56">
        <f t="shared" si="78"/>
        <v>3.5855772900000193</v>
      </c>
      <c r="CF42" s="56">
        <f t="shared" ref="CF42:CG42" si="79">IFERROR(IF(AND(CF$39="S/A", CF12&gt;0), ((1+CF12/200)^2-1)*100, IF(AND(CF$39="Qtrly", CF12&gt;0), ((1+CF12/400)^4-1)*100, "")),"")</f>
        <v>3.6078086150223676</v>
      </c>
      <c r="CG42" s="56">
        <f t="shared" si="79"/>
        <v>4.3739662072357133</v>
      </c>
    </row>
    <row r="43" spans="1:85" x14ac:dyDescent="0.3">
      <c r="A43" s="50">
        <f t="shared" si="63"/>
        <v>42618</v>
      </c>
      <c r="B43" s="165" t="str">
        <f t="shared" si="68"/>
        <v/>
      </c>
      <c r="C43" s="165" t="str">
        <f t="shared" si="68"/>
        <v/>
      </c>
      <c r="D43" s="165" t="str">
        <f t="shared" si="69"/>
        <v/>
      </c>
      <c r="E43" s="165"/>
      <c r="F43" s="53">
        <f t="shared" si="70"/>
        <v>1.8842536232791085</v>
      </c>
      <c r="G43" s="53">
        <f t="shared" si="71"/>
        <v>1.873320099264153</v>
      </c>
      <c r="H43" s="53">
        <f t="shared" si="72"/>
        <v>1.8514916225000011</v>
      </c>
      <c r="I43" s="53">
        <f t="shared" si="72"/>
        <v>1.8807609600000053</v>
      </c>
      <c r="J43" s="53">
        <f t="shared" si="72"/>
        <v>1.876723559999971</v>
      </c>
      <c r="K43" s="53">
        <f t="shared" si="72"/>
        <v>1.897920802499975</v>
      </c>
      <c r="L43" s="56">
        <f t="shared" si="72"/>
        <v>2.0221203600000015</v>
      </c>
      <c r="M43" s="56">
        <f t="shared" si="72"/>
        <v>2.2120999999999835</v>
      </c>
      <c r="N43" s="56">
        <f t="shared" si="72"/>
        <v>2.324351802499991</v>
      </c>
      <c r="O43" s="56">
        <f t="shared" si="72"/>
        <v>2.643239690000021</v>
      </c>
      <c r="P43" s="54"/>
      <c r="Q43" s="54"/>
      <c r="R43" s="55">
        <f t="shared" si="65"/>
        <v>42618</v>
      </c>
      <c r="S43" s="166" t="str">
        <f t="shared" si="73"/>
        <v/>
      </c>
      <c r="T43" s="166" t="str">
        <f t="shared" si="73"/>
        <v/>
      </c>
      <c r="U43" s="56">
        <f t="shared" si="73"/>
        <v>2.7182250000000074</v>
      </c>
      <c r="V43" s="56">
        <f t="shared" si="73"/>
        <v>2.653371240000002</v>
      </c>
      <c r="W43" s="56">
        <f t="shared" si="73"/>
        <v>2.8733490225000047</v>
      </c>
      <c r="X43" s="56">
        <f t="shared" si="73"/>
        <v>3.1230095025000182</v>
      </c>
      <c r="Y43" s="56">
        <f t="shared" si="73"/>
        <v>3.3851736225000151</v>
      </c>
      <c r="Z43" s="166" t="str">
        <f t="shared" si="73"/>
        <v/>
      </c>
      <c r="AA43" s="56">
        <f t="shared" si="73"/>
        <v>2.6594504099999972</v>
      </c>
      <c r="AB43" s="56">
        <f t="shared" si="73"/>
        <v>3.2550661025000149</v>
      </c>
      <c r="AC43" s="56">
        <f t="shared" si="73"/>
        <v>3.3282415024999956</v>
      </c>
      <c r="AD43" s="56">
        <f t="shared" si="73"/>
        <v>3.5469056399999754</v>
      </c>
      <c r="AE43" s="56">
        <f t="shared" si="74"/>
        <v>3.8544428100000028</v>
      </c>
      <c r="AF43" s="166" t="str">
        <f t="shared" si="74"/>
        <v/>
      </c>
      <c r="AG43" s="56">
        <f t="shared" si="74"/>
        <v>2.8713205024999855</v>
      </c>
      <c r="AH43" s="56">
        <f t="shared" si="74"/>
        <v>3.1351958024999904</v>
      </c>
      <c r="AI43" s="56">
        <f t="shared" si="74"/>
        <v>3.3434896399999969</v>
      </c>
      <c r="AJ43" s="56">
        <f t="shared" si="74"/>
        <v>3.8330430225000045</v>
      </c>
      <c r="AK43" s="166" t="str">
        <f t="shared" si="74"/>
        <v/>
      </c>
      <c r="AL43" s="166" t="str">
        <f t="shared" si="74"/>
        <v/>
      </c>
      <c r="AM43" s="56">
        <f t="shared" si="74"/>
        <v>3.4339850625000112</v>
      </c>
      <c r="AN43" s="56">
        <f t="shared" si="74"/>
        <v>3.5387651599999792</v>
      </c>
      <c r="AO43" s="56">
        <f t="shared" si="74"/>
        <v>3.8238723599999913</v>
      </c>
      <c r="AP43" s="166" t="str">
        <f t="shared" si="74"/>
        <v/>
      </c>
      <c r="AQ43" s="56">
        <f t="shared" si="75"/>
        <v>3.0113353024999956</v>
      </c>
      <c r="AR43" s="56">
        <f t="shared" si="75"/>
        <v>3.2581145599999806</v>
      </c>
      <c r="AS43" s="56">
        <f t="shared" si="75"/>
        <v>3.2908489389819939</v>
      </c>
      <c r="AT43" s="56">
        <f t="shared" si="75"/>
        <v>3.5326600099999883</v>
      </c>
      <c r="AU43" s="56">
        <f t="shared" si="75"/>
        <v>3.5554446872419376</v>
      </c>
      <c r="AV43" s="166" t="str">
        <f t="shared" si="75"/>
        <v/>
      </c>
      <c r="AW43" s="166" t="str">
        <f t="shared" si="75"/>
        <v/>
      </c>
      <c r="AX43" s="181">
        <f t="shared" si="75"/>
        <v>3.1915004159025928</v>
      </c>
      <c r="AY43" s="181">
        <f t="shared" si="75"/>
        <v>3.2570984024999916</v>
      </c>
      <c r="AZ43" s="181">
        <f t="shared" si="75"/>
        <v>3.9033648900000051</v>
      </c>
      <c r="BA43" s="56">
        <f t="shared" si="75"/>
        <v>2.6483054025000063</v>
      </c>
      <c r="BB43" s="56">
        <f t="shared" si="75"/>
        <v>2.6969426025000187</v>
      </c>
      <c r="BC43" s="56">
        <f t="shared" si="76"/>
        <v>2.7607964100000215</v>
      </c>
      <c r="BD43" s="56">
        <f t="shared" si="76"/>
        <v>2.8307543024999937</v>
      </c>
      <c r="BE43" s="56">
        <f t="shared" si="76"/>
        <v>2.9007360000000038</v>
      </c>
      <c r="BF43" s="56">
        <f t="shared" si="76"/>
        <v>3.1331647024999798</v>
      </c>
      <c r="BG43" s="56">
        <f t="shared" si="76"/>
        <v>3.2936832224999879</v>
      </c>
      <c r="BH43" s="56">
        <f t="shared" si="76"/>
        <v>3.9176360000000132</v>
      </c>
      <c r="BI43" s="166" t="str">
        <f t="shared" si="76"/>
        <v/>
      </c>
      <c r="BJ43" s="166" t="str">
        <f t="shared" si="76"/>
        <v/>
      </c>
      <c r="BK43" s="166" t="str">
        <f t="shared" si="76"/>
        <v/>
      </c>
      <c r="BL43" s="166" t="str">
        <f t="shared" si="76"/>
        <v/>
      </c>
      <c r="BM43" s="56">
        <f t="shared" si="76"/>
        <v>2.9829188024999898</v>
      </c>
      <c r="BN43" s="56">
        <f t="shared" si="76"/>
        <v>3.4278830025000095</v>
      </c>
      <c r="BO43" s="56">
        <f t="shared" si="77"/>
        <v>4.0789476574583539</v>
      </c>
      <c r="BP43" s="166" t="str">
        <f t="shared" si="77"/>
        <v/>
      </c>
      <c r="BQ43" s="56">
        <f t="shared" si="77"/>
        <v>2.6645165225000156</v>
      </c>
      <c r="BR43" s="166" t="str">
        <f t="shared" si="77"/>
        <v/>
      </c>
      <c r="BS43" s="166" t="str">
        <f t="shared" si="77"/>
        <v/>
      </c>
      <c r="BT43" s="166" t="str">
        <f t="shared" si="77"/>
        <v/>
      </c>
      <c r="BU43" s="56">
        <f t="shared" si="77"/>
        <v>2.9474036899999945</v>
      </c>
      <c r="BV43" s="56">
        <f t="shared" si="77"/>
        <v>3.3953417224999782</v>
      </c>
      <c r="BW43" s="56">
        <f t="shared" si="77"/>
        <v>3.5184153599999712</v>
      </c>
      <c r="BX43" s="56">
        <f t="shared" si="77"/>
        <v>3.7179296400000172</v>
      </c>
      <c r="BY43" s="56">
        <f t="shared" si="77"/>
        <v>3.8544428100000028</v>
      </c>
      <c r="BZ43" s="56">
        <f t="shared" si="77"/>
        <v>4.3074116099999893</v>
      </c>
      <c r="CA43" s="166" t="str">
        <f t="shared" si="78"/>
        <v/>
      </c>
      <c r="CB43" s="56">
        <f t="shared" si="78"/>
        <v>3.162617610000007</v>
      </c>
      <c r="CC43" s="56">
        <f t="shared" si="78"/>
        <v>3.6059336900000183</v>
      </c>
      <c r="CD43" s="56">
        <f t="shared" si="78"/>
        <v>3.1859798025000163</v>
      </c>
      <c r="CE43" s="56">
        <f t="shared" si="78"/>
        <v>3.6059336900000183</v>
      </c>
      <c r="CF43" s="56">
        <f t="shared" ref="CF43:CG43" si="80">IFERROR(IF(AND(CF$39="S/A", CF13&gt;0), ((1+CF13/200)^2-1)*100, IF(AND(CF$39="Qtrly", CF13&gt;0), ((1+CF13/400)^4-1)*100, "")),"")</f>
        <v>3.625267669874499</v>
      </c>
      <c r="CG43" s="56">
        <f t="shared" si="80"/>
        <v>4.3842928761410827</v>
      </c>
    </row>
    <row r="44" spans="1:85" x14ac:dyDescent="0.3">
      <c r="A44" s="50">
        <f t="shared" si="63"/>
        <v>42619</v>
      </c>
      <c r="B44" s="165" t="str">
        <f t="shared" si="68"/>
        <v/>
      </c>
      <c r="C44" s="165" t="str">
        <f t="shared" si="68"/>
        <v/>
      </c>
      <c r="D44" s="165" t="str">
        <f t="shared" si="69"/>
        <v/>
      </c>
      <c r="E44" s="165"/>
      <c r="F44" s="53">
        <f t="shared" si="70"/>
        <v>1.8882974649381046</v>
      </c>
      <c r="G44" s="53">
        <f t="shared" si="71"/>
        <v>1.8773385817553168</v>
      </c>
      <c r="H44" s="53">
        <f t="shared" si="72"/>
        <v>1.8464456100000026</v>
      </c>
      <c r="I44" s="53">
        <f t="shared" si="72"/>
        <v>1.8726862400000099</v>
      </c>
      <c r="J44" s="53">
        <f t="shared" si="72"/>
        <v>1.8868172099999914</v>
      </c>
      <c r="K44" s="53">
        <f t="shared" si="72"/>
        <v>1.9150820899999976</v>
      </c>
      <c r="L44" s="56">
        <f t="shared" si="72"/>
        <v>2.0392921025000232</v>
      </c>
      <c r="M44" s="56">
        <f t="shared" si="72"/>
        <v>2.2242323600000224</v>
      </c>
      <c r="N44" s="56">
        <f t="shared" si="72"/>
        <v>2.3344676025000233</v>
      </c>
      <c r="O44" s="56">
        <f t="shared" si="72"/>
        <v>2.6564108025000088</v>
      </c>
      <c r="P44" s="54"/>
      <c r="Q44" s="54"/>
      <c r="R44" s="55">
        <f t="shared" si="65"/>
        <v>42619</v>
      </c>
      <c r="S44" s="166" t="str">
        <f t="shared" si="73"/>
        <v/>
      </c>
      <c r="T44" s="166" t="str">
        <f t="shared" si="73"/>
        <v/>
      </c>
      <c r="U44" s="56">
        <f t="shared" si="73"/>
        <v>2.6979560000000236</v>
      </c>
      <c r="V44" s="56">
        <f t="shared" si="73"/>
        <v>2.6564108025000088</v>
      </c>
      <c r="W44" s="56">
        <f t="shared" si="73"/>
        <v>2.8713205024999855</v>
      </c>
      <c r="X44" s="56">
        <f t="shared" si="73"/>
        <v>3.1270715224999801</v>
      </c>
      <c r="Y44" s="56">
        <f t="shared" si="73"/>
        <v>3.3943248899999778</v>
      </c>
      <c r="Z44" s="166" t="str">
        <f t="shared" si="73"/>
        <v/>
      </c>
      <c r="AA44" s="56">
        <f t="shared" si="73"/>
        <v>2.6483054025000063</v>
      </c>
      <c r="AB44" s="56">
        <f t="shared" si="73"/>
        <v>3.2570984024999916</v>
      </c>
      <c r="AC44" s="56">
        <f t="shared" si="73"/>
        <v>3.3312910400000284</v>
      </c>
      <c r="AD44" s="56">
        <f t="shared" si="73"/>
        <v>3.5642052225000054</v>
      </c>
      <c r="AE44" s="56">
        <f t="shared" si="74"/>
        <v>3.8636148224999722</v>
      </c>
      <c r="AF44" s="166" t="str">
        <f t="shared" si="74"/>
        <v/>
      </c>
      <c r="AG44" s="56">
        <f t="shared" si="74"/>
        <v>2.9047936400000252</v>
      </c>
      <c r="AH44" s="56">
        <f t="shared" si="74"/>
        <v>3.1321491600000195</v>
      </c>
      <c r="AI44" s="56">
        <f t="shared" si="74"/>
        <v>3.3465394024999817</v>
      </c>
      <c r="AJ44" s="56">
        <f t="shared" si="74"/>
        <v>3.842214090000029</v>
      </c>
      <c r="AK44" s="166" t="str">
        <f t="shared" si="74"/>
        <v/>
      </c>
      <c r="AL44" s="166" t="str">
        <f t="shared" si="74"/>
        <v/>
      </c>
      <c r="AM44" s="56">
        <f t="shared" si="74"/>
        <v>3.4370361599999955</v>
      </c>
      <c r="AN44" s="56">
        <f t="shared" si="74"/>
        <v>3.5448704900000072</v>
      </c>
      <c r="AO44" s="56">
        <f t="shared" si="74"/>
        <v>3.8360999999999867</v>
      </c>
      <c r="AP44" s="166" t="str">
        <f t="shared" si="74"/>
        <v/>
      </c>
      <c r="AQ44" s="56">
        <f t="shared" si="75"/>
        <v>2.9961116899999807</v>
      </c>
      <c r="AR44" s="56">
        <f t="shared" si="75"/>
        <v>3.2256000000000062</v>
      </c>
      <c r="AS44" s="56">
        <f t="shared" si="75"/>
        <v>3.2928981166381766</v>
      </c>
      <c r="AT44" s="56">
        <f t="shared" si="75"/>
        <v>3.5367300900000176</v>
      </c>
      <c r="AU44" s="56">
        <f t="shared" si="75"/>
        <v>3.5636573238373659</v>
      </c>
      <c r="AV44" s="166" t="str">
        <f t="shared" si="75"/>
        <v/>
      </c>
      <c r="AW44" s="166" t="str">
        <f t="shared" si="75"/>
        <v/>
      </c>
      <c r="AX44" s="181">
        <f t="shared" si="75"/>
        <v>3.1833099236198592</v>
      </c>
      <c r="AY44" s="181">
        <f t="shared" si="75"/>
        <v>3.2550661025000149</v>
      </c>
      <c r="AZ44" s="181">
        <f t="shared" si="75"/>
        <v>3.9125390624999756</v>
      </c>
      <c r="BA44" s="56">
        <f t="shared" si="75"/>
        <v>2.6402003225000081</v>
      </c>
      <c r="BB44" s="56">
        <f t="shared" si="75"/>
        <v>2.6939024399999845</v>
      </c>
      <c r="BC44" s="56">
        <f t="shared" si="76"/>
        <v>2.7607964100000215</v>
      </c>
      <c r="BD44" s="56">
        <f t="shared" si="76"/>
        <v>2.8317683599999866</v>
      </c>
      <c r="BE44" s="56">
        <f t="shared" si="76"/>
        <v>2.9037792225000025</v>
      </c>
      <c r="BF44" s="56">
        <f t="shared" si="76"/>
        <v>3.1423048099999962</v>
      </c>
      <c r="BG44" s="56">
        <f t="shared" si="76"/>
        <v>3.2906342399999788</v>
      </c>
      <c r="BH44" s="56">
        <f t="shared" si="76"/>
        <v>3.9268108024999915</v>
      </c>
      <c r="BI44" s="166" t="str">
        <f t="shared" si="76"/>
        <v/>
      </c>
      <c r="BJ44" s="166" t="str">
        <f t="shared" si="76"/>
        <v/>
      </c>
      <c r="BK44" s="166" t="str">
        <f t="shared" si="76"/>
        <v/>
      </c>
      <c r="BL44" s="166" t="str">
        <f t="shared" si="76"/>
        <v/>
      </c>
      <c r="BM44" s="56">
        <f t="shared" si="76"/>
        <v>2.9849484225000111</v>
      </c>
      <c r="BN44" s="56">
        <f t="shared" si="76"/>
        <v>3.4370361599999955</v>
      </c>
      <c r="BO44" s="56">
        <f t="shared" si="77"/>
        <v>4.0820390080488211</v>
      </c>
      <c r="BP44" s="166" t="str">
        <f t="shared" si="77"/>
        <v/>
      </c>
      <c r="BQ44" s="56">
        <f t="shared" si="77"/>
        <v>2.6624900625000114</v>
      </c>
      <c r="BR44" s="166" t="str">
        <f t="shared" si="77"/>
        <v/>
      </c>
      <c r="BS44" s="166" t="str">
        <f t="shared" si="77"/>
        <v/>
      </c>
      <c r="BT44" s="166" t="str">
        <f t="shared" si="77"/>
        <v/>
      </c>
      <c r="BU44" s="56">
        <f t="shared" si="77"/>
        <v>2.967697289999971</v>
      </c>
      <c r="BV44" s="56">
        <f t="shared" si="77"/>
        <v>3.3994091025000062</v>
      </c>
      <c r="BW44" s="56">
        <f t="shared" si="77"/>
        <v>3.5204502499999846</v>
      </c>
      <c r="BX44" s="56">
        <f t="shared" si="77"/>
        <v>3.7220033599999924</v>
      </c>
      <c r="BY44" s="56">
        <f t="shared" si="77"/>
        <v>3.8605574400000009</v>
      </c>
      <c r="BZ44" s="56">
        <f t="shared" si="77"/>
        <v>4.3084329225000051</v>
      </c>
      <c r="CA44" s="166" t="str">
        <f t="shared" si="78"/>
        <v/>
      </c>
      <c r="CB44" s="56">
        <f t="shared" si="78"/>
        <v>3.1839482025000088</v>
      </c>
      <c r="CC44" s="56">
        <f t="shared" si="78"/>
        <v>3.6089873224999902</v>
      </c>
      <c r="CD44" s="56">
        <f t="shared" si="78"/>
        <v>3.1829324099999834</v>
      </c>
      <c r="CE44" s="56">
        <f t="shared" si="78"/>
        <v>3.6110231024999884</v>
      </c>
      <c r="CF44" s="56">
        <f t="shared" ref="CF44:CG44" si="81">IFERROR(IF(AND(CF$39="S/A", CF14&gt;0), ((1+CF14/200)^2-1)*100, IF(AND(CF$39="Qtrly", CF14&gt;0), ((1+CF14/400)^4-1)*100, "")),"")</f>
        <v>3.6314302160212808</v>
      </c>
      <c r="CG44" s="56">
        <f t="shared" si="81"/>
        <v>4.388423758255211</v>
      </c>
    </row>
    <row r="45" spans="1:85" x14ac:dyDescent="0.3">
      <c r="A45" s="50">
        <f t="shared" si="63"/>
        <v>42620</v>
      </c>
      <c r="B45" s="165" t="str">
        <f t="shared" si="68"/>
        <v/>
      </c>
      <c r="C45" s="165" t="str">
        <f t="shared" si="68"/>
        <v/>
      </c>
      <c r="D45" s="165" t="str">
        <f t="shared" si="69"/>
        <v/>
      </c>
      <c r="E45" s="165"/>
      <c r="F45" s="53">
        <f t="shared" si="70"/>
        <v>1.8923414002219419</v>
      </c>
      <c r="G45" s="53">
        <f t="shared" si="71"/>
        <v>1.8793478377493011</v>
      </c>
      <c r="H45" s="53">
        <f t="shared" si="72"/>
        <v>1.8444272400000017</v>
      </c>
      <c r="I45" s="53">
        <f t="shared" si="72"/>
        <v>1.8535100625000078</v>
      </c>
      <c r="J45" s="53">
        <f t="shared" si="72"/>
        <v>1.8666304100000142</v>
      </c>
      <c r="K45" s="53">
        <f t="shared" si="72"/>
        <v>1.8898454025000122</v>
      </c>
      <c r="L45" s="56">
        <f t="shared" si="72"/>
        <v>1.997880360000015</v>
      </c>
      <c r="M45" s="56">
        <f t="shared" si="72"/>
        <v>2.1666100624999851</v>
      </c>
      <c r="N45" s="56">
        <f t="shared" si="72"/>
        <v>2.2737803024999836</v>
      </c>
      <c r="O45" s="56">
        <f t="shared" si="72"/>
        <v>2.6017055625000118</v>
      </c>
      <c r="P45" s="54"/>
      <c r="Q45" s="54"/>
      <c r="R45" s="55">
        <f t="shared" si="65"/>
        <v>42620</v>
      </c>
      <c r="S45" s="166" t="str">
        <f t="shared" si="73"/>
        <v/>
      </c>
      <c r="T45" s="166" t="str">
        <f t="shared" si="73"/>
        <v/>
      </c>
      <c r="U45" s="56">
        <f t="shared" si="73"/>
        <v>2.6969426025000187</v>
      </c>
      <c r="V45" s="56">
        <f t="shared" si="73"/>
        <v>2.6564108025000088</v>
      </c>
      <c r="W45" s="56">
        <f t="shared" si="73"/>
        <v>2.8449515624999977</v>
      </c>
      <c r="X45" s="56">
        <f t="shared" si="73"/>
        <v>3.0945776025000038</v>
      </c>
      <c r="Y45" s="56">
        <f t="shared" si="73"/>
        <v>3.357722250000017</v>
      </c>
      <c r="Z45" s="166" t="str">
        <f t="shared" si="73"/>
        <v/>
      </c>
      <c r="AA45" s="56">
        <f t="shared" si="73"/>
        <v>2.6331086399999926</v>
      </c>
      <c r="AB45" s="56">
        <f t="shared" si="73"/>
        <v>3.2306800625000021</v>
      </c>
      <c r="AC45" s="56">
        <f t="shared" si="73"/>
        <v>3.3028304400000152</v>
      </c>
      <c r="AD45" s="56">
        <f t="shared" si="73"/>
        <v>3.5296075024999984</v>
      </c>
      <c r="AE45" s="56">
        <f t="shared" si="74"/>
        <v>3.8238723599999913</v>
      </c>
      <c r="AF45" s="166" t="str">
        <f t="shared" si="74"/>
        <v/>
      </c>
      <c r="AG45" s="56">
        <f t="shared" si="74"/>
        <v>2.8987072099999844</v>
      </c>
      <c r="AH45" s="56">
        <f t="shared" si="74"/>
        <v>3.1067622224999925</v>
      </c>
      <c r="AI45" s="56">
        <f t="shared" si="74"/>
        <v>3.3180767025000169</v>
      </c>
      <c r="AJ45" s="56">
        <f t="shared" si="74"/>
        <v>3.8034945599999981</v>
      </c>
      <c r="AK45" s="166" t="str">
        <f t="shared" si="74"/>
        <v/>
      </c>
      <c r="AL45" s="166" t="str">
        <f t="shared" si="74"/>
        <v/>
      </c>
      <c r="AM45" s="56">
        <f t="shared" si="74"/>
        <v>3.4085609999999766</v>
      </c>
      <c r="AN45" s="56">
        <f t="shared" si="74"/>
        <v>3.5133282224999896</v>
      </c>
      <c r="AO45" s="56">
        <f t="shared" si="74"/>
        <v>3.7963628024999974</v>
      </c>
      <c r="AP45" s="166" t="str">
        <f t="shared" si="74"/>
        <v/>
      </c>
      <c r="AQ45" s="56">
        <f t="shared" si="75"/>
        <v>2.9961116899999807</v>
      </c>
      <c r="AR45" s="56">
        <f t="shared" si="75"/>
        <v>3.2073128100000181</v>
      </c>
      <c r="AS45" s="56">
        <f t="shared" si="75"/>
        <v>3.2447505018420308</v>
      </c>
      <c r="AT45" s="56">
        <f t="shared" si="75"/>
        <v>3.4919636099999929</v>
      </c>
      <c r="AU45" s="56">
        <f t="shared" si="75"/>
        <v>3.5287569916231609</v>
      </c>
      <c r="AV45" s="166" t="str">
        <f t="shared" si="75"/>
        <v/>
      </c>
      <c r="AW45" s="166" t="str">
        <f t="shared" si="75"/>
        <v/>
      </c>
      <c r="AX45" s="181">
        <f t="shared" si="75"/>
        <v>3.1771673743832274</v>
      </c>
      <c r="AY45" s="181">
        <f t="shared" si="75"/>
        <v>3.2286480224999803</v>
      </c>
      <c r="AZ45" s="181">
        <f t="shared" si="75"/>
        <v>3.8768640000000243</v>
      </c>
      <c r="BA45" s="56">
        <f t="shared" si="75"/>
        <v>2.6391872099999825</v>
      </c>
      <c r="BB45" s="56">
        <f t="shared" si="75"/>
        <v>2.6695827599999999</v>
      </c>
      <c r="BC45" s="56">
        <f t="shared" si="76"/>
        <v>2.7344416399999849</v>
      </c>
      <c r="BD45" s="56">
        <f t="shared" si="76"/>
        <v>2.8054044899999964</v>
      </c>
      <c r="BE45" s="56">
        <f t="shared" si="76"/>
        <v>2.8753775625000033</v>
      </c>
      <c r="BF45" s="56">
        <f t="shared" si="76"/>
        <v>3.1067622224999925</v>
      </c>
      <c r="BG45" s="56">
        <f t="shared" si="76"/>
        <v>3.2520176899999864</v>
      </c>
      <c r="BH45" s="56">
        <f t="shared" si="76"/>
        <v>3.8789024099999958</v>
      </c>
      <c r="BI45" s="166" t="str">
        <f t="shared" si="76"/>
        <v/>
      </c>
      <c r="BJ45" s="166" t="str">
        <f t="shared" si="76"/>
        <v/>
      </c>
      <c r="BK45" s="166" t="str">
        <f t="shared" si="76"/>
        <v/>
      </c>
      <c r="BL45" s="166" t="str">
        <f t="shared" si="76"/>
        <v/>
      </c>
      <c r="BM45" s="56">
        <f t="shared" si="76"/>
        <v>2.9585649225000177</v>
      </c>
      <c r="BN45" s="56">
        <f t="shared" si="76"/>
        <v>3.4024596899999926</v>
      </c>
      <c r="BO45" s="56">
        <f t="shared" si="77"/>
        <v>4.0387663659319228</v>
      </c>
      <c r="BP45" s="166" t="str">
        <f t="shared" si="77"/>
        <v/>
      </c>
      <c r="BQ45" s="56">
        <f t="shared" si="77"/>
        <v>2.6614768399999988</v>
      </c>
      <c r="BR45" s="166" t="str">
        <f t="shared" si="77"/>
        <v/>
      </c>
      <c r="BS45" s="166" t="str">
        <f t="shared" si="77"/>
        <v/>
      </c>
      <c r="BT45" s="166" t="str">
        <f t="shared" si="77"/>
        <v/>
      </c>
      <c r="BU45" s="56">
        <f t="shared" si="77"/>
        <v>2.9605943024999748</v>
      </c>
      <c r="BV45" s="56">
        <f t="shared" si="77"/>
        <v>3.3638222400000029</v>
      </c>
      <c r="BW45" s="56">
        <f t="shared" si="77"/>
        <v>3.4858598399999829</v>
      </c>
      <c r="BX45" s="56">
        <f t="shared" si="77"/>
        <v>3.6822880025000115</v>
      </c>
      <c r="BY45" s="56">
        <f t="shared" si="77"/>
        <v>3.8106265624999969</v>
      </c>
      <c r="BZ45" s="56">
        <f t="shared" si="77"/>
        <v>4.2583944899999837</v>
      </c>
      <c r="CA45" s="166" t="str">
        <f t="shared" si="78"/>
        <v/>
      </c>
      <c r="CB45" s="56">
        <f t="shared" si="78"/>
        <v>3.1859798025000163</v>
      </c>
      <c r="CC45" s="56">
        <f t="shared" si="78"/>
        <v>3.5703113025000066</v>
      </c>
      <c r="CD45" s="56">
        <f t="shared" si="78"/>
        <v>3.1555079024999877</v>
      </c>
      <c r="CE45" s="56">
        <f t="shared" si="78"/>
        <v>3.5774352900000084</v>
      </c>
      <c r="CF45" s="56">
        <f t="shared" ref="CF45:CG45" si="82">IFERROR(IF(AND(CF$39="S/A", CF15&gt;0), ((1+CF15/200)^2-1)*100, IF(AND(CF$39="Qtrly", CF15&gt;0), ((1+CF15/400)^4-1)*100, "")),"")</f>
        <v>3.5995933526304702</v>
      </c>
      <c r="CG45" s="56">
        <f t="shared" si="82"/>
        <v>4.374998839645361</v>
      </c>
    </row>
    <row r="46" spans="1:85" x14ac:dyDescent="0.3">
      <c r="A46" s="50">
        <f t="shared" si="63"/>
        <v>42621</v>
      </c>
      <c r="B46" s="165" t="str">
        <f t="shared" si="68"/>
        <v/>
      </c>
      <c r="C46" s="165" t="str">
        <f t="shared" si="68"/>
        <v/>
      </c>
      <c r="D46" s="165" t="str">
        <f t="shared" si="69"/>
        <v/>
      </c>
      <c r="E46" s="165"/>
      <c r="F46" s="53">
        <f t="shared" si="70"/>
        <v>1.9014405969292936</v>
      </c>
      <c r="G46" s="53">
        <f t="shared" si="71"/>
        <v>1.8883896113937926</v>
      </c>
      <c r="H46" s="53">
        <f t="shared" si="72"/>
        <v>1.8464456100000026</v>
      </c>
      <c r="I46" s="53">
        <f t="shared" si="72"/>
        <v>1.8575470024999818</v>
      </c>
      <c r="J46" s="53">
        <f t="shared" si="72"/>
        <v>1.8716769224999874</v>
      </c>
      <c r="K46" s="53">
        <f t="shared" si="72"/>
        <v>1.8918642224999838</v>
      </c>
      <c r="L46" s="56">
        <f t="shared" si="72"/>
        <v>1.9988903025000226</v>
      </c>
      <c r="M46" s="56">
        <f t="shared" si="72"/>
        <v>2.1736856099999979</v>
      </c>
      <c r="N46" s="56">
        <f t="shared" si="72"/>
        <v>2.2838936025000089</v>
      </c>
      <c r="O46" s="56">
        <f t="shared" si="72"/>
        <v>2.6077832025000136</v>
      </c>
      <c r="P46" s="54"/>
      <c r="Q46" s="54"/>
      <c r="R46" s="55">
        <f t="shared" si="65"/>
        <v>42621</v>
      </c>
      <c r="S46" s="166" t="str">
        <f t="shared" si="73"/>
        <v/>
      </c>
      <c r="T46" s="166" t="str">
        <f t="shared" si="73"/>
        <v/>
      </c>
      <c r="U46" s="56">
        <f t="shared" si="73"/>
        <v>2.6999828099999901</v>
      </c>
      <c r="V46" s="56">
        <f t="shared" si="73"/>
        <v>2.6685695025000067</v>
      </c>
      <c r="W46" s="56">
        <f t="shared" si="73"/>
        <v>2.8500222500000172</v>
      </c>
      <c r="X46" s="56">
        <f t="shared" si="73"/>
        <v>3.1047314024999828</v>
      </c>
      <c r="Y46" s="56">
        <f t="shared" si="73"/>
        <v>3.3587389025000247</v>
      </c>
      <c r="Z46" s="166" t="str">
        <f t="shared" si="73"/>
        <v/>
      </c>
      <c r="AA46" s="56">
        <f t="shared" si="73"/>
        <v>2.6675562499999916</v>
      </c>
      <c r="AB46" s="56">
        <f t="shared" si="73"/>
        <v>3.2398244899999984</v>
      </c>
      <c r="AC46" s="56">
        <f t="shared" si="73"/>
        <v>3.3119780624999873</v>
      </c>
      <c r="AD46" s="56">
        <f t="shared" si="73"/>
        <v>3.5387651599999792</v>
      </c>
      <c r="AE46" s="56">
        <f t="shared" si="74"/>
        <v>3.8350810025000293</v>
      </c>
      <c r="AF46" s="166" t="str">
        <f t="shared" si="74"/>
        <v/>
      </c>
      <c r="AG46" s="56">
        <f t="shared" si="74"/>
        <v>2.9098658025000113</v>
      </c>
      <c r="AH46" s="56">
        <f t="shared" si="74"/>
        <v>3.1169166225000211</v>
      </c>
      <c r="AI46" s="56">
        <f t="shared" si="74"/>
        <v>3.3282415024999956</v>
      </c>
      <c r="AJ46" s="56">
        <f t="shared" si="74"/>
        <v>3.8136832100000184</v>
      </c>
      <c r="AK46" s="166" t="str">
        <f t="shared" si="74"/>
        <v/>
      </c>
      <c r="AL46" s="166" t="str">
        <f t="shared" si="74"/>
        <v/>
      </c>
      <c r="AM46" s="56">
        <f t="shared" si="74"/>
        <v>3.4177133025000028</v>
      </c>
      <c r="AN46" s="56">
        <f t="shared" si="74"/>
        <v>3.5224851599999996</v>
      </c>
      <c r="AO46" s="56">
        <f t="shared" si="74"/>
        <v>3.7973816100000057</v>
      </c>
      <c r="AP46" s="166" t="str">
        <f t="shared" si="74"/>
        <v/>
      </c>
      <c r="AQ46" s="56">
        <f t="shared" si="75"/>
        <v>3.0032159024999894</v>
      </c>
      <c r="AR46" s="56">
        <f t="shared" si="75"/>
        <v>3.1910588899999981</v>
      </c>
      <c r="AS46" s="56">
        <f t="shared" si="75"/>
        <v>3.2252913508606929</v>
      </c>
      <c r="AT46" s="56">
        <f t="shared" si="75"/>
        <v>3.4736528400000077</v>
      </c>
      <c r="AU46" s="56">
        <f t="shared" si="75"/>
        <v>3.5328624551604459</v>
      </c>
      <c r="AV46" s="166" t="str">
        <f t="shared" si="75"/>
        <v/>
      </c>
      <c r="AW46" s="166" t="str">
        <f t="shared" si="75"/>
        <v/>
      </c>
      <c r="AX46" s="181">
        <f t="shared" si="75"/>
        <v>3.181262376734284</v>
      </c>
      <c r="AY46" s="181">
        <f t="shared" si="75"/>
        <v>3.2398244899999984</v>
      </c>
      <c r="AZ46" s="181">
        <f t="shared" si="75"/>
        <v>3.8860370024999868</v>
      </c>
      <c r="BA46" s="56">
        <f t="shared" si="75"/>
        <v>2.6472922499999996</v>
      </c>
      <c r="BB46" s="56">
        <f t="shared" si="75"/>
        <v>2.6807289224999975</v>
      </c>
      <c r="BC46" s="56">
        <f t="shared" si="76"/>
        <v>2.7445776900000052</v>
      </c>
      <c r="BD46" s="56">
        <f t="shared" si="76"/>
        <v>2.8145300625000091</v>
      </c>
      <c r="BE46" s="56">
        <f t="shared" si="76"/>
        <v>2.8642208399999758</v>
      </c>
      <c r="BF46" s="56">
        <f t="shared" si="76"/>
        <v>3.1169166225000211</v>
      </c>
      <c r="BG46" s="56">
        <f t="shared" si="76"/>
        <v>3.263195422499976</v>
      </c>
      <c r="BH46" s="56">
        <f t="shared" si="76"/>
        <v>3.8962297025000092</v>
      </c>
      <c r="BI46" s="166" t="str">
        <f t="shared" si="76"/>
        <v/>
      </c>
      <c r="BJ46" s="166" t="str">
        <f t="shared" si="76"/>
        <v/>
      </c>
      <c r="BK46" s="166" t="str">
        <f t="shared" si="76"/>
        <v/>
      </c>
      <c r="BL46" s="166" t="str">
        <f t="shared" si="76"/>
        <v/>
      </c>
      <c r="BM46" s="56">
        <f t="shared" si="76"/>
        <v>2.9687120224999974</v>
      </c>
      <c r="BN46" s="56">
        <f t="shared" si="76"/>
        <v>3.4126286400000039</v>
      </c>
      <c r="BO46" s="56">
        <f t="shared" si="77"/>
        <v>4.0459775357561512</v>
      </c>
      <c r="BP46" s="166" t="str">
        <f t="shared" si="77"/>
        <v/>
      </c>
      <c r="BQ46" s="56">
        <f t="shared" si="77"/>
        <v>2.665529759999985</v>
      </c>
      <c r="BR46" s="166" t="str">
        <f t="shared" si="77"/>
        <v/>
      </c>
      <c r="BS46" s="166" t="str">
        <f t="shared" si="77"/>
        <v/>
      </c>
      <c r="BT46" s="166" t="str">
        <f t="shared" si="77"/>
        <v/>
      </c>
      <c r="BU46" s="56">
        <f t="shared" si="77"/>
        <v>2.965667840000008</v>
      </c>
      <c r="BV46" s="56">
        <f t="shared" si="77"/>
        <v>3.3729725625000206</v>
      </c>
      <c r="BW46" s="56">
        <f t="shared" si="77"/>
        <v>3.5001022499999923</v>
      </c>
      <c r="BX46" s="56">
        <f t="shared" si="77"/>
        <v>3.6914524099999735</v>
      </c>
      <c r="BY46" s="56">
        <f t="shared" si="77"/>
        <v>3.8218344899999757</v>
      </c>
      <c r="BZ46" s="56">
        <f t="shared" si="77"/>
        <v>4.2675843225000065</v>
      </c>
      <c r="CA46" s="166" t="str">
        <f t="shared" si="78"/>
        <v/>
      </c>
      <c r="CB46" s="56">
        <f t="shared" si="78"/>
        <v>3.1930905600000115</v>
      </c>
      <c r="CC46" s="56">
        <f t="shared" si="78"/>
        <v>3.5794707600000253</v>
      </c>
      <c r="CD46" s="56">
        <f t="shared" si="78"/>
        <v>3.1656647025000151</v>
      </c>
      <c r="CE46" s="56">
        <f t="shared" si="78"/>
        <v>3.5865950625000087</v>
      </c>
      <c r="CF46" s="56">
        <f t="shared" ref="CF46:CG46" si="83">IFERROR(IF(AND(CF$39="S/A", CF16&gt;0), ((1+CF16/200)^2-1)*100, IF(AND(CF$39="Qtrly", CF16&gt;0), ((1+CF16/400)^4-1)*100, "")),"")</f>
        <v>3.608835557174439</v>
      </c>
      <c r="CG46" s="56">
        <f t="shared" si="83"/>
        <v>4.3801621166292382</v>
      </c>
    </row>
    <row r="47" spans="1:85" x14ac:dyDescent="0.3">
      <c r="A47" s="50">
        <f t="shared" si="63"/>
        <v>42622</v>
      </c>
      <c r="B47" s="165" t="str">
        <f t="shared" si="68"/>
        <v/>
      </c>
      <c r="C47" s="165" t="str">
        <f t="shared" si="68"/>
        <v/>
      </c>
      <c r="D47" s="165" t="str">
        <f t="shared" si="69"/>
        <v/>
      </c>
      <c r="E47" s="165"/>
      <c r="F47" s="53">
        <f t="shared" si="70"/>
        <v>1.9054848364979504</v>
      </c>
      <c r="G47" s="53">
        <f t="shared" si="71"/>
        <v>1.8954222396507125</v>
      </c>
      <c r="H47" s="53">
        <f t="shared" si="72"/>
        <v>1.8646118399999967</v>
      </c>
      <c r="I47" s="53">
        <f t="shared" si="72"/>
        <v>1.8908548099999756</v>
      </c>
      <c r="J47" s="53">
        <f t="shared" si="72"/>
        <v>1.9120535224999902</v>
      </c>
      <c r="K47" s="53">
        <f t="shared" si="72"/>
        <v>1.9413315600000036</v>
      </c>
      <c r="L47" s="56">
        <f t="shared" si="72"/>
        <v>2.0564652899999869</v>
      </c>
      <c r="M47" s="56">
        <f t="shared" si="72"/>
        <v>2.2474880624999916</v>
      </c>
      <c r="N47" s="56">
        <f t="shared" si="72"/>
        <v>2.3668415224999961</v>
      </c>
      <c r="O47" s="56">
        <f t="shared" si="72"/>
        <v>2.6939024399999845</v>
      </c>
      <c r="P47" s="54"/>
      <c r="Q47" s="54"/>
      <c r="R47" s="55">
        <f t="shared" si="65"/>
        <v>42622</v>
      </c>
      <c r="S47" s="166" t="str">
        <f t="shared" si="73"/>
        <v/>
      </c>
      <c r="T47" s="166" t="str">
        <f t="shared" si="73"/>
        <v/>
      </c>
      <c r="U47" s="56">
        <f t="shared" si="73"/>
        <v>2.6999828099999901</v>
      </c>
      <c r="V47" s="56">
        <f t="shared" si="73"/>
        <v>2.6645165225000156</v>
      </c>
      <c r="W47" s="56">
        <f t="shared" si="73"/>
        <v>2.8784204099999933</v>
      </c>
      <c r="X47" s="56">
        <f t="shared" si="73"/>
        <v>3.1473828224999778</v>
      </c>
      <c r="Y47" s="56">
        <f t="shared" si="73"/>
        <v>3.4095779024999828</v>
      </c>
      <c r="Z47" s="166" t="str">
        <f t="shared" si="73"/>
        <v/>
      </c>
      <c r="AA47" s="56">
        <f t="shared" si="73"/>
        <v>2.6442528224999817</v>
      </c>
      <c r="AB47" s="56">
        <f t="shared" si="73"/>
        <v>3.2672602025000108</v>
      </c>
      <c r="AC47" s="56">
        <f t="shared" si="73"/>
        <v>3.3465394024999817</v>
      </c>
      <c r="AD47" s="56">
        <f t="shared" si="73"/>
        <v>3.5906662024999925</v>
      </c>
      <c r="AE47" s="56">
        <f t="shared" si="74"/>
        <v>3.8880755025000102</v>
      </c>
      <c r="AF47" s="166" t="str">
        <f t="shared" si="74"/>
        <v/>
      </c>
      <c r="AG47" s="56">
        <f t="shared" si="74"/>
        <v>2.9098658025000113</v>
      </c>
      <c r="AH47" s="56">
        <f t="shared" si="74"/>
        <v>3.1351958024999904</v>
      </c>
      <c r="AI47" s="56">
        <f t="shared" si="74"/>
        <v>3.3587389025000247</v>
      </c>
      <c r="AJ47" s="56">
        <f t="shared" si="74"/>
        <v>3.8666722499999917</v>
      </c>
      <c r="AK47" s="166" t="str">
        <f t="shared" si="74"/>
        <v/>
      </c>
      <c r="AL47" s="166" t="str">
        <f t="shared" si="74"/>
        <v/>
      </c>
      <c r="AM47" s="56">
        <f t="shared" si="74"/>
        <v>3.4522923224999946</v>
      </c>
      <c r="AN47" s="56">
        <f t="shared" si="74"/>
        <v>3.5652228900000082</v>
      </c>
      <c r="AO47" s="56">
        <f t="shared" si="74"/>
        <v>3.8524046400000067</v>
      </c>
      <c r="AP47" s="166" t="str">
        <f t="shared" si="74"/>
        <v/>
      </c>
      <c r="AQ47" s="56">
        <f t="shared" si="75"/>
        <v>3.0052457225000051</v>
      </c>
      <c r="AR47" s="56">
        <f t="shared" si="75"/>
        <v>3.202233322499981</v>
      </c>
      <c r="AS47" s="56">
        <f t="shared" si="75"/>
        <v>3.2457747438879414</v>
      </c>
      <c r="AT47" s="56">
        <f t="shared" si="75"/>
        <v>3.5072238224999941</v>
      </c>
      <c r="AU47" s="56">
        <f t="shared" si="75"/>
        <v>3.5800840624814478</v>
      </c>
      <c r="AV47" s="166" t="str">
        <f t="shared" si="75"/>
        <v/>
      </c>
      <c r="AW47" s="166" t="str">
        <f t="shared" si="75"/>
        <v/>
      </c>
      <c r="AX47" s="181">
        <f t="shared" si="75"/>
        <v>3.1853575009791468</v>
      </c>
      <c r="AY47" s="181">
        <f t="shared" si="75"/>
        <v>3.2520176899999864</v>
      </c>
      <c r="AZ47" s="181">
        <f t="shared" si="75"/>
        <v>3.9359860100000033</v>
      </c>
      <c r="BA47" s="56">
        <f t="shared" si="75"/>
        <v>2.6452659599999873</v>
      </c>
      <c r="BB47" s="56">
        <f t="shared" si="75"/>
        <v>2.6949158224999881</v>
      </c>
      <c r="BC47" s="56">
        <f t="shared" si="76"/>
        <v>2.7699200024999815</v>
      </c>
      <c r="BD47" s="56">
        <f t="shared" si="76"/>
        <v>2.8419092100000043</v>
      </c>
      <c r="BE47" s="56">
        <f t="shared" si="76"/>
        <v>2.8976928225000087</v>
      </c>
      <c r="BF47" s="56">
        <f t="shared" si="76"/>
        <v>3.1666804099999668</v>
      </c>
      <c r="BG47" s="56">
        <f t="shared" si="76"/>
        <v>3.3160438025000127</v>
      </c>
      <c r="BH47" s="56">
        <f t="shared" si="76"/>
        <v>3.957396402500013</v>
      </c>
      <c r="BI47" s="166" t="str">
        <f t="shared" si="76"/>
        <v/>
      </c>
      <c r="BJ47" s="166" t="str">
        <f t="shared" si="76"/>
        <v/>
      </c>
      <c r="BK47" s="166" t="str">
        <f t="shared" si="76"/>
        <v/>
      </c>
      <c r="BL47" s="166" t="str">
        <f t="shared" si="76"/>
        <v/>
      </c>
      <c r="BM47" s="56">
        <f t="shared" si="76"/>
        <v>2.9950968224999874</v>
      </c>
      <c r="BN47" s="56">
        <f t="shared" si="76"/>
        <v>3.4614465600000033</v>
      </c>
      <c r="BO47" s="56">
        <f t="shared" si="77"/>
        <v>4.1078029411079964</v>
      </c>
      <c r="BP47" s="166" t="str">
        <f t="shared" si="77"/>
        <v/>
      </c>
      <c r="BQ47" s="56">
        <f t="shared" si="77"/>
        <v>2.6675562499999916</v>
      </c>
      <c r="BR47" s="166" t="str">
        <f t="shared" si="77"/>
        <v/>
      </c>
      <c r="BS47" s="166" t="str">
        <f t="shared" si="77"/>
        <v/>
      </c>
      <c r="BT47" s="166" t="str">
        <f t="shared" si="77"/>
        <v/>
      </c>
      <c r="BU47" s="56">
        <f t="shared" si="77"/>
        <v>2.9697267600000021</v>
      </c>
      <c r="BV47" s="56">
        <f t="shared" si="77"/>
        <v>3.4044934400000004</v>
      </c>
      <c r="BW47" s="56">
        <f t="shared" si="77"/>
        <v>3.5387651599999792</v>
      </c>
      <c r="BX47" s="56">
        <f t="shared" si="77"/>
        <v>3.740336089999996</v>
      </c>
      <c r="BY47" s="56">
        <f t="shared" si="77"/>
        <v>3.87482561000001</v>
      </c>
      <c r="BZ47" s="56">
        <f t="shared" si="77"/>
        <v>4.33294592250002</v>
      </c>
      <c r="CA47" s="166" t="str">
        <f t="shared" si="78"/>
        <v/>
      </c>
      <c r="CB47" s="56">
        <f t="shared" si="78"/>
        <v>3.1951222499999821</v>
      </c>
      <c r="CC47" s="56">
        <f t="shared" si="78"/>
        <v>3.6293460224999796</v>
      </c>
      <c r="CD47" s="56">
        <f t="shared" si="78"/>
        <v>3.1941064025000188</v>
      </c>
      <c r="CE47" s="56">
        <f t="shared" si="78"/>
        <v>3.6324000000000023</v>
      </c>
      <c r="CF47" s="56">
        <f t="shared" ref="CF47:CG47" si="84">IFERROR(IF(AND(CF$39="S/A", CF17&gt;0), ((1+CF17/200)^2-1)*100, IF(AND(CF$39="Qtrly", CF17&gt;0), ((1+CF17/400)^4-1)*100, "")),"")</f>
        <v>3.6437561328992674</v>
      </c>
      <c r="CG47" s="56">
        <f t="shared" si="84"/>
        <v>4.3987514999418886</v>
      </c>
    </row>
    <row r="48" spans="1:85" x14ac:dyDescent="0.3">
      <c r="A48" s="50">
        <f t="shared" si="63"/>
        <v>42625</v>
      </c>
      <c r="B48" s="165" t="str">
        <f t="shared" si="68"/>
        <v/>
      </c>
      <c r="C48" s="165" t="str">
        <f t="shared" si="68"/>
        <v/>
      </c>
      <c r="D48" s="165" t="str">
        <f t="shared" si="69"/>
        <v/>
      </c>
      <c r="E48" s="165"/>
      <c r="F48" s="53">
        <f t="shared" si="70"/>
        <v>1.9408759265861386</v>
      </c>
      <c r="G48" s="53">
        <f t="shared" si="71"/>
        <v>1.9336014658226208</v>
      </c>
      <c r="H48" s="53">
        <f t="shared" si="72"/>
        <v>1.9019586225000218</v>
      </c>
      <c r="I48" s="53">
        <f t="shared" si="72"/>
        <v>1.9483993024999924</v>
      </c>
      <c r="J48" s="53">
        <f t="shared" si="72"/>
        <v>1.9817219599999936</v>
      </c>
      <c r="K48" s="53">
        <f t="shared" si="72"/>
        <v>2.0231304224999969</v>
      </c>
      <c r="L48" s="56">
        <f t="shared" si="72"/>
        <v>2.1453848900000017</v>
      </c>
      <c r="M48" s="56">
        <f t="shared" si="72"/>
        <v>2.3547007025000122</v>
      </c>
      <c r="N48" s="56">
        <f t="shared" si="72"/>
        <v>2.4801905624999732</v>
      </c>
      <c r="O48" s="56">
        <f t="shared" si="72"/>
        <v>2.8084463025000117</v>
      </c>
      <c r="P48" s="54"/>
      <c r="Q48" s="54"/>
      <c r="R48" s="55">
        <f t="shared" si="65"/>
        <v>42625</v>
      </c>
      <c r="S48" s="166" t="str">
        <f t="shared" si="73"/>
        <v/>
      </c>
      <c r="T48" s="166" t="str">
        <f t="shared" si="73"/>
        <v/>
      </c>
      <c r="U48" s="56">
        <f t="shared" si="73"/>
        <v>2.7334280624999874</v>
      </c>
      <c r="V48" s="56">
        <f t="shared" si="73"/>
        <v>2.7060633599999884</v>
      </c>
      <c r="W48" s="56">
        <f t="shared" si="73"/>
        <v>2.9240685225000007</v>
      </c>
      <c r="X48" s="56">
        <f t="shared" si="73"/>
        <v>3.2012174399999704</v>
      </c>
      <c r="Y48" s="56">
        <f t="shared" si="73"/>
        <v>3.4746700625000182</v>
      </c>
      <c r="Z48" s="166" t="str">
        <f t="shared" si="73"/>
        <v/>
      </c>
      <c r="AA48" s="56">
        <f t="shared" si="73"/>
        <v>7.2550209599999693</v>
      </c>
      <c r="AB48" s="56">
        <f t="shared" si="73"/>
        <v>3.3119780624999873</v>
      </c>
      <c r="AC48" s="56">
        <f t="shared" si="73"/>
        <v>3.3953417224999782</v>
      </c>
      <c r="AD48" s="56">
        <f t="shared" si="73"/>
        <v>3.6507248099999945</v>
      </c>
      <c r="AE48" s="56">
        <f t="shared" si="74"/>
        <v>3.9543376399999941</v>
      </c>
      <c r="AF48" s="166" t="str">
        <f t="shared" si="74"/>
        <v/>
      </c>
      <c r="AG48" s="56">
        <f t="shared" si="74"/>
        <v>2.6746491224999946</v>
      </c>
      <c r="AH48" s="56">
        <f t="shared" si="74"/>
        <v>3.1727747600000189</v>
      </c>
      <c r="AI48" s="56">
        <f t="shared" si="74"/>
        <v>3.405510322500005</v>
      </c>
      <c r="AJ48" s="56">
        <f t="shared" si="74"/>
        <v>3.9339470399999854</v>
      </c>
      <c r="AK48" s="166" t="str">
        <f t="shared" si="74"/>
        <v/>
      </c>
      <c r="AL48" s="166" t="str">
        <f t="shared" si="74"/>
        <v/>
      </c>
      <c r="AM48" s="56">
        <f t="shared" si="74"/>
        <v>3.5001022499999923</v>
      </c>
      <c r="AN48" s="56">
        <f t="shared" si="74"/>
        <v>3.6191664224999975</v>
      </c>
      <c r="AO48" s="56">
        <f t="shared" si="74"/>
        <v>3.9196748099999956</v>
      </c>
      <c r="AP48" s="166" t="str">
        <f t="shared" si="74"/>
        <v/>
      </c>
      <c r="AQ48" s="56">
        <f t="shared" si="75"/>
        <v>3.0367104899999831</v>
      </c>
      <c r="AR48" s="56">
        <f t="shared" si="75"/>
        <v>3.2418566400000293</v>
      </c>
      <c r="AS48" s="56">
        <f t="shared" si="75"/>
        <v>3.2857261282331018</v>
      </c>
      <c r="AT48" s="56">
        <f t="shared" si="75"/>
        <v>3.5550464399999981</v>
      </c>
      <c r="AU48" s="56">
        <f t="shared" si="75"/>
        <v>3.6355387328179889</v>
      </c>
      <c r="AV48" s="166" t="str">
        <f t="shared" si="75"/>
        <v/>
      </c>
      <c r="AW48" s="166" t="str">
        <f t="shared" si="75"/>
        <v/>
      </c>
      <c r="AX48" s="181">
        <f t="shared" si="75"/>
        <v>3.2232431792027727</v>
      </c>
      <c r="AY48" s="181">
        <f t="shared" si="75"/>
        <v>3.2875853024999957</v>
      </c>
      <c r="AZ48" s="181">
        <f t="shared" si="75"/>
        <v>4.0002238025000247</v>
      </c>
      <c r="BA48" s="56">
        <f t="shared" si="75"/>
        <v>2.6726225624999822</v>
      </c>
      <c r="BB48" s="56">
        <f t="shared" si="75"/>
        <v>2.7303873599999973</v>
      </c>
      <c r="BC48" s="56">
        <f t="shared" si="76"/>
        <v>2.8125021224999935</v>
      </c>
      <c r="BD48" s="56">
        <f t="shared" si="76"/>
        <v>2.8865348899999921</v>
      </c>
      <c r="BE48" s="56">
        <f t="shared" si="76"/>
        <v>2.9453744400000259</v>
      </c>
      <c r="BF48" s="56">
        <f t="shared" si="76"/>
        <v>3.2286480224999803</v>
      </c>
      <c r="BG48" s="56">
        <f t="shared" si="76"/>
        <v>3.3821232899999831</v>
      </c>
      <c r="BH48" s="56">
        <f t="shared" si="76"/>
        <v>4.0502002499999801</v>
      </c>
      <c r="BI48" s="166" t="str">
        <f t="shared" si="76"/>
        <v/>
      </c>
      <c r="BJ48" s="166" t="str">
        <f t="shared" si="76"/>
        <v/>
      </c>
      <c r="BK48" s="166" t="str">
        <f t="shared" si="76"/>
        <v/>
      </c>
      <c r="BL48" s="166" t="str">
        <f t="shared" si="76"/>
        <v/>
      </c>
      <c r="BM48" s="56">
        <f t="shared" si="76"/>
        <v>3.0397557224999927</v>
      </c>
      <c r="BN48" s="56">
        <f t="shared" si="76"/>
        <v>3.5214677024999919</v>
      </c>
      <c r="BO48" s="56">
        <f t="shared" si="77"/>
        <v>4.1902796702819156</v>
      </c>
      <c r="BP48" s="166" t="str">
        <f t="shared" si="77"/>
        <v/>
      </c>
      <c r="BQ48" s="56">
        <f t="shared" si="77"/>
        <v>2.7020096400000027</v>
      </c>
      <c r="BR48" s="166" t="str">
        <f t="shared" si="77"/>
        <v/>
      </c>
      <c r="BS48" s="166" t="str">
        <f t="shared" si="77"/>
        <v/>
      </c>
      <c r="BT48" s="166" t="str">
        <f t="shared" si="77"/>
        <v/>
      </c>
      <c r="BU48" s="56">
        <f t="shared" si="77"/>
        <v>3.0093054224999749</v>
      </c>
      <c r="BV48" s="56">
        <f t="shared" si="77"/>
        <v>3.4502581024999923</v>
      </c>
      <c r="BW48" s="56">
        <f t="shared" si="77"/>
        <v>3.599826560000019</v>
      </c>
      <c r="BX48" s="56">
        <f t="shared" si="77"/>
        <v>3.7994192400000015</v>
      </c>
      <c r="BY48" s="56">
        <f t="shared" si="77"/>
        <v>3.9400640099999773</v>
      </c>
      <c r="BZ48" s="56">
        <f t="shared" si="77"/>
        <v>4.4105894224999886</v>
      </c>
      <c r="CA48" s="166" t="str">
        <f t="shared" si="78"/>
        <v/>
      </c>
      <c r="CB48" s="56">
        <f t="shared" si="78"/>
        <v>3.2235680099999886</v>
      </c>
      <c r="CC48" s="56">
        <f t="shared" si="78"/>
        <v>3.6965439225000063</v>
      </c>
      <c r="CD48" s="56">
        <f t="shared" si="78"/>
        <v>3.2388084224999947</v>
      </c>
      <c r="CE48" s="56">
        <f t="shared" si="78"/>
        <v>3.6883975625000121</v>
      </c>
      <c r="CF48" s="56">
        <f t="shared" ref="CF48:CG48" si="85">IFERROR(IF(AND(CF$39="S/A", CF18&gt;0), ((1+CF18/200)^2-1)*100, IF(AND(CF$39="Qtrly", CF18&gt;0), ((1+CF18/400)^4-1)*100, "")),"")</f>
        <v>3.6982087520093021</v>
      </c>
      <c r="CG48" s="56">
        <f t="shared" si="85"/>
        <v>4.4235412066386592</v>
      </c>
    </row>
    <row r="49" spans="1:85" x14ac:dyDescent="0.3">
      <c r="A49" s="50">
        <f t="shared" si="63"/>
        <v>42626</v>
      </c>
      <c r="B49" s="165" t="str">
        <f t="shared" si="68"/>
        <v/>
      </c>
      <c r="C49" s="165" t="str">
        <f t="shared" si="68"/>
        <v/>
      </c>
      <c r="D49" s="165" t="str">
        <f t="shared" si="69"/>
        <v/>
      </c>
      <c r="E49" s="165"/>
      <c r="F49" s="53">
        <f t="shared" si="70"/>
        <v>1.967171091305997</v>
      </c>
      <c r="G49" s="53">
        <f t="shared" si="71"/>
        <v>1.9587213130063397</v>
      </c>
      <c r="H49" s="53">
        <f t="shared" si="72"/>
        <v>1.9160916225000157</v>
      </c>
      <c r="I49" s="53">
        <f t="shared" si="72"/>
        <v>1.9736432399999781</v>
      </c>
      <c r="J49" s="53">
        <f t="shared" si="72"/>
        <v>2.005960040000021</v>
      </c>
      <c r="K49" s="53">
        <f t="shared" si="72"/>
        <v>2.0514142025000126</v>
      </c>
      <c r="L49" s="56">
        <f t="shared" si="72"/>
        <v>2.1706532024999836</v>
      </c>
      <c r="M49" s="56">
        <f t="shared" si="72"/>
        <v>2.3658297599999933</v>
      </c>
      <c r="N49" s="56">
        <f t="shared" si="72"/>
        <v>2.4933512099999833</v>
      </c>
      <c r="O49" s="56">
        <f t="shared" si="72"/>
        <v>2.8297402499999791</v>
      </c>
      <c r="P49" s="54"/>
      <c r="Q49" s="54"/>
      <c r="R49" s="55">
        <f t="shared" si="65"/>
        <v>42626</v>
      </c>
      <c r="S49" s="166" t="str">
        <f t="shared" si="73"/>
        <v/>
      </c>
      <c r="T49" s="166" t="str">
        <f t="shared" si="73"/>
        <v/>
      </c>
      <c r="U49" s="56">
        <f t="shared" si="73"/>
        <v>2.725319622500022</v>
      </c>
      <c r="V49" s="56">
        <f t="shared" si="73"/>
        <v>2.719238502500021</v>
      </c>
      <c r="W49" s="56">
        <f t="shared" si="73"/>
        <v>2.9352284899999859</v>
      </c>
      <c r="X49" s="56">
        <f t="shared" si="73"/>
        <v>3.2093446399999781</v>
      </c>
      <c r="Y49" s="56">
        <f t="shared" si="73"/>
        <v>3.4787390024999976</v>
      </c>
      <c r="Z49" s="166" t="str">
        <f t="shared" si="73"/>
        <v/>
      </c>
      <c r="AA49" s="56">
        <f t="shared" si="73"/>
        <v>7.2550209599999693</v>
      </c>
      <c r="AB49" s="56">
        <f t="shared" si="73"/>
        <v>3.3231590400000011</v>
      </c>
      <c r="AC49" s="56">
        <f t="shared" si="73"/>
        <v>3.405510322500005</v>
      </c>
      <c r="AD49" s="56">
        <f t="shared" si="73"/>
        <v>3.6588696899999995</v>
      </c>
      <c r="AE49" s="56">
        <f t="shared" si="74"/>
        <v>3.9594356025000277</v>
      </c>
      <c r="AF49" s="166" t="str">
        <f t="shared" si="74"/>
        <v/>
      </c>
      <c r="AG49" s="56">
        <f t="shared" si="74"/>
        <v>2.6888356024999949</v>
      </c>
      <c r="AH49" s="56">
        <f t="shared" si="74"/>
        <v>3.1890272399999864</v>
      </c>
      <c r="AI49" s="56">
        <f t="shared" si="74"/>
        <v>3.4156794224999842</v>
      </c>
      <c r="AJ49" s="56">
        <f t="shared" si="74"/>
        <v>3.9380250000000228</v>
      </c>
      <c r="AK49" s="166" t="str">
        <f t="shared" si="74"/>
        <v/>
      </c>
      <c r="AL49" s="166" t="str">
        <f t="shared" si="74"/>
        <v/>
      </c>
      <c r="AM49" s="56">
        <f t="shared" si="74"/>
        <v>3.5102760000000233</v>
      </c>
      <c r="AN49" s="56">
        <f t="shared" si="74"/>
        <v>3.627310062500011</v>
      </c>
      <c r="AO49" s="56">
        <f t="shared" si="74"/>
        <v>3.9237524900000098</v>
      </c>
      <c r="AP49" s="166" t="str">
        <f t="shared" si="74"/>
        <v/>
      </c>
      <c r="AQ49" s="56">
        <f t="shared" si="75"/>
        <v>3.0509219599999859</v>
      </c>
      <c r="AR49" s="56">
        <f t="shared" si="75"/>
        <v>3.2570984024999916</v>
      </c>
      <c r="AS49" s="56">
        <f t="shared" si="75"/>
        <v>3.3021197934080648</v>
      </c>
      <c r="AT49" s="56">
        <f t="shared" si="75"/>
        <v>3.5652228900000082</v>
      </c>
      <c r="AU49" s="56">
        <f t="shared" si="75"/>
        <v>3.6314302160212808</v>
      </c>
      <c r="AV49" s="166" t="str">
        <f t="shared" si="75"/>
        <v/>
      </c>
      <c r="AW49" s="166" t="str">
        <f t="shared" si="75"/>
        <v/>
      </c>
      <c r="AX49" s="181">
        <f t="shared" si="75"/>
        <v>3.2396294059221953</v>
      </c>
      <c r="AY49" s="181">
        <f t="shared" si="75"/>
        <v>3.3048632099999864</v>
      </c>
      <c r="AZ49" s="181">
        <f t="shared" si="75"/>
        <v>4.005322889999996</v>
      </c>
      <c r="BA49" s="56">
        <f t="shared" si="75"/>
        <v>2.686808902499993</v>
      </c>
      <c r="BB49" s="56">
        <f t="shared" si="75"/>
        <v>2.7496459024999975</v>
      </c>
      <c r="BC49" s="56">
        <f t="shared" si="76"/>
        <v>2.824670062500001</v>
      </c>
      <c r="BD49" s="56">
        <f t="shared" si="76"/>
        <v>2.8987072099999844</v>
      </c>
      <c r="BE49" s="56">
        <f t="shared" si="76"/>
        <v>2.9565355624999956</v>
      </c>
      <c r="BF49" s="56">
        <f t="shared" si="76"/>
        <v>3.2337281600000045</v>
      </c>
      <c r="BG49" s="56">
        <f t="shared" si="76"/>
        <v>3.3872072024999866</v>
      </c>
      <c r="BH49" s="56">
        <f t="shared" si="76"/>
        <v>4.0502002499999801</v>
      </c>
      <c r="BI49" s="166" t="str">
        <f t="shared" si="76"/>
        <v/>
      </c>
      <c r="BJ49" s="166" t="str">
        <f t="shared" si="76"/>
        <v/>
      </c>
      <c r="BK49" s="166" t="str">
        <f t="shared" si="76"/>
        <v/>
      </c>
      <c r="BL49" s="166" t="str">
        <f t="shared" si="76"/>
        <v/>
      </c>
      <c r="BM49" s="56">
        <f t="shared" si="76"/>
        <v>3.0509219599999859</v>
      </c>
      <c r="BN49" s="56">
        <f t="shared" si="76"/>
        <v>3.5265550399999901</v>
      </c>
      <c r="BO49" s="56">
        <f t="shared" si="77"/>
        <v>4.1882171550025049</v>
      </c>
      <c r="BP49" s="166" t="str">
        <f t="shared" si="77"/>
        <v/>
      </c>
      <c r="BQ49" s="56">
        <f t="shared" si="77"/>
        <v>2.7212655224999827</v>
      </c>
      <c r="BR49" s="166" t="str">
        <f t="shared" si="77"/>
        <v/>
      </c>
      <c r="BS49" s="166" t="str">
        <f t="shared" si="77"/>
        <v/>
      </c>
      <c r="BT49" s="166" t="str">
        <f t="shared" si="77"/>
        <v/>
      </c>
      <c r="BU49" s="56">
        <f t="shared" si="77"/>
        <v>3.0093054224999749</v>
      </c>
      <c r="BV49" s="56">
        <f t="shared" si="77"/>
        <v>3.4695840000000144</v>
      </c>
      <c r="BW49" s="56">
        <f t="shared" si="77"/>
        <v>3.6232382024999898</v>
      </c>
      <c r="BX49" s="56">
        <f t="shared" si="77"/>
        <v>3.8136832100000184</v>
      </c>
      <c r="BY49" s="56">
        <f t="shared" si="77"/>
        <v>3.9563768100000063</v>
      </c>
      <c r="BZ49" s="56">
        <f t="shared" si="77"/>
        <v>4.4197859599999889</v>
      </c>
      <c r="CA49" s="166" t="str">
        <f t="shared" si="78"/>
        <v/>
      </c>
      <c r="CB49" s="56">
        <f t="shared" si="78"/>
        <v>3.2347442025000284</v>
      </c>
      <c r="CC49" s="56">
        <f t="shared" si="78"/>
        <v>3.7250587024999726</v>
      </c>
      <c r="CD49" s="56">
        <f t="shared" si="78"/>
        <v>3.2499854399999917</v>
      </c>
      <c r="CE49" s="56">
        <f t="shared" si="78"/>
        <v>3.6965439225000063</v>
      </c>
      <c r="CF49" s="56">
        <f t="shared" ref="CF49:CG49" si="86">IFERROR(IF(AND(CF$39="S/A", CF19&gt;0), ((1+CF19/200)^2-1)*100, IF(AND(CF$39="Qtrly", CF19&gt;0), ((1+CF19/400)^4-1)*100, "")),"")</f>
        <v>3.7167069743802683</v>
      </c>
      <c r="CG49" s="56">
        <f t="shared" si="86"/>
        <v>4.425607214789129</v>
      </c>
    </row>
    <row r="50" spans="1:85" x14ac:dyDescent="0.3">
      <c r="A50" s="50">
        <f t="shared" si="63"/>
        <v>42627</v>
      </c>
      <c r="B50" s="165" t="str">
        <f t="shared" si="68"/>
        <v/>
      </c>
      <c r="C50" s="165" t="str">
        <f t="shared" si="68"/>
        <v/>
      </c>
      <c r="D50" s="165" t="str">
        <f t="shared" si="69"/>
        <v/>
      </c>
      <c r="E50" s="165"/>
      <c r="F50" s="53">
        <f t="shared" si="70"/>
        <v>1.9651482458744152</v>
      </c>
      <c r="G50" s="53">
        <f t="shared" si="71"/>
        <v>1.9587213130063397</v>
      </c>
      <c r="H50" s="53">
        <f t="shared" si="72"/>
        <v>1.9241680624999757</v>
      </c>
      <c r="I50" s="53">
        <f t="shared" si="72"/>
        <v>1.9877812099999836</v>
      </c>
      <c r="J50" s="53">
        <f t="shared" si="72"/>
        <v>2.0332313225000176</v>
      </c>
      <c r="K50" s="53">
        <f t="shared" si="72"/>
        <v>2.0918264025000077</v>
      </c>
      <c r="L50" s="56">
        <f t="shared" si="72"/>
        <v>2.2242323600000224</v>
      </c>
      <c r="M50" s="56">
        <f t="shared" si="72"/>
        <v>2.4356531025000017</v>
      </c>
      <c r="N50" s="56">
        <f t="shared" si="72"/>
        <v>2.5773968024999983</v>
      </c>
      <c r="O50" s="56">
        <f t="shared" si="72"/>
        <v>2.9129091599999768</v>
      </c>
      <c r="P50" s="54"/>
      <c r="Q50" s="54"/>
      <c r="R50" s="55">
        <f t="shared" si="65"/>
        <v>42627</v>
      </c>
      <c r="S50" s="166" t="str">
        <f t="shared" si="73"/>
        <v/>
      </c>
      <c r="T50" s="166" t="str">
        <f t="shared" si="73"/>
        <v/>
      </c>
      <c r="U50" s="56">
        <f t="shared" si="73"/>
        <v>2.7151845224999915</v>
      </c>
      <c r="V50" s="56">
        <f t="shared" si="73"/>
        <v>2.7334280624999874</v>
      </c>
      <c r="W50" s="56">
        <f t="shared" si="73"/>
        <v>2.9514622500000032</v>
      </c>
      <c r="X50" s="56">
        <f t="shared" si="73"/>
        <v>3.2418566400000293</v>
      </c>
      <c r="Y50" s="56">
        <f t="shared" si="73"/>
        <v>3.5194328024999777</v>
      </c>
      <c r="Z50" s="166" t="str">
        <f t="shared" si="73"/>
        <v/>
      </c>
      <c r="AA50" s="56">
        <f t="shared" si="73"/>
        <v>7.2550209599999693</v>
      </c>
      <c r="AB50" s="56">
        <f t="shared" si="73"/>
        <v>3.3384068025000158</v>
      </c>
      <c r="AC50" s="56">
        <f t="shared" si="73"/>
        <v>3.4278830025000095</v>
      </c>
      <c r="AD50" s="56">
        <f t="shared" si="73"/>
        <v>3.6975622399999741</v>
      </c>
      <c r="AE50" s="56">
        <f t="shared" si="74"/>
        <v>4.001243610000027</v>
      </c>
      <c r="AF50" s="166" t="str">
        <f t="shared" si="74"/>
        <v/>
      </c>
      <c r="AG50" s="56">
        <f t="shared" si="74"/>
        <v>2.6928890624999813</v>
      </c>
      <c r="AH50" s="56">
        <f t="shared" si="74"/>
        <v>3.1961381024999902</v>
      </c>
      <c r="AI50" s="56">
        <f t="shared" si="74"/>
        <v>3.4339850625000112</v>
      </c>
      <c r="AJ50" s="56">
        <f t="shared" si="74"/>
        <v>3.9788090000000054</v>
      </c>
      <c r="AK50" s="166" t="str">
        <f t="shared" si="74"/>
        <v/>
      </c>
      <c r="AL50" s="166" t="str">
        <f t="shared" si="74"/>
        <v/>
      </c>
      <c r="AM50" s="56">
        <f t="shared" si="74"/>
        <v>3.5336775224999784</v>
      </c>
      <c r="AN50" s="56">
        <f t="shared" si="74"/>
        <v>3.6456344225000104</v>
      </c>
      <c r="AO50" s="56">
        <f t="shared" si="74"/>
        <v>3.9584160000000201</v>
      </c>
      <c r="AP50" s="166" t="str">
        <f t="shared" si="74"/>
        <v/>
      </c>
      <c r="AQ50" s="56">
        <f t="shared" si="75"/>
        <v>3.0509219599999859</v>
      </c>
      <c r="AR50" s="56">
        <f t="shared" si="75"/>
        <v>3.2611630625000165</v>
      </c>
      <c r="AS50" s="56">
        <f t="shared" si="75"/>
        <v>3.3092926355503094</v>
      </c>
      <c r="AT50" s="56">
        <f t="shared" si="75"/>
        <v>3.5876128399999763</v>
      </c>
      <c r="AU50" s="56">
        <f t="shared" si="75"/>
        <v>3.6684112652214385</v>
      </c>
      <c r="AV50" s="166" t="str">
        <f t="shared" si="75"/>
        <v/>
      </c>
      <c r="AW50" s="166" t="str">
        <f t="shared" si="75"/>
        <v/>
      </c>
      <c r="AX50" s="181">
        <f t="shared" si="75"/>
        <v>3.2447505018420308</v>
      </c>
      <c r="AY50" s="181">
        <f t="shared" si="75"/>
        <v>3.3058796024999948</v>
      </c>
      <c r="AZ50" s="181">
        <f t="shared" si="75"/>
        <v>4.0440800399999866</v>
      </c>
      <c r="BA50" s="56">
        <f t="shared" si="75"/>
        <v>2.6817422399999957</v>
      </c>
      <c r="BB50" s="56">
        <f t="shared" si="75"/>
        <v>2.7516732225000062</v>
      </c>
      <c r="BC50" s="56">
        <f t="shared" si="76"/>
        <v>2.8378528099999967</v>
      </c>
      <c r="BD50" s="56">
        <f t="shared" si="76"/>
        <v>2.9139236224999809</v>
      </c>
      <c r="BE50" s="56">
        <f t="shared" si="76"/>
        <v>2.9788596225000186</v>
      </c>
      <c r="BF50" s="56">
        <f t="shared" si="76"/>
        <v>3.2723412900000026</v>
      </c>
      <c r="BG50" s="56">
        <f t="shared" si="76"/>
        <v>3.4278830025000095</v>
      </c>
      <c r="BH50" s="56">
        <f t="shared" si="76"/>
        <v>4.1012089999999946</v>
      </c>
      <c r="BI50" s="166" t="str">
        <f t="shared" si="76"/>
        <v/>
      </c>
      <c r="BJ50" s="166" t="str">
        <f t="shared" si="76"/>
        <v/>
      </c>
      <c r="BK50" s="166" t="str">
        <f t="shared" si="76"/>
        <v/>
      </c>
      <c r="BL50" s="166" t="str">
        <f t="shared" si="76"/>
        <v/>
      </c>
      <c r="BM50" s="56">
        <f t="shared" si="76"/>
        <v>3.0661496225000029</v>
      </c>
      <c r="BN50" s="56">
        <f t="shared" si="76"/>
        <v>3.5652228900000082</v>
      </c>
      <c r="BO50" s="56">
        <f t="shared" si="77"/>
        <v>4.251137648432346</v>
      </c>
      <c r="BP50" s="166" t="str">
        <f t="shared" si="77"/>
        <v/>
      </c>
      <c r="BQ50" s="56">
        <f t="shared" si="77"/>
        <v>2.7222790399999974</v>
      </c>
      <c r="BR50" s="166" t="str">
        <f t="shared" si="77"/>
        <v/>
      </c>
      <c r="BS50" s="166" t="str">
        <f t="shared" si="77"/>
        <v/>
      </c>
      <c r="BT50" s="166" t="str">
        <f t="shared" si="77"/>
        <v/>
      </c>
      <c r="BU50" s="56">
        <f t="shared" si="77"/>
        <v>3.0306201599999971</v>
      </c>
      <c r="BV50" s="56">
        <f t="shared" si="77"/>
        <v>3.4909463024999754</v>
      </c>
      <c r="BW50" s="56">
        <f t="shared" si="77"/>
        <v>3.6751604100000224</v>
      </c>
      <c r="BX50" s="56">
        <f t="shared" si="77"/>
        <v>3.8503664899999901</v>
      </c>
      <c r="BY50" s="56">
        <f t="shared" si="77"/>
        <v>3.9971644099999981</v>
      </c>
      <c r="BZ50" s="56">
        <f t="shared" si="77"/>
        <v>4.4647526400000137</v>
      </c>
      <c r="CA50" s="166" t="str">
        <f t="shared" si="78"/>
        <v/>
      </c>
      <c r="CB50" s="56">
        <f t="shared" si="78"/>
        <v>3.2367763024999885</v>
      </c>
      <c r="CC50" s="56">
        <f t="shared" si="78"/>
        <v>3.7668195599999788</v>
      </c>
      <c r="CD50" s="56">
        <f t="shared" si="78"/>
        <v>3.2662439999999959</v>
      </c>
      <c r="CE50" s="56">
        <f t="shared" si="78"/>
        <v>3.7321880099999705</v>
      </c>
      <c r="CF50" s="56">
        <f t="shared" ref="CF50:CG50" si="87">IFERROR(IF(AND(CF$39="S/A", CF20&gt;0), ((1+CF20/200)^2-1)*100, IF(AND(CF$39="Qtrly", CF20&gt;0), ((1+CF20/400)^4-1)*100, "")),"")</f>
        <v>3.7485708252843919</v>
      </c>
      <c r="CG50" s="56">
        <f t="shared" si="87"/>
        <v>4.4369708076124947</v>
      </c>
    </row>
    <row r="51" spans="1:85" x14ac:dyDescent="0.3">
      <c r="A51" s="50">
        <f t="shared" si="63"/>
        <v>42628</v>
      </c>
      <c r="B51" s="165" t="str">
        <f t="shared" si="68"/>
        <v/>
      </c>
      <c r="C51" s="165" t="str">
        <f t="shared" si="68"/>
        <v/>
      </c>
      <c r="D51" s="165" t="str">
        <f t="shared" si="69"/>
        <v/>
      </c>
      <c r="E51" s="165"/>
      <c r="F51" s="53">
        <f t="shared" si="70"/>
        <v>1.9459323817942797</v>
      </c>
      <c r="G51" s="53">
        <f t="shared" si="71"/>
        <v>1.9406348682273089</v>
      </c>
      <c r="H51" s="53">
        <f t="shared" si="72"/>
        <v>1.9150820899999976</v>
      </c>
      <c r="I51" s="53">
        <f t="shared" si="72"/>
        <v>1.9706138025000097</v>
      </c>
      <c r="J51" s="53">
        <f t="shared" si="72"/>
        <v>2.018080160000002</v>
      </c>
      <c r="K51" s="53">
        <f t="shared" si="72"/>
        <v>2.0776812225000052</v>
      </c>
      <c r="L51" s="56">
        <f t="shared" si="72"/>
        <v>2.2171550625000203</v>
      </c>
      <c r="M51" s="56">
        <f t="shared" si="72"/>
        <v>2.4214841225000061</v>
      </c>
      <c r="N51" s="56">
        <f t="shared" si="72"/>
        <v>2.5622052899999748</v>
      </c>
      <c r="O51" s="56">
        <f t="shared" si="72"/>
        <v>2.9027648100000025</v>
      </c>
      <c r="P51" s="54"/>
      <c r="Q51" s="54"/>
      <c r="R51" s="55">
        <f t="shared" si="65"/>
        <v>42628</v>
      </c>
      <c r="S51" s="166" t="str">
        <f t="shared" si="73"/>
        <v/>
      </c>
      <c r="T51" s="166" t="str">
        <f t="shared" si="73"/>
        <v/>
      </c>
      <c r="U51" s="56">
        <f t="shared" si="73"/>
        <v>2.7283602499999837</v>
      </c>
      <c r="V51" s="56">
        <f t="shared" si="73"/>
        <v>2.7283602499999837</v>
      </c>
      <c r="W51" s="56">
        <f t="shared" si="73"/>
        <v>2.9484183224999905</v>
      </c>
      <c r="X51" s="56">
        <f t="shared" si="73"/>
        <v>3.2327121225000033</v>
      </c>
      <c r="Y51" s="56">
        <f t="shared" si="73"/>
        <v>3.5123108099999856</v>
      </c>
      <c r="Z51" s="166" t="str">
        <f t="shared" si="73"/>
        <v/>
      </c>
      <c r="AA51" s="56" t="str">
        <f t="shared" si="73"/>
        <v/>
      </c>
      <c r="AB51" s="56">
        <f t="shared" si="73"/>
        <v>3.3363737025000173</v>
      </c>
      <c r="AC51" s="56">
        <f t="shared" si="73"/>
        <v>3.4227980899999899</v>
      </c>
      <c r="AD51" s="56">
        <f t="shared" si="73"/>
        <v>3.689415840000021</v>
      </c>
      <c r="AE51" s="56">
        <f t="shared" si="74"/>
        <v>3.9971644099999981</v>
      </c>
      <c r="AF51" s="166" t="str">
        <f t="shared" si="74"/>
        <v/>
      </c>
      <c r="AG51" s="56">
        <f t="shared" si="74"/>
        <v>2.7334280624999874</v>
      </c>
      <c r="AH51" s="56">
        <f t="shared" si="74"/>
        <v>3.2012174399999704</v>
      </c>
      <c r="AI51" s="56">
        <f t="shared" si="74"/>
        <v>3.4309340099999863</v>
      </c>
      <c r="AJ51" s="56">
        <f t="shared" si="74"/>
        <v>3.9737105625000213</v>
      </c>
      <c r="AK51" s="166" t="str">
        <f t="shared" si="74"/>
        <v/>
      </c>
      <c r="AL51" s="166" t="str">
        <f t="shared" si="74"/>
        <v/>
      </c>
      <c r="AM51" s="56">
        <f t="shared" si="74"/>
        <v>3.5296075024999984</v>
      </c>
      <c r="AN51" s="56">
        <f t="shared" si="74"/>
        <v>3.6374900624999817</v>
      </c>
      <c r="AO51" s="56">
        <f t="shared" si="74"/>
        <v>3.9553572225</v>
      </c>
      <c r="AP51" s="166" t="str">
        <f t="shared" si="74"/>
        <v/>
      </c>
      <c r="AQ51" s="56">
        <f t="shared" si="75"/>
        <v>3.0367104899999831</v>
      </c>
      <c r="AR51" s="56">
        <f t="shared" si="75"/>
        <v>3.2682764100000039</v>
      </c>
      <c r="AS51" s="56">
        <f t="shared" si="75"/>
        <v>3.3236394404417613</v>
      </c>
      <c r="AT51" s="56">
        <f t="shared" si="75"/>
        <v>3.5815062499999772</v>
      </c>
      <c r="AU51" s="56">
        <f t="shared" si="75"/>
        <v>3.6591650751766958</v>
      </c>
      <c r="AV51" s="166" t="str">
        <f t="shared" si="75"/>
        <v/>
      </c>
      <c r="AW51" s="166" t="str">
        <f t="shared" si="75"/>
        <v/>
      </c>
      <c r="AX51" s="181">
        <f t="shared" si="75"/>
        <v>3.2488475157502528</v>
      </c>
      <c r="AY51" s="181">
        <f t="shared" si="75"/>
        <v>3.3109616400000208</v>
      </c>
      <c r="AZ51" s="181">
        <f t="shared" si="75"/>
        <v>4.0369400224999907</v>
      </c>
      <c r="BA51" s="56">
        <f t="shared" si="75"/>
        <v>2.6776890000000275</v>
      </c>
      <c r="BB51" s="56">
        <f t="shared" si="75"/>
        <v>2.7607964100000215</v>
      </c>
      <c r="BC51" s="56">
        <f t="shared" si="76"/>
        <v>2.8378528099999967</v>
      </c>
      <c r="BD51" s="56">
        <f t="shared" si="76"/>
        <v>2.9108802500000142</v>
      </c>
      <c r="BE51" s="56">
        <f t="shared" si="76"/>
        <v>2.9717562500000128</v>
      </c>
      <c r="BF51" s="56">
        <f t="shared" si="76"/>
        <v>3.2642116099999896</v>
      </c>
      <c r="BG51" s="56">
        <f t="shared" si="76"/>
        <v>3.4238150625000019</v>
      </c>
      <c r="BH51" s="56">
        <f t="shared" si="76"/>
        <v>4.1001887024999961</v>
      </c>
      <c r="BI51" s="166" t="str">
        <f t="shared" si="76"/>
        <v/>
      </c>
      <c r="BJ51" s="166" t="str">
        <f t="shared" si="76"/>
        <v/>
      </c>
      <c r="BK51" s="166" t="str">
        <f t="shared" si="76"/>
        <v/>
      </c>
      <c r="BL51" s="166" t="str">
        <f t="shared" si="76"/>
        <v/>
      </c>
      <c r="BM51" s="56">
        <f t="shared" si="76"/>
        <v>3.0641192024999819</v>
      </c>
      <c r="BN51" s="56">
        <f t="shared" si="76"/>
        <v>3.5560640624999973</v>
      </c>
      <c r="BO51" s="56">
        <f t="shared" si="77"/>
        <v>4.2542328340033686</v>
      </c>
      <c r="BP51" s="166" t="str">
        <f t="shared" si="77"/>
        <v/>
      </c>
      <c r="BQ51" s="56">
        <f t="shared" si="77"/>
        <v>2.7263331600000162</v>
      </c>
      <c r="BR51" s="166" t="str">
        <f t="shared" si="77"/>
        <v/>
      </c>
      <c r="BS51" s="166" t="str">
        <f t="shared" si="77"/>
        <v/>
      </c>
      <c r="BT51" s="166" t="str">
        <f t="shared" si="77"/>
        <v/>
      </c>
      <c r="BU51" s="56">
        <f t="shared" si="77"/>
        <v>3.0214850025000128</v>
      </c>
      <c r="BV51" s="56">
        <f t="shared" si="77"/>
        <v>3.4858598399999829</v>
      </c>
      <c r="BW51" s="56">
        <f t="shared" si="77"/>
        <v>3.6629422499999675</v>
      </c>
      <c r="BX51" s="56">
        <f t="shared" si="77"/>
        <v>3.842214090000029</v>
      </c>
      <c r="BY51" s="56">
        <f t="shared" si="77"/>
        <v>3.992065522499999</v>
      </c>
      <c r="BZ51" s="56">
        <f t="shared" si="77"/>
        <v>4.4647526400000137</v>
      </c>
      <c r="CA51" s="166" t="str">
        <f t="shared" si="78"/>
        <v/>
      </c>
      <c r="CB51" s="56">
        <f t="shared" si="78"/>
        <v>3.2327121225000033</v>
      </c>
      <c r="CC51" s="56">
        <f t="shared" si="78"/>
        <v>3.7627449599999974</v>
      </c>
      <c r="CD51" s="56">
        <f t="shared" si="78"/>
        <v>3.2621792400000071</v>
      </c>
      <c r="CE51" s="56">
        <f t="shared" si="78"/>
        <v>3.7220033599999924</v>
      </c>
      <c r="CF51" s="56">
        <f t="shared" ref="CF51:CG51" si="88">IFERROR(IF(AND(CF$39="S/A", CF21&gt;0), ((1+CF21/200)^2-1)*100, IF(AND(CF$39="Qtrly", CF21&gt;0), ((1+CF21/400)^4-1)*100, "")),"")</f>
        <v>3.7382913616325286</v>
      </c>
      <c r="CG51" s="56">
        <f t="shared" si="88"/>
        <v>4.4328384847388547</v>
      </c>
    </row>
    <row r="52" spans="1:85" x14ac:dyDescent="0.3">
      <c r="A52" s="50">
        <f t="shared" si="63"/>
        <v>42629</v>
      </c>
      <c r="B52" s="165" t="str">
        <f t="shared" si="68"/>
        <v/>
      </c>
      <c r="C52" s="165" t="str">
        <f t="shared" si="68"/>
        <v/>
      </c>
      <c r="D52" s="165" t="str">
        <f t="shared" si="69"/>
        <v/>
      </c>
      <c r="E52" s="165"/>
      <c r="F52" s="53">
        <f t="shared" si="70"/>
        <v>1.9479550048421279</v>
      </c>
      <c r="G52" s="53">
        <f t="shared" si="71"/>
        <v>1.9436492204032652</v>
      </c>
      <c r="H52" s="53">
        <f t="shared" si="72"/>
        <v>1.9292160000000003</v>
      </c>
      <c r="I52" s="53">
        <f t="shared" si="72"/>
        <v>1.9786924025000152</v>
      </c>
      <c r="J52" s="53">
        <f t="shared" si="72"/>
        <v>2.0352515624999956</v>
      </c>
      <c r="K52" s="53">
        <f t="shared" si="72"/>
        <v>2.1049620899999955</v>
      </c>
      <c r="L52" s="56">
        <f t="shared" si="72"/>
        <v>2.2525440000000119</v>
      </c>
      <c r="M52" s="56">
        <f t="shared" si="72"/>
        <v>2.4569084100000138</v>
      </c>
      <c r="N52" s="56">
        <f t="shared" si="72"/>
        <v>2.5915765624999976</v>
      </c>
      <c r="O52" s="56">
        <f t="shared" si="72"/>
        <v>2.9301557025000147</v>
      </c>
      <c r="P52" s="54"/>
      <c r="Q52" s="54"/>
      <c r="R52" s="55">
        <f t="shared" si="65"/>
        <v>42629</v>
      </c>
      <c r="S52" s="166" t="str">
        <f t="shared" si="73"/>
        <v/>
      </c>
      <c r="T52" s="166" t="str">
        <f t="shared" si="73"/>
        <v/>
      </c>
      <c r="U52" s="56">
        <f t="shared" si="73"/>
        <v>2.7273467024999887</v>
      </c>
      <c r="V52" s="56">
        <f t="shared" si="73"/>
        <v>2.725319622500022</v>
      </c>
      <c r="W52" s="56">
        <f t="shared" si="73"/>
        <v>2.9555208899999963</v>
      </c>
      <c r="X52" s="56">
        <f t="shared" si="73"/>
        <v>3.2418566400000293</v>
      </c>
      <c r="Y52" s="56">
        <f t="shared" si="73"/>
        <v>3.5245200900000162</v>
      </c>
      <c r="Z52" s="166" t="str">
        <f t="shared" si="73"/>
        <v/>
      </c>
      <c r="AA52" s="56" t="str">
        <f t="shared" si="73"/>
        <v/>
      </c>
      <c r="AB52" s="56">
        <f t="shared" si="73"/>
        <v>3.3424730624999954</v>
      </c>
      <c r="AC52" s="56">
        <f t="shared" si="73"/>
        <v>3.4309340099999863</v>
      </c>
      <c r="AD52" s="56">
        <f t="shared" si="73"/>
        <v>3.6975622399999741</v>
      </c>
      <c r="AE52" s="56">
        <f t="shared" si="74"/>
        <v>4.0063427225000003</v>
      </c>
      <c r="AF52" s="166" t="str">
        <f t="shared" si="74"/>
        <v/>
      </c>
      <c r="AG52" s="56">
        <f t="shared" si="74"/>
        <v>2.7334280624999874</v>
      </c>
      <c r="AH52" s="56">
        <f t="shared" si="74"/>
        <v>3.2062969025000054</v>
      </c>
      <c r="AI52" s="56">
        <f t="shared" si="74"/>
        <v>3.438053202499991</v>
      </c>
      <c r="AJ52" s="56">
        <f t="shared" si="74"/>
        <v>3.9849272899999955</v>
      </c>
      <c r="AK52" s="166" t="str">
        <f t="shared" si="74"/>
        <v/>
      </c>
      <c r="AL52" s="166" t="str">
        <f t="shared" si="74"/>
        <v/>
      </c>
      <c r="AM52" s="56">
        <f t="shared" si="74"/>
        <v>3.5367300900000176</v>
      </c>
      <c r="AN52" s="56">
        <f t="shared" si="74"/>
        <v>3.6456344225000104</v>
      </c>
      <c r="AO52" s="56">
        <f t="shared" si="74"/>
        <v>3.9665729600000255</v>
      </c>
      <c r="AP52" s="166" t="str">
        <f t="shared" si="74"/>
        <v/>
      </c>
      <c r="AQ52" s="56">
        <f t="shared" si="75"/>
        <v>3.0367104899999831</v>
      </c>
      <c r="AR52" s="56">
        <f t="shared" si="75"/>
        <v>3.2682764100000039</v>
      </c>
      <c r="AS52" s="56">
        <f t="shared" si="75"/>
        <v>3.3297885285205941</v>
      </c>
      <c r="AT52" s="56">
        <f t="shared" si="75"/>
        <v>3.5906662024999925</v>
      </c>
      <c r="AU52" s="56">
        <f t="shared" si="75"/>
        <v>3.6694386578519644</v>
      </c>
      <c r="AV52" s="166" t="str">
        <f t="shared" si="75"/>
        <v/>
      </c>
      <c r="AW52" s="166" t="str">
        <f t="shared" si="75"/>
        <v/>
      </c>
      <c r="AX52" s="181">
        <f t="shared" si="75"/>
        <v>3.2488475157502528</v>
      </c>
      <c r="AY52" s="181">
        <f t="shared" si="75"/>
        <v>3.3170602500000257</v>
      </c>
      <c r="AZ52" s="181">
        <f t="shared" si="75"/>
        <v>4.0471401225000037</v>
      </c>
      <c r="BA52" s="56">
        <f t="shared" si="75"/>
        <v>2.6716092899999877</v>
      </c>
      <c r="BB52" s="56">
        <f t="shared" si="75"/>
        <v>2.7648512900000144</v>
      </c>
      <c r="BC52" s="56">
        <f t="shared" si="76"/>
        <v>2.8388669024999924</v>
      </c>
      <c r="BD52" s="56">
        <f t="shared" si="76"/>
        <v>2.9179815225000238</v>
      </c>
      <c r="BE52" s="56">
        <f t="shared" si="76"/>
        <v>2.98088920249997</v>
      </c>
      <c r="BF52" s="56">
        <f t="shared" si="76"/>
        <v>3.2753900025000116</v>
      </c>
      <c r="BG52" s="56">
        <f t="shared" si="76"/>
        <v>3.4350020900000278</v>
      </c>
      <c r="BH52" s="56">
        <f t="shared" si="76"/>
        <v>4.1103919025000213</v>
      </c>
      <c r="BI52" s="166" t="str">
        <f t="shared" si="76"/>
        <v/>
      </c>
      <c r="BJ52" s="166" t="str">
        <f t="shared" si="76"/>
        <v/>
      </c>
      <c r="BK52" s="166" t="str">
        <f t="shared" si="76"/>
        <v/>
      </c>
      <c r="BL52" s="166" t="str">
        <f t="shared" si="76"/>
        <v/>
      </c>
      <c r="BM52" s="56">
        <f t="shared" si="76"/>
        <v>3.0651344099999811</v>
      </c>
      <c r="BN52" s="56">
        <f t="shared" si="76"/>
        <v>3.5662405625000115</v>
      </c>
      <c r="BO52" s="56">
        <f t="shared" si="77"/>
        <v>4.2686779446381884</v>
      </c>
      <c r="BP52" s="166" t="str">
        <f t="shared" si="77"/>
        <v/>
      </c>
      <c r="BQ52" s="56">
        <f t="shared" si="77"/>
        <v>2.7212655224999827</v>
      </c>
      <c r="BR52" s="166" t="str">
        <f t="shared" si="77"/>
        <v/>
      </c>
      <c r="BS52" s="166" t="str">
        <f t="shared" si="77"/>
        <v/>
      </c>
      <c r="BT52" s="166" t="str">
        <f t="shared" si="77"/>
        <v/>
      </c>
      <c r="BU52" s="56">
        <f t="shared" si="77"/>
        <v>3.0184400400000033</v>
      </c>
      <c r="BV52" s="56">
        <f t="shared" si="77"/>
        <v>3.4939982400000069</v>
      </c>
      <c r="BW52" s="56">
        <f t="shared" si="77"/>
        <v>3.6782150624999899</v>
      </c>
      <c r="BX52" s="56">
        <f t="shared" si="77"/>
        <v>3.8513855624999982</v>
      </c>
      <c r="BY52" s="56">
        <f t="shared" si="77"/>
        <v>4.004303062499992</v>
      </c>
      <c r="BZ52" s="56">
        <f t="shared" si="77"/>
        <v>4.4780401025000138</v>
      </c>
      <c r="CA52" s="166" t="str">
        <f t="shared" si="78"/>
        <v/>
      </c>
      <c r="CB52" s="56">
        <f t="shared" si="78"/>
        <v>3.2306800625000021</v>
      </c>
      <c r="CC52" s="56">
        <f t="shared" si="78"/>
        <v>3.7729316100000299</v>
      </c>
      <c r="CD52" s="56">
        <f t="shared" si="78"/>
        <v>3.2703088399999691</v>
      </c>
      <c r="CE52" s="56">
        <f t="shared" si="78"/>
        <v>3.7301510400000071</v>
      </c>
      <c r="CF52" s="56">
        <f t="shared" ref="CF52:CG52" si="89">IFERROR(IF(AND(CF$39="S/A", CF22&gt;0), ((1+CF22/200)^2-1)*100, IF(AND(CF$39="Qtrly", CF22&gt;0), ((1+CF22/400)^4-1)*100, "")),"")</f>
        <v>3.7454869059781348</v>
      </c>
      <c r="CG52" s="56">
        <f t="shared" si="89"/>
        <v>4.4380039074921829</v>
      </c>
    </row>
    <row r="53" spans="1:85" x14ac:dyDescent="0.3">
      <c r="A53" s="50">
        <f t="shared" si="63"/>
        <v>42632</v>
      </c>
      <c r="B53" s="165" t="str">
        <f t="shared" si="68"/>
        <v/>
      </c>
      <c r="C53" s="165" t="str">
        <f t="shared" si="68"/>
        <v/>
      </c>
      <c r="D53" s="165" t="str">
        <f t="shared" si="69"/>
        <v/>
      </c>
      <c r="E53" s="165"/>
      <c r="F53" s="53">
        <f t="shared" si="70"/>
        <v>1.9570570982387236</v>
      </c>
      <c r="G53" s="53">
        <f t="shared" si="71"/>
        <v>1.9516876009909812</v>
      </c>
      <c r="H53" s="53">
        <f t="shared" si="72"/>
        <v>1.9372929600000255</v>
      </c>
      <c r="I53" s="53">
        <f t="shared" si="72"/>
        <v>1.9948505624999946</v>
      </c>
      <c r="J53" s="53">
        <f t="shared" si="72"/>
        <v>2.0554550624999779</v>
      </c>
      <c r="K53" s="53">
        <f t="shared" si="72"/>
        <v>2.1251724899999935</v>
      </c>
      <c r="L53" s="56">
        <f t="shared" si="72"/>
        <v>2.2747916099999932</v>
      </c>
      <c r="M53" s="56">
        <f t="shared" si="72"/>
        <v>2.4741167024999955</v>
      </c>
      <c r="N53" s="56">
        <f t="shared" si="72"/>
        <v>2.6098091224999731</v>
      </c>
      <c r="O53" s="56">
        <f t="shared" si="72"/>
        <v>2.9514622500000032</v>
      </c>
      <c r="P53" s="54"/>
      <c r="Q53" s="54"/>
      <c r="R53" s="55">
        <f t="shared" si="65"/>
        <v>42632</v>
      </c>
      <c r="S53" s="166" t="str">
        <f t="shared" si="73"/>
        <v/>
      </c>
      <c r="T53" s="166" t="str">
        <f t="shared" si="73"/>
        <v/>
      </c>
      <c r="U53" s="56">
        <f t="shared" si="73"/>
        <v>2.7820854224999803</v>
      </c>
      <c r="V53" s="56">
        <f t="shared" si="73"/>
        <v>2.7395096025000232</v>
      </c>
      <c r="W53" s="56">
        <f t="shared" si="73"/>
        <v>2.965667840000008</v>
      </c>
      <c r="X53" s="56">
        <f t="shared" si="73"/>
        <v>3.2510015624999777</v>
      </c>
      <c r="Y53" s="56">
        <f t="shared" si="73"/>
        <v>3.52859001000001</v>
      </c>
      <c r="Z53" s="166" t="str">
        <f t="shared" si="73"/>
        <v/>
      </c>
      <c r="AA53" s="56" t="str">
        <f t="shared" si="73"/>
        <v/>
      </c>
      <c r="AB53" s="56">
        <f t="shared" si="73"/>
        <v>3.3536556899999903</v>
      </c>
      <c r="AC53" s="56">
        <f t="shared" si="73"/>
        <v>3.438053202499991</v>
      </c>
      <c r="AD53" s="56">
        <f t="shared" si="73"/>
        <v>3.7077456900000083</v>
      </c>
      <c r="AE53" s="56">
        <f t="shared" si="74"/>
        <v>4.0094022499999937</v>
      </c>
      <c r="AF53" s="166" t="str">
        <f t="shared" si="74"/>
        <v/>
      </c>
      <c r="AG53" s="56">
        <f t="shared" si="74"/>
        <v>2.9159525625000127</v>
      </c>
      <c r="AH53" s="56">
        <f t="shared" si="74"/>
        <v>3.2205200625000208</v>
      </c>
      <c r="AI53" s="56">
        <f t="shared" si="74"/>
        <v>3.4461897224999927</v>
      </c>
      <c r="AJ53" s="56">
        <f t="shared" si="74"/>
        <v>3.987986502499985</v>
      </c>
      <c r="AK53" s="166" t="str">
        <f t="shared" si="74"/>
        <v/>
      </c>
      <c r="AL53" s="166" t="str">
        <f t="shared" si="74"/>
        <v/>
      </c>
      <c r="AM53" s="56">
        <f t="shared" si="74"/>
        <v>3.5428353599999962</v>
      </c>
      <c r="AN53" s="56">
        <f t="shared" si="74"/>
        <v>3.6537791024999988</v>
      </c>
      <c r="AO53" s="56">
        <f t="shared" si="74"/>
        <v>3.9665729600000255</v>
      </c>
      <c r="AP53" s="166" t="str">
        <f t="shared" si="74"/>
        <v/>
      </c>
      <c r="AQ53" s="56">
        <f t="shared" si="75"/>
        <v>3.0438161024999744</v>
      </c>
      <c r="AR53" s="56">
        <f t="shared" si="75"/>
        <v>3.2814875625000184</v>
      </c>
      <c r="AS53" s="56">
        <f t="shared" si="75"/>
        <v>3.3441374680567737</v>
      </c>
      <c r="AT53" s="56">
        <f t="shared" si="75"/>
        <v>3.5977908900000077</v>
      </c>
      <c r="AU53" s="56">
        <f t="shared" si="75"/>
        <v>3.6786855351677694</v>
      </c>
      <c r="AV53" s="166" t="str">
        <f t="shared" si="75"/>
        <v/>
      </c>
      <c r="AW53" s="166" t="str">
        <f t="shared" si="75"/>
        <v/>
      </c>
      <c r="AX53" s="181">
        <f t="shared" si="75"/>
        <v>3.2590905839863682</v>
      </c>
      <c r="AY53" s="181">
        <f t="shared" si="75"/>
        <v>3.3292580100000135</v>
      </c>
      <c r="AZ53" s="181">
        <f t="shared" si="75"/>
        <v>4.0532604225000046</v>
      </c>
      <c r="BA53" s="56">
        <f t="shared" si="75"/>
        <v>2.6847822225000151</v>
      </c>
      <c r="BB53" s="56">
        <f t="shared" si="75"/>
        <v>2.7800578025000133</v>
      </c>
      <c r="BC53" s="56">
        <f t="shared" si="76"/>
        <v>2.8500222500000172</v>
      </c>
      <c r="BD53" s="56">
        <f t="shared" si="76"/>
        <v>2.9281266224999936</v>
      </c>
      <c r="BE53" s="56">
        <f t="shared" si="76"/>
        <v>2.9890077224999922</v>
      </c>
      <c r="BF53" s="56">
        <f t="shared" si="76"/>
        <v>3.2814875625000184</v>
      </c>
      <c r="BG53" s="56">
        <f t="shared" si="76"/>
        <v>3.4482239025000139</v>
      </c>
      <c r="BH53" s="56">
        <f t="shared" si="76"/>
        <v>4.1063105624999929</v>
      </c>
      <c r="BI53" s="166" t="str">
        <f t="shared" si="76"/>
        <v/>
      </c>
      <c r="BJ53" s="166" t="str">
        <f t="shared" si="76"/>
        <v/>
      </c>
      <c r="BK53" s="166" t="str">
        <f t="shared" si="76"/>
        <v/>
      </c>
      <c r="BL53" s="166" t="str">
        <f t="shared" si="76"/>
        <v/>
      </c>
      <c r="BM53" s="56">
        <f t="shared" si="76"/>
        <v>3.0763020225000215</v>
      </c>
      <c r="BN53" s="56">
        <f t="shared" si="76"/>
        <v>3.5723467025000177</v>
      </c>
      <c r="BO53" s="56">
        <f t="shared" si="77"/>
        <v>4.2614552016964291</v>
      </c>
      <c r="BP53" s="166" t="str">
        <f t="shared" si="77"/>
        <v/>
      </c>
      <c r="BQ53" s="56">
        <f t="shared" si="77"/>
        <v>2.7324144900000125</v>
      </c>
      <c r="BR53" s="166" t="str">
        <f t="shared" si="77"/>
        <v/>
      </c>
      <c r="BS53" s="166" t="str">
        <f t="shared" si="77"/>
        <v/>
      </c>
      <c r="BT53" s="166" t="str">
        <f t="shared" si="77"/>
        <v/>
      </c>
      <c r="BU53" s="56">
        <f t="shared" si="77"/>
        <v>3.0285900900000273</v>
      </c>
      <c r="BV53" s="56">
        <f t="shared" si="77"/>
        <v>3.5031543225000128</v>
      </c>
      <c r="BW53" s="56">
        <f t="shared" si="77"/>
        <v>3.6558153225000112</v>
      </c>
      <c r="BX53" s="56">
        <f t="shared" si="77"/>
        <v>3.8585192099999999</v>
      </c>
      <c r="BY53" s="56">
        <f t="shared" si="77"/>
        <v>4.0063427225000003</v>
      </c>
      <c r="BZ53" s="56">
        <f t="shared" si="77"/>
        <v>4.4770179600000182</v>
      </c>
      <c r="CA53" s="166" t="str">
        <f t="shared" si="78"/>
        <v/>
      </c>
      <c r="CB53" s="56">
        <f t="shared" si="78"/>
        <v>3.2408405625000025</v>
      </c>
      <c r="CC53" s="56">
        <f t="shared" si="78"/>
        <v>3.7749689999999836</v>
      </c>
      <c r="CD53" s="56">
        <f t="shared" si="78"/>
        <v>3.2804712899999977</v>
      </c>
      <c r="CE53" s="56">
        <f t="shared" si="78"/>
        <v>3.7372805225000194</v>
      </c>
      <c r="CF53" s="56">
        <f t="shared" ref="CF53:CG53" si="90">IFERROR(IF(AND(CF$39="S/A", CF23&gt;0), ((1+CF23/200)^2-1)*100, IF(AND(CF$39="Qtrly", CF23&gt;0), ((1+CF23/400)^4-1)*100, "")),"")</f>
        <v>3.7537108435808708</v>
      </c>
      <c r="CG53" s="56">
        <f t="shared" si="90"/>
        <v>4.4400701302455881</v>
      </c>
    </row>
    <row r="54" spans="1:85" x14ac:dyDescent="0.3">
      <c r="A54" s="50">
        <f t="shared" si="63"/>
        <v>42633</v>
      </c>
      <c r="B54" s="165" t="str">
        <f t="shared" si="68"/>
        <v/>
      </c>
      <c r="C54" s="165" t="str">
        <f t="shared" si="68"/>
        <v/>
      </c>
      <c r="D54" s="165" t="str">
        <f t="shared" si="69"/>
        <v/>
      </c>
      <c r="E54" s="165"/>
      <c r="F54" s="53">
        <f t="shared" si="70"/>
        <v>1.967171091305997</v>
      </c>
      <c r="G54" s="53">
        <f t="shared" si="71"/>
        <v>1.9627406310710693</v>
      </c>
      <c r="H54" s="53">
        <f t="shared" si="72"/>
        <v>1.9312352099999819</v>
      </c>
      <c r="I54" s="53">
        <f t="shared" si="72"/>
        <v>2.0039400900000004</v>
      </c>
      <c r="J54" s="53">
        <f t="shared" si="72"/>
        <v>2.0695987024999862</v>
      </c>
      <c r="K54" s="53">
        <f t="shared" si="72"/>
        <v>2.1433635599999779</v>
      </c>
      <c r="L54" s="56">
        <f t="shared" si="72"/>
        <v>2.2970416399999971</v>
      </c>
      <c r="M54" s="56">
        <f t="shared" si="72"/>
        <v>2.4974008100000056</v>
      </c>
      <c r="N54" s="56">
        <f t="shared" si="72"/>
        <v>2.636147902500019</v>
      </c>
      <c r="O54" s="56">
        <f t="shared" si="72"/>
        <v>2.9758152899999946</v>
      </c>
      <c r="P54" s="54"/>
      <c r="Q54" s="54"/>
      <c r="R54" s="55">
        <f t="shared" si="65"/>
        <v>42633</v>
      </c>
      <c r="S54" s="166" t="str">
        <f t="shared" si="73"/>
        <v/>
      </c>
      <c r="T54" s="166" t="str">
        <f t="shared" si="73"/>
        <v/>
      </c>
      <c r="U54" s="56">
        <f t="shared" si="73"/>
        <v>2.7212655224999827</v>
      </c>
      <c r="V54" s="56">
        <f t="shared" si="73"/>
        <v>2.7567416099999908</v>
      </c>
      <c r="W54" s="56">
        <f t="shared" si="73"/>
        <v>2.9859632400000002</v>
      </c>
      <c r="X54" s="56">
        <f t="shared" si="73"/>
        <v>3.2642116099999896</v>
      </c>
      <c r="Y54" s="56">
        <f t="shared" si="73"/>
        <v>3.5438529225000126</v>
      </c>
      <c r="Z54" s="166" t="str">
        <f t="shared" si="73"/>
        <v/>
      </c>
      <c r="AA54" s="56" t="str">
        <f t="shared" si="73"/>
        <v/>
      </c>
      <c r="AB54" s="56">
        <f t="shared" si="73"/>
        <v>3.3709391225000163</v>
      </c>
      <c r="AC54" s="56">
        <f t="shared" si="73"/>
        <v>3.456360822499982</v>
      </c>
      <c r="AD54" s="56">
        <f t="shared" si="73"/>
        <v>3.7209849224999925</v>
      </c>
      <c r="AE54" s="56">
        <f t="shared" si="74"/>
        <v>4.0206209025000161</v>
      </c>
      <c r="AF54" s="166" t="str">
        <f t="shared" si="74"/>
        <v/>
      </c>
      <c r="AG54" s="56">
        <f t="shared" si="74"/>
        <v>2.7050499225000246</v>
      </c>
      <c r="AH54" s="56">
        <f t="shared" si="74"/>
        <v>3.2377923599999914</v>
      </c>
      <c r="AI54" s="56">
        <f t="shared" si="74"/>
        <v>3.468566802500006</v>
      </c>
      <c r="AJ54" s="56">
        <f t="shared" si="74"/>
        <v>3.9992040000000006</v>
      </c>
      <c r="AK54" s="166" t="str">
        <f t="shared" si="74"/>
        <v/>
      </c>
      <c r="AL54" s="166" t="str">
        <f t="shared" si="74"/>
        <v/>
      </c>
      <c r="AM54" s="56">
        <f t="shared" si="74"/>
        <v>3.5591169600000194</v>
      </c>
      <c r="AN54" s="56">
        <f t="shared" si="74"/>
        <v>3.6700694224999886</v>
      </c>
      <c r="AO54" s="56">
        <f t="shared" si="74"/>
        <v>3.9788090000000054</v>
      </c>
      <c r="AP54" s="166" t="str">
        <f t="shared" si="74"/>
        <v/>
      </c>
      <c r="AQ54" s="56">
        <f t="shared" si="75"/>
        <v>3.047876562500007</v>
      </c>
      <c r="AR54" s="56">
        <f t="shared" si="75"/>
        <v>3.299781322499995</v>
      </c>
      <c r="AS54" s="56">
        <f t="shared" si="75"/>
        <v>3.3554126831814468</v>
      </c>
      <c r="AT54" s="56">
        <f t="shared" si="75"/>
        <v>3.616112639999991</v>
      </c>
      <c r="AU54" s="56">
        <f t="shared" si="75"/>
        <v>3.6910156671517536</v>
      </c>
      <c r="AV54" s="166" t="str">
        <f t="shared" si="75"/>
        <v/>
      </c>
      <c r="AW54" s="166" t="str">
        <f t="shared" si="75"/>
        <v/>
      </c>
      <c r="AX54" s="181">
        <f t="shared" si="75"/>
        <v>3.2754810783969468</v>
      </c>
      <c r="AY54" s="181">
        <f t="shared" si="75"/>
        <v>3.3485726024999884</v>
      </c>
      <c r="AZ54" s="181">
        <f t="shared" si="75"/>
        <v>4.0685619600000056</v>
      </c>
      <c r="BA54" s="56">
        <f t="shared" si="75"/>
        <v>2.6817422399999957</v>
      </c>
      <c r="BB54" s="56">
        <f t="shared" si="75"/>
        <v>2.7861407225000079</v>
      </c>
      <c r="BC54" s="56">
        <f t="shared" si="76"/>
        <v>2.8703062500000209</v>
      </c>
      <c r="BD54" s="56">
        <f t="shared" si="76"/>
        <v>2.9463890625000211</v>
      </c>
      <c r="BE54" s="56">
        <f t="shared" si="76"/>
        <v>3.0072755625000225</v>
      </c>
      <c r="BF54" s="56">
        <f t="shared" si="76"/>
        <v>3.3079124024999906</v>
      </c>
      <c r="BG54" s="56">
        <f t="shared" si="76"/>
        <v>3.4644980624999988</v>
      </c>
      <c r="BH54" s="56">
        <f t="shared" si="76"/>
        <v>4.118554822500009</v>
      </c>
      <c r="BI54" s="166" t="str">
        <f t="shared" si="76"/>
        <v/>
      </c>
      <c r="BJ54" s="166" t="str">
        <f t="shared" si="76"/>
        <v/>
      </c>
      <c r="BK54" s="166" t="str">
        <f t="shared" si="76"/>
        <v/>
      </c>
      <c r="BL54" s="166" t="str">
        <f t="shared" si="76"/>
        <v/>
      </c>
      <c r="BM54" s="56">
        <f t="shared" si="76"/>
        <v>3.0884855625000096</v>
      </c>
      <c r="BN54" s="56">
        <f t="shared" si="76"/>
        <v>3.5753998399999931</v>
      </c>
      <c r="BO54" s="56">
        <f t="shared" si="77"/>
        <v>4.2789967998081435</v>
      </c>
      <c r="BP54" s="166" t="str">
        <f t="shared" si="77"/>
        <v/>
      </c>
      <c r="BQ54" s="56">
        <f t="shared" si="77"/>
        <v>2.7749888399999811</v>
      </c>
      <c r="BR54" s="166" t="str">
        <f t="shared" si="77"/>
        <v/>
      </c>
      <c r="BS54" s="166" t="str">
        <f t="shared" si="77"/>
        <v/>
      </c>
      <c r="BT54" s="166" t="str">
        <f t="shared" si="77"/>
        <v/>
      </c>
      <c r="BU54" s="56">
        <f t="shared" si="77"/>
        <v>3.045846322500001</v>
      </c>
      <c r="BV54" s="56">
        <f t="shared" si="77"/>
        <v>3.5245200900000162</v>
      </c>
      <c r="BW54" s="56">
        <f t="shared" si="77"/>
        <v>3.6690512400000097</v>
      </c>
      <c r="BX54" s="56">
        <f t="shared" si="77"/>
        <v>3.87482561000001</v>
      </c>
      <c r="BY54" s="56">
        <f t="shared" si="77"/>
        <v>4.0216408100000267</v>
      </c>
      <c r="BZ54" s="56">
        <f t="shared" si="77"/>
        <v>4.4892839999999934</v>
      </c>
      <c r="CA54" s="166" t="str">
        <f t="shared" si="78"/>
        <v/>
      </c>
      <c r="CB54" s="56">
        <f t="shared" si="78"/>
        <v>3.2438888099999952</v>
      </c>
      <c r="CC54" s="56">
        <f t="shared" si="78"/>
        <v>3.7902500625000002</v>
      </c>
      <c r="CD54" s="56">
        <f t="shared" si="78"/>
        <v>3.2987649599999891</v>
      </c>
      <c r="CE54" s="56">
        <f t="shared" si="78"/>
        <v>3.7535774024999746</v>
      </c>
      <c r="CF54" s="56">
        <f t="shared" ref="CF54:CG54" si="91">IFERROR(IF(AND(CF$39="S/A", CF24&gt;0), ((1+CF24/200)^2-1)*100, IF(AND(CF$39="Qtrly", CF24&gt;0), ((1+CF24/400)^4-1)*100, "")),"")</f>
        <v>3.7732446549464171</v>
      </c>
      <c r="CG54" s="56">
        <f t="shared" si="91"/>
        <v>4.4452358212619281</v>
      </c>
    </row>
    <row r="55" spans="1:85" x14ac:dyDescent="0.3">
      <c r="A55" s="50">
        <f t="shared" si="63"/>
        <v>42634</v>
      </c>
      <c r="B55" s="165" t="str">
        <f t="shared" si="68"/>
        <v/>
      </c>
      <c r="C55" s="165" t="str">
        <f t="shared" si="68"/>
        <v/>
      </c>
      <c r="D55" s="165" t="str">
        <f t="shared" si="69"/>
        <v/>
      </c>
      <c r="E55" s="165"/>
      <c r="F55" s="53">
        <f t="shared" si="70"/>
        <v>1.9520003211634718</v>
      </c>
      <c r="G55" s="53">
        <f t="shared" si="71"/>
        <v>1.9506827948173155</v>
      </c>
      <c r="H55" s="53">
        <f t="shared" si="72"/>
        <v>1.9271968099999981</v>
      </c>
      <c r="I55" s="53">
        <f t="shared" si="72"/>
        <v>2.005960040000021</v>
      </c>
      <c r="J55" s="53">
        <f t="shared" si="72"/>
        <v>2.0736399225000257</v>
      </c>
      <c r="K55" s="53">
        <f t="shared" si="72"/>
        <v>2.1474062400000049</v>
      </c>
      <c r="L55" s="56">
        <f t="shared" si="72"/>
        <v>2.304121702500006</v>
      </c>
      <c r="M55" s="56">
        <f t="shared" si="72"/>
        <v>2.4923388225000176</v>
      </c>
      <c r="N55" s="56">
        <f t="shared" si="72"/>
        <v>2.6341217224999935</v>
      </c>
      <c r="O55" s="56">
        <f t="shared" si="72"/>
        <v>2.9717562500000128</v>
      </c>
      <c r="P55" s="54"/>
      <c r="Q55" s="54"/>
      <c r="R55" s="55">
        <f t="shared" si="65"/>
        <v>42634</v>
      </c>
      <c r="S55" s="166" t="str">
        <f t="shared" si="73"/>
        <v/>
      </c>
      <c r="T55" s="166" t="str">
        <f t="shared" si="73"/>
        <v/>
      </c>
      <c r="U55" s="56">
        <f t="shared" si="73"/>
        <v>2.725319622500022</v>
      </c>
      <c r="V55" s="56">
        <f t="shared" si="73"/>
        <v>2.7344416399999849</v>
      </c>
      <c r="W55" s="56">
        <f t="shared" si="73"/>
        <v>2.9839336100000002</v>
      </c>
      <c r="X55" s="56">
        <f t="shared" si="73"/>
        <v>3.2682764100000039</v>
      </c>
      <c r="Y55" s="56">
        <f t="shared" si="73"/>
        <v>3.5469056399999754</v>
      </c>
      <c r="Z55" s="166" t="str">
        <f t="shared" si="73"/>
        <v/>
      </c>
      <c r="AA55" s="56" t="str">
        <f t="shared" si="73"/>
        <v/>
      </c>
      <c r="AB55" s="56">
        <f t="shared" si="73"/>
        <v>3.3699224100000036</v>
      </c>
      <c r="AC55" s="56">
        <f t="shared" si="73"/>
        <v>3.456360822499982</v>
      </c>
      <c r="AD55" s="56">
        <f t="shared" ref="AD55:AD63" si="92">IFERROR(IF(AND(AD$39="S/A", AD25&gt;0), ((1+AD25/200)^2-1)*100, IF(AND(AD$39="Qtrly", AD25&gt;0), ((1+AD25/400)^4-1)*100, "")),"")</f>
        <v>3.7281140900000009</v>
      </c>
      <c r="AE55" s="56">
        <f t="shared" si="74"/>
        <v>4.0247005624999943</v>
      </c>
      <c r="AF55" s="166" t="str">
        <f t="shared" si="74"/>
        <v/>
      </c>
      <c r="AG55" s="56">
        <f t="shared" si="74"/>
        <v>2.6989694025000288</v>
      </c>
      <c r="AH55" s="56">
        <f t="shared" si="74"/>
        <v>3.235760249999986</v>
      </c>
      <c r="AI55" s="56">
        <f t="shared" si="74"/>
        <v>3.4665324224999905</v>
      </c>
      <c r="AJ55" s="56">
        <f t="shared" si="74"/>
        <v>4.004303062499992</v>
      </c>
      <c r="AK55" s="166" t="str">
        <f t="shared" si="74"/>
        <v/>
      </c>
      <c r="AL55" s="166" t="str">
        <f t="shared" si="74"/>
        <v/>
      </c>
      <c r="AM55" s="56">
        <f t="shared" si="74"/>
        <v>3.5570816899999969</v>
      </c>
      <c r="AN55" s="56">
        <f t="shared" si="74"/>
        <v>3.672105802499992</v>
      </c>
      <c r="AO55" s="56">
        <f t="shared" si="74"/>
        <v>3.9828878399999823</v>
      </c>
      <c r="AP55" s="166" t="str">
        <f t="shared" ref="AP55:AP63" si="93">IFERROR(IF(AND(AP$39="S/A", AP25&gt;0), ((1+AP25/200)^2-1)*100, IF(AND(AP$39="Qtrly", AP25&gt;0), ((1+AP25/400)^4-1)*100, "")),"")</f>
        <v/>
      </c>
      <c r="AQ55" s="56">
        <f t="shared" si="75"/>
        <v>3.0529522499999961</v>
      </c>
      <c r="AR55" s="56">
        <f t="shared" si="75"/>
        <v>3.2926668899999845</v>
      </c>
      <c r="AS55" s="56">
        <f t="shared" si="75"/>
        <v>3.3554126831814468</v>
      </c>
      <c r="AT55" s="56">
        <f t="shared" si="75"/>
        <v>3.6150947224999896</v>
      </c>
      <c r="AU55" s="56">
        <f t="shared" si="75"/>
        <v>3.69718114554618</v>
      </c>
      <c r="AV55" s="166" t="str">
        <f t="shared" si="75"/>
        <v/>
      </c>
      <c r="AW55" s="166" t="str">
        <f t="shared" si="75"/>
        <v/>
      </c>
      <c r="AX55" s="181">
        <f t="shared" si="75"/>
        <v>3.2693344143461145</v>
      </c>
      <c r="AY55" s="181">
        <f t="shared" si="75"/>
        <v>3.3445062225000211</v>
      </c>
      <c r="AZ55" s="181">
        <f t="shared" si="75"/>
        <v>4.0716224024999859</v>
      </c>
      <c r="BA55" s="56">
        <f t="shared" si="75"/>
        <v>2.6908623225000206</v>
      </c>
      <c r="BB55" s="56">
        <f t="shared" si="75"/>
        <v>2.7871545600000047</v>
      </c>
      <c r="BC55" s="56">
        <f t="shared" si="76"/>
        <v>2.8723347599999949</v>
      </c>
      <c r="BD55" s="56">
        <f t="shared" si="76"/>
        <v>2.9463890625000211</v>
      </c>
      <c r="BE55" s="56">
        <f t="shared" si="76"/>
        <v>3.0082904900000207</v>
      </c>
      <c r="BF55" s="56">
        <f t="shared" si="76"/>
        <v>3.3099452225000103</v>
      </c>
      <c r="BG55" s="56">
        <f t="shared" si="76"/>
        <v>3.468566802500006</v>
      </c>
      <c r="BH55" s="56">
        <f t="shared" si="76"/>
        <v>4.1165140624999985</v>
      </c>
      <c r="BI55" s="166" t="str">
        <f t="shared" si="76"/>
        <v/>
      </c>
      <c r="BJ55" s="166" t="str">
        <f t="shared" si="76"/>
        <v/>
      </c>
      <c r="BK55" s="166" t="str">
        <f t="shared" si="76"/>
        <v/>
      </c>
      <c r="BL55" s="166" t="str">
        <f t="shared" si="76"/>
        <v/>
      </c>
      <c r="BM55" s="56">
        <f t="shared" si="76"/>
        <v>3.0834090000000147</v>
      </c>
      <c r="BN55" s="56">
        <f t="shared" ref="BN55:BN63" si="94">IFERROR(IF(AND(BN$39="S/A", BN25&gt;0), ((1+BN25/200)^2-1)*100, IF(AND(BN$39="Qtrly", BN25&gt;0), ((1+BN25/400)^4-1)*100, "")),"")</f>
        <v>3.5794707600000253</v>
      </c>
      <c r="BO55" s="56">
        <f t="shared" si="77"/>
        <v>4.2831245563199616</v>
      </c>
      <c r="BP55" s="166" t="str">
        <f t="shared" si="77"/>
        <v/>
      </c>
      <c r="BQ55" s="56">
        <f t="shared" si="77"/>
        <v>2.7435640625000035</v>
      </c>
      <c r="BR55" s="166" t="str">
        <f t="shared" si="77"/>
        <v/>
      </c>
      <c r="BS55" s="166" t="str">
        <f t="shared" si="77"/>
        <v/>
      </c>
      <c r="BT55" s="166" t="str">
        <f t="shared" si="77"/>
        <v/>
      </c>
      <c r="BU55" s="56">
        <f t="shared" si="77"/>
        <v>3.0336653024999993</v>
      </c>
      <c r="BV55" s="56">
        <f t="shared" si="77"/>
        <v>3.5235026225000077</v>
      </c>
      <c r="BW55" s="56">
        <f t="shared" si="77"/>
        <v>3.6700694224999886</v>
      </c>
      <c r="BX55" s="56">
        <f t="shared" si="77"/>
        <v>3.8789024099999958</v>
      </c>
      <c r="BY55" s="56">
        <f t="shared" si="77"/>
        <v>4.0257204900000065</v>
      </c>
      <c r="BZ55" s="56">
        <f t="shared" si="77"/>
        <v>4.4943950624999784</v>
      </c>
      <c r="CA55" s="166" t="str">
        <f t="shared" si="78"/>
        <v/>
      </c>
      <c r="CB55" s="56">
        <f t="shared" si="78"/>
        <v>3.2510015624999777</v>
      </c>
      <c r="CC55" s="56">
        <f t="shared" si="78"/>
        <v>3.7943252024999818</v>
      </c>
      <c r="CD55" s="56">
        <f t="shared" si="78"/>
        <v>3.2977486024999836</v>
      </c>
      <c r="CE55" s="56">
        <f t="shared" si="78"/>
        <v>3.7556146025000015</v>
      </c>
      <c r="CF55" s="56">
        <f t="shared" ref="CF55:CG55" si="95">IFERROR(IF(AND(CF$39="S/A", CF25&gt;0), ((1+CF25/200)^2-1)*100, IF(AND(CF$39="Qtrly", CF25&gt;0), ((1+CF25/400)^4-1)*100, "")),"")</f>
        <v>3.7742728266810577</v>
      </c>
      <c r="CG55" s="56">
        <f t="shared" si="95"/>
        <v>4.4462689824596335</v>
      </c>
    </row>
    <row r="56" spans="1:85" x14ac:dyDescent="0.3">
      <c r="A56" s="50">
        <f t="shared" si="63"/>
        <v>42635</v>
      </c>
      <c r="B56" s="165" t="str">
        <f t="shared" si="68"/>
        <v/>
      </c>
      <c r="C56" s="165" t="str">
        <f t="shared" si="68"/>
        <v/>
      </c>
      <c r="D56" s="165" t="str">
        <f t="shared" si="69"/>
        <v/>
      </c>
      <c r="E56" s="165"/>
      <c r="F56" s="53">
        <f t="shared" si="70"/>
        <v>1.9176181169707762</v>
      </c>
      <c r="G56" s="53">
        <f t="shared" si="71"/>
        <v>1.9094878574633878</v>
      </c>
      <c r="H56" s="53">
        <f t="shared" si="72"/>
        <v>1.8938830625000014</v>
      </c>
      <c r="I56" s="53">
        <f t="shared" si="72"/>
        <v>1.9433508900000174</v>
      </c>
      <c r="J56" s="53">
        <f t="shared" si="72"/>
        <v>2.0009102024999947</v>
      </c>
      <c r="K56" s="53">
        <f t="shared" si="72"/>
        <v>2.0665678400000109</v>
      </c>
      <c r="L56" s="56">
        <f t="shared" si="72"/>
        <v>2.2171550625000203</v>
      </c>
      <c r="M56" s="56">
        <f t="shared" si="72"/>
        <v>2.3708886224999892</v>
      </c>
      <c r="N56" s="56">
        <f t="shared" si="72"/>
        <v>2.5004380624999767</v>
      </c>
      <c r="O56" s="56">
        <f t="shared" si="72"/>
        <v>2.8490081025000169</v>
      </c>
      <c r="P56" s="54"/>
      <c r="Q56" s="54"/>
      <c r="R56" s="55">
        <f t="shared" si="65"/>
        <v>42635</v>
      </c>
      <c r="S56" s="166" t="str">
        <f t="shared" si="73"/>
        <v/>
      </c>
      <c r="T56" s="166" t="str">
        <f t="shared" si="73"/>
        <v/>
      </c>
      <c r="U56" s="56">
        <f t="shared" si="73"/>
        <v>2.7222790399999974</v>
      </c>
      <c r="V56" s="56">
        <f t="shared" si="73"/>
        <v>2.6857955599999705</v>
      </c>
      <c r="W56" s="56">
        <f t="shared" si="73"/>
        <v>2.9017504025000029</v>
      </c>
      <c r="X56" s="56">
        <f t="shared" si="73"/>
        <v>3.1788692900000193</v>
      </c>
      <c r="Y56" s="56">
        <f t="shared" si="73"/>
        <v>3.456360822499982</v>
      </c>
      <c r="Z56" s="166" t="str">
        <f t="shared" si="73"/>
        <v/>
      </c>
      <c r="AA56" s="56" t="str">
        <f t="shared" si="73"/>
        <v/>
      </c>
      <c r="AB56" s="56">
        <f t="shared" si="73"/>
        <v>3.2896179225000211</v>
      </c>
      <c r="AC56" s="56">
        <f t="shared" si="73"/>
        <v>3.3719558400000071</v>
      </c>
      <c r="AD56" s="56">
        <f t="shared" si="92"/>
        <v>3.6619241025000138</v>
      </c>
      <c r="AE56" s="56">
        <f t="shared" si="74"/>
        <v>3.9319080900000136</v>
      </c>
      <c r="AF56" s="166" t="str">
        <f t="shared" si="74"/>
        <v/>
      </c>
      <c r="AG56" s="56">
        <f t="shared" si="74"/>
        <v>2.6898489600000186</v>
      </c>
      <c r="AH56" s="56">
        <f t="shared" si="74"/>
        <v>3.1544922499999961</v>
      </c>
      <c r="AI56" s="56">
        <f t="shared" si="74"/>
        <v>3.3851736225000151</v>
      </c>
      <c r="AJ56" s="56">
        <f t="shared" si="74"/>
        <v>3.9115196900000315</v>
      </c>
      <c r="AK56" s="166" t="str">
        <f t="shared" si="74"/>
        <v/>
      </c>
      <c r="AL56" s="166" t="str">
        <f t="shared" si="74"/>
        <v/>
      </c>
      <c r="AM56" s="56">
        <f t="shared" si="74"/>
        <v>3.4746700625000182</v>
      </c>
      <c r="AN56" s="56">
        <f t="shared" si="74"/>
        <v>3.5835417599999975</v>
      </c>
      <c r="AO56" s="56">
        <f t="shared" si="74"/>
        <v>3.8911332899999707</v>
      </c>
      <c r="AP56" s="166" t="str">
        <f t="shared" si="93"/>
        <v/>
      </c>
      <c r="AQ56" s="56">
        <f t="shared" si="75"/>
        <v>3.0082904900000207</v>
      </c>
      <c r="AR56" s="56">
        <f t="shared" si="75"/>
        <v>3.2245840024999861</v>
      </c>
      <c r="AS56" s="56">
        <f t="shared" si="75"/>
        <v>3.2703588393003136</v>
      </c>
      <c r="AT56" s="56">
        <f t="shared" si="75"/>
        <v>3.5316425025000209</v>
      </c>
      <c r="AU56" s="56">
        <f t="shared" si="75"/>
        <v>3.6067816805044783</v>
      </c>
      <c r="AV56" s="166" t="str">
        <f t="shared" si="75"/>
        <v/>
      </c>
      <c r="AW56" s="166" t="str">
        <f t="shared" si="75"/>
        <v/>
      </c>
      <c r="AX56" s="181">
        <f t="shared" si="75"/>
        <v>3.2160748184251409</v>
      </c>
      <c r="AY56" s="181">
        <f t="shared" si="75"/>
        <v>3.263195422499976</v>
      </c>
      <c r="AZ56" s="181">
        <f t="shared" si="75"/>
        <v>3.9808484099999708</v>
      </c>
      <c r="BA56" s="56">
        <f t="shared" si="75"/>
        <v>2.6523580624999932</v>
      </c>
      <c r="BB56" s="56">
        <f t="shared" si="75"/>
        <v>2.7050499225000246</v>
      </c>
      <c r="BC56" s="56">
        <f t="shared" si="76"/>
        <v>2.7922238224999951</v>
      </c>
      <c r="BD56" s="56">
        <f t="shared" si="76"/>
        <v>2.8642208399999758</v>
      </c>
      <c r="BE56" s="56">
        <f t="shared" si="76"/>
        <v>2.9220395025000068</v>
      </c>
      <c r="BF56" s="56">
        <f t="shared" si="76"/>
        <v>3.221536040000017</v>
      </c>
      <c r="BG56" s="56">
        <f t="shared" si="76"/>
        <v>3.364838922500013</v>
      </c>
      <c r="BH56" s="56">
        <f t="shared" si="76"/>
        <v>4.0175612099999869</v>
      </c>
      <c r="BI56" s="166" t="str">
        <f t="shared" si="76"/>
        <v/>
      </c>
      <c r="BJ56" s="166" t="str">
        <f t="shared" si="76"/>
        <v/>
      </c>
      <c r="BK56" s="166" t="str">
        <f t="shared" si="76"/>
        <v/>
      </c>
      <c r="BL56" s="166" t="str">
        <f t="shared" si="76"/>
        <v/>
      </c>
      <c r="BM56" s="56">
        <f t="shared" si="76"/>
        <v>3.0011861025000197</v>
      </c>
      <c r="BN56" s="56">
        <f t="shared" si="94"/>
        <v>3.4899290000000249</v>
      </c>
      <c r="BO56" s="56">
        <f t="shared" si="77"/>
        <v>4.1799674000998044</v>
      </c>
      <c r="BP56" s="166" t="str">
        <f t="shared" si="77"/>
        <v/>
      </c>
      <c r="BQ56" s="56">
        <f t="shared" si="77"/>
        <v>2.6928890624999813</v>
      </c>
      <c r="BR56" s="166" t="str">
        <f t="shared" si="77"/>
        <v/>
      </c>
      <c r="BS56" s="166" t="str">
        <f t="shared" si="77"/>
        <v/>
      </c>
      <c r="BT56" s="166" t="str">
        <f t="shared" si="77"/>
        <v/>
      </c>
      <c r="BU56" s="56">
        <f t="shared" si="77"/>
        <v>2.9839336100000002</v>
      </c>
      <c r="BV56" s="56">
        <f t="shared" si="77"/>
        <v>3.4400873025000056</v>
      </c>
      <c r="BW56" s="56">
        <f t="shared" si="77"/>
        <v>3.5835417599999975</v>
      </c>
      <c r="BX56" s="56">
        <f t="shared" si="77"/>
        <v>3.7882125224999896</v>
      </c>
      <c r="BY56" s="56">
        <f t="shared" si="77"/>
        <v>3.9329275624999882</v>
      </c>
      <c r="BZ56" s="56">
        <f t="shared" si="77"/>
        <v>4.3952627600000183</v>
      </c>
      <c r="CA56" s="166" t="str">
        <f t="shared" si="78"/>
        <v/>
      </c>
      <c r="CB56" s="56">
        <f t="shared" si="78"/>
        <v>3.2062969025000054</v>
      </c>
      <c r="CC56" s="56">
        <f t="shared" si="78"/>
        <v>3.7026539025000194</v>
      </c>
      <c r="CD56" s="56">
        <f t="shared" si="78"/>
        <v>3.2164562024999954</v>
      </c>
      <c r="CE56" s="56">
        <f t="shared" si="78"/>
        <v>3.6670148900000088</v>
      </c>
      <c r="CF56" s="56">
        <f t="shared" ref="CF56:CG56" si="96">IFERROR(IF(AND(CF$39="S/A", CF26&gt;0), ((1+CF26/200)^2-1)*100, IF(AND(CF$39="Qtrly", CF26&gt;0), ((1+CF26/400)^4-1)*100, "")),"")</f>
        <v>3.6858779785118978</v>
      </c>
      <c r="CG56" s="56">
        <f t="shared" si="96"/>
        <v>4.4142445493295712</v>
      </c>
    </row>
    <row r="57" spans="1:85" x14ac:dyDescent="0.3">
      <c r="A57" s="50">
        <f t="shared" si="63"/>
        <v>42636</v>
      </c>
      <c r="B57" s="165" t="str">
        <f t="shared" si="68"/>
        <v/>
      </c>
      <c r="C57" s="165" t="str">
        <f t="shared" si="68"/>
        <v/>
      </c>
      <c r="D57" s="165" t="str">
        <f t="shared" si="69"/>
        <v/>
      </c>
      <c r="E57" s="165"/>
      <c r="F57" s="53">
        <f t="shared" si="70"/>
        <v>1.91357359651807</v>
      </c>
      <c r="G57" s="53">
        <f t="shared" si="71"/>
        <v>1.9014503025841067</v>
      </c>
      <c r="H57" s="53">
        <f t="shared" si="72"/>
        <v>1.8757142225000134</v>
      </c>
      <c r="I57" s="53">
        <f t="shared" si="72"/>
        <v>1.9090250000000086</v>
      </c>
      <c r="J57" s="53">
        <f t="shared" si="72"/>
        <v>1.9554672900000014</v>
      </c>
      <c r="K57" s="53">
        <f t="shared" si="72"/>
        <v>2.0110100025000133</v>
      </c>
      <c r="L57" s="56">
        <f t="shared" si="72"/>
        <v>2.1534704100000024</v>
      </c>
      <c r="M57" s="56">
        <f t="shared" si="72"/>
        <v>2.3031102499999845</v>
      </c>
      <c r="N57" s="56">
        <f t="shared" si="72"/>
        <v>2.4164240100000178</v>
      </c>
      <c r="O57" s="56">
        <f t="shared" si="72"/>
        <v>2.7496459024999975</v>
      </c>
      <c r="P57" s="54"/>
      <c r="Q57" s="54"/>
      <c r="R57" s="55">
        <f t="shared" si="65"/>
        <v>42636</v>
      </c>
      <c r="S57" s="166" t="str">
        <f t="shared" si="73"/>
        <v/>
      </c>
      <c r="T57" s="166" t="str">
        <f t="shared" si="73"/>
        <v/>
      </c>
      <c r="U57" s="56">
        <f t="shared" si="73"/>
        <v>2.7273467024999887</v>
      </c>
      <c r="V57" s="56">
        <f t="shared" si="73"/>
        <v>2.6817422399999957</v>
      </c>
      <c r="W57" s="56">
        <f t="shared" si="73"/>
        <v>2.8814633025000091</v>
      </c>
      <c r="X57" s="56">
        <f t="shared" si="73"/>
        <v>3.1544922499999961</v>
      </c>
      <c r="Y57" s="56">
        <f t="shared" si="73"/>
        <v>3.4268660100000181</v>
      </c>
      <c r="Z57" s="166" t="str">
        <f t="shared" si="73"/>
        <v/>
      </c>
      <c r="AA57" s="56" t="str">
        <f t="shared" si="73"/>
        <v/>
      </c>
      <c r="AB57" s="56">
        <f t="shared" si="73"/>
        <v>3.2703088399999691</v>
      </c>
      <c r="AC57" s="56">
        <f t="shared" si="73"/>
        <v>3.3495892099999924</v>
      </c>
      <c r="AD57" s="56">
        <f t="shared" si="92"/>
        <v>3.6344360100000195</v>
      </c>
      <c r="AE57" s="56">
        <f t="shared" si="74"/>
        <v>3.9013262399999915</v>
      </c>
      <c r="AF57" s="166" t="str">
        <f t="shared" si="74"/>
        <v/>
      </c>
      <c r="AG57" s="56">
        <f t="shared" si="74"/>
        <v>2.6847822225000151</v>
      </c>
      <c r="AH57" s="56">
        <f t="shared" si="74"/>
        <v>3.1402736399999798</v>
      </c>
      <c r="AI57" s="56">
        <f t="shared" si="74"/>
        <v>3.364838922500013</v>
      </c>
      <c r="AJ57" s="56">
        <f t="shared" si="74"/>
        <v>3.8809408400000134</v>
      </c>
      <c r="AK57" s="166" t="str">
        <f t="shared" si="74"/>
        <v/>
      </c>
      <c r="AL57" s="166" t="str">
        <f t="shared" si="74"/>
        <v/>
      </c>
      <c r="AM57" s="56">
        <f t="shared" si="74"/>
        <v>3.4533094399999964</v>
      </c>
      <c r="AN57" s="56">
        <f t="shared" si="74"/>
        <v>3.5601346024999758</v>
      </c>
      <c r="AO57" s="56">
        <f t="shared" si="74"/>
        <v>3.8595383224999891</v>
      </c>
      <c r="AP57" s="166" t="str">
        <f t="shared" si="93"/>
        <v/>
      </c>
      <c r="AQ57" s="56">
        <f t="shared" si="75"/>
        <v>3.0052457225000051</v>
      </c>
      <c r="AR57" s="56">
        <f t="shared" si="75"/>
        <v>3.2113764900000064</v>
      </c>
      <c r="AS57" s="56">
        <f t="shared" si="75"/>
        <v>3.2560175834942751</v>
      </c>
      <c r="AT57" s="56">
        <f t="shared" si="75"/>
        <v>3.5102760000000233</v>
      </c>
      <c r="AU57" s="56">
        <f t="shared" si="75"/>
        <v>3.5790573340696685</v>
      </c>
      <c r="AV57" s="166" t="str">
        <f t="shared" si="75"/>
        <v/>
      </c>
      <c r="AW57" s="166" t="str">
        <f t="shared" si="75"/>
        <v/>
      </c>
      <c r="AX57" s="181">
        <f t="shared" si="75"/>
        <v>3.2058349506952855</v>
      </c>
      <c r="AY57" s="181">
        <f t="shared" si="75"/>
        <v>3.2510015624999777</v>
      </c>
      <c r="AZ57" s="181">
        <f t="shared" si="75"/>
        <v>3.9512789225000011</v>
      </c>
      <c r="BA57" s="56">
        <f t="shared" si="75"/>
        <v>2.6553976099999987</v>
      </c>
      <c r="BB57" s="56">
        <f t="shared" si="75"/>
        <v>2.6928890624999813</v>
      </c>
      <c r="BC57" s="56">
        <f t="shared" si="76"/>
        <v>2.77296129000002</v>
      </c>
      <c r="BD57" s="56">
        <f t="shared" si="76"/>
        <v>2.8459656899999963</v>
      </c>
      <c r="BE57" s="56">
        <f t="shared" si="76"/>
        <v>2.9007360000000038</v>
      </c>
      <c r="BF57" s="56">
        <f t="shared" si="76"/>
        <v>3.1930905600000115</v>
      </c>
      <c r="BG57" s="56">
        <f t="shared" si="76"/>
        <v>3.3323075624999809</v>
      </c>
      <c r="BH57" s="56">
        <f t="shared" si="76"/>
        <v>3.9777893025000122</v>
      </c>
      <c r="BI57" s="166" t="str">
        <f t="shared" si="76"/>
        <v/>
      </c>
      <c r="BJ57" s="166" t="str">
        <f t="shared" si="76"/>
        <v/>
      </c>
      <c r="BK57" s="166" t="str">
        <f t="shared" si="76"/>
        <v/>
      </c>
      <c r="BL57" s="166" t="str">
        <f t="shared" si="76"/>
        <v/>
      </c>
      <c r="BM57" s="56">
        <f t="shared" si="76"/>
        <v>2.9829188024999898</v>
      </c>
      <c r="BN57" s="56">
        <f t="shared" si="94"/>
        <v>3.4624637225000088</v>
      </c>
      <c r="BO57" s="56">
        <f t="shared" si="77"/>
        <v>4.1418186562778736</v>
      </c>
      <c r="BP57" s="166" t="str">
        <f t="shared" si="77"/>
        <v/>
      </c>
      <c r="BQ57" s="56">
        <f t="shared" si="77"/>
        <v>2.6847822225000151</v>
      </c>
      <c r="BR57" s="166" t="str">
        <f t="shared" si="77"/>
        <v/>
      </c>
      <c r="BS57" s="166" t="str">
        <f t="shared" si="77"/>
        <v/>
      </c>
      <c r="BT57" s="166" t="str">
        <f t="shared" si="77"/>
        <v/>
      </c>
      <c r="BU57" s="56">
        <f t="shared" si="77"/>
        <v>2.9392868100000191</v>
      </c>
      <c r="BV57" s="56">
        <f t="shared" si="77"/>
        <v>3.4197472025000009</v>
      </c>
      <c r="BW57" s="56">
        <f t="shared" si="77"/>
        <v>3.5509760000000057</v>
      </c>
      <c r="BX57" s="56">
        <f t="shared" si="77"/>
        <v>3.7617263224999808</v>
      </c>
      <c r="BY57" s="56">
        <f t="shared" si="77"/>
        <v>3.9033648900000051</v>
      </c>
      <c r="BZ57" s="56">
        <f t="shared" si="77"/>
        <v>4.3595049225000126</v>
      </c>
      <c r="CA57" s="166" t="str">
        <f t="shared" si="78"/>
        <v/>
      </c>
      <c r="CB57" s="56">
        <f t="shared" si="78"/>
        <v>3.2062969025000054</v>
      </c>
      <c r="CC57" s="56">
        <f t="shared" si="78"/>
        <v>3.6710876099999901</v>
      </c>
      <c r="CD57" s="56">
        <f t="shared" si="78"/>
        <v>3.1971539599999987</v>
      </c>
      <c r="CE57" s="56">
        <f t="shared" si="78"/>
        <v>3.641562202500026</v>
      </c>
      <c r="CF57" s="56">
        <f t="shared" ref="CF57:CG57" si="97">IFERROR(IF(AND(CF$39="S/A", CF27&gt;0), ((1+CF27/200)^2-1)*100, IF(AND(CF$39="Qtrly", CF27&gt;0), ((1+CF27/400)^4-1)*100, "")),"")</f>
        <v>3.6622470697996734</v>
      </c>
      <c r="CG57" s="56">
        <f t="shared" si="97"/>
        <v>4.4028828111833729</v>
      </c>
    </row>
    <row r="58" spans="1:85" x14ac:dyDescent="0.3">
      <c r="A58" s="50">
        <f t="shared" si="63"/>
        <v>42639</v>
      </c>
      <c r="B58" s="165" t="str">
        <f t="shared" si="68"/>
        <v/>
      </c>
      <c r="C58" s="165" t="str">
        <f t="shared" si="68"/>
        <v/>
      </c>
      <c r="D58" s="165" t="str">
        <f t="shared" si="69"/>
        <v/>
      </c>
      <c r="E58" s="165"/>
      <c r="F58" s="53">
        <f t="shared" si="70"/>
        <v>1.9125624810343522</v>
      </c>
      <c r="G58" s="53">
        <f t="shared" si="71"/>
        <v>1.9014503025841067</v>
      </c>
      <c r="H58" s="53">
        <f t="shared" si="72"/>
        <v>1.8716769224999874</v>
      </c>
      <c r="I58" s="53">
        <f t="shared" si="72"/>
        <v>1.9049870399999946</v>
      </c>
      <c r="J58" s="53">
        <f t="shared" si="72"/>
        <v>1.9473896100000054</v>
      </c>
      <c r="K58" s="53">
        <f t="shared" si="72"/>
        <v>1.997880360000015</v>
      </c>
      <c r="L58" s="56">
        <f t="shared" si="72"/>
        <v>2.1312359999999808</v>
      </c>
      <c r="M58" s="56">
        <f t="shared" si="72"/>
        <v>2.2889504399999927</v>
      </c>
      <c r="N58" s="56">
        <f t="shared" si="72"/>
        <v>2.3992205624999929</v>
      </c>
      <c r="O58" s="56">
        <f t="shared" si="72"/>
        <v>2.725319622500022</v>
      </c>
      <c r="P58" s="54"/>
      <c r="Q58" s="54"/>
      <c r="R58" s="55">
        <f t="shared" si="65"/>
        <v>42639</v>
      </c>
      <c r="S58" s="166" t="str">
        <f t="shared" si="73"/>
        <v/>
      </c>
      <c r="T58" s="166" t="str">
        <f t="shared" si="73"/>
        <v/>
      </c>
      <c r="U58" s="56">
        <f t="shared" si="73"/>
        <v>2.7638375625000045</v>
      </c>
      <c r="V58" s="56">
        <f t="shared" si="73"/>
        <v>2.6857955599999705</v>
      </c>
      <c r="W58" s="56">
        <f t="shared" si="73"/>
        <v>2.8733490225000047</v>
      </c>
      <c r="X58" s="56">
        <f t="shared" si="73"/>
        <v>3.1443360000000142</v>
      </c>
      <c r="Y58" s="56">
        <f t="shared" si="73"/>
        <v>3.4116117224999964</v>
      </c>
      <c r="Z58" s="166" t="str">
        <f t="shared" si="73"/>
        <v/>
      </c>
      <c r="AA58" s="56" t="str">
        <f t="shared" si="73"/>
        <v/>
      </c>
      <c r="AB58" s="56">
        <f t="shared" si="73"/>
        <v>3.2601468900000041</v>
      </c>
      <c r="AC58" s="56">
        <f t="shared" si="73"/>
        <v>3.3394233599999712</v>
      </c>
      <c r="AD58" s="56">
        <f t="shared" si="92"/>
        <v>3.6222202499999856</v>
      </c>
      <c r="AE58" s="56">
        <f t="shared" si="74"/>
        <v>3.8870562499999872</v>
      </c>
      <c r="AF58" s="166" t="str">
        <f t="shared" si="74"/>
        <v/>
      </c>
      <c r="AG58" s="56">
        <f t="shared" si="74"/>
        <v>2.9616089999999762</v>
      </c>
      <c r="AH58" s="56">
        <f t="shared" si="74"/>
        <v>3.1301180900000114</v>
      </c>
      <c r="AI58" s="56">
        <f t="shared" si="74"/>
        <v>3.3536556899999903</v>
      </c>
      <c r="AJ58" s="56">
        <f t="shared" si="74"/>
        <v>3.8656531024999996</v>
      </c>
      <c r="AK58" s="166" t="str">
        <f t="shared" si="74"/>
        <v/>
      </c>
      <c r="AL58" s="166" t="str">
        <f t="shared" si="74"/>
        <v/>
      </c>
      <c r="AM58" s="56">
        <f t="shared" si="74"/>
        <v>3.4431384899999751</v>
      </c>
      <c r="AN58" s="56">
        <f t="shared" si="74"/>
        <v>3.5469056399999754</v>
      </c>
      <c r="AO58" s="56">
        <f t="shared" si="74"/>
        <v>3.8452712025000002</v>
      </c>
      <c r="AP58" s="166" t="str">
        <f t="shared" si="93"/>
        <v/>
      </c>
      <c r="AQ58" s="56">
        <f t="shared" si="75"/>
        <v>3.0042308099999859</v>
      </c>
      <c r="AR58" s="56">
        <f t="shared" si="75"/>
        <v>3.2012174399999704</v>
      </c>
      <c r="AS58" s="56">
        <f t="shared" si="75"/>
        <v>3.2467989935545338</v>
      </c>
      <c r="AT58" s="56">
        <f t="shared" si="75"/>
        <v>3.5001022499999923</v>
      </c>
      <c r="AU58" s="56">
        <f t="shared" si="75"/>
        <v>3.5667371884953392</v>
      </c>
      <c r="AV58" s="166" t="str">
        <f t="shared" si="75"/>
        <v/>
      </c>
      <c r="AW58" s="166" t="str">
        <f t="shared" si="75"/>
        <v/>
      </c>
      <c r="AX58" s="181">
        <f t="shared" si="75"/>
        <v>3.1986674966333117</v>
      </c>
      <c r="AY58" s="181">
        <f t="shared" si="75"/>
        <v>3.2408405625000025</v>
      </c>
      <c r="AZ58" s="181">
        <f t="shared" si="75"/>
        <v>3.9410835224999996</v>
      </c>
      <c r="BA58" s="56">
        <f t="shared" si="75"/>
        <v>2.6513448899999847</v>
      </c>
      <c r="BB58" s="56">
        <f t="shared" si="75"/>
        <v>2.6847822225000151</v>
      </c>
      <c r="BC58" s="56">
        <f t="shared" si="76"/>
        <v>2.7638375625000045</v>
      </c>
      <c r="BD58" s="56">
        <f t="shared" si="76"/>
        <v>2.8358246400000287</v>
      </c>
      <c r="BE58" s="56">
        <f t="shared" si="76"/>
        <v>2.8905922500000125</v>
      </c>
      <c r="BF58" s="56">
        <f t="shared" si="76"/>
        <v>3.1788692900000193</v>
      </c>
      <c r="BG58" s="56">
        <f t="shared" si="76"/>
        <v>3.3170602500000257</v>
      </c>
      <c r="BH58" s="56">
        <f t="shared" si="76"/>
        <v>3.9635140624999954</v>
      </c>
      <c r="BI58" s="166" t="str">
        <f t="shared" si="76"/>
        <v/>
      </c>
      <c r="BJ58" s="166" t="str">
        <f t="shared" si="76"/>
        <v/>
      </c>
      <c r="BK58" s="166" t="str">
        <f t="shared" si="76"/>
        <v/>
      </c>
      <c r="BL58" s="166" t="str">
        <f t="shared" si="76"/>
        <v/>
      </c>
      <c r="BM58" s="56">
        <f t="shared" si="76"/>
        <v>2.973785760000025</v>
      </c>
      <c r="BN58" s="56">
        <f t="shared" si="94"/>
        <v>3.4482239025000139</v>
      </c>
      <c r="BO58" s="56">
        <f t="shared" si="77"/>
        <v>4.1315099836841451</v>
      </c>
      <c r="BP58" s="166" t="str">
        <f t="shared" si="77"/>
        <v/>
      </c>
      <c r="BQ58" s="56">
        <f t="shared" si="77"/>
        <v>2.7151845224999915</v>
      </c>
      <c r="BR58" s="166" t="str">
        <f t="shared" si="77"/>
        <v/>
      </c>
      <c r="BS58" s="166" t="str">
        <f t="shared" si="77"/>
        <v/>
      </c>
      <c r="BT58" s="166" t="str">
        <f t="shared" si="77"/>
        <v/>
      </c>
      <c r="BU58" s="56">
        <f t="shared" si="77"/>
        <v>2.9291411600000039</v>
      </c>
      <c r="BV58" s="56">
        <f t="shared" si="77"/>
        <v>3.4095779024999828</v>
      </c>
      <c r="BW58" s="56">
        <f t="shared" si="77"/>
        <v>3.5377476225000093</v>
      </c>
      <c r="BX58" s="56">
        <f t="shared" si="77"/>
        <v>3.7474659224999929</v>
      </c>
      <c r="BY58" s="56">
        <f t="shared" si="77"/>
        <v>3.8880755025000102</v>
      </c>
      <c r="BZ58" s="56">
        <f t="shared" si="77"/>
        <v>4.347246502500024</v>
      </c>
      <c r="CA58" s="166" t="str">
        <f t="shared" si="78"/>
        <v/>
      </c>
      <c r="CB58" s="56">
        <f t="shared" si="78"/>
        <v>3.2073128100000181</v>
      </c>
      <c r="CC58" s="56">
        <f t="shared" si="78"/>
        <v>3.6568334399999847</v>
      </c>
      <c r="CD58" s="56">
        <f t="shared" si="78"/>
        <v>3.1859798025000163</v>
      </c>
      <c r="CE58" s="56">
        <f t="shared" si="78"/>
        <v>3.6283280400000173</v>
      </c>
      <c r="CF58" s="56">
        <f t="shared" ref="CF58:CG58" si="98">IFERROR(IF(AND(CF$39="S/A", CF28&gt;0), ((1+CF28/200)^2-1)*100, IF(AND(CF$39="Qtrly", CF28&gt;0), ((1+CF28/400)^4-1)*100, "")),"")</f>
        <v>3.648892256099967</v>
      </c>
      <c r="CG58" s="56">
        <f t="shared" si="98"/>
        <v>4.3977186912895094</v>
      </c>
    </row>
    <row r="59" spans="1:85" x14ac:dyDescent="0.3">
      <c r="A59" s="50">
        <f t="shared" si="63"/>
        <v>42640</v>
      </c>
      <c r="B59" s="165" t="str">
        <f t="shared" si="68"/>
        <v/>
      </c>
      <c r="C59" s="165" t="str">
        <f t="shared" si="68"/>
        <v/>
      </c>
      <c r="D59" s="165" t="str">
        <f t="shared" si="69"/>
        <v/>
      </c>
      <c r="E59" s="165"/>
      <c r="F59" s="53">
        <f t="shared" si="70"/>
        <v>1.9246962530588885</v>
      </c>
      <c r="G59" s="53">
        <f t="shared" si="71"/>
        <v>1.9125019810950494</v>
      </c>
      <c r="H59" s="53">
        <f t="shared" si="72"/>
        <v>1.8726862400000099</v>
      </c>
      <c r="I59" s="53">
        <f t="shared" si="72"/>
        <v>1.9171011600000121</v>
      </c>
      <c r="J59" s="53">
        <f t="shared" si="72"/>
        <v>1.9514284100000223</v>
      </c>
      <c r="K59" s="53">
        <f t="shared" si="72"/>
        <v>1.997880360000015</v>
      </c>
      <c r="L59" s="56">
        <f t="shared" si="72"/>
        <v>2.1271936400000024</v>
      </c>
      <c r="M59" s="56">
        <f t="shared" si="72"/>
        <v>2.2778255625000021</v>
      </c>
      <c r="N59" s="56">
        <f t="shared" si="72"/>
        <v>2.3749358025000111</v>
      </c>
      <c r="O59" s="56">
        <f t="shared" si="72"/>
        <v>2.7070768024999747</v>
      </c>
      <c r="P59" s="54"/>
      <c r="Q59" s="54"/>
      <c r="R59" s="55">
        <f t="shared" si="65"/>
        <v>42640</v>
      </c>
      <c r="S59" s="166" t="str">
        <f t="shared" si="73"/>
        <v/>
      </c>
      <c r="T59" s="166" t="str">
        <f t="shared" si="73"/>
        <v/>
      </c>
      <c r="U59" s="56">
        <f t="shared" si="73"/>
        <v>2.7932376900000166</v>
      </c>
      <c r="V59" s="56">
        <f t="shared" si="73"/>
        <v>2.6787023024999801</v>
      </c>
      <c r="W59" s="56">
        <f t="shared" si="73"/>
        <v>2.8601639999999984</v>
      </c>
      <c r="X59" s="56">
        <f t="shared" si="73"/>
        <v>3.1372269225000027</v>
      </c>
      <c r="Y59" s="56">
        <f t="shared" si="73"/>
        <v>3.4014428224999893</v>
      </c>
      <c r="Z59" s="166" t="str">
        <f t="shared" si="73"/>
        <v/>
      </c>
      <c r="AA59" s="56" t="str">
        <f t="shared" si="73"/>
        <v/>
      </c>
      <c r="AB59" s="56">
        <f t="shared" si="73"/>
        <v>3.2510015624999777</v>
      </c>
      <c r="AC59" s="56">
        <f t="shared" si="73"/>
        <v>3.3323075624999809</v>
      </c>
      <c r="AD59" s="56">
        <f t="shared" si="92"/>
        <v>3.6150947224999896</v>
      </c>
      <c r="AE59" s="56">
        <f t="shared" si="74"/>
        <v>3.8738064224999924</v>
      </c>
      <c r="AF59" s="166" t="str">
        <f t="shared" si="74"/>
        <v/>
      </c>
      <c r="AG59" s="56">
        <f t="shared" si="74"/>
        <v>2.9890077224999922</v>
      </c>
      <c r="AH59" s="56">
        <f t="shared" si="74"/>
        <v>3.1209785224999953</v>
      </c>
      <c r="AI59" s="56">
        <f t="shared" si="74"/>
        <v>3.3475559999999849</v>
      </c>
      <c r="AJ59" s="56">
        <f t="shared" si="74"/>
        <v>3.8524046400000067</v>
      </c>
      <c r="AK59" s="166" t="str">
        <f t="shared" si="74"/>
        <v/>
      </c>
      <c r="AL59" s="166" t="str">
        <f t="shared" si="74"/>
        <v/>
      </c>
      <c r="AM59" s="56">
        <f t="shared" si="74"/>
        <v>3.4350020900000278</v>
      </c>
      <c r="AN59" s="56">
        <f t="shared" si="74"/>
        <v>3.5408002499999869</v>
      </c>
      <c r="AO59" s="56">
        <f t="shared" si="74"/>
        <v>3.8299860899999816</v>
      </c>
      <c r="AP59" s="166" t="str">
        <f t="shared" si="93"/>
        <v/>
      </c>
      <c r="AQ59" s="56">
        <f t="shared" si="75"/>
        <v>3.0143801600000186</v>
      </c>
      <c r="AR59" s="56">
        <f t="shared" si="75"/>
        <v>3.1971539599999987</v>
      </c>
      <c r="AS59" s="56">
        <f t="shared" si="75"/>
        <v>3.2355326663560113</v>
      </c>
      <c r="AT59" s="56">
        <f t="shared" si="75"/>
        <v>3.4919636099999929</v>
      </c>
      <c r="AU59" s="56">
        <f t="shared" si="75"/>
        <v>3.5564712401033427</v>
      </c>
      <c r="AV59" s="166" t="str">
        <f t="shared" si="75"/>
        <v/>
      </c>
      <c r="AW59" s="166" t="str">
        <f t="shared" si="75"/>
        <v/>
      </c>
      <c r="AX59" s="181">
        <f t="shared" si="75"/>
        <v>3.2027631389538902</v>
      </c>
      <c r="AY59" s="181">
        <f t="shared" si="75"/>
        <v>3.2367763024999885</v>
      </c>
      <c r="AZ59" s="181">
        <f t="shared" si="75"/>
        <v>3.9319080900000136</v>
      </c>
      <c r="BA59" s="56">
        <f t="shared" si="75"/>
        <v>2.653371240000002</v>
      </c>
      <c r="BB59" s="56">
        <f t="shared" ref="BB59:BB63" si="99">IFERROR(IF(AND(BB$39="S/A", BB29&gt;0), ((1+BB29/200)^2-1)*100, IF(AND(BB$39="Qtrly", BB29&gt;0), ((1+BB29/400)^4-1)*100, "")),"")</f>
        <v>2.6736358399999993</v>
      </c>
      <c r="BC59" s="56">
        <f t="shared" si="76"/>
        <v>2.754714239999978</v>
      </c>
      <c r="BD59" s="56">
        <f t="shared" si="76"/>
        <v>2.8277121600000177</v>
      </c>
      <c r="BE59" s="56">
        <f t="shared" si="76"/>
        <v>2.8834919225000144</v>
      </c>
      <c r="BF59" s="56">
        <f t="shared" si="76"/>
        <v>3.1687118399999825</v>
      </c>
      <c r="BG59" s="56">
        <f t="shared" si="76"/>
        <v>3.3048632099999864</v>
      </c>
      <c r="BH59" s="56">
        <f t="shared" si="76"/>
        <v>3.9370055025000017</v>
      </c>
      <c r="BI59" s="166" t="str">
        <f t="shared" si="76"/>
        <v/>
      </c>
      <c r="BJ59" s="166" t="str">
        <f t="shared" si="76"/>
        <v/>
      </c>
      <c r="BK59" s="166" t="str">
        <f t="shared" si="76"/>
        <v/>
      </c>
      <c r="BL59" s="166" t="str">
        <f t="shared" si="76"/>
        <v/>
      </c>
      <c r="BM59" s="56">
        <f t="shared" si="76"/>
        <v>2.952476902500023</v>
      </c>
      <c r="BN59" s="56">
        <f t="shared" si="94"/>
        <v>3.4390702500000092</v>
      </c>
      <c r="BO59" s="56">
        <f t="shared" si="77"/>
        <v>4.102649771890432</v>
      </c>
      <c r="BP59" s="166" t="str">
        <f t="shared" si="77"/>
        <v/>
      </c>
      <c r="BQ59" s="56">
        <f t="shared" si="77"/>
        <v>2.6979560000000236</v>
      </c>
      <c r="BR59" s="166" t="str">
        <f t="shared" si="77"/>
        <v/>
      </c>
      <c r="BS59" s="166" t="str">
        <f t="shared" si="77"/>
        <v/>
      </c>
      <c r="BT59" s="166" t="str">
        <f t="shared" si="77"/>
        <v/>
      </c>
      <c r="BU59" s="56">
        <f t="shared" si="77"/>
        <v>2.9311702500000036</v>
      </c>
      <c r="BV59" s="56">
        <f t="shared" si="77"/>
        <v>3.4014428224999893</v>
      </c>
      <c r="BW59" s="56">
        <f t="shared" si="77"/>
        <v>3.5265550399999901</v>
      </c>
      <c r="BX59" s="56">
        <f t="shared" si="77"/>
        <v>3.738299040000026</v>
      </c>
      <c r="BY59" s="56">
        <f t="shared" si="77"/>
        <v>3.87482561000001</v>
      </c>
      <c r="BZ59" s="56">
        <f t="shared" si="77"/>
        <v>4.3206890624999827</v>
      </c>
      <c r="CA59" s="166" t="str">
        <f t="shared" si="78"/>
        <v/>
      </c>
      <c r="CB59" s="56">
        <f t="shared" si="78"/>
        <v>3.2195040900000027</v>
      </c>
      <c r="CC59" s="56">
        <f t="shared" si="78"/>
        <v>3.6425802499999715</v>
      </c>
      <c r="CD59" s="56">
        <f t="shared" si="78"/>
        <v>3.177853522499996</v>
      </c>
      <c r="CE59" s="56">
        <f t="shared" si="78"/>
        <v>3.6222202499999856</v>
      </c>
      <c r="CF59" s="56">
        <f t="shared" ref="CF59:CG59" si="100">IFERROR(IF(AND(CF$39="S/A", CF29&gt;0), ((1+CF29/200)^2-1)*100, IF(AND(CF$39="Qtrly", CF29&gt;0), ((1+CF29/400)^4-1)*100, "")),"")</f>
        <v>3.6591650751766958</v>
      </c>
      <c r="CG59" s="56">
        <f t="shared" si="100"/>
        <v>4.3987514999418886</v>
      </c>
    </row>
    <row r="60" spans="1:85" x14ac:dyDescent="0.3">
      <c r="A60" s="50">
        <f t="shared" si="63"/>
        <v>42641</v>
      </c>
      <c r="B60" s="165" t="str">
        <f t="shared" si="68"/>
        <v/>
      </c>
      <c r="C60" s="165" t="str">
        <f t="shared" si="68"/>
        <v/>
      </c>
      <c r="D60" s="165" t="str">
        <f t="shared" si="69"/>
        <v/>
      </c>
      <c r="E60" s="165"/>
      <c r="F60" s="53">
        <f t="shared" si="70"/>
        <v>1.9307634550725483</v>
      </c>
      <c r="G60" s="53">
        <f t="shared" si="71"/>
        <v>1.9195350222522833</v>
      </c>
      <c r="H60" s="53">
        <f t="shared" si="72"/>
        <v>1.8868172099999914</v>
      </c>
      <c r="I60" s="53">
        <f t="shared" si="72"/>
        <v>1.9312352099999819</v>
      </c>
      <c r="J60" s="53">
        <f t="shared" si="72"/>
        <v>1.9584965024999734</v>
      </c>
      <c r="K60" s="53">
        <f t="shared" si="72"/>
        <v>1.9988903025000226</v>
      </c>
      <c r="L60" s="56">
        <f t="shared" si="72"/>
        <v>2.1110249999999997</v>
      </c>
      <c r="M60" s="56">
        <f t="shared" si="72"/>
        <v>2.2555776224999935</v>
      </c>
      <c r="N60" s="56">
        <f t="shared" si="72"/>
        <v>2.3516656099999977</v>
      </c>
      <c r="O60" s="56">
        <f t="shared" si="72"/>
        <v>2.6787023024999801</v>
      </c>
      <c r="P60" s="54"/>
      <c r="Q60" s="54"/>
      <c r="R60" s="55">
        <f t="shared" si="65"/>
        <v>42641</v>
      </c>
      <c r="S60" s="166" t="str">
        <f t="shared" si="73"/>
        <v/>
      </c>
      <c r="T60" s="166" t="str">
        <f t="shared" si="73"/>
        <v/>
      </c>
      <c r="U60" s="56">
        <f t="shared" si="73"/>
        <v>3.0367104899999831</v>
      </c>
      <c r="V60" s="56">
        <f t="shared" si="73"/>
        <v>2.6857955599999705</v>
      </c>
      <c r="W60" s="56">
        <f t="shared" si="73"/>
        <v>2.8672635224999965</v>
      </c>
      <c r="X60" s="56">
        <f t="shared" si="73"/>
        <v>3.1138702499999837</v>
      </c>
      <c r="Y60" s="56">
        <f t="shared" si="73"/>
        <v>3.4044934400000004</v>
      </c>
      <c r="Z60" s="166" t="str">
        <f t="shared" si="73"/>
        <v/>
      </c>
      <c r="AA60" s="56" t="str">
        <f t="shared" si="73"/>
        <v/>
      </c>
      <c r="AB60" s="56">
        <f t="shared" si="73"/>
        <v>3.2581145599999806</v>
      </c>
      <c r="AC60" s="56">
        <f t="shared" si="73"/>
        <v>3.3373902500000163</v>
      </c>
      <c r="AD60" s="56">
        <f t="shared" si="92"/>
        <v>3.6181484899999949</v>
      </c>
      <c r="AE60" s="56">
        <f t="shared" si="74"/>
        <v>3.8789024099999958</v>
      </c>
      <c r="AF60" s="166" t="str">
        <f t="shared" si="74"/>
        <v/>
      </c>
      <c r="AG60" s="56">
        <f t="shared" si="74"/>
        <v>3.7301510400000071</v>
      </c>
      <c r="AH60" s="56">
        <f t="shared" si="74"/>
        <v>3.1270715224999801</v>
      </c>
      <c r="AI60" s="56">
        <f t="shared" si="74"/>
        <v>3.3526390624999847</v>
      </c>
      <c r="AJ60" s="56">
        <f t="shared" si="74"/>
        <v>3.8564809999999783</v>
      </c>
      <c r="AK60" s="166" t="str">
        <f t="shared" si="74"/>
        <v/>
      </c>
      <c r="AL60" s="166" t="str">
        <f t="shared" si="74"/>
        <v/>
      </c>
      <c r="AM60" s="56">
        <f t="shared" si="74"/>
        <v>3.4400873025000056</v>
      </c>
      <c r="AN60" s="56">
        <f t="shared" si="74"/>
        <v>3.5428353599999962</v>
      </c>
      <c r="AO60" s="56">
        <f t="shared" si="74"/>
        <v>3.8350810025000293</v>
      </c>
      <c r="AP60" s="166" t="str">
        <f t="shared" si="93"/>
        <v/>
      </c>
      <c r="AQ60" s="56">
        <f t="shared" si="75"/>
        <v>3.0296051224999898</v>
      </c>
      <c r="AR60" s="56">
        <f t="shared" si="75"/>
        <v>3.2032492099999921</v>
      </c>
      <c r="AS60" s="56">
        <f t="shared" si="75"/>
        <v>3.2467989935545338</v>
      </c>
      <c r="AT60" s="56">
        <f t="shared" si="75"/>
        <v>3.4990849024999937</v>
      </c>
      <c r="AU60" s="56">
        <f t="shared" si="75"/>
        <v>3.5564712401033427</v>
      </c>
      <c r="AV60" s="166" t="str">
        <f t="shared" si="75"/>
        <v/>
      </c>
      <c r="AW60" s="166" t="str">
        <f t="shared" si="75"/>
        <v/>
      </c>
      <c r="AX60" s="181">
        <f t="shared" si="75"/>
        <v>3.2447505018420308</v>
      </c>
      <c r="AY60" s="181">
        <f t="shared" si="75"/>
        <v>3.2479532100000208</v>
      </c>
      <c r="AZ60" s="181">
        <f t="shared" si="75"/>
        <v>3.9329275624999882</v>
      </c>
      <c r="BA60" s="56">
        <f t="shared" si="75"/>
        <v>2.7030230625000096</v>
      </c>
      <c r="BB60" s="56">
        <f t="shared" si="99"/>
        <v>2.6837688900000156</v>
      </c>
      <c r="BC60" s="56">
        <f t="shared" si="76"/>
        <v>2.7597827025000132</v>
      </c>
      <c r="BD60" s="56">
        <f t="shared" si="76"/>
        <v>2.8337964899999957</v>
      </c>
      <c r="BE60" s="56">
        <f t="shared" si="76"/>
        <v>2.8885635600000015</v>
      </c>
      <c r="BF60" s="56">
        <f t="shared" si="76"/>
        <v>3.1707432899999999</v>
      </c>
      <c r="BG60" s="56">
        <f t="shared" si="76"/>
        <v>3.3272250000000003</v>
      </c>
      <c r="BH60" s="56">
        <f t="shared" si="76"/>
        <v>3.9288497025000035</v>
      </c>
      <c r="BI60" s="166" t="str">
        <f t="shared" si="76"/>
        <v/>
      </c>
      <c r="BJ60" s="166" t="str">
        <f t="shared" si="76"/>
        <v/>
      </c>
      <c r="BK60" s="166" t="str">
        <f t="shared" si="76"/>
        <v/>
      </c>
      <c r="BL60" s="166" t="str">
        <f t="shared" si="76"/>
        <v/>
      </c>
      <c r="BM60" s="56">
        <f t="shared" si="76"/>
        <v>2.9595796100000182</v>
      </c>
      <c r="BN60" s="56">
        <f t="shared" si="94"/>
        <v>3.4421214225000218</v>
      </c>
      <c r="BO60" s="56">
        <f t="shared" si="77"/>
        <v>4.1036803904291874</v>
      </c>
      <c r="BP60" s="166" t="str">
        <f t="shared" si="77"/>
        <v/>
      </c>
      <c r="BQ60" s="56">
        <f t="shared" si="77"/>
        <v>2.7050499225000246</v>
      </c>
      <c r="BR60" s="166" t="str">
        <f t="shared" si="77"/>
        <v/>
      </c>
      <c r="BS60" s="166" t="str">
        <f t="shared" si="77"/>
        <v/>
      </c>
      <c r="BT60" s="166" t="str">
        <f t="shared" si="77"/>
        <v/>
      </c>
      <c r="BU60" s="56">
        <f t="shared" si="77"/>
        <v>2.9342139224999952</v>
      </c>
      <c r="BV60" s="56">
        <f t="shared" si="77"/>
        <v>3.4075441025000153</v>
      </c>
      <c r="BW60" s="56">
        <f t="shared" si="77"/>
        <v>3.5245200900000162</v>
      </c>
      <c r="BX60" s="56">
        <f t="shared" si="77"/>
        <v>3.7413546225000038</v>
      </c>
      <c r="BY60" s="56">
        <f t="shared" si="77"/>
        <v>3.8789024099999958</v>
      </c>
      <c r="BZ60" s="56">
        <f t="shared" si="77"/>
        <v>4.3452035025000058</v>
      </c>
      <c r="CA60" s="166" t="str">
        <f t="shared" si="78"/>
        <v/>
      </c>
      <c r="CB60" s="56">
        <f t="shared" si="78"/>
        <v>3.2753900025000116</v>
      </c>
      <c r="CC60" s="56">
        <f t="shared" si="78"/>
        <v>3.6476705625000161</v>
      </c>
      <c r="CD60" s="56">
        <f t="shared" si="78"/>
        <v>3.1829324099999834</v>
      </c>
      <c r="CE60" s="56">
        <f t="shared" si="78"/>
        <v>3.6232382024999898</v>
      </c>
      <c r="CF60" s="56">
        <f t="shared" ref="CF60:CG60" si="101">IFERROR(IF(AND(CF$39="S/A", CF30&gt;0), ((1+CF30/200)^2-1)*100, IF(AND(CF$39="Qtrly", CF30&gt;0), ((1+CF30/400)^4-1)*100, "")),"")</f>
        <v>3.6704660581188042</v>
      </c>
      <c r="CG60" s="56">
        <f t="shared" si="101"/>
        <v>4.3987514999418886</v>
      </c>
    </row>
    <row r="61" spans="1:85" x14ac:dyDescent="0.3">
      <c r="A61" s="50">
        <f t="shared" si="63"/>
        <v>42642</v>
      </c>
      <c r="B61" s="165" t="str">
        <f t="shared" si="68"/>
        <v/>
      </c>
      <c r="C61" s="165" t="str">
        <f t="shared" si="68"/>
        <v/>
      </c>
      <c r="D61" s="165" t="str">
        <f t="shared" si="69"/>
        <v/>
      </c>
      <c r="E61" s="165"/>
      <c r="F61" s="53">
        <f t="shared" si="70"/>
        <v>1.9489663251442968</v>
      </c>
      <c r="G61" s="53">
        <f t="shared" si="71"/>
        <v>1.9386253123964581</v>
      </c>
      <c r="H61" s="53">
        <f t="shared" si="72"/>
        <v>1.8959019225000207</v>
      </c>
      <c r="I61" s="53">
        <f t="shared" si="72"/>
        <v>1.9504187025000119</v>
      </c>
      <c r="J61" s="53">
        <f t="shared" si="72"/>
        <v>1.9736432399999781</v>
      </c>
      <c r="K61" s="53">
        <f t="shared" si="72"/>
        <v>2.0201002499999676</v>
      </c>
      <c r="L61" s="56">
        <f t="shared" si="72"/>
        <v>2.1231513599999863</v>
      </c>
      <c r="M61" s="56">
        <f t="shared" si="72"/>
        <v>2.2737803024999836</v>
      </c>
      <c r="N61" s="56">
        <f t="shared" si="72"/>
        <v>2.3698768399999848</v>
      </c>
      <c r="O61" s="56">
        <f t="shared" si="72"/>
        <v>2.6969426025000187</v>
      </c>
      <c r="P61" s="54"/>
      <c r="Q61" s="54"/>
      <c r="R61" s="55">
        <f t="shared" si="65"/>
        <v>42642</v>
      </c>
      <c r="S61" s="166" t="str">
        <f t="shared" si="73"/>
        <v/>
      </c>
      <c r="T61" s="166" t="str">
        <f t="shared" si="73"/>
        <v/>
      </c>
      <c r="U61" s="56">
        <f t="shared" si="73"/>
        <v>2.7962793224999949</v>
      </c>
      <c r="V61" s="56">
        <f t="shared" si="73"/>
        <v>2.6857955599999705</v>
      </c>
      <c r="W61" s="56">
        <f t="shared" si="73"/>
        <v>2.8723347599999949</v>
      </c>
      <c r="X61" s="56">
        <f t="shared" si="73"/>
        <v>3.1159011600000008</v>
      </c>
      <c r="Y61" s="56">
        <f t="shared" si="73"/>
        <v>3.3892408024999821</v>
      </c>
      <c r="Z61" s="166" t="str">
        <f t="shared" si="73"/>
        <v/>
      </c>
      <c r="AA61" s="56" t="str">
        <f t="shared" si="73"/>
        <v/>
      </c>
      <c r="AB61" s="56">
        <f t="shared" si="73"/>
        <v>3.2682764100000039</v>
      </c>
      <c r="AC61" s="56">
        <f t="shared" si="73"/>
        <v>3.3465394024999817</v>
      </c>
      <c r="AD61" s="56">
        <f t="shared" si="92"/>
        <v>3.6283280400000173</v>
      </c>
      <c r="AE61" s="56">
        <f t="shared" si="74"/>
        <v>3.8931718399999982</v>
      </c>
      <c r="AF61" s="166" t="str">
        <f t="shared" si="74"/>
        <v/>
      </c>
      <c r="AG61" s="56">
        <f t="shared" si="74"/>
        <v>2.6462791024999932</v>
      </c>
      <c r="AH61" s="56">
        <f t="shared" si="74"/>
        <v>3.1382424900000094</v>
      </c>
      <c r="AI61" s="56">
        <f t="shared" si="74"/>
        <v>3.3628055624999931</v>
      </c>
      <c r="AJ61" s="56">
        <f t="shared" si="74"/>
        <v>3.8697297225000149</v>
      </c>
      <c r="AK61" s="166" t="str">
        <f t="shared" si="74"/>
        <v/>
      </c>
      <c r="AL61" s="166" t="str">
        <f t="shared" si="74"/>
        <v/>
      </c>
      <c r="AM61" s="56">
        <f t="shared" si="74"/>
        <v>3.4502581024999923</v>
      </c>
      <c r="AN61" s="56">
        <f t="shared" si="74"/>
        <v>3.54588806249998</v>
      </c>
      <c r="AO61" s="56">
        <f t="shared" si="74"/>
        <v>3.8432331224999894</v>
      </c>
      <c r="AP61" s="166" t="str">
        <f t="shared" si="93"/>
        <v/>
      </c>
      <c r="AQ61" s="56">
        <f t="shared" si="75"/>
        <v>3.0103203599999961</v>
      </c>
      <c r="AR61" s="56">
        <f t="shared" si="75"/>
        <v>3.2113764900000064</v>
      </c>
      <c r="AS61" s="56">
        <f t="shared" si="75"/>
        <v>3.254993265239281</v>
      </c>
      <c r="AT61" s="56">
        <f t="shared" si="75"/>
        <v>3.5062064399999926</v>
      </c>
      <c r="AU61" s="56">
        <f t="shared" si="75"/>
        <v>3.5759771946326957</v>
      </c>
      <c r="AV61" s="166" t="str">
        <f t="shared" si="75"/>
        <v/>
      </c>
      <c r="AW61" s="166" t="str">
        <f t="shared" si="75"/>
        <v/>
      </c>
      <c r="AX61" s="181">
        <f t="shared" si="75"/>
        <v>3.2089068310102498</v>
      </c>
      <c r="AY61" s="181">
        <f t="shared" si="75"/>
        <v>3.2560822500000253</v>
      </c>
      <c r="AZ61" s="181">
        <f t="shared" si="75"/>
        <v>3.9461811599999841</v>
      </c>
      <c r="BA61" s="56">
        <f t="shared" si="75"/>
        <v>2.6483054025000063</v>
      </c>
      <c r="BB61" s="56">
        <f t="shared" si="99"/>
        <v>2.6928890624999813</v>
      </c>
      <c r="BC61" s="56">
        <f t="shared" si="76"/>
        <v>2.7699200024999815</v>
      </c>
      <c r="BD61" s="56">
        <f t="shared" si="76"/>
        <v>2.8419092100000043</v>
      </c>
      <c r="BE61" s="56">
        <f t="shared" si="76"/>
        <v>2.8966784400000112</v>
      </c>
      <c r="BF61" s="56">
        <f t="shared" si="76"/>
        <v>3.1829324099999834</v>
      </c>
      <c r="BG61" s="56">
        <f t="shared" si="76"/>
        <v>3.3262085024999832</v>
      </c>
      <c r="BH61" s="56">
        <f t="shared" si="76"/>
        <v>3.968612249999981</v>
      </c>
      <c r="BI61" s="166" t="str">
        <f t="shared" si="76"/>
        <v/>
      </c>
      <c r="BJ61" s="166" t="str">
        <f t="shared" si="76"/>
        <v/>
      </c>
      <c r="BK61" s="166" t="str">
        <f t="shared" si="76"/>
        <v/>
      </c>
      <c r="BL61" s="166" t="str">
        <f t="shared" si="76"/>
        <v/>
      </c>
      <c r="BM61" s="56">
        <f t="shared" si="76"/>
        <v>2.9697267600000021</v>
      </c>
      <c r="BN61" s="56">
        <f t="shared" si="94"/>
        <v>3.4522923224999946</v>
      </c>
      <c r="BO61" s="56">
        <f t="shared" si="77"/>
        <v>4.1201713277932317</v>
      </c>
      <c r="BP61" s="166" t="str">
        <f t="shared" si="77"/>
        <v/>
      </c>
      <c r="BQ61" s="56">
        <f t="shared" si="77"/>
        <v>2.6999828099999901</v>
      </c>
      <c r="BR61" s="166" t="str">
        <f t="shared" si="77"/>
        <v/>
      </c>
      <c r="BS61" s="166" t="str">
        <f t="shared" si="77"/>
        <v/>
      </c>
      <c r="BT61" s="166" t="str">
        <f t="shared" si="77"/>
        <v/>
      </c>
      <c r="BU61" s="56">
        <f t="shared" si="77"/>
        <v>2.9392868100000191</v>
      </c>
      <c r="BV61" s="56">
        <f t="shared" si="77"/>
        <v>3.4166963599999933</v>
      </c>
      <c r="BW61" s="56">
        <f t="shared" si="77"/>
        <v>3.5357125625000041</v>
      </c>
      <c r="BX61" s="56">
        <f t="shared" si="77"/>
        <v>3.7505216400000041</v>
      </c>
      <c r="BY61" s="56">
        <f t="shared" si="77"/>
        <v>3.8941911225000014</v>
      </c>
      <c r="BZ61" s="56">
        <f t="shared" ref="BZ61:BZ63" si="102">IFERROR(IF(AND(BZ$39="S/A", BZ31&gt;0), ((1+BZ31/200)^2-1)*100, IF(AND(BZ$39="Qtrly", BZ31&gt;0), ((1+BZ31/400)^4-1)*100, "")),"")</f>
        <v>4.3421390399999815</v>
      </c>
      <c r="CA61" s="166" t="str">
        <f t="shared" si="78"/>
        <v/>
      </c>
      <c r="CB61" s="56">
        <f t="shared" si="78"/>
        <v>3.21747215999999</v>
      </c>
      <c r="CC61" s="56">
        <f t="shared" si="78"/>
        <v>3.6629422499999675</v>
      </c>
      <c r="CD61" s="56">
        <f t="shared" si="78"/>
        <v>3.1941064025000188</v>
      </c>
      <c r="CE61" s="56">
        <f t="shared" si="78"/>
        <v>3.6313820024999943</v>
      </c>
      <c r="CF61" s="56">
        <f t="shared" ref="CF61:CG61" si="103">IFERROR(IF(AND(CF$39="S/A", CF31&gt;0), ((1+CF31/200)^2-1)*100, IF(AND(CF$39="Qtrly", CF31&gt;0), ((1+CF31/400)^4-1)*100, "")),"")</f>
        <v>3.7105406252957218</v>
      </c>
      <c r="CG61" s="56">
        <f t="shared" si="103"/>
        <v>4.3987514999418886</v>
      </c>
    </row>
    <row r="62" spans="1:85" x14ac:dyDescent="0.3">
      <c r="A62" s="50">
        <f t="shared" si="63"/>
        <v>42643</v>
      </c>
      <c r="B62" s="165" t="str">
        <f t="shared" si="68"/>
        <v/>
      </c>
      <c r="C62" s="165" t="str">
        <f t="shared" si="68"/>
        <v/>
      </c>
      <c r="D62" s="165" t="str">
        <f t="shared" si="69"/>
        <v/>
      </c>
      <c r="E62" s="165"/>
      <c r="F62" s="53">
        <f t="shared" si="70"/>
        <v>1.9469436903921444</v>
      </c>
      <c r="G62" s="53">
        <f t="shared" si="71"/>
        <v>1.9325967038799297</v>
      </c>
      <c r="H62" s="53">
        <f t="shared" si="72"/>
        <v>1.897920802499975</v>
      </c>
      <c r="I62" s="53">
        <f t="shared" si="72"/>
        <v>1.9211393600000015</v>
      </c>
      <c r="J62" s="53">
        <f t="shared" si="72"/>
        <v>1.9423412225000103</v>
      </c>
      <c r="K62" s="53">
        <f t="shared" si="72"/>
        <v>1.9675844100000006</v>
      </c>
      <c r="L62" s="56">
        <f t="shared" si="72"/>
        <v>2.0695987024999862</v>
      </c>
      <c r="M62" s="56">
        <f t="shared" si="72"/>
        <v>2.208056040000006</v>
      </c>
      <c r="N62" s="56">
        <f t="shared" si="72"/>
        <v>2.2990644900000134</v>
      </c>
      <c r="O62" s="56">
        <f t="shared" si="72"/>
        <v>2.6239911224999801</v>
      </c>
      <c r="P62" s="54"/>
      <c r="Q62" s="54"/>
      <c r="R62" s="55">
        <f t="shared" si="65"/>
        <v>42643</v>
      </c>
      <c r="S62" s="166" t="str">
        <f t="shared" si="73"/>
        <v/>
      </c>
      <c r="T62" s="166" t="str">
        <f t="shared" si="73"/>
        <v/>
      </c>
      <c r="U62" s="56">
        <f t="shared" si="73"/>
        <v>2.6939024399999845</v>
      </c>
      <c r="V62" s="56">
        <f t="shared" si="73"/>
        <v>2.6766757025000087</v>
      </c>
      <c r="W62" s="56">
        <f t="shared" si="73"/>
        <v>2.8398810000000108</v>
      </c>
      <c r="X62" s="56">
        <f t="shared" si="73"/>
        <v>3.0813784100000019</v>
      </c>
      <c r="Y62" s="56">
        <f t="shared" si="73"/>
        <v>3.3434896399999969</v>
      </c>
      <c r="Z62" s="166" t="str">
        <f t="shared" si="73"/>
        <v/>
      </c>
      <c r="AA62" s="56" t="str">
        <f t="shared" si="73"/>
        <v/>
      </c>
      <c r="AB62" s="56">
        <f t="shared" si="73"/>
        <v>3.2347442025000284</v>
      </c>
      <c r="AC62" s="56">
        <f t="shared" si="73"/>
        <v>3.3089288100000003</v>
      </c>
      <c r="AD62" s="56">
        <f t="shared" si="92"/>
        <v>3.5662405625000115</v>
      </c>
      <c r="AE62" s="56">
        <f t="shared" si="74"/>
        <v>3.8462902500000062</v>
      </c>
      <c r="AF62" s="166" t="str">
        <f t="shared" si="74"/>
        <v/>
      </c>
      <c r="AG62" s="56">
        <f t="shared" si="74"/>
        <v>2.6158870025000169</v>
      </c>
      <c r="AH62" s="56">
        <f t="shared" si="74"/>
        <v>3.1087930625000038</v>
      </c>
      <c r="AI62" s="56">
        <f t="shared" si="74"/>
        <v>3.3272250000000003</v>
      </c>
      <c r="AJ62" s="56">
        <f t="shared" si="74"/>
        <v>3.8259102500000086</v>
      </c>
      <c r="AK62" s="166" t="str">
        <f t="shared" si="74"/>
        <v/>
      </c>
      <c r="AL62" s="166" t="str">
        <f t="shared" si="74"/>
        <v/>
      </c>
      <c r="AM62" s="56">
        <f t="shared" si="74"/>
        <v>3.4156794224999842</v>
      </c>
      <c r="AN62" s="56">
        <f t="shared" si="74"/>
        <v>3.5062064399999926</v>
      </c>
      <c r="AO62" s="56">
        <f t="shared" si="74"/>
        <v>3.7953439999999894</v>
      </c>
      <c r="AP62" s="166" t="str">
        <f t="shared" si="93"/>
        <v/>
      </c>
      <c r="AQ62" s="56">
        <f t="shared" si="75"/>
        <v>3.0001712100000244</v>
      </c>
      <c r="AR62" s="56">
        <f t="shared" si="75"/>
        <v>3.1951222499999821</v>
      </c>
      <c r="AS62" s="56">
        <f t="shared" si="75"/>
        <v>3.2232431792027727</v>
      </c>
      <c r="AT62" s="56">
        <f t="shared" si="75"/>
        <v>3.4706012024999788</v>
      </c>
      <c r="AU62" s="56">
        <f t="shared" si="75"/>
        <v>3.5359416329423521</v>
      </c>
      <c r="AV62" s="166" t="str">
        <f t="shared" si="75"/>
        <v/>
      </c>
      <c r="AW62" s="166" t="str">
        <f t="shared" si="75"/>
        <v/>
      </c>
      <c r="AX62" s="181">
        <f t="shared" si="75"/>
        <v>3.1996913957849094</v>
      </c>
      <c r="AY62" s="181">
        <f t="shared" si="75"/>
        <v>3.221536040000017</v>
      </c>
      <c r="AZ62" s="181">
        <f>IFERROR(IF(AND(AZ$39="S/A", AZ32&gt;0), ((1+AZ32/200)^2-1)*100, IF(AND(AZ$39="Qtrly", AZ32&gt;0), ((1+AZ32/400)^4-1)*100, "")),"")</f>
        <v>3.9023455624999981</v>
      </c>
      <c r="BA62" s="56">
        <f t="shared" ref="BA62:BA63" si="104">IFERROR(IF(AND(BA$39="S/A", BA32&gt;0), ((1+BA32/200)^2-1)*100, IF(AND(BA$39="Qtrly", BA32&gt;0), ((1+BA32/400)^4-1)*100, "")),"")</f>
        <v>2.636147902500019</v>
      </c>
      <c r="BB62" s="56">
        <f t="shared" si="99"/>
        <v>2.6635032900000244</v>
      </c>
      <c r="BC62" s="56">
        <f t="shared" si="76"/>
        <v>2.7384960000000014</v>
      </c>
      <c r="BD62" s="56">
        <f t="shared" si="76"/>
        <v>2.8094602499999732</v>
      </c>
      <c r="BE62" s="56">
        <f t="shared" si="76"/>
        <v>2.8601639999999984</v>
      </c>
      <c r="BF62" s="56">
        <f t="shared" si="76"/>
        <v>3.1392580624999722</v>
      </c>
      <c r="BG62" s="56">
        <f t="shared" si="76"/>
        <v>3.2896179225000211</v>
      </c>
      <c r="BH62" s="56">
        <f t="shared" si="76"/>
        <v>3.8738064224999924</v>
      </c>
      <c r="BI62" s="166" t="str">
        <f t="shared" si="76"/>
        <v/>
      </c>
      <c r="BJ62" s="166" t="str">
        <f t="shared" si="76"/>
        <v/>
      </c>
      <c r="BK62" s="166" t="str">
        <f t="shared" si="76"/>
        <v/>
      </c>
      <c r="BL62" s="166" t="str">
        <f t="shared" si="76"/>
        <v/>
      </c>
      <c r="BM62" s="56">
        <f t="shared" si="76"/>
        <v>2.9362430624999991</v>
      </c>
      <c r="BN62" s="56">
        <f t="shared" si="94"/>
        <v>3.4095779024999828</v>
      </c>
      <c r="BO62" s="56">
        <f t="shared" si="77"/>
        <v>4.0676132944455379</v>
      </c>
      <c r="BP62" s="166" t="str">
        <f t="shared" si="77"/>
        <v/>
      </c>
      <c r="BQ62" s="56">
        <f t="shared" si="77"/>
        <v>2.6888356024999949</v>
      </c>
      <c r="BR62" s="166" t="str">
        <f t="shared" si="77"/>
        <v/>
      </c>
      <c r="BS62" s="166" t="str">
        <f t="shared" si="77"/>
        <v/>
      </c>
      <c r="BT62" s="166" t="str">
        <f t="shared" si="77"/>
        <v/>
      </c>
      <c r="BU62" s="56">
        <f t="shared" si="77"/>
        <v>2.9331993599999828</v>
      </c>
      <c r="BV62" s="56">
        <f t="shared" si="77"/>
        <v>3.3811065224999881</v>
      </c>
      <c r="BW62" s="56">
        <f>IFERROR(IF(AND(BW$39="S/A", BW32&gt;0), ((1+BW32/200)^2-1)*100, IF(AND(BW$39="Qtrly", BW32&gt;0), ((1+BW32/400)^4-1)*100, "")),"")</f>
        <v>3.4980675599999733</v>
      </c>
      <c r="BX62" s="56">
        <f t="shared" ref="BX62:BY63" si="105">IFERROR(IF(AND(BX$39="S/A", BX32&gt;0), ((1+BX32/200)^2-1)*100, IF(AND(BX$39="Qtrly", BX32&gt;0), ((1+BX32/400)^4-1)*100, "")),"")</f>
        <v>3.7087640625000029</v>
      </c>
      <c r="BY62" s="56">
        <f t="shared" si="105"/>
        <v>3.8483283600000195</v>
      </c>
      <c r="BZ62" s="56">
        <f t="shared" si="102"/>
        <v>4.2941350024999991</v>
      </c>
      <c r="CA62" s="166" t="str">
        <f t="shared" si="78"/>
        <v/>
      </c>
      <c r="CB62" s="56">
        <f t="shared" si="78"/>
        <v>3.2002015625000269</v>
      </c>
      <c r="CC62" s="56">
        <f t="shared" si="78"/>
        <v>3.616112639999991</v>
      </c>
      <c r="CD62" s="56">
        <f t="shared" si="78"/>
        <v>3.1595705625000248</v>
      </c>
      <c r="CE62" s="56">
        <f t="shared" si="78"/>
        <v>3.5916840000000061</v>
      </c>
      <c r="CF62" s="56">
        <f t="shared" ref="CF62:CG62" si="106">IFERROR(IF(AND(CF$39="S/A", CF32&gt;0), ((1+CF32/200)^2-1)*100, IF(AND(CF$39="Qtrly", CF32&gt;0), ((1+CF32/400)^4-1)*100, "")),"")</f>
        <v>3.6663565028693057</v>
      </c>
      <c r="CG62" s="56">
        <f t="shared" si="106"/>
        <v>4.3977186912895094</v>
      </c>
    </row>
    <row r="63" spans="1:85" x14ac:dyDescent="0.3">
      <c r="A63" s="50" t="str">
        <f t="shared" si="63"/>
        <v/>
      </c>
      <c r="B63" s="167" t="str">
        <f t="shared" si="68"/>
        <v/>
      </c>
      <c r="C63" s="167" t="str">
        <f t="shared" si="68"/>
        <v/>
      </c>
      <c r="D63" s="167" t="str">
        <f t="shared" si="69"/>
        <v/>
      </c>
      <c r="E63" s="167"/>
      <c r="F63" s="57"/>
      <c r="G63" s="57"/>
      <c r="H63" s="57" t="str">
        <f t="shared" si="72"/>
        <v/>
      </c>
      <c r="I63" s="57" t="str">
        <f t="shared" si="72"/>
        <v/>
      </c>
      <c r="J63" s="57" t="str">
        <f t="shared" si="72"/>
        <v/>
      </c>
      <c r="K63" s="57" t="str">
        <f t="shared" si="72"/>
        <v/>
      </c>
      <c r="L63" s="58" t="str">
        <f t="shared" si="72"/>
        <v/>
      </c>
      <c r="M63" s="58" t="str">
        <f t="shared" si="72"/>
        <v/>
      </c>
      <c r="N63" s="58" t="str">
        <f t="shared" si="72"/>
        <v/>
      </c>
      <c r="O63" s="58" t="str">
        <f t="shared" si="72"/>
        <v/>
      </c>
      <c r="P63" s="54"/>
      <c r="Q63" s="54"/>
      <c r="R63" s="55" t="str">
        <f t="shared" si="65"/>
        <v/>
      </c>
      <c r="S63" s="185" t="str">
        <f t="shared" si="73"/>
        <v/>
      </c>
      <c r="T63" s="185" t="str">
        <f t="shared" si="73"/>
        <v/>
      </c>
      <c r="U63" s="58" t="str">
        <f t="shared" si="73"/>
        <v/>
      </c>
      <c r="V63" s="58" t="str">
        <f t="shared" si="73"/>
        <v/>
      </c>
      <c r="W63" s="58" t="str">
        <f t="shared" si="73"/>
        <v/>
      </c>
      <c r="X63" s="58" t="str">
        <f t="shared" si="73"/>
        <v/>
      </c>
      <c r="Y63" s="58" t="str">
        <f t="shared" si="73"/>
        <v/>
      </c>
      <c r="Z63" s="185" t="str">
        <f t="shared" si="73"/>
        <v/>
      </c>
      <c r="AA63" s="58" t="str">
        <f t="shared" si="73"/>
        <v/>
      </c>
      <c r="AB63" s="58" t="str">
        <f t="shared" si="73"/>
        <v/>
      </c>
      <c r="AC63" s="58" t="str">
        <f t="shared" si="73"/>
        <v/>
      </c>
      <c r="AD63" s="58" t="str">
        <f t="shared" si="92"/>
        <v/>
      </c>
      <c r="AE63" s="58" t="str">
        <f t="shared" si="74"/>
        <v/>
      </c>
      <c r="AF63" s="185" t="str">
        <f t="shared" si="74"/>
        <v/>
      </c>
      <c r="AG63" s="58" t="str">
        <f t="shared" si="74"/>
        <v/>
      </c>
      <c r="AH63" s="58" t="str">
        <f t="shared" si="74"/>
        <v/>
      </c>
      <c r="AI63" s="58" t="str">
        <f t="shared" si="74"/>
        <v/>
      </c>
      <c r="AJ63" s="58" t="str">
        <f t="shared" si="74"/>
        <v/>
      </c>
      <c r="AK63" s="185" t="str">
        <f t="shared" si="74"/>
        <v/>
      </c>
      <c r="AL63" s="185" t="str">
        <f t="shared" si="74"/>
        <v/>
      </c>
      <c r="AM63" s="58" t="str">
        <f t="shared" si="74"/>
        <v/>
      </c>
      <c r="AN63" s="58" t="str">
        <f t="shared" si="74"/>
        <v/>
      </c>
      <c r="AO63" s="58" t="str">
        <f t="shared" si="74"/>
        <v/>
      </c>
      <c r="AP63" s="185" t="str">
        <f t="shared" si="93"/>
        <v/>
      </c>
      <c r="AQ63" s="58" t="str">
        <f t="shared" si="75"/>
        <v/>
      </c>
      <c r="AR63" s="58" t="str">
        <f t="shared" si="75"/>
        <v/>
      </c>
      <c r="AS63" s="58" t="str">
        <f t="shared" si="75"/>
        <v/>
      </c>
      <c r="AT63" s="58" t="str">
        <f t="shared" si="75"/>
        <v/>
      </c>
      <c r="AU63" s="58" t="str">
        <f t="shared" si="75"/>
        <v/>
      </c>
      <c r="AV63" s="185" t="str">
        <f t="shared" si="75"/>
        <v/>
      </c>
      <c r="AW63" s="185" t="str">
        <f t="shared" si="75"/>
        <v/>
      </c>
      <c r="AX63" s="182" t="str">
        <f t="shared" si="75"/>
        <v/>
      </c>
      <c r="AY63" s="182" t="str">
        <f t="shared" si="75"/>
        <v/>
      </c>
      <c r="AZ63" s="182" t="str">
        <f t="shared" ref="AZ63" si="107">IFERROR(IF(AND(AZ$39="S/A", AZ33&gt;0), ((1+AZ33/200)^2-1)*100, IF(AND(AZ$39="Qtrly", AZ33&gt;0), ((1+AZ33/400)^4-1)*100, "")),"")</f>
        <v/>
      </c>
      <c r="BA63" s="58" t="str">
        <f t="shared" si="104"/>
        <v/>
      </c>
      <c r="BB63" s="58" t="str">
        <f t="shared" si="99"/>
        <v/>
      </c>
      <c r="BC63" s="58" t="str">
        <f t="shared" si="76"/>
        <v/>
      </c>
      <c r="BD63" s="58" t="str">
        <f t="shared" si="76"/>
        <v/>
      </c>
      <c r="BE63" s="58" t="str">
        <f t="shared" si="76"/>
        <v/>
      </c>
      <c r="BF63" s="58" t="str">
        <f t="shared" si="76"/>
        <v/>
      </c>
      <c r="BG63" s="58" t="str">
        <f t="shared" si="76"/>
        <v/>
      </c>
      <c r="BH63" s="58" t="str">
        <f t="shared" si="76"/>
        <v/>
      </c>
      <c r="BI63" s="185" t="str">
        <f t="shared" si="76"/>
        <v/>
      </c>
      <c r="BJ63" s="185" t="str">
        <f t="shared" si="76"/>
        <v/>
      </c>
      <c r="BK63" s="185" t="str">
        <f t="shared" si="76"/>
        <v/>
      </c>
      <c r="BL63" s="185" t="str">
        <f t="shared" si="76"/>
        <v/>
      </c>
      <c r="BM63" s="58" t="str">
        <f t="shared" si="76"/>
        <v/>
      </c>
      <c r="BN63" s="58" t="str">
        <f t="shared" si="94"/>
        <v/>
      </c>
      <c r="BO63" s="58" t="str">
        <f t="shared" si="77"/>
        <v/>
      </c>
      <c r="BP63" s="185" t="str">
        <f t="shared" si="77"/>
        <v/>
      </c>
      <c r="BQ63" s="58" t="str">
        <f t="shared" si="77"/>
        <v/>
      </c>
      <c r="BR63" s="185" t="str">
        <f t="shared" si="77"/>
        <v/>
      </c>
      <c r="BS63" s="185" t="str">
        <f t="shared" si="77"/>
        <v/>
      </c>
      <c r="BT63" s="185" t="str">
        <f t="shared" si="77"/>
        <v/>
      </c>
      <c r="BU63" s="58" t="str">
        <f t="shared" si="77"/>
        <v/>
      </c>
      <c r="BV63" s="58" t="str">
        <f t="shared" si="77"/>
        <v/>
      </c>
      <c r="BW63" s="58" t="str">
        <f t="shared" ref="BW63" si="108">IFERROR(IF(AND(BW$39="S/A", BW33&gt;0), ((1+BW33/200)^2-1)*100, IF(AND(BW$39="Qtrly", BW33&gt;0), ((1+BW33/400)^4-1)*100, "")),"")</f>
        <v/>
      </c>
      <c r="BX63" s="58" t="str">
        <f t="shared" si="105"/>
        <v/>
      </c>
      <c r="BY63" s="58" t="str">
        <f t="shared" si="105"/>
        <v/>
      </c>
      <c r="BZ63" s="58" t="str">
        <f t="shared" si="102"/>
        <v/>
      </c>
      <c r="CA63" s="185" t="str">
        <f t="shared" si="78"/>
        <v/>
      </c>
      <c r="CB63" s="58" t="str">
        <f t="shared" si="78"/>
        <v/>
      </c>
      <c r="CC63" s="58" t="str">
        <f t="shared" si="78"/>
        <v/>
      </c>
      <c r="CD63" s="58" t="str">
        <f t="shared" si="78"/>
        <v/>
      </c>
      <c r="CE63" s="58" t="str">
        <f t="shared" si="78"/>
        <v/>
      </c>
      <c r="CF63" s="58" t="str">
        <f t="shared" ref="CF63:CG63" si="109">IFERROR(IF(AND(CF$39="S/A", CF33&gt;0), ((1+CF33/200)^2-1)*100, IF(AND(CF$39="Qtrly", CF33&gt;0), ((1+CF33/400)^4-1)*100, "")),"")</f>
        <v/>
      </c>
      <c r="CG63" s="58" t="str">
        <f t="shared" si="109"/>
        <v/>
      </c>
    </row>
    <row r="64" spans="1:85" x14ac:dyDescent="0.3">
      <c r="A64" s="6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9"/>
      <c r="P64" s="54"/>
      <c r="Q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5" ht="15" customHeight="1" x14ac:dyDescent="0.3">
      <c r="A65" s="61"/>
      <c r="B65" s="260" t="s">
        <v>7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2"/>
      <c r="P65" s="33"/>
      <c r="Q65" s="3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5" x14ac:dyDescent="0.3">
      <c r="A66" s="64" t="s">
        <v>8</v>
      </c>
      <c r="B66" s="65"/>
      <c r="C66" s="66"/>
      <c r="D66" s="66"/>
      <c r="E66" s="66"/>
      <c r="F66" s="66">
        <f>AVERAGE(F41:F63)</f>
        <v>1.9252504236229859</v>
      </c>
      <c r="G66" s="66">
        <f>AVERAGE(G41:G63)</f>
        <v>1.9160197670132453</v>
      </c>
      <c r="H66" s="66">
        <f>AVERAGE(H41:H63)</f>
        <v>1.8861317528409109</v>
      </c>
      <c r="I66" s="66">
        <f t="shared" ref="I66:O66" si="110">AVERAGE(I41:I63)</f>
        <v>1.9277078514772732</v>
      </c>
      <c r="J66" s="66">
        <f t="shared" si="110"/>
        <v>1.9600690315909071</v>
      </c>
      <c r="K66" s="66">
        <f t="shared" si="110"/>
        <v>2.0043724437500008</v>
      </c>
      <c r="L66" s="66">
        <f t="shared" si="110"/>
        <v>2.1322716145454566</v>
      </c>
      <c r="M66" s="66">
        <f t="shared" si="110"/>
        <v>2.3107263285227266</v>
      </c>
      <c r="N66" s="66">
        <f t="shared" si="110"/>
        <v>2.4291581195454506</v>
      </c>
      <c r="O66" s="67">
        <f t="shared" si="110"/>
        <v>2.7601467437500018</v>
      </c>
      <c r="P66" s="54"/>
      <c r="Q66" s="54"/>
      <c r="S66" s="18"/>
      <c r="T66" s="18"/>
      <c r="U66" s="18"/>
      <c r="V66" s="18"/>
      <c r="W66" s="18"/>
      <c r="AN66" s="18"/>
      <c r="AO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85" x14ac:dyDescent="0.3">
      <c r="A67" s="6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9"/>
      <c r="M67" s="59"/>
      <c r="N67" s="59"/>
      <c r="O67" s="66"/>
      <c r="P67" s="54"/>
      <c r="Q67" s="54"/>
      <c r="S67" s="18"/>
      <c r="T67" s="18"/>
      <c r="U67" s="18"/>
      <c r="V67" s="18"/>
      <c r="W67" s="18"/>
      <c r="AN67" s="18"/>
      <c r="AO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85" x14ac:dyDescent="0.3">
      <c r="A68" s="68"/>
      <c r="B68" s="244" t="s">
        <v>9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6"/>
      <c r="P68" s="35"/>
      <c r="Q68" s="35"/>
      <c r="S68" s="18"/>
      <c r="T68" s="18"/>
      <c r="U68" s="18"/>
      <c r="V68" s="18"/>
      <c r="W68" s="18"/>
      <c r="AN68" s="18"/>
      <c r="AO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85" x14ac:dyDescent="0.3">
      <c r="A69" s="68"/>
      <c r="B69" s="138"/>
      <c r="C69" s="139"/>
      <c r="H69" s="139" t="s">
        <v>189</v>
      </c>
      <c r="I69" s="139" t="s">
        <v>18</v>
      </c>
      <c r="J69" s="139"/>
      <c r="K69" s="139"/>
      <c r="L69" s="139"/>
      <c r="M69" s="139"/>
      <c r="N69" s="139"/>
      <c r="O69" s="140"/>
      <c r="P69" s="35"/>
      <c r="Q69" s="35"/>
      <c r="S69" s="18"/>
      <c r="T69" s="18"/>
      <c r="U69" s="18"/>
      <c r="V69" s="18"/>
      <c r="W69" s="18"/>
      <c r="AN69" s="18"/>
      <c r="AO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CB69" s="102"/>
    </row>
    <row r="70" spans="1:85" x14ac:dyDescent="0.3">
      <c r="A70" s="68"/>
      <c r="B70" s="57"/>
      <c r="C70" s="16"/>
      <c r="D70" s="16"/>
      <c r="E70" s="16"/>
      <c r="F70" s="16"/>
      <c r="G70" s="16"/>
      <c r="H70" s="132">
        <v>5</v>
      </c>
      <c r="I70" s="146">
        <f>K66+(L66-K66)/(L10-K10)*($B$3+(365*5+1)-K10)</f>
        <v>2.0297695648079555</v>
      </c>
      <c r="J70" s="59"/>
      <c r="K70" s="264"/>
      <c r="L70" s="41"/>
      <c r="M70" s="41"/>
      <c r="N70" s="41"/>
      <c r="O70" s="265"/>
      <c r="P70" s="36"/>
      <c r="Q70" s="36"/>
      <c r="S70" s="18"/>
      <c r="T70" s="18"/>
      <c r="U70" s="18"/>
      <c r="V70" s="18"/>
      <c r="W70" s="18"/>
      <c r="AN70" s="18"/>
      <c r="AO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85" x14ac:dyDescent="0.3">
      <c r="A71" s="68"/>
      <c r="L71" s="2"/>
      <c r="M71" s="2"/>
      <c r="N71" s="2"/>
      <c r="S71" s="18"/>
      <c r="T71" s="18"/>
      <c r="U71" s="18"/>
      <c r="V71" s="18"/>
      <c r="W71" s="18"/>
      <c r="AA71" s="102"/>
      <c r="AX71" s="141"/>
      <c r="AY71" s="141"/>
      <c r="AZ71" s="141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85" x14ac:dyDescent="0.3">
      <c r="A72" s="68"/>
      <c r="B72" s="243" t="s">
        <v>225</v>
      </c>
      <c r="C72" s="242"/>
      <c r="D72" s="241" t="s">
        <v>226</v>
      </c>
      <c r="E72" s="242"/>
      <c r="U72" s="18"/>
      <c r="V72" s="18"/>
      <c r="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85" x14ac:dyDescent="0.3">
      <c r="A73" s="68"/>
      <c r="B73" s="148">
        <v>5</v>
      </c>
      <c r="C73" s="104" t="s">
        <v>227</v>
      </c>
      <c r="D73" s="224">
        <v>42614</v>
      </c>
      <c r="E73" s="225">
        <v>44440</v>
      </c>
      <c r="S73" s="263" t="s">
        <v>10</v>
      </c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</row>
    <row r="74" spans="1:85" x14ac:dyDescent="0.3">
      <c r="B74" s="148">
        <v>4</v>
      </c>
      <c r="C74" s="104" t="s">
        <v>227</v>
      </c>
      <c r="D74" s="224">
        <v>42614</v>
      </c>
      <c r="E74" s="225">
        <v>44075</v>
      </c>
      <c r="R74" s="118" t="str">
        <f>A7</f>
        <v>Security name</v>
      </c>
      <c r="S74" s="158" t="str">
        <f>S7</f>
        <v>AIANZ 7 1/4 11/07/15</v>
      </c>
      <c r="T74" s="77" t="str">
        <f>T7</f>
        <v>AIANZ 8 08/10/16</v>
      </c>
      <c r="U74" s="77" t="str">
        <f>U7</f>
        <v>AIANZ 8 11/15/16</v>
      </c>
      <c r="V74" s="77" t="str">
        <f>V7</f>
        <v>AIANZ 5.47 10/17/17</v>
      </c>
      <c r="W74" s="77" t="str">
        <f>W7</f>
        <v>AIANZ 4.73 12/13/19</v>
      </c>
      <c r="X74" s="77" t="str">
        <f>X7</f>
        <v>AIANZ 5.52 05/28/21</v>
      </c>
      <c r="Y74" s="77" t="str">
        <f>Y7</f>
        <v>AIANZ 4.28 11/09/22</v>
      </c>
      <c r="Z74" s="158" t="str">
        <f>Z7</f>
        <v>GENEPO 7.65 03/15/16</v>
      </c>
      <c r="AA74" s="77" t="str">
        <f>AA7</f>
        <v>GENEPO 7.185 09/15/16</v>
      </c>
      <c r="AB74" s="77" t="str">
        <f>AB7</f>
        <v>GENEPO 5.205 11/01/19</v>
      </c>
      <c r="AC74" s="77" t="str">
        <f>AC7</f>
        <v>GENEPO 8.3 06/23/20</v>
      </c>
      <c r="AD74" s="77" t="str">
        <f>AD7</f>
        <v>GENEPO 4.14 03/18/22</v>
      </c>
      <c r="AE74" s="77" t="str">
        <f>AE7</f>
        <v>GENEPO 5.81 03/08/23</v>
      </c>
      <c r="AF74" s="158" t="str">
        <f>AF7</f>
        <v>MRPNZ 8.36 05/15/13</v>
      </c>
      <c r="AG74" s="77" t="str">
        <f>AG7</f>
        <v>MRPNZ 7.55 10/12/16</v>
      </c>
      <c r="AH74" s="77" t="str">
        <f>AH7</f>
        <v>MRPNZ 5.029 03/06/19</v>
      </c>
      <c r="AI74" s="77" t="str">
        <f>AI7</f>
        <v>MRPNZ 8.21 02/11/20</v>
      </c>
      <c r="AJ74" s="77" t="str">
        <f>AJ7</f>
        <v>MRPNZ 5.793 03/06/23</v>
      </c>
      <c r="AK74" s="158" t="str">
        <f>AK7</f>
        <v>VCTNZ 7.8 10/15/14</v>
      </c>
      <c r="AL74" s="158" t="str">
        <f>AL7</f>
        <v>WIANZ 7 1/2 11/15/13</v>
      </c>
      <c r="AM74" s="77" t="str">
        <f>AM7</f>
        <v>WIANZ 5.27 06/11/20</v>
      </c>
      <c r="AN74" s="77" t="str">
        <f>AN7</f>
        <v>WIANZ 6 1/4 05/15/21</v>
      </c>
      <c r="AO74" s="77" t="str">
        <f>AO7</f>
        <v>WIANZ 4 1/4 05/12/23</v>
      </c>
      <c r="AP74" s="158" t="str">
        <f>AP7</f>
        <v>CENNZ 8 05/15/14</v>
      </c>
      <c r="AQ74" s="77" t="str">
        <f>AQ7</f>
        <v>CENNZ 7.855 04/13/17</v>
      </c>
      <c r="AR74" s="77" t="str">
        <f>AR7</f>
        <v>CENNZ 4.8 05/24/18</v>
      </c>
      <c r="AS74" s="77" t="str">
        <f>AS7</f>
        <v>CENNZ 5.8 05/15/19</v>
      </c>
      <c r="AT74" s="77" t="str">
        <f>AT7</f>
        <v>CENNZ 5.277 05/27/20</v>
      </c>
      <c r="AU74" s="77" t="str">
        <f>AU7</f>
        <v>CENNZ 4.4 11/15/21</v>
      </c>
      <c r="AV74" s="158" t="str">
        <f>AV7</f>
        <v>PIFAU 6.39 03/29/13</v>
      </c>
      <c r="AW74" s="158" t="str">
        <f>AW7</f>
        <v>PIFAU 6.53 06/29/15</v>
      </c>
      <c r="AX74" s="158" t="str">
        <f>AX7</f>
        <v>PIFAU 6.74 09/28/17</v>
      </c>
      <c r="AY74" s="158" t="str">
        <f>AY7</f>
        <v>PIFAU 6.31 12/20/18</v>
      </c>
      <c r="AZ74" s="158" t="str">
        <f>AZ7</f>
        <v>PIFAU 4.76 09/28/22</v>
      </c>
      <c r="BA74" s="48" t="str">
        <f>BA7</f>
        <v>TPNZ 6.595 02/15/17</v>
      </c>
      <c r="BB74" s="77" t="str">
        <f>BB7</f>
        <v>TPNZ 5.14 11/30/18</v>
      </c>
      <c r="BC74" s="77" t="str">
        <f>BC7</f>
        <v>TPNZ 4.65 09/06/19</v>
      </c>
      <c r="BD74" s="77" t="str">
        <f>BD7</f>
        <v>TPNZ 7.19 11/12/19</v>
      </c>
      <c r="BE74" s="77" t="str">
        <f>BE7</f>
        <v>TPNZ 6.95 06/10/20</v>
      </c>
      <c r="BF74" s="77" t="str">
        <f>BF7</f>
        <v>TPNZ 4.3 06/30/22</v>
      </c>
      <c r="BG74" s="77" t="str">
        <f>BG7</f>
        <v>TPNZ 5.448 03/15/23</v>
      </c>
      <c r="BH74" s="77" t="str">
        <f>BH7</f>
        <v>TPNZ 5.893 03/15/28</v>
      </c>
      <c r="BI74" s="158" t="str">
        <f>BI7</f>
        <v>SPKNZ 6.92 03/22/13</v>
      </c>
      <c r="BJ74" s="158" t="str">
        <f>BJ7</f>
        <v>SPKNZ 8.65 06/15/15</v>
      </c>
      <c r="BK74" s="158" t="str">
        <f>BK7</f>
        <v>SPKNZ 8.35 06/15/15</v>
      </c>
      <c r="BL74" s="158" t="str">
        <f>BL7</f>
        <v>SPKNZ 7.04 03/22/16</v>
      </c>
      <c r="BM74" s="77" t="str">
        <f>BM7</f>
        <v>SPKNZ 5 1/4 10/25/19</v>
      </c>
      <c r="BN74" s="77" t="str">
        <f>BN7</f>
        <v>SPKNZ 4 1/2 03/25/22</v>
      </c>
      <c r="BO74" s="77" t="str">
        <f>BO7</f>
        <v>SPKNZ 3.94 09/07/26</v>
      </c>
      <c r="BP74" s="158" t="str">
        <f>BP7</f>
        <v>TLSAU 7.15 11/24/14</v>
      </c>
      <c r="BQ74" s="77" t="str">
        <f>BQ7</f>
        <v>TLSAU 7.515 07/11/17</v>
      </c>
      <c r="BR74" s="158" t="str">
        <f>BR7</f>
        <v>FCGNZ 6.86 04/21/14</v>
      </c>
      <c r="BS74" s="158" t="str">
        <f>BS7</f>
        <v>FCGNZ 7 3/4 03/10/15</v>
      </c>
      <c r="BT74" s="158" t="str">
        <f>BT7</f>
        <v>FCGNZ 6.83 03/04/16</v>
      </c>
      <c r="BU74" s="77" t="str">
        <f>BU7</f>
        <v>FCGNZ 4.6 10/24/17</v>
      </c>
      <c r="BV74" s="77" t="str">
        <f>BV7</f>
        <v>FCGNZ 5.52 02/25/20</v>
      </c>
      <c r="BW74" s="77" t="str">
        <f>BW7</f>
        <v>FCGNZ 4.33 10/20/21</v>
      </c>
      <c r="BX74" s="77" t="str">
        <f>BX7</f>
        <v>FCGNZ 5.9 02/25/22</v>
      </c>
      <c r="BY74" s="77" t="str">
        <f>BY7</f>
        <v>FCGNZ 4.42 03/07/23</v>
      </c>
      <c r="BZ74" s="77" t="str">
        <f>BZ7</f>
        <v>FCGNZ 5.08 06/19/25</v>
      </c>
      <c r="CA74" s="158" t="str">
        <f>CA7</f>
        <v>MERINZ 7.15 03/16/15</v>
      </c>
      <c r="CB74" s="77" t="str">
        <f>CB7</f>
        <v>MERINZ 7.55 03/16/17</v>
      </c>
      <c r="CC74" s="77" t="str">
        <f>CC7</f>
        <v>MERINZ 4.53 03/14/23</v>
      </c>
      <c r="CD74" s="77" t="str">
        <f>CD7</f>
        <v>CHRINT 5.15 12/06/19</v>
      </c>
      <c r="CE74" s="48" t="str">
        <f>CE7</f>
        <v>CHRINT 6 1/4 10/04/21</v>
      </c>
      <c r="CF74" s="48" t="str">
        <f>CF7</f>
        <v>CNUNZ 4.12 05/06/21</v>
      </c>
      <c r="CG74" s="48" t="str">
        <f>CG7</f>
        <v>SKCNZ 4.65 09/28/22</v>
      </c>
    </row>
    <row r="75" spans="1:85" x14ac:dyDescent="0.3">
      <c r="B75" s="149">
        <v>3</v>
      </c>
      <c r="C75" s="121" t="s">
        <v>227</v>
      </c>
      <c r="D75" s="226">
        <v>42614</v>
      </c>
      <c r="E75" s="227">
        <v>43709</v>
      </c>
      <c r="R75" s="118" t="str">
        <f>A8</f>
        <v>Bond credit rating</v>
      </c>
      <c r="S75" s="160" t="str">
        <f>S8</f>
        <v>NR</v>
      </c>
      <c r="T75" s="47" t="str">
        <f>T8</f>
        <v>A-</v>
      </c>
      <c r="U75" s="47" t="str">
        <f>U8</f>
        <v>A-</v>
      </c>
      <c r="V75" s="47" t="str">
        <f>V8</f>
        <v>A-</v>
      </c>
      <c r="W75" s="47" t="str">
        <f>W8</f>
        <v>A-</v>
      </c>
      <c r="X75" s="47" t="str">
        <f>X8</f>
        <v>A-</v>
      </c>
      <c r="Y75" s="47" t="str">
        <f>Y8</f>
        <v>A-</v>
      </c>
      <c r="Z75" s="160" t="str">
        <f>Z8</f>
        <v>NR</v>
      </c>
      <c r="AA75" s="47" t="str">
        <f>AA8</f>
        <v>BBB+</v>
      </c>
      <c r="AB75" s="47" t="str">
        <f>AB8</f>
        <v>#N/A N/A</v>
      </c>
      <c r="AC75" s="47" t="str">
        <f>AC8</f>
        <v>BBB+</v>
      </c>
      <c r="AD75" s="47" t="str">
        <f>AD8</f>
        <v>BBB+</v>
      </c>
      <c r="AE75" s="47" t="str">
        <f>AE8</f>
        <v>BBB+</v>
      </c>
      <c r="AF75" s="160" t="str">
        <f>AF8</f>
        <v>NR</v>
      </c>
      <c r="AG75" s="47" t="str">
        <f>AG8</f>
        <v>BBB+</v>
      </c>
      <c r="AH75" s="47" t="str">
        <f>AH8</f>
        <v>BBB+</v>
      </c>
      <c r="AI75" s="47" t="str">
        <f>AI8</f>
        <v>BBB+</v>
      </c>
      <c r="AJ75" s="47" t="str">
        <f>AJ8</f>
        <v>BBB+</v>
      </c>
      <c r="AK75" s="160" t="str">
        <f>AK8</f>
        <v>NR</v>
      </c>
      <c r="AL75" s="160" t="str">
        <f>AL8</f>
        <v>NR</v>
      </c>
      <c r="AM75" s="47" t="str">
        <f>AM8</f>
        <v>BBB+</v>
      </c>
      <c r="AN75" s="47" t="str">
        <f>AN8</f>
        <v>#N/A N/A</v>
      </c>
      <c r="AO75" s="47" t="str">
        <f>AO8</f>
        <v>#N/A N/A</v>
      </c>
      <c r="AP75" s="160" t="str">
        <f>AP8</f>
        <v>NR</v>
      </c>
      <c r="AQ75" s="47" t="str">
        <f>AQ8</f>
        <v>BBB</v>
      </c>
      <c r="AR75" s="47" t="str">
        <f>AR8</f>
        <v>BBB</v>
      </c>
      <c r="AS75" s="47" t="str">
        <f>AS8</f>
        <v>BBB</v>
      </c>
      <c r="AT75" s="47" t="str">
        <f>AT8</f>
        <v>BBB</v>
      </c>
      <c r="AU75" s="47" t="str">
        <f>AU8</f>
        <v>BBB</v>
      </c>
      <c r="AV75" s="160" t="str">
        <f>AV8</f>
        <v>NR</v>
      </c>
      <c r="AW75" s="160" t="str">
        <f>AW8</f>
        <v>NR</v>
      </c>
      <c r="AX75" s="160" t="str">
        <f>AX8</f>
        <v>BBB</v>
      </c>
      <c r="AY75" s="160" t="str">
        <f>AY8</f>
        <v>BBB</v>
      </c>
      <c r="AZ75" s="160" t="str">
        <f>AZ8</f>
        <v>BBB</v>
      </c>
      <c r="BA75" s="46" t="str">
        <f>BA8</f>
        <v>AA-</v>
      </c>
      <c r="BB75" s="47" t="str">
        <f>BB8</f>
        <v>AA-</v>
      </c>
      <c r="BC75" s="47" t="str">
        <f>BC8</f>
        <v>AA-</v>
      </c>
      <c r="BD75" s="47" t="str">
        <f>BD8</f>
        <v>AA-</v>
      </c>
      <c r="BE75" s="47" t="str">
        <f>BE8</f>
        <v>AA-</v>
      </c>
      <c r="BF75" s="47" t="str">
        <f>BF8</f>
        <v>AA-</v>
      </c>
      <c r="BG75" s="47" t="str">
        <f>BG8</f>
        <v>AA-</v>
      </c>
      <c r="BH75" s="47" t="str">
        <f>BH8</f>
        <v>AA-</v>
      </c>
      <c r="BI75" s="160" t="str">
        <f>BI8</f>
        <v>NR</v>
      </c>
      <c r="BJ75" s="160" t="str">
        <f>BJ8</f>
        <v>#N/A N/A</v>
      </c>
      <c r="BK75" s="160" t="str">
        <f>BK8</f>
        <v>#N/A N/A</v>
      </c>
      <c r="BL75" s="160" t="str">
        <f>BL8</f>
        <v>NR</v>
      </c>
      <c r="BM75" s="47" t="str">
        <f>BM8</f>
        <v>A-</v>
      </c>
      <c r="BN75" s="47" t="str">
        <f>BN8</f>
        <v>A-</v>
      </c>
      <c r="BO75" s="47" t="str">
        <f>BO8</f>
        <v>A-</v>
      </c>
      <c r="BP75" s="160" t="str">
        <f>BP8</f>
        <v>NR</v>
      </c>
      <c r="BQ75" s="47" t="str">
        <f>BQ8</f>
        <v>A</v>
      </c>
      <c r="BR75" s="160" t="str">
        <f>BR8</f>
        <v>NR</v>
      </c>
      <c r="BS75" s="160" t="str">
        <f>BS8</f>
        <v>NR</v>
      </c>
      <c r="BT75" s="160" t="str">
        <f>BT8</f>
        <v>NR</v>
      </c>
      <c r="BU75" s="47" t="str">
        <f>BU8</f>
        <v>A-</v>
      </c>
      <c r="BV75" s="47" t="str">
        <f>BV8</f>
        <v>A-</v>
      </c>
      <c r="BW75" s="47" t="str">
        <f>BW8</f>
        <v>A-</v>
      </c>
      <c r="BX75" s="47" t="str">
        <f>BX8</f>
        <v>A-</v>
      </c>
      <c r="BY75" s="47" t="str">
        <f>BY8</f>
        <v>A-</v>
      </c>
      <c r="BZ75" s="47" t="str">
        <f>BZ8</f>
        <v>A-</v>
      </c>
      <c r="CA75" s="160" t="str">
        <f>CA8</f>
        <v>NR</v>
      </c>
      <c r="CB75" s="47" t="str">
        <f>CB8</f>
        <v>BBB+</v>
      </c>
      <c r="CC75" s="47" t="str">
        <f>CC8</f>
        <v>BBB+</v>
      </c>
      <c r="CD75" s="47" t="str">
        <f>CD8</f>
        <v>BBB+</v>
      </c>
      <c r="CE75" s="46" t="str">
        <f>CE8</f>
        <v>BBB+</v>
      </c>
      <c r="CF75" s="46" t="str">
        <f>CF8</f>
        <v>BBB</v>
      </c>
      <c r="CG75" s="46" t="str">
        <f>CG8</f>
        <v>BBB-</v>
      </c>
    </row>
    <row r="76" spans="1:85" x14ac:dyDescent="0.3">
      <c r="R76" s="118" t="str">
        <f>A9</f>
        <v>Coupon frequency</v>
      </c>
      <c r="S76" s="160" t="str">
        <f>S9</f>
        <v>#N/A N/A</v>
      </c>
      <c r="T76" s="47" t="str">
        <f>T9</f>
        <v>S/A</v>
      </c>
      <c r="U76" s="47" t="str">
        <f>U9</f>
        <v>S/A</v>
      </c>
      <c r="V76" s="47" t="str">
        <f>V9</f>
        <v>S/A</v>
      </c>
      <c r="W76" s="47" t="str">
        <f>W9</f>
        <v>S/A</v>
      </c>
      <c r="X76" s="47" t="str">
        <f>X9</f>
        <v>S/A</v>
      </c>
      <c r="Y76" s="47" t="str">
        <f>Y9</f>
        <v>S/A</v>
      </c>
      <c r="Z76" s="160" t="str">
        <f>Z9</f>
        <v>S/A</v>
      </c>
      <c r="AA76" s="47" t="str">
        <f>AA9</f>
        <v>S/A</v>
      </c>
      <c r="AB76" s="47" t="str">
        <f>AB9</f>
        <v>S/A</v>
      </c>
      <c r="AC76" s="47" t="str">
        <f>AC9</f>
        <v>S/A</v>
      </c>
      <c r="AD76" s="47" t="str">
        <f>AD9</f>
        <v>S/A</v>
      </c>
      <c r="AE76" s="47" t="str">
        <f>AE9</f>
        <v>S/A</v>
      </c>
      <c r="AF76" s="160" t="str">
        <f>AF9</f>
        <v>#N/A N/A</v>
      </c>
      <c r="AG76" s="47" t="str">
        <f>AG9</f>
        <v>S/A</v>
      </c>
      <c r="AH76" s="47" t="str">
        <f>AH9</f>
        <v>S/A</v>
      </c>
      <c r="AI76" s="47" t="str">
        <f>AI9</f>
        <v>S/A</v>
      </c>
      <c r="AJ76" s="47" t="str">
        <f>AJ9</f>
        <v>S/A</v>
      </c>
      <c r="AK76" s="160" t="str">
        <f>AK9</f>
        <v>#N/A N/A</v>
      </c>
      <c r="AL76" s="160" t="str">
        <f>AL9</f>
        <v>#N/A N/A</v>
      </c>
      <c r="AM76" s="47" t="str">
        <f>AM9</f>
        <v>S/A</v>
      </c>
      <c r="AN76" s="47" t="str">
        <f>AN9</f>
        <v>S/A</v>
      </c>
      <c r="AO76" s="47" t="str">
        <f>AO9</f>
        <v>S/A</v>
      </c>
      <c r="AP76" s="160" t="str">
        <f>AP9</f>
        <v>#N/A N/A</v>
      </c>
      <c r="AQ76" s="47" t="str">
        <f>AQ9</f>
        <v>S/A</v>
      </c>
      <c r="AR76" s="47" t="str">
        <f>AR9</f>
        <v>S/A</v>
      </c>
      <c r="AS76" s="47" t="str">
        <f>AS9</f>
        <v>Qtrly</v>
      </c>
      <c r="AT76" s="47" t="str">
        <f>AT9</f>
        <v>S/A</v>
      </c>
      <c r="AU76" s="47" t="str">
        <f>AU9</f>
        <v>Qtrly</v>
      </c>
      <c r="AV76" s="160" t="str">
        <f>AV9</f>
        <v>#N/A N/A</v>
      </c>
      <c r="AW76" s="160" t="str">
        <f>AW9</f>
        <v>#N/A N/A</v>
      </c>
      <c r="AX76" s="160" t="str">
        <f>AX9</f>
        <v>Qtrly</v>
      </c>
      <c r="AY76" s="160" t="str">
        <f>AY9</f>
        <v>S/A</v>
      </c>
      <c r="AZ76" s="160" t="str">
        <f>AZ9</f>
        <v>S/A</v>
      </c>
      <c r="BA76" s="46" t="str">
        <f>BA9</f>
        <v>S/A</v>
      </c>
      <c r="BB76" s="47" t="str">
        <f>BB9</f>
        <v>S/A</v>
      </c>
      <c r="BC76" s="47" t="str">
        <f>BC9</f>
        <v>S/A</v>
      </c>
      <c r="BD76" s="47" t="str">
        <f>BD9</f>
        <v>S/A</v>
      </c>
      <c r="BE76" s="47" t="str">
        <f>BE9</f>
        <v>S/A</v>
      </c>
      <c r="BF76" s="47" t="str">
        <f>BF9</f>
        <v>S/A</v>
      </c>
      <c r="BG76" s="47" t="str">
        <f>BG9</f>
        <v>S/A</v>
      </c>
      <c r="BH76" s="47" t="str">
        <f>BH9</f>
        <v>S/A</v>
      </c>
      <c r="BI76" s="160" t="str">
        <f>BI9</f>
        <v>#N/A N/A</v>
      </c>
      <c r="BJ76" s="160" t="str">
        <f>BJ9</f>
        <v>#N/A N/A</v>
      </c>
      <c r="BK76" s="160" t="str">
        <f>BK9</f>
        <v>#N/A N/A</v>
      </c>
      <c r="BL76" s="160" t="str">
        <f>BL9</f>
        <v>S/A</v>
      </c>
      <c r="BM76" s="47" t="str">
        <f>BM9</f>
        <v>S/A</v>
      </c>
      <c r="BN76" s="47" t="str">
        <f>BN9</f>
        <v>S/A</v>
      </c>
      <c r="BO76" s="47" t="str">
        <f>BO9</f>
        <v>Qtrly</v>
      </c>
      <c r="BP76" s="160" t="str">
        <f>BP9</f>
        <v>#N/A N/A</v>
      </c>
      <c r="BQ76" s="47" t="str">
        <f>BQ9</f>
        <v>S/A</v>
      </c>
      <c r="BR76" s="160" t="str">
        <f>BR9</f>
        <v>#N/A N/A</v>
      </c>
      <c r="BS76" s="160" t="str">
        <f>BS9</f>
        <v>#N/A N/A</v>
      </c>
      <c r="BT76" s="160" t="str">
        <f>BT9</f>
        <v>S/A</v>
      </c>
      <c r="BU76" s="47" t="str">
        <f>BU9</f>
        <v>S/A</v>
      </c>
      <c r="BV76" s="47" t="str">
        <f>BV9</f>
        <v>S/A</v>
      </c>
      <c r="BW76" s="47" t="str">
        <f>BW9</f>
        <v>S/A</v>
      </c>
      <c r="BX76" s="47" t="str">
        <f>BX9</f>
        <v>S/A</v>
      </c>
      <c r="BY76" s="47" t="str">
        <f>BY9</f>
        <v>S/A</v>
      </c>
      <c r="BZ76" s="47" t="str">
        <f>BZ9</f>
        <v>S/A</v>
      </c>
      <c r="CA76" s="160" t="str">
        <f>CA9</f>
        <v>#N/A N/A</v>
      </c>
      <c r="CB76" s="47" t="str">
        <f>CB9</f>
        <v>S/A</v>
      </c>
      <c r="CC76" s="47" t="str">
        <f>CC9</f>
        <v>S/A</v>
      </c>
      <c r="CD76" s="47" t="str">
        <f>CD9</f>
        <v>S/A</v>
      </c>
      <c r="CE76" s="46" t="str">
        <f>CE9</f>
        <v>S/A</v>
      </c>
      <c r="CF76" s="46" t="str">
        <f>CF9</f>
        <v>Qtrly</v>
      </c>
      <c r="CG76" s="46" t="str">
        <f>CG9</f>
        <v>Qtrly</v>
      </c>
    </row>
    <row r="77" spans="1:85" x14ac:dyDescent="0.3">
      <c r="B77" s="60"/>
      <c r="K77" s="18"/>
      <c r="L77" s="18"/>
      <c r="M77" s="18"/>
      <c r="N77" s="18"/>
      <c r="O77" s="18"/>
      <c r="P77" s="18"/>
      <c r="Q77" s="18"/>
      <c r="R77" s="118" t="str">
        <f>A10</f>
        <v>Maturity date</v>
      </c>
      <c r="S77" s="184" t="str">
        <f>S10</f>
        <v>7/11/2015</v>
      </c>
      <c r="T77" s="110" t="str">
        <f>T10</f>
        <v>10/08/2016</v>
      </c>
      <c r="U77" s="110" t="str">
        <f>U10</f>
        <v>15/11/2016</v>
      </c>
      <c r="V77" s="110" t="str">
        <f>V10</f>
        <v>17/10/2017</v>
      </c>
      <c r="W77" s="110" t="str">
        <f>W10</f>
        <v>13/12/2019</v>
      </c>
      <c r="X77" s="110" t="str">
        <f>X10</f>
        <v>28/05/2021</v>
      </c>
      <c r="Y77" s="110" t="str">
        <f>Y10</f>
        <v>9/11/2022</v>
      </c>
      <c r="Z77" s="184" t="str">
        <f>Z10</f>
        <v>15/03/2016</v>
      </c>
      <c r="AA77" s="110" t="str">
        <f>AA10</f>
        <v>15/09/2016</v>
      </c>
      <c r="AB77" s="110" t="str">
        <f>AB10</f>
        <v>1/11/2019</v>
      </c>
      <c r="AC77" s="110" t="str">
        <f>AC10</f>
        <v>23/06/2020</v>
      </c>
      <c r="AD77" s="110" t="str">
        <f>AD10</f>
        <v>18/03/2022</v>
      </c>
      <c r="AE77" s="110" t="str">
        <f>AE10</f>
        <v>8/03/2023</v>
      </c>
      <c r="AF77" s="184" t="str">
        <f>AF10</f>
        <v>15/05/2013</v>
      </c>
      <c r="AG77" s="110" t="str">
        <f>AG10</f>
        <v>12/10/2016</v>
      </c>
      <c r="AH77" s="110" t="str">
        <f>AH10</f>
        <v>6/03/2019</v>
      </c>
      <c r="AI77" s="110" t="str">
        <f>AI10</f>
        <v>11/02/2020</v>
      </c>
      <c r="AJ77" s="110" t="str">
        <f>AJ10</f>
        <v>6/03/2023</v>
      </c>
      <c r="AK77" s="184" t="str">
        <f>AK10</f>
        <v>15/10/2014</v>
      </c>
      <c r="AL77" s="184" t="str">
        <f>AL10</f>
        <v>15/11/2013</v>
      </c>
      <c r="AM77" s="110" t="str">
        <f>AM10</f>
        <v>11/06/2020</v>
      </c>
      <c r="AN77" s="110" t="str">
        <f>AN10</f>
        <v>15/05/2021</v>
      </c>
      <c r="AO77" s="110" t="str">
        <f>AO10</f>
        <v>12/05/2023</v>
      </c>
      <c r="AP77" s="184" t="str">
        <f>AP10</f>
        <v>15/05/2014</v>
      </c>
      <c r="AQ77" s="110" t="str">
        <f>AQ10</f>
        <v>13/04/2017</v>
      </c>
      <c r="AR77" s="110" t="str">
        <f>AR10</f>
        <v>24/05/2018</v>
      </c>
      <c r="AS77" s="110" t="str">
        <f>AS10</f>
        <v>15/05/2019</v>
      </c>
      <c r="AT77" s="110" t="str">
        <f>AT10</f>
        <v>27/05/2020</v>
      </c>
      <c r="AU77" s="108" t="str">
        <f>AU10</f>
        <v>15/11/2021</v>
      </c>
      <c r="AV77" s="184" t="str">
        <f>AV10</f>
        <v>29/03/2013</v>
      </c>
      <c r="AW77" s="184" t="str">
        <f>AW10</f>
        <v>29/06/2015</v>
      </c>
      <c r="AX77" s="184" t="str">
        <f>AX10</f>
        <v>28/09/2017</v>
      </c>
      <c r="AY77" s="184" t="str">
        <f>AY10</f>
        <v>20/12/2018</v>
      </c>
      <c r="AZ77" s="184" t="str">
        <f>AZ10</f>
        <v>28/09/2022</v>
      </c>
      <c r="BA77" s="113" t="str">
        <f>BA10</f>
        <v>15/02/2017</v>
      </c>
      <c r="BB77" s="110" t="str">
        <f>BB10</f>
        <v>30/11/2018</v>
      </c>
      <c r="BC77" s="110" t="str">
        <f>BC10</f>
        <v>6/09/2019</v>
      </c>
      <c r="BD77" s="110" t="str">
        <f>BD10</f>
        <v>12/11/2019</v>
      </c>
      <c r="BE77" s="110" t="str">
        <f>BE10</f>
        <v>10/06/2020</v>
      </c>
      <c r="BF77" s="110" t="str">
        <f>BF10</f>
        <v>30/06/2022</v>
      </c>
      <c r="BG77" s="110" t="str">
        <f>BG10</f>
        <v>15/03/2023</v>
      </c>
      <c r="BH77" s="110" t="str">
        <f>BH10</f>
        <v>15/03/2028</v>
      </c>
      <c r="BI77" s="184" t="str">
        <f>BI10</f>
        <v>22/03/2013</v>
      </c>
      <c r="BJ77" s="184" t="str">
        <f>BJ10</f>
        <v>15/06/2015</v>
      </c>
      <c r="BK77" s="184" t="str">
        <f>BK10</f>
        <v>15/06/2015</v>
      </c>
      <c r="BL77" s="184" t="str">
        <f>BL10</f>
        <v>22/03/2016</v>
      </c>
      <c r="BM77" s="110" t="str">
        <f>BM10</f>
        <v>25/10/2019</v>
      </c>
      <c r="BN77" s="110" t="str">
        <f>BN10</f>
        <v>25/03/2022</v>
      </c>
      <c r="BO77" s="110" t="str">
        <f>BO10</f>
        <v>7/09/2026</v>
      </c>
      <c r="BP77" s="184" t="str">
        <f>BP10</f>
        <v>24/11/2014</v>
      </c>
      <c r="BQ77" s="110" t="str">
        <f>BQ10</f>
        <v>11/07/2017</v>
      </c>
      <c r="BR77" s="184" t="str">
        <f>BR10</f>
        <v>21/04/2014</v>
      </c>
      <c r="BS77" s="184" t="str">
        <f>BS10</f>
        <v>10/03/2015</v>
      </c>
      <c r="BT77" s="184" t="str">
        <f>BT10</f>
        <v>4/03/2016</v>
      </c>
      <c r="BU77" s="110" t="str">
        <f>BU10</f>
        <v>24/10/2017</v>
      </c>
      <c r="BV77" s="110" t="str">
        <f>BV10</f>
        <v>25/02/2020</v>
      </c>
      <c r="BW77" s="110" t="str">
        <f>BW10</f>
        <v>20/10/2021</v>
      </c>
      <c r="BX77" s="110" t="str">
        <f>BX10</f>
        <v>25/02/2022</v>
      </c>
      <c r="BY77" s="110" t="str">
        <f>BY10</f>
        <v>7/03/2023</v>
      </c>
      <c r="BZ77" s="110" t="str">
        <f>BZ10</f>
        <v>19/06/2025</v>
      </c>
      <c r="CA77" s="184" t="str">
        <f>CA10</f>
        <v>16/03/2015</v>
      </c>
      <c r="CB77" s="110" t="str">
        <f>CB10</f>
        <v>16/03/2017</v>
      </c>
      <c r="CC77" s="110" t="str">
        <f>CC10</f>
        <v>14/03/2023</v>
      </c>
      <c r="CD77" s="110" t="str">
        <f>CD10</f>
        <v>6/12/2019</v>
      </c>
      <c r="CE77" s="113" t="str">
        <f>CE10</f>
        <v>4/10/2021</v>
      </c>
      <c r="CF77" s="113" t="str">
        <f>CF10</f>
        <v>6/05/2021</v>
      </c>
      <c r="CG77" s="113" t="str">
        <f>CG10</f>
        <v>28/09/2022</v>
      </c>
    </row>
    <row r="78" spans="1:85" x14ac:dyDescent="0.3">
      <c r="B78" s="60"/>
      <c r="R78" s="61">
        <f>A11</f>
        <v>42614</v>
      </c>
      <c r="S78" s="165" t="str">
        <f>IF(S41="","",S41-(D41+(E41-D41)/($E$10-$D$10)*($S$10-$D$10)))</f>
        <v/>
      </c>
      <c r="T78" s="143" t="str">
        <f>IF(T41="","",T41-(G41+(H41-G41)/($H$10-$G$10)*($T$10-$G$10)))</f>
        <v/>
      </c>
      <c r="U78" s="144">
        <f>IF(U41="","",U41-(F41+(G41-F41)/($G$10-$F$10)*($U$10-$F$10)))</f>
        <v>0.83484958098624906</v>
      </c>
      <c r="V78" s="143">
        <f>IF(V41="","",V41-(G41+(H41-G41)/($H$10-$G$10)*($V$10-$G$10)))</f>
        <v>0.80409039918641523</v>
      </c>
      <c r="W78" s="144">
        <f>IF(W41="","",W41-(I41+(J41-I41)/($J$10-$I$10)*($W$10-$I$10)))</f>
        <v>1.0101139154911716</v>
      </c>
      <c r="X78" s="124">
        <f>IF(X41="","",X41-(K41+(L41-K41)/($L$10-$K$10)*($X$10-$K$10)))</f>
        <v>1.2348300058250181</v>
      </c>
      <c r="Y78" s="124">
        <f>IF(Y41="","",Y41-(K41+(L41-K41)/($L$10-$K$10)*($Y$10-$K$10)))</f>
        <v>1.4009191365750182</v>
      </c>
      <c r="Z78" s="228" t="str">
        <f>IF(Z41="","",Z41-(E41+(G41-E41)/($G$10-$E$10)*($Z$10-$E$10)))</f>
        <v/>
      </c>
      <c r="AA78" s="144">
        <f>IF(AA41="","",AA41-(F41+(G41-F41)/($G$10-$F$10)*($AA$10-$F$10)))</f>
        <v>0.80884798672444003</v>
      </c>
      <c r="AB78" s="124">
        <f>IF(AB41="","",AB41-(I41+(J41-I41)/($J$10-$I$10)*($AB$10-$I$10)))</f>
        <v>1.3943171929156049</v>
      </c>
      <c r="AC78" s="124">
        <f>IF(AC41="","",AC41-(J41+(K41-J41)/($K$10-$J$10)*($AC$10-$J$10)))</f>
        <v>1.4637281460253162</v>
      </c>
      <c r="AD78" s="144">
        <f>IF(AD41="","",AD41-(K41+(L41-K41)/($L$10-$K$10)*($AD$10-$K$10)))</f>
        <v>1.6072025421750127</v>
      </c>
      <c r="AE78" s="144">
        <f>IF(AE41="","",AE41-(K41+(L41-K41)/($L$10-$K$10)*($AE$10-$K$10)))</f>
        <v>1.8466434060500005</v>
      </c>
      <c r="AF78" s="229" t="str">
        <f>IF(AF41="","",AF41-(C41+(G41-C41)/($G$10-$C$10)*($AF$10-$C$10)))</f>
        <v/>
      </c>
      <c r="AG78" s="144">
        <f>IF(AG41="","",AG41-(F41+(G41-F41)/($G$10-$F$10)*($AG$10-$F$10)))</f>
        <v>1.0319684268485174</v>
      </c>
      <c r="AH78" s="144">
        <f>IF(AH41="","",AH41-(H41+(I41-H41)/($I$10-$H$10)*($AH$10-$H$10)))</f>
        <v>1.271897149543973</v>
      </c>
      <c r="AI78" s="144">
        <f>IF(AI41="","",AI41-(I41+(J41-I41)/($J$10-$I$10)*($AI$10-$I$10)))</f>
        <v>1.4870815495277037</v>
      </c>
      <c r="AJ78" s="145">
        <f>IF(AJ41="","",AJ41-(K41+(L41-K41)/($L$10-$K$10)*($AJ$10-$K$10)))</f>
        <v>1.8327220589999982</v>
      </c>
      <c r="AK78" s="166" t="str">
        <f>IF(AK41="","",AK41-(C41+(D41-C41)/($D$10-$C$10)*($AK$10-$C$10)))</f>
        <v/>
      </c>
      <c r="AL78" s="166" t="str">
        <f>IF(AL41="","",AL41-(C41+(D41-C41)/($D$10-$C$10)*($AL$10-$C$10)))</f>
        <v/>
      </c>
      <c r="AM78" s="144">
        <f>IF(AM41="","",AM41-(J41+(K41-J41)/($K$10-$J$10)*($AM$10-$J$10)))</f>
        <v>1.5689375209556995</v>
      </c>
      <c r="AN78" s="144">
        <f>IF(AN41="","",AN41-(K41+(L41-K41)/($L$10-$K$10)*($AN$10-$K$10)))</f>
        <v>1.6609093325000268</v>
      </c>
      <c r="AO78" s="144">
        <f>IF(AO41="","",AO41-(L41+(M41-L41)/($M$10-$L$10)*($AO$10-$L$10)))</f>
        <v>1.8090635937859292</v>
      </c>
      <c r="AP78" s="166" t="str">
        <f>IF(AP41="","",AP41-(C41+(D41-C41)/($D$10-$C$10)*($AP$10-$C$10)))</f>
        <v/>
      </c>
      <c r="AQ78" s="144">
        <f>IF(AQ41="","",AQ41-(G41+(H41-G41)/($H$10-$G$10)*($AQ$10-$G$10)))</f>
        <v>1.1317701337688428</v>
      </c>
      <c r="AR78" s="144">
        <f>IF(AR41="","",AR41-(H41+(I41-H41)/($I$10-$H$10)*($AR$10-$H$10)))</f>
        <v>1.4119415528296422</v>
      </c>
      <c r="AS78" s="144">
        <f>IF(AS41="","",AS41-(I41+(J41-I41)/($J$10-$I$10)*($AS$10-$I$10)))</f>
        <v>1.4083742933818328</v>
      </c>
      <c r="AT78" s="152">
        <f>IF(AT41="","",AT41-(J41+(K41-J41)/($K$10-$J$10)*($AT$10-$J$10)))</f>
        <v>1.6753400439936783</v>
      </c>
      <c r="AU78" s="144">
        <f>IF(AU41="","",AU41-(K41+(L41-K41)/($L$10-$K$10)*($AU$10-$K$10)))</f>
        <v>1.6263738694426459</v>
      </c>
      <c r="AV78" s="166"/>
      <c r="AW78" s="229" t="str">
        <f>IF(AW41="","",AW41-(D41+(G41-D41)/($G$10-$D$10)*($AW$10-$D$10)))</f>
        <v/>
      </c>
      <c r="AX78" s="181"/>
      <c r="AY78" s="181"/>
      <c r="AZ78" s="181"/>
      <c r="BA78" s="145">
        <f>IF(BA41="","",BA41-(G41+(H41-G41)/($H$10-$G$10)*($BA$10-$G$10)))</f>
        <v>0.75516186955062303</v>
      </c>
      <c r="BB78" s="144">
        <f>IF(BB41="","",BB41-(H41+(I41-H41)/($I$10-$H$10)*($BB$10-$H$10)))</f>
        <v>0.83670207884616654</v>
      </c>
      <c r="BC78" s="145">
        <f>IF(BC41="","",BC41-(I41+(J41-I41)/($J$10-$I$10)*($BC$10-$I$10)))</f>
        <v>0.89936494031485337</v>
      </c>
      <c r="BD78" s="144">
        <f>IF(BD41="","",BD41-(I41+(J41-I41)/($J$10-$I$10)*($BD$10-$I$10)))</f>
        <v>0.97017028686397877</v>
      </c>
      <c r="BE78" s="152">
        <f>IF(BE41="","",BE41-(J41+(K41-J41)/($K$10-$J$10)*($BE$10-$J$10)))</f>
        <v>1.0377999886582203</v>
      </c>
      <c r="BF78" s="152">
        <f>IF(BF41="","",BF41-(K41+(L41-K41)/($L$10-$K$10)*($BF$10-$K$10)))</f>
        <v>1.1756612912750148</v>
      </c>
      <c r="BG78" s="153">
        <f>IF(BG41="","",BG41-(K41+(L41-K41)/($L$10-$K$10)*($BG$10-$K$10)))</f>
        <v>1.2735901607249838</v>
      </c>
      <c r="BH78" s="153">
        <f>IF(BH41="","",BH41-(N41+(O41-N41)/($O$10-$N$10)*($BH$10-$N$10)))</f>
        <v>1.5511411792697394</v>
      </c>
      <c r="BI78" s="166"/>
      <c r="BJ78" s="165" t="str">
        <f>IF(BJ41="","",BJ41-(D41+(G41-D41)/($G$10-$D$10)*($BJ$10-$D$10)))</f>
        <v/>
      </c>
      <c r="BK78" s="165" t="str">
        <f>IF(BK41="","",BK41-(D41+(G41-D41)/($G$10-$D$10)*($BK$10-$D$10)))</f>
        <v/>
      </c>
      <c r="BL78" s="166" t="str">
        <f>IF(BL41="","",BL41-(E41+(G41-E41)/($G$10-$E$10)*($BL$10-$E$10)))</f>
        <v/>
      </c>
      <c r="BM78" s="124">
        <f>IF(BM41="","",BM41-(I41+(J41-I41)/($J$10-$I$10)*($BM$10-$I$10)))</f>
        <v>1.1241265004030394</v>
      </c>
      <c r="BN78" s="124">
        <f>IF(BN41="","",BN41-(K41+(L41-K41)/($L$10-$K$10)*($BN$10-$K$10)))</f>
        <v>1.4869925593500093</v>
      </c>
      <c r="BO78" s="124">
        <f>IF(BO41="","",BO41-(L41+(N41-L41)/($N$10-$L$10)*($BO$10-$L$10)))</f>
        <v>1.760746044818934</v>
      </c>
      <c r="BP78" s="166" t="str">
        <f>IF(BP41="","",BP41-(C41+(D41-C41)/($D$10-$C$10)*($BP$10-$C$10)))</f>
        <v/>
      </c>
      <c r="BQ78" s="145">
        <f>IF(BQ41="","",BQ41-(F41+(G41-F41)/($G$10-$F$10)*($BQ$10-$F$10)))</f>
        <v>0.79955842995038351</v>
      </c>
      <c r="BR78" s="166" t="str">
        <f>IF(BR41="","",BR41-(C41+(D41-C41)/($D$10-$C$10)*($BR$10-$C$10)))</f>
        <v/>
      </c>
      <c r="BS78" s="229" t="str">
        <f>IF(BS41="","",BS41-(C41+(D41-C41)/($D$10-$C$10)*($BS$10-$C$10)))</f>
        <v/>
      </c>
      <c r="BT78" s="166" t="str">
        <f>IF(BT41="","",BT41-(E41+(G41-E41)/($G$10-$E$10)*($BT$10-$E$10)))</f>
        <v/>
      </c>
      <c r="BU78" s="144">
        <f>IF(BU41="","",BU41-(G41+(H41-G41)/($H$10-$G$10)*($BU$10-$G$10)))</f>
        <v>1.1175473860202529</v>
      </c>
      <c r="BV78" s="144">
        <f>IF(BV41="","",BV41-(I41+(J41-I41)/($J$10-$I$10)*($BV$10-$I$10)))</f>
        <v>1.5370757120528908</v>
      </c>
      <c r="BW78" s="144">
        <f>IF(BW41="","",BW41-(K41+(L41-K41)/($L$10-$K$10)*($BW$10-$K$10)))</f>
        <v>1.600218726950041</v>
      </c>
      <c r="BX78" s="144">
        <f>IF(BX41="","",BX41-(K41+(L41-K41)/($L$10-$K$10)*($BX$10-$K$10)))</f>
        <v>1.7838471481500302</v>
      </c>
      <c r="BY78" s="144">
        <f>IF(BY41="","",BY41-(K41+(N41-K41)/($N$10-$L$10)*($BZ$10-$L$10)))</f>
        <v>1.7422628427994411</v>
      </c>
      <c r="BZ78" s="144">
        <f>IF(BZ41="","",BZ41-(L41+(N41-L41)/($N$10-$L$10)*($BZ$10-$L$10)))</f>
        <v>2.1210934765776992</v>
      </c>
      <c r="CA78" s="166" t="str">
        <f>IF(CA41="","",CA41-(C41+(D41-C41)/($D$10-$C$10)*($CA$10-$C$10)))</f>
        <v/>
      </c>
      <c r="CB78" s="124">
        <f>IF(CB41="","",CB41-(F41+(G41-F41)/($G$10-$F$10)*($CB$10-$F$10)))</f>
        <v>1.2875736960793391</v>
      </c>
      <c r="CC78" s="124">
        <f>IF(CC41="","",CC41-(H41+(I41-H41)/($H$10-$G$10)*($CB$10-$G$10)))</f>
        <v>1.7581504060737967</v>
      </c>
      <c r="CD78" s="144">
        <f>IF(CD41="","",CD41-(I41+(J41-I41)/($J$10-$I$10)*($CD$10-$I$10)))</f>
        <v>1.3236483554786076</v>
      </c>
      <c r="CE78" s="144">
        <f>IF(CE41="","",CE41-(K41+(L41-K41)/($L$10-$K$10)*($CE$10-$K$10)))</f>
        <v>1.6955597530500035</v>
      </c>
      <c r="CF78" s="144">
        <f>IF(CF41="","",CF41-(K41+(L41-K41)/($L$10-$K$10)*($CF$10-$K$10)))</f>
        <v>1.7529217307222817</v>
      </c>
      <c r="CG78" s="144">
        <f>IF(CG41="","",CG41-(K41+(L41-K41)/($L$10-$K$10)*($CG$10-$K$10)))</f>
        <v>2.4243554285132127</v>
      </c>
    </row>
    <row r="79" spans="1:85" x14ac:dyDescent="0.3">
      <c r="B79" s="60"/>
      <c r="R79" s="61">
        <f>A12</f>
        <v>42615</v>
      </c>
      <c r="S79" s="165" t="str">
        <f>IF(S42="","",S42-(D42+(E42-D42)/($E$10-$D$10)*($S$10-$D$10)))</f>
        <v/>
      </c>
      <c r="T79" s="122" t="str">
        <f>IF(T42="","",T42-(G42+(H42-G42)/($H$10-$G$10)*($T$10-$G$10)))</f>
        <v/>
      </c>
      <c r="U79" s="123">
        <f>IF(U42="","",U42-(F42+(G42-F42)/($G$10-$F$10)*($U$10-$F$10)))</f>
        <v>0.80771995306305988</v>
      </c>
      <c r="V79" s="122">
        <f>IF(V42="","",V42-(G42+(H42-G42)/($H$10-$G$10)*($V$10-$G$10)))</f>
        <v>0.80090808582849027</v>
      </c>
      <c r="W79" s="123">
        <f>IF(W42="","",W42-(I42+(J42-I42)/($J$10-$I$10)*($W$10-$I$10)))</f>
        <v>0.99964785025817915</v>
      </c>
      <c r="X79" s="124">
        <f>IF(X42="","",X42-(K42+(L42-K42)/($L$10-$K$10)*($X$10-$K$10)))</f>
        <v>1.2277643522142954</v>
      </c>
      <c r="Y79" s="124">
        <f>IF(Y42="","",Y42-(K42+(L42-K42)/($L$10-$K$10)*($Y$10-$K$10)))</f>
        <v>1.3930881211428521</v>
      </c>
      <c r="Z79" s="228" t="str">
        <f>IF(Z42="","",Z42-(E42+(G42-E42)/($G$10-$E$10)*($Z$10-$E$10)))</f>
        <v/>
      </c>
      <c r="AA79" s="144">
        <f>IF(AA42="","",AA42-(F42+(G42-F42)/($G$10-$F$10)*($AA$10-$F$10)))</f>
        <v>0.760993245016097</v>
      </c>
      <c r="AB79" s="124">
        <f>IF(AB42="","",AB42-(I42+(J42-I42)/($J$10-$I$10)*($AB$10-$I$10)))</f>
        <v>1.386098729256932</v>
      </c>
      <c r="AC79" s="124">
        <f>IF(AC42="","",AC42-(J42+(K42-J42)/($K$10-$J$10)*($AC$10-$J$10)))</f>
        <v>1.4540028332658224</v>
      </c>
      <c r="AD79" s="144">
        <f>IF(AD42="","",AD42-(K42+(L42-K42)/($L$10-$K$10)*($AD$10-$K$10)))</f>
        <v>1.6007339417142752</v>
      </c>
      <c r="AE79" s="123">
        <f>IF(AE42="","",AE42-(K42+(L42-K42)/($L$10-$K$10)*($AE$10-$K$10)))</f>
        <v>1.8406844731428949</v>
      </c>
      <c r="AF79" s="229" t="str">
        <f>IF(AF42="","",AF42-(C42+(G42-C42)/($G$10-$C$10)*($AF$10-$C$10)))</f>
        <v/>
      </c>
      <c r="AG79" s="123">
        <f>IF(AG42="","",AG42-(F42+(G42-F42)/($G$10-$F$10)*($AG$10-$F$10)))</f>
        <v>0.99543524095495606</v>
      </c>
      <c r="AH79" s="123">
        <f>IF(AH42="","",AH42-(H42+(I42-H42)/($I$10-$H$10)*($AH$10-$H$10)))</f>
        <v>1.2640353794340795</v>
      </c>
      <c r="AI79" s="123">
        <f>IF(AI42="","",AI42-(I42+(J42-I42)/($J$10-$I$10)*($AI$10-$I$10)))</f>
        <v>1.4742797356171069</v>
      </c>
      <c r="AJ79" s="145">
        <f>IF(AJ42="","",AJ42-(K42+(L42-K42)/($L$10-$K$10)*($AJ$10-$K$10)))</f>
        <v>1.8196335710714497</v>
      </c>
      <c r="AK79" s="166" t="str">
        <f>IF(AK42="","",AK42-(C42+(D42-C42)/($D$10-$C$10)*($AK$10-$C$10)))</f>
        <v/>
      </c>
      <c r="AL79" s="166" t="str">
        <f>IF(AL42="","",AL42-(C42+(D42-C42)/($D$10-$C$10)*($AL$10-$C$10)))</f>
        <v/>
      </c>
      <c r="AM79" s="123">
        <f>IF(AM42="","",AM42-(J42+(K42-J42)/($K$10-$J$10)*($AM$10-$J$10)))</f>
        <v>1.5611858612847882</v>
      </c>
      <c r="AN79" s="123">
        <f>IF(AN42="","",AN42-(K42+(L42-K42)/($L$10-$K$10)*($AN$10-$K$10)))</f>
        <v>1.6538687999999802</v>
      </c>
      <c r="AO79" s="144">
        <f>IF(AO42="","",AO42-(L42+(M42-L42)/($M$10-$L$10)*($AO$10-$L$10)))</f>
        <v>1.8019923818296837</v>
      </c>
      <c r="AP79" s="166" t="str">
        <f>IF(AP42="","",AP42-(C42+(D42-C42)/($D$10-$C$10)*($AP$10-$C$10)))</f>
        <v/>
      </c>
      <c r="AQ79" s="123">
        <f>IF(AQ42="","",AQ42-(G42+(H42-G42)/($H$10-$G$10)*($AQ$10-$G$10)))</f>
        <v>1.1174865926917128</v>
      </c>
      <c r="AR79" s="123">
        <f>IF(AR42="","",AR42-(H42+(I42-H42)/($I$10-$H$10)*($AR$10-$H$10)))</f>
        <v>1.4124571170055014</v>
      </c>
      <c r="AS79" s="123">
        <f>IF(AS42="","",AS42-(I42+(J42-I42)/($J$10-$I$10)*($AS$10-$I$10)))</f>
        <v>1.3969474448577597</v>
      </c>
      <c r="AT79" s="144">
        <f>IF(AT42="","",AT42-(J42+(K42-J42)/($K$10-$J$10)*($AT$10-$J$10)))</f>
        <v>1.6614090231835363</v>
      </c>
      <c r="AU79" s="144">
        <f>IF(AU42="","",AU42-(K42+(L42-K42)/($L$10-$K$10)*($AU$10-$K$10)))</f>
        <v>1.6303826932883863</v>
      </c>
      <c r="AV79" s="166"/>
      <c r="AW79" s="229" t="str">
        <f>IF(AW42="","",AW42-(D42+(G42-D42)/($G$10-$D$10)*($AW$10-$D$10)))</f>
        <v/>
      </c>
      <c r="AX79" s="181"/>
      <c r="AY79" s="181"/>
      <c r="AZ79" s="181"/>
      <c r="BA79" s="125">
        <f>IF(BA42="","",BA42-(G42+(H42-G42)/($H$10-$G$10)*($BA$10-$G$10)))</f>
        <v>0.73780570014471136</v>
      </c>
      <c r="BB79" s="123">
        <f>IF(BB42="","",BB42-(H42+(I42-H42)/($I$10-$H$10)*($BB$10-$H$10)))</f>
        <v>0.83096536423073242</v>
      </c>
      <c r="BC79" s="125">
        <f>IF(BC42="","",BC42-(I42+(J42-I42)/($J$10-$I$10)*($BC$10-$I$10)))</f>
        <v>0.88939654042190863</v>
      </c>
      <c r="BD79" s="123">
        <f>IF(BD42="","",BD42-(I42+(J42-I42)/($J$10-$I$10)*($BD$10-$I$10)))</f>
        <v>0.95986162219774207</v>
      </c>
      <c r="BE79" s="144">
        <f>IF(BE42="","",BE42-(J42+(K42-J42)/($K$10-$J$10)*($BE$10-$J$10)))</f>
        <v>1.0269897334114</v>
      </c>
      <c r="BF79" s="144">
        <f>IF(BF42="","",BF42-(K42+(L42-K42)/($L$10-$K$10)*($BF$10-$K$10)))</f>
        <v>1.1659873094285951</v>
      </c>
      <c r="BG79" s="124">
        <f>IF(BG42="","",BG42-(K42+(L42-K42)/($L$10-$K$10)*($BG$10-$K$10)))</f>
        <v>1.2665908716428824</v>
      </c>
      <c r="BH79" s="125">
        <f>IF(BH42="","",BH42-(N42+(O42-N42)/($O$10-$N$10)*($BH$10-$N$10)))</f>
        <v>1.5484046864844592</v>
      </c>
      <c r="BI79" s="166"/>
      <c r="BJ79" s="165" t="str">
        <f>IF(BJ42="","",BJ42-(D42+(G42-D42)/($G$10-$D$10)*($BJ$10-$D$10)))</f>
        <v/>
      </c>
      <c r="BK79" s="165" t="str">
        <f>IF(BK42="","",BK42-(D42+(G42-D42)/($G$10-$D$10)*($BK$10-$D$10)))</f>
        <v/>
      </c>
      <c r="BL79" s="166" t="str">
        <f>IF(BL42="","",BL42-(E42+(G42-E42)/($G$10-$E$10)*($BL$10-$E$10)))</f>
        <v/>
      </c>
      <c r="BM79" s="124">
        <f>IF(BM42="","",BM42-(I42+(J42-I42)/($J$10-$I$10)*($BM$10-$I$10)))</f>
        <v>1.1139101028400733</v>
      </c>
      <c r="BN79" s="124">
        <f>IF(BN42="","",BN42-(K42+(L42-K42)/($L$10-$K$10)*($BN$10-$K$10)))</f>
        <v>1.4794945677142952</v>
      </c>
      <c r="BO79" s="124">
        <f>IF(BO42="","",BO42-(L42+(N42-L42)/($N$10-$L$10)*($BO$10-$L$10)))</f>
        <v>1.7988916194649982</v>
      </c>
      <c r="BP79" s="166" t="str">
        <f>IF(BP42="","",BP42-(C42+(D42-C42)/($D$10-$C$10)*($BP$10-$C$10)))</f>
        <v/>
      </c>
      <c r="BQ79" s="125">
        <f>IF(BQ42="","",BQ42-(F42+(G42-F42)/($G$10-$F$10)*($BQ$10-$F$10)))</f>
        <v>0.78842152032012414</v>
      </c>
      <c r="BR79" s="166" t="str">
        <f>IF(BR42="","",BR42-(C42+(D42-C42)/($D$10-$C$10)*($BR$10-$C$10)))</f>
        <v/>
      </c>
      <c r="BS79" s="229" t="str">
        <f>IF(BS42="","",BS42-(C42+(D42-C42)/($D$10-$C$10)*($BS$10-$C$10)))</f>
        <v/>
      </c>
      <c r="BT79" s="166" t="str">
        <f>IF(BT42="","",BT42-(E42+(G42-E42)/($G$10-$E$10)*($BT$10-$E$10)))</f>
        <v/>
      </c>
      <c r="BU79" s="123">
        <f>IF(BU42="","",BU42-(G42+(H42-G42)/($H$10-$G$10)*($BU$10-$G$10)))</f>
        <v>1.0964791152640878</v>
      </c>
      <c r="BV79" s="123">
        <f>IF(BV42="","",BV42-(I42+(J42-I42)/($J$10-$I$10)*($BV$10-$I$10)))</f>
        <v>1.526236040950897</v>
      </c>
      <c r="BW79" s="144">
        <f>IF(BW42="","",BW42-(K42+(L42-K42)/($L$10-$K$10)*($BW$10-$K$10)))</f>
        <v>1.5919310911428448</v>
      </c>
      <c r="BX79" s="123">
        <f>IF(BX42="","",BX42-(K42+(L42-K42)/($L$10-$K$10)*($BX$10-$K$10)))</f>
        <v>1.7743574562142908</v>
      </c>
      <c r="BY79" s="144">
        <f>IF(BY42="","",BY42-(K42+(N42-K42)/($N$10-$L$10)*($BZ$10-$L$10)))</f>
        <v>1.7321587509787508</v>
      </c>
      <c r="BZ79" s="144">
        <f>IF(BZ42="","",BZ42-(L42+(N42-L42)/($N$10-$L$10)*($BZ$10-$L$10)))</f>
        <v>2.1197170521902646</v>
      </c>
      <c r="CA79" s="166" t="str">
        <f>IF(CA42="","",CA42-(C42+(D42-C42)/($D$10-$C$10)*($CA$10-$C$10)))</f>
        <v/>
      </c>
      <c r="CB79" s="124">
        <f>IF(CB42="","",CB42-(F42+(G42-F42)/($G$10-$F$10)*($CB$10-$F$10)))</f>
        <v>1.277573820418527</v>
      </c>
      <c r="CC79" s="124">
        <f>IF(CC42="","",CC42-(H42+(I42-H42)/($H$10-$G$10)*($CB$10-$G$10)))</f>
        <v>1.7706880845973221</v>
      </c>
      <c r="CD79" s="123">
        <f>IF(CD42="","",CD42-(I42+(J42-I42)/($J$10-$I$10)*($CD$10-$I$10)))</f>
        <v>1.3132194213413275</v>
      </c>
      <c r="CE79" s="123">
        <f>IF(CE42="","",CE42-(K42+(L42-K42)/($L$10-$K$10)*($CE$10-$K$10)))</f>
        <v>1.6883140145714424</v>
      </c>
      <c r="CF79" s="144">
        <f>IF(CF42="","",CF42-(K42+(L42-K42)/($L$10-$K$10)*($CF$10-$K$10)))</f>
        <v>1.7366800744509288</v>
      </c>
      <c r="CG79" s="144">
        <f>IF(CG42="","",CG42-(K42+(L42-K42)/($L$10-$K$10)*($CG$10-$K$10)))</f>
        <v>2.4145680323785754</v>
      </c>
    </row>
    <row r="80" spans="1:85" x14ac:dyDescent="0.3">
      <c r="B80" s="60"/>
      <c r="R80" s="61">
        <f>A13</f>
        <v>42618</v>
      </c>
      <c r="S80" s="165" t="str">
        <f>IF(S43="","",S43-(D43+(E43-D43)/($E$10-$D$10)*($S$10-$D$10)))</f>
        <v/>
      </c>
      <c r="T80" s="122" t="str">
        <f>IF(T43="","",T43-(G43+(H43-G43)/($H$10-$G$10)*($T$10-$G$10)))</f>
        <v/>
      </c>
      <c r="U80" s="123">
        <f>IF(U43="","",U43-(F43+(G43-F43)/($G$10-$F$10)*($U$10-$F$10)))</f>
        <v>0.82569313710957548</v>
      </c>
      <c r="V80" s="122">
        <f>IF(V43="","",V43-(G43+(H43-G43)/($H$10-$G$10)*($V$10-$G$10)))</f>
        <v>0.79323612670077304</v>
      </c>
      <c r="W80" s="123">
        <f>IF(W43="","",W43-(I43+(J43-I43)/($J$10-$I$10)*($W$10-$I$10)))</f>
        <v>0.99536441061085412</v>
      </c>
      <c r="X80" s="124">
        <f>IF(X43="","",X43-(K43+(L43-K43)/($L$10-$K$10)*($X$10-$K$10)))</f>
        <v>1.2227821367893283</v>
      </c>
      <c r="Y80" s="124">
        <f>IF(Y43="","",Y43-(K43+(L43-K43)/($L$10-$K$10)*($Y$10-$K$10)))</f>
        <v>1.3909094489678766</v>
      </c>
      <c r="Z80" s="228" t="str">
        <f>IF(Z43="","",Z43-(E43+(G43-E43)/($G$10-$E$10)*($Z$10-$E$10)))</f>
        <v/>
      </c>
      <c r="AA80" s="144">
        <f>IF(AA43="","",AA43-(F43+(G43-F43)/($G$10-$F$10)*($AA$10-$F$10)))</f>
        <v>0.76215465450304887</v>
      </c>
      <c r="AB80" s="124">
        <f>IF(AB43="","",AB43-(I43+(J43-I43)/($J$10-$I$10)*($AB$10-$I$10)))</f>
        <v>1.3766543601322714</v>
      </c>
      <c r="AC80" s="124">
        <f>IF(AC43="","",AC43-(J43+(K43-J43)/($K$10-$J$10)*($AC$10-$J$10)))</f>
        <v>1.4478151330506568</v>
      </c>
      <c r="AD80" s="144">
        <f>IF(AD43="","",AD43-(K43+(L43-K43)/($L$10-$K$10)*($AD$10-$K$10)))</f>
        <v>1.5945144601392744</v>
      </c>
      <c r="AE80" s="123">
        <f>IF(AE43="","",AE43-(K43+(L43-K43)/($L$10-$K$10)*($AE$10-$K$10)))</f>
        <v>1.8390647116928598</v>
      </c>
      <c r="AF80" s="229" t="str">
        <f>IF(AF43="","",AF43-(C43+(G43-C43)/($G$10-$C$10)*($AF$10-$C$10)))</f>
        <v/>
      </c>
      <c r="AG80" s="123">
        <f>IF(AG43="","",AG43-(F43+(G43-F43)/($G$10-$F$10)*($AG$10-$F$10)))</f>
        <v>0.97613335520592148</v>
      </c>
      <c r="AH80" s="123">
        <f>IF(AH43="","",AH43-(H43+(I43-H43)/($I$10-$H$10)*($AH$10-$H$10)))</f>
        <v>1.2550137964285566</v>
      </c>
      <c r="AI80" s="123">
        <f>IF(AI43="","",AI43-(I43+(J43-I43)/($J$10-$I$10)*($AI$10-$I$10)))</f>
        <v>1.4661152145088365</v>
      </c>
      <c r="AJ80" s="145">
        <f>IF(AJ43="","",AJ43-(K43+(L43-K43)/($L$10-$K$10)*($AJ$10-$K$10)))</f>
        <v>1.8180197800714333</v>
      </c>
      <c r="AK80" s="166" t="str">
        <f>IF(AK43="","",AK43-(C43+(D43-C43)/($D$10-$C$10)*($AK$10-$C$10)))</f>
        <v/>
      </c>
      <c r="AL80" s="166" t="str">
        <f>IF(AL43="","",AL43-(C43+(D43-C43)/($D$10-$C$10)*($AL$10-$C$10)))</f>
        <v/>
      </c>
      <c r="AM80" s="123">
        <f>IF(AM43="","",AM43-(J43+(K43-J43)/($K$10-$J$10)*($AM$10-$J$10)))</f>
        <v>1.554202659911432</v>
      </c>
      <c r="AN80" s="123">
        <f>IF(AN43="","",AN43-(K43+(L43-K43)/($L$10-$K$10)*($AN$10-$K$10)))</f>
        <v>1.6408443575000042</v>
      </c>
      <c r="AO80" s="144">
        <f>IF(AO43="","",AO43-(L43+(M43-L43)/($M$10-$L$10)*($AO$10-$L$10)))</f>
        <v>1.7947349681532052</v>
      </c>
      <c r="AP80" s="166" t="str">
        <f>IF(AP43="","",AP43-(C43+(D43-C43)/($D$10-$C$10)*($AP$10-$C$10)))</f>
        <v/>
      </c>
      <c r="AQ80" s="123">
        <f>IF(AQ43="","",AQ43-(G43+(H43-G43)/($H$10-$G$10)*($AQ$10-$G$10)))</f>
        <v>1.1238047183625357</v>
      </c>
      <c r="AR80" s="123">
        <f>IF(AR43="","",AR43-(H43+(I43-H43)/($I$10-$H$10)*($AR$10-$H$10)))</f>
        <v>1.3963304232142637</v>
      </c>
      <c r="AS80" s="123">
        <f>IF(AS43="","",AS43-(I43+(J43-I43)/($J$10-$I$10)*($AS$10-$I$10)))</f>
        <v>1.4107083351532785</v>
      </c>
      <c r="AT80" s="144">
        <f>IF(AT43="","",AT43-(J43+(K43-J43)/($K$10-$J$10)*($AT$10-$J$10)))</f>
        <v>1.6536825659873586</v>
      </c>
      <c r="AU80" s="144">
        <f>IF(AU43="","",AU43-(K43+(L43-K43)/($L$10-$K$10)*($AU$10-$K$10)))</f>
        <v>1.6248771439133842</v>
      </c>
      <c r="AV80" s="166"/>
      <c r="AW80" s="229" t="str">
        <f>IF(AW43="","",AW43-(D43+(G43-D43)/($G$10-$D$10)*($AW$10-$D$10)))</f>
        <v/>
      </c>
      <c r="AX80" s="181"/>
      <c r="AY80" s="181"/>
      <c r="AZ80" s="181"/>
      <c r="BA80" s="125">
        <f>IF(BA43="","",BA43-(G43+(H43-G43)/($H$10-$G$10)*($BA$10-$G$10)))</f>
        <v>0.75242432725142794</v>
      </c>
      <c r="BB80" s="123">
        <f>IF(BB43="","",BB43-(H43+(I43-H43)/($I$10-$H$10)*($BB$10-$H$10)))</f>
        <v>0.82293610500001435</v>
      </c>
      <c r="BC80" s="125">
        <f>IF(BC43="","",BC43-(I43+(J43-I43)/($J$10-$I$10)*($BC$10-$I$10)))</f>
        <v>0.8818151603274873</v>
      </c>
      <c r="BD80" s="123">
        <f>IF(BD43="","",BD43-(I43+(J43-I43)/($J$10-$I$10)*($BD$10-$I$10)))</f>
        <v>0.95245442763854848</v>
      </c>
      <c r="BE80" s="144">
        <f>IF(BE43="","",BE43-(J43+(K43-J43)/($K$10-$J$10)*($BE$10-$J$10)))</f>
        <v>1.021007261316488</v>
      </c>
      <c r="BF80" s="144">
        <f>IF(BF43="","",BF43-(K43+(L43-K43)/($L$10-$K$10)*($BF$10-$K$10)))</f>
        <v>1.1623210169535607</v>
      </c>
      <c r="BG80" s="124">
        <f>IF(BG43="","",BG43-(K43+(L43-K43)/($L$10-$K$10)*($BG$10-$K$10)))</f>
        <v>1.2770631286178449</v>
      </c>
      <c r="BH80" s="125">
        <f>IF(BH43="","",BH43-(N43+(O43-N43)/($O$10-$N$10)*($BH$10-$N$10)))</f>
        <v>1.5445268071246181</v>
      </c>
      <c r="BI80" s="166"/>
      <c r="BJ80" s="165" t="str">
        <f>IF(BJ43="","",BJ43-(D43+(G43-D43)/($G$10-$D$10)*($BJ$10-$D$10)))</f>
        <v/>
      </c>
      <c r="BK80" s="165" t="str">
        <f>IF(BK43="","",BK43-(D43+(G43-D43)/($G$10-$D$10)*($BK$10-$D$10)))</f>
        <v/>
      </c>
      <c r="BL80" s="166" t="str">
        <f>IF(BL43="","",BL43-(E43+(G43-E43)/($G$10-$E$10)*($BL$10-$E$10)))</f>
        <v/>
      </c>
      <c r="BM80" s="124">
        <f>IF(BM43="","",BM43-(I43+(J43-I43)/($J$10-$I$10)*($BM$10-$I$10)))</f>
        <v>1.1044358717191474</v>
      </c>
      <c r="BN80" s="124">
        <f>IF(BN43="","",BN43-(K43+(L43-K43)/($L$10-$K$10)*($BN$10-$K$10)))</f>
        <v>1.4742498270643083</v>
      </c>
      <c r="BO80" s="124">
        <f>IF(BO43="","",BO43-(L43+(N43-L43)/($N$10-$L$10)*($BO$10-$L$10)))</f>
        <v>1.8001064075593196</v>
      </c>
      <c r="BP80" s="166" t="str">
        <f>IF(BP43="","",BP43-(C43+(D43-C43)/($D$10-$C$10)*($BP$10-$C$10)))</f>
        <v/>
      </c>
      <c r="BQ80" s="125">
        <f>IF(BQ43="","",BQ43-(F43+(G43-F43)/($G$10-$F$10)*($BQ$10-$F$10)))</f>
        <v>0.79057165043500799</v>
      </c>
      <c r="BR80" s="166" t="str">
        <f>IF(BR43="","",BR43-(C43+(D43-C43)/($D$10-$C$10)*($BR$10-$C$10)))</f>
        <v/>
      </c>
      <c r="BS80" s="229" t="str">
        <f>IF(BS43="","",BS43-(C43+(D43-C43)/($D$10-$C$10)*($BS$10-$C$10)))</f>
        <v/>
      </c>
      <c r="BT80" s="166" t="str">
        <f>IF(BT43="","",BT43-(E43+(G43-E43)/($G$10-$E$10)*($BT$10-$E$10)))</f>
        <v/>
      </c>
      <c r="BU80" s="123">
        <f>IF(BU43="","",BU43-(G43+(H43-G43)/($H$10-$G$10)*($BU$10-$G$10)))</f>
        <v>1.0882940756091484</v>
      </c>
      <c r="BV80" s="123">
        <f>IF(BV43="","",BV43-(I43+(J43-I43)/($J$10-$I$10)*($BV$10-$I$10)))</f>
        <v>1.5181096738350155</v>
      </c>
      <c r="BW80" s="144">
        <f>IF(BW43="","",BW43-(K43+(L43-K43)/($L$10-$K$10)*($BW$10-$K$10)))</f>
        <v>1.5924609430928474</v>
      </c>
      <c r="BX80" s="123">
        <f>IF(BX43="","",BX43-(K43+(L43-K43)/($L$10-$K$10)*($BX$10-$K$10)))</f>
        <v>1.7692644468643171</v>
      </c>
      <c r="BY80" s="144">
        <f>IF(BY43="","",BY43-(K43+(N43-K43)/($N$10-$L$10)*($BZ$10-$L$10)))</f>
        <v>1.7241886221475209</v>
      </c>
      <c r="BZ80" s="144">
        <f>IF(BZ43="","",BZ43-(L43+(N43-L43)/($N$10-$L$10)*($BZ$10-$L$10)))</f>
        <v>2.1206257960437993</v>
      </c>
      <c r="CA80" s="166" t="str">
        <f>IF(CA43="","",CA43-(C43+(D43-C43)/($D$10-$C$10)*($CA$10-$C$10)))</f>
        <v/>
      </c>
      <c r="CB80" s="124">
        <f>IF(CB43="","",CB43-(F43+(G43-F43)/($G$10-$F$10)*($CB$10-$F$10)))</f>
        <v>1.2795354357225008</v>
      </c>
      <c r="CC80" s="124">
        <f>IF(CC43="","",CC43-(H43+(I43-H43)/($H$10-$G$10)*($CB$10-$G$10)))</f>
        <v>1.7789968808389469</v>
      </c>
      <c r="CD80" s="123">
        <f>IF(CD43="","",CD43-(I43+(J43-I43)/($J$10-$I$10)*($CD$10-$I$10)))</f>
        <v>1.3079240021977669</v>
      </c>
      <c r="CE80" s="123">
        <f>IF(CE43="","",CE43-(K43+(L43-K43)/($L$10-$K$10)*($CE$10-$K$10)))</f>
        <v>1.6828181201214665</v>
      </c>
      <c r="CF80" s="144">
        <f>IF(CF43="","",CF43-(K43+(L43-K43)/($L$10-$K$10)*($CF$10-$K$10)))</f>
        <v>1.7289437188280958</v>
      </c>
      <c r="CG80" s="144">
        <f>IF(CG43="","",CG43-(K43+(L43-K43)/($L$10-$K$10)*($CG$10-$K$10)))</f>
        <v>2.3974806760589455</v>
      </c>
    </row>
    <row r="81" spans="2:85" x14ac:dyDescent="0.3">
      <c r="B81" s="60"/>
      <c r="R81" s="61">
        <f>A14</f>
        <v>42619</v>
      </c>
      <c r="S81" s="165" t="str">
        <f>IF(S44="","",S44-(D44+(E44-D44)/($E$10-$D$10)*($S$10-$D$10)))</f>
        <v/>
      </c>
      <c r="T81" s="122" t="str">
        <f>IF(T44="","",T44-(G44+(H44-G44)/($H$10-$G$10)*($T$10-$G$10)))</f>
        <v/>
      </c>
      <c r="U81" s="123">
        <f>IF(U44="","",U44-(F44+(G44-F44)/($G$10-$F$10)*($U$10-$F$10)))</f>
        <v>0.80136109493780827</v>
      </c>
      <c r="V81" s="122">
        <f>IF(V44="","",V44-(G44+(H44-G44)/($H$10-$G$10)*($V$10-$G$10)))</f>
        <v>0.7977324050264254</v>
      </c>
      <c r="W81" s="123">
        <f>IF(W44="","",W44-(I44+(J44-I44)/($J$10-$I$10)*($W$10-$I$10)))</f>
        <v>0.98891699597605887</v>
      </c>
      <c r="X81" s="124">
        <f>IF(X44="","",X44-(K44+(L44-K44)/($L$10-$K$10)*($X$10-$K$10)))</f>
        <v>1.2096826751249821</v>
      </c>
      <c r="Y81" s="124">
        <f>IF(Y44="","",Y44-(K44+(L44-K44)/($L$10-$K$10)*($Y$10-$K$10)))</f>
        <v>1.3828913188749605</v>
      </c>
      <c r="Z81" s="228" t="str">
        <f>IF(Z44="","",Z44-(E44+(G44-E44)/($G$10-$E$10)*($Z$10-$E$10)))</f>
        <v/>
      </c>
      <c r="AA81" s="144">
        <f>IF(AA44="","",AA44-(F44+(G44-F44)/($G$10-$F$10)*($AA$10-$F$10)))</f>
        <v>0.74693555547957624</v>
      </c>
      <c r="AB81" s="124">
        <f>IF(AB44="","",AB44-(I44+(J44-I44)/($J$10-$I$10)*($AB$10-$I$10)))</f>
        <v>1.3761898600566675</v>
      </c>
      <c r="AC81" s="124">
        <f>IF(AC44="","",AC44-(J44+(K44-J44)/($K$10-$J$10)*($AC$10-$J$10)))</f>
        <v>1.4395364205823145</v>
      </c>
      <c r="AD81" s="144">
        <f>IF(AD44="","",AD44-(K44+(L44-K44)/($L$10-$K$10)*($AD$10-$K$10)))</f>
        <v>1.5946481698749966</v>
      </c>
      <c r="AE81" s="123">
        <f>IF(AE44="","",AE44-(K44+(L44-K44)/($L$10-$K$10)*($AE$10-$K$10)))</f>
        <v>1.8310655492499506</v>
      </c>
      <c r="AF81" s="229" t="str">
        <f>IF(AF44="","",AF44-(C44+(G44-C44)/($G$10-$C$10)*($AF$10-$C$10)))</f>
        <v/>
      </c>
      <c r="AG81" s="123">
        <f>IF(AG44="","",AG44-(F44+(G44-F44)/($G$10-$F$10)*($AG$10-$F$10)))</f>
        <v>1.0055372918791328</v>
      </c>
      <c r="AH81" s="123">
        <f>IF(AH44="","",AH44-(H44+(I44-H44)/($I$10-$H$10)*($AH$10-$H$10)))</f>
        <v>1.2599819654285811</v>
      </c>
      <c r="AI81" s="123">
        <f>IF(AI44="","",AI44-(I44+(J44-I44)/($J$10-$I$10)*($AI$10-$I$10)))</f>
        <v>1.4620002330037658</v>
      </c>
      <c r="AJ81" s="145">
        <f>IF(AJ44="","",AJ44-(K44+(L44-K44)/($L$10-$K$10)*($AJ$10-$K$10)))</f>
        <v>1.8100197025000071</v>
      </c>
      <c r="AK81" s="166" t="str">
        <f>IF(AK44="","",AK44-(C44+(D44-C44)/($D$10-$C$10)*($AK$10-$C$10)))</f>
        <v/>
      </c>
      <c r="AL81" s="166" t="str">
        <f>IF(AL44="","",AL44-(C44+(D44-C44)/($D$10-$C$10)*($AL$10-$C$10)))</f>
        <v/>
      </c>
      <c r="AM81" s="123">
        <f>IF(AM44="","",AM44-(J44+(K44-J44)/($K$10-$J$10)*($AM$10-$J$10)))</f>
        <v>1.5461402204810157</v>
      </c>
      <c r="AN81" s="123">
        <f>IF(AN44="","",AN44-(K44+(L44-K44)/($L$10-$K$10)*($AN$10-$K$10)))</f>
        <v>1.6297884000000096</v>
      </c>
      <c r="AO81" s="144">
        <f>IF(AO44="","",AO44-(L44+(M44-L44)/($M$10-$L$10)*($AO$10-$L$10)))</f>
        <v>1.7899769987961331</v>
      </c>
      <c r="AP81" s="166" t="str">
        <f>IF(AP44="","",AP44-(C44+(D44-C44)/($D$10-$C$10)*($AP$10-$C$10)))</f>
        <v/>
      </c>
      <c r="AQ81" s="123">
        <f>IF(AQ44="","",AQ44-(G44+(H44-G44)/($H$10-$G$10)*($AQ$10-$G$10)))</f>
        <v>1.0986615762965735</v>
      </c>
      <c r="AR81" s="123">
        <f>IF(AR44="","",AR44-(H44+(I44-H44)/($I$10-$H$10)*($AR$10-$H$10)))</f>
        <v>1.3699269157142868</v>
      </c>
      <c r="AS81" s="123">
        <f>IF(AS44="","",AS44-(I44+(J44-I44)/($J$10-$I$10)*($AS$10-$I$10)))</f>
        <v>1.4180406192830057</v>
      </c>
      <c r="AT81" s="144">
        <f>IF(AT44="","",AT44-(J44+(K44-J44)/($K$10-$J$10)*($AT$10-$J$10)))</f>
        <v>1.646907500354456</v>
      </c>
      <c r="AU81" s="144">
        <f>IF(AU44="","",AU44-(K44+(L44-K44)/($L$10-$K$10)*($AU$10-$K$10)))</f>
        <v>1.6159257448373616</v>
      </c>
      <c r="AV81" s="166"/>
      <c r="AW81" s="229" t="str">
        <f>IF(AW44="","",AW44-(D44+(G44-D44)/($G$10-$D$10)*($AW$10-$D$10)))</f>
        <v/>
      </c>
      <c r="AX81" s="181"/>
      <c r="AY81" s="181"/>
      <c r="AZ81" s="181"/>
      <c r="BA81" s="125">
        <f>IF(BA44="","",BA44-(G44+(H44-G44)/($H$10-$G$10)*($BA$10-$G$10)))</f>
        <v>0.73093209208483656</v>
      </c>
      <c r="BB81" s="123">
        <f>IF(BB44="","",BB44-(H44+(I44-H44)/($I$10-$H$10)*($BB$10-$H$10)))</f>
        <v>0.82727172999997611</v>
      </c>
      <c r="BC81" s="125">
        <f>IF(BC44="","",BC44-(I44+(J44-I44)/($J$10-$I$10)*($BC$10-$I$10)))</f>
        <v>0.88188115299750081</v>
      </c>
      <c r="BD81" s="123">
        <f>IF(BD44="","",BD44-(I44+(J44-I44)/($J$10-$I$10)*($BD$10-$I$10)))</f>
        <v>0.95046827934507605</v>
      </c>
      <c r="BE81" s="144">
        <f>IF(BE44="","",BE44-(J44+(K44-J44)/($K$10-$J$10)*($BE$10-$J$10)))</f>
        <v>1.0129548396392507</v>
      </c>
      <c r="BF81" s="144">
        <f>IF(BF44="","",BF44-(K44+(L44-K44)/($L$10-$K$10)*($BF$10-$K$10)))</f>
        <v>1.1542936983749834</v>
      </c>
      <c r="BG81" s="124">
        <f>IF(BG44="","",BG44-(K44+(L44-K44)/($L$10-$K$10)*($BG$10-$K$10)))</f>
        <v>1.2568428666249569</v>
      </c>
      <c r="BH81" s="125">
        <f>IF(BH44="","",BH44-(N44+(O44-N44)/($O$10-$N$10)*($BH$10-$N$10)))</f>
        <v>1.5431186577818052</v>
      </c>
      <c r="BI81" s="166"/>
      <c r="BJ81" s="165" t="str">
        <f>IF(BJ44="","",BJ44-(D44+(G44-D44)/($G$10-$D$10)*($BJ$10-$D$10)))</f>
        <v/>
      </c>
      <c r="BK81" s="165" t="str">
        <f>IF(BK44="","",BK44-(D44+(G44-D44)/($G$10-$D$10)*($BK$10-$D$10)))</f>
        <v/>
      </c>
      <c r="BL81" s="166" t="str">
        <f>IF(BL44="","",BL44-(E44+(G44-E44)/($G$10-$E$10)*($BL$10-$E$10)))</f>
        <v/>
      </c>
      <c r="BM81" s="124">
        <f>IF(BM44="","",BM44-(I44+(J44-I44)/($J$10-$I$10)*($BM$10-$I$10)))</f>
        <v>1.1042890407367876</v>
      </c>
      <c r="BN81" s="124">
        <f>IF(BN44="","",BN44-(K44+(L44-K44)/($L$10-$K$10)*($BN$10-$K$10)))</f>
        <v>1.4662370072499864</v>
      </c>
      <c r="BO81" s="124">
        <f>IF(BO44="","",BO44-(L44+(N44-L44)/($N$10-$L$10)*($BO$10-$L$10)))</f>
        <v>1.7920194616747391</v>
      </c>
      <c r="BP81" s="166" t="str">
        <f>IF(BP44="","",BP44-(C44+(D44-C44)/($D$10-$C$10)*($BP$10-$C$10)))</f>
        <v/>
      </c>
      <c r="BQ81" s="125">
        <f>IF(BQ44="","",BQ44-(F44+(G44-F44)/($G$10-$F$10)*($BQ$10-$F$10)))</f>
        <v>0.78452525884853541</v>
      </c>
      <c r="BR81" s="166" t="str">
        <f>IF(BR44="","",BR44-(C44+(D44-C44)/($D$10-$C$10)*($BR$10-$C$10)))</f>
        <v/>
      </c>
      <c r="BS81" s="229" t="str">
        <f>IF(BS44="","",BS44-(C44+(D44-C44)/($D$10-$C$10)*($BS$10-$C$10)))</f>
        <v/>
      </c>
      <c r="BT81" s="166" t="str">
        <f>IF(BT44="","",BT44-(E44+(G44-E44)/($G$10-$E$10)*($BT$10-$E$10)))</f>
        <v/>
      </c>
      <c r="BU81" s="123">
        <f>IF(BU44="","",BU44-(G44+(H44-G44)/($H$10-$G$10)*($BU$10-$G$10)))</f>
        <v>1.1104702401927447</v>
      </c>
      <c r="BV81" s="123">
        <f>IF(BV44="","",BV44-(I44+(J44-I44)/($J$10-$I$10)*($BV$10-$I$10)))</f>
        <v>1.5143716116435892</v>
      </c>
      <c r="BW81" s="144">
        <f>IF(BW44="","",BW44-(K44+(L44-K44)/($L$10-$K$10)*($BW$10-$K$10)))</f>
        <v>1.5773321857499811</v>
      </c>
      <c r="BX81" s="123">
        <f>IF(BX44="","",BX44-(K44+(L44-K44)/($L$10-$K$10)*($BX$10-$K$10)))</f>
        <v>1.7561726077499844</v>
      </c>
      <c r="BY81" s="144">
        <f>IF(BY44="","",BY44-(K44+(N44-K44)/($N$10-$L$10)*($BZ$10-$L$10)))</f>
        <v>1.7169805738535144</v>
      </c>
      <c r="BZ81" s="144">
        <f>IF(BZ44="","",BZ44-(L44+(N44-L44)/($N$10-$L$10)*($BZ$10-$L$10)))</f>
        <v>2.1083196714715768</v>
      </c>
      <c r="CA81" s="166" t="str">
        <f>IF(CA44="","",CA44-(C44+(D44-C44)/($D$10-$C$10)*($CA$10-$C$10)))</f>
        <v/>
      </c>
      <c r="CB81" s="124">
        <f>IF(CB44="","",CB44-(F44+(G44-F44)/($G$10-$F$10)*($CB$10-$F$10)))</f>
        <v>1.2968249036172028</v>
      </c>
      <c r="CC81" s="124">
        <f>IF(CC44="","",CC44-(H44+(I44-H44)/($H$10-$G$10)*($CB$10-$G$10)))</f>
        <v>1.7845556638422757</v>
      </c>
      <c r="CD81" s="123">
        <f>IF(CD44="","",CD44-(I44+(J44-I44)/($J$10-$I$10)*($CD$10-$I$10)))</f>
        <v>1.3007780641561573</v>
      </c>
      <c r="CE81" s="123">
        <f>IF(CE44="","",CE44-(K44+(L44-K44)/($L$10-$K$10)*($CE$10-$K$10)))</f>
        <v>1.6707441242499856</v>
      </c>
      <c r="CF81" s="144">
        <f>IF(CF44="","",CF44-(K44+(L44-K44)/($L$10-$K$10)*($CF$10-$K$10)))</f>
        <v>1.7179451118962834</v>
      </c>
      <c r="CG81" s="144">
        <f>IF(CG44="","",CG44-(K44+(L44-K44)/($L$10-$K$10)*($CG$10-$K$10)))</f>
        <v>2.3844427878801953</v>
      </c>
    </row>
    <row r="82" spans="2:85" x14ac:dyDescent="0.3">
      <c r="B82" s="60"/>
      <c r="R82" s="61">
        <f>A15</f>
        <v>42620</v>
      </c>
      <c r="S82" s="165" t="str">
        <f>IF(S45="","",S45-(D45+(E45-D45)/($E$10-$D$10)*($S$10-$D$10)))</f>
        <v/>
      </c>
      <c r="T82" s="122" t="str">
        <f>IF(T45="","",T45-(G45+(H45-G45)/($H$10-$G$10)*($T$10-$G$10)))</f>
        <v/>
      </c>
      <c r="U82" s="123">
        <f>IF(U45="","",U45-(F45+(G45-F45)/($G$10-$F$10)*($U$10-$F$10)))</f>
        <v>0.79476321926307736</v>
      </c>
      <c r="V82" s="122">
        <f>IF(V45="","",V45-(G45+(H45-G45)/($H$10-$G$10)*($V$10-$G$10)))</f>
        <v>0.79815594325699601</v>
      </c>
      <c r="W82" s="123">
        <f>IF(W45="","",W45-(I45+(J45-I45)/($J$10-$I$10)*($W$10-$I$10)))</f>
        <v>0.98241919554784451</v>
      </c>
      <c r="X82" s="124">
        <f>IF(X45="","",X45-(K45+(L45-K45)/($L$10-$K$10)*($X$10-$K$10)))</f>
        <v>1.2027258365035629</v>
      </c>
      <c r="Y82" s="124">
        <f>IF(Y45="","",Y45-(K45+(L45-K45)/($L$10-$K$10)*($Y$10-$K$10)))</f>
        <v>1.3840725876107169</v>
      </c>
      <c r="Z82" s="228" t="str">
        <f>IF(Z45="","",Z45-(E45+(G45-E45)/($G$10-$E$10)*($Z$10-$E$10)))</f>
        <v/>
      </c>
      <c r="AA82" s="144">
        <f>IF(AA45="","",AA45-(F45+(G45-F45)/($G$10-$F$10)*($AA$10-$F$10)))</f>
        <v>0.7252677759714008</v>
      </c>
      <c r="AB82" s="124">
        <f>IF(AB45="","",AB45-(I45+(J45-I45)/($J$10-$I$10)*($AB$10-$I$10)))</f>
        <v>1.3695357423866403</v>
      </c>
      <c r="AC82" s="124">
        <f>IF(AC45="","",AC45-(J45+(K45-J45)/($K$10-$J$10)*($AC$10-$J$10)))</f>
        <v>1.4321447528291154</v>
      </c>
      <c r="AD82" s="144">
        <f>IF(AD45="","",AD45-(K45+(L45-K45)/($L$10-$K$10)*($AD$10-$K$10)))</f>
        <v>1.5923810543535564</v>
      </c>
      <c r="AE82" s="123">
        <f>IF(AE45="","",AE45-(K45+(L45-K45)/($L$10-$K$10)*($AE$10-$K$10)))</f>
        <v>1.8318567548356908</v>
      </c>
      <c r="AF82" s="229" t="str">
        <f>IF(AF45="","",AF45-(C45+(G45-C45)/($G$10-$C$10)*($AF$10-$C$10)))</f>
        <v/>
      </c>
      <c r="AG82" s="123">
        <f>IF(AG45="","",AG45-(F45+(G45-F45)/($G$10-$F$10)*($AG$10-$F$10)))</f>
        <v>0.99337224730540186</v>
      </c>
      <c r="AH82" s="123">
        <f>IF(AH45="","",AH45-(H45+(I45-H45)/($I$10-$H$10)*($AH$10-$H$10)))</f>
        <v>1.2534318202252595</v>
      </c>
      <c r="AI82" s="123">
        <f>IF(AI45="","",AI45-(I45+(J45-I45)/($J$10-$I$10)*($AI$10-$I$10)))</f>
        <v>1.4535614114924471</v>
      </c>
      <c r="AJ82" s="145">
        <f>IF(AJ45="","",AJ45-(K45+(L45-K45)/($L$10-$K$10)*($AJ$10-$K$10)))</f>
        <v>1.8117876261428403</v>
      </c>
      <c r="AK82" s="166" t="str">
        <f>IF(AK45="","",AK45-(C45+(D45-C45)/($D$10-$C$10)*($AK$10-$C$10)))</f>
        <v/>
      </c>
      <c r="AL82" s="166" t="str">
        <f>IF(AL45="","",AL45-(C45+(D45-C45)/($D$10-$C$10)*($AL$10-$C$10)))</f>
        <v/>
      </c>
      <c r="AM82" s="123">
        <f>IF(AM45="","",AM45-(J45+(K45-J45)/($K$10-$J$10)*($AM$10-$J$10)))</f>
        <v>1.5385805784240134</v>
      </c>
      <c r="AN82" s="123">
        <f>IF(AN45="","",AN45-(K45+(L45-K45)/($L$10-$K$10)*($AN$10-$K$10)))</f>
        <v>1.6234828199999773</v>
      </c>
      <c r="AO82" s="144">
        <f>IF(AO45="","",AO45-(L45+(M45-L45)/($M$10-$L$10)*($AO$10-$L$10)))</f>
        <v>1.7922502920656469</v>
      </c>
      <c r="AP82" s="166" t="str">
        <f>IF(AP45="","",AP45-(C45+(D45-C45)/($D$10-$C$10)*($AP$10-$C$10)))</f>
        <v/>
      </c>
      <c r="AQ82" s="123">
        <f>IF(AQ45="","",AQ45-(G45+(H45-G45)/($H$10-$G$10)*($AQ$10-$G$10)))</f>
        <v>1.0940303087494578</v>
      </c>
      <c r="AR82" s="123">
        <f>IF(AR45="","",AR45-(H45+(I45-H45)/($I$10-$H$10)*($AR$10-$H$10)))</f>
        <v>1.3596916104395746</v>
      </c>
      <c r="AS82" s="123">
        <f>IF(AS45="","",AS45-(I45+(J45-I45)/($J$10-$I$10)*($AS$10-$I$10)))</f>
        <v>1.3892244665523494</v>
      </c>
      <c r="AT82" s="144">
        <f>IF(AT45="","",AT45-(J45+(K45-J45)/($K$10-$J$10)*($AT$10-$J$10)))</f>
        <v>1.6228647704177004</v>
      </c>
      <c r="AU82" s="144">
        <f>IF(AU45="","",AU45-(K45+(L45-K45)/($L$10-$K$10)*($AU$10-$K$10)))</f>
        <v>1.610513828866005</v>
      </c>
      <c r="AV82" s="166"/>
      <c r="AW82" s="229" t="str">
        <f>IF(AW45="","",AW45-(D45+(G45-D45)/($G$10-$D$10)*($AW$10-$D$10)))</f>
        <v/>
      </c>
      <c r="AX82" s="181"/>
      <c r="AY82" s="181"/>
      <c r="AZ82" s="181"/>
      <c r="BA82" s="125">
        <f>IF(BA45="","",BA45-(G45+(H45-G45)/($H$10-$G$10)*($BA$10-$G$10)))</f>
        <v>0.72374694236214365</v>
      </c>
      <c r="BB82" s="123">
        <f>IF(BB45="","",BB45-(H45+(I45-H45)/($I$10-$H$10)*($BB$10-$H$10)))</f>
        <v>0.81816873346153196</v>
      </c>
      <c r="BC82" s="125">
        <f>IF(BC45="","",BC45-(I45+(J45-I45)/($J$10-$I$10)*($BC$10-$I$10)))</f>
        <v>0.87514804900501209</v>
      </c>
      <c r="BD82" s="123">
        <f>IF(BD45="","",BD45-(I45+(J45-I45)/($J$10-$I$10)*($BD$10-$I$10)))</f>
        <v>0.94389663380980826</v>
      </c>
      <c r="BE82" s="144">
        <f>IF(BE45="","",BE45-(J45+(K45-J45)/($K$10-$J$10)*($BE$10-$J$10)))</f>
        <v>1.0054559130569514</v>
      </c>
      <c r="BF82" s="144">
        <f>IF(BF45="","",BF45-(K45+(L45-K45)/($L$10-$K$10)*($BF$10-$K$10)))</f>
        <v>1.1534848663821216</v>
      </c>
      <c r="BG82" s="124">
        <f>IF(BG45="","",BG45-(K45+(L45-K45)/($L$10-$K$10)*($BG$10-$K$10)))</f>
        <v>1.2589217352606858</v>
      </c>
      <c r="BH82" s="125">
        <f>IF(BH45="","",BH45-(N45+(O45-N45)/($O$10-$N$10)*($BH$10-$N$10)))</f>
        <v>1.5549829189559641</v>
      </c>
      <c r="BI82" s="166"/>
      <c r="BJ82" s="165" t="str">
        <f>IF(BJ45="","",BJ45-(D45+(G45-D45)/($G$10-$D$10)*($BJ$10-$D$10)))</f>
        <v/>
      </c>
      <c r="BK82" s="165" t="str">
        <f>IF(BK45="","",BK45-(D45+(G45-D45)/($G$10-$D$10)*($BK$10-$D$10)))</f>
        <v/>
      </c>
      <c r="BL82" s="166" t="str">
        <f>IF(BL45="","",BL45-(E45+(G45-E45)/($G$10-$E$10)*($BL$10-$E$10)))</f>
        <v/>
      </c>
      <c r="BM82" s="124">
        <f>IF(BM45="","",BM45-(I45+(J45-I45)/($J$10-$I$10)*($BM$10-$I$10)))</f>
        <v>1.0976519435264547</v>
      </c>
      <c r="BN82" s="124">
        <f>IF(BN45="","",BN45-(K45+(L45-K45)/($L$10-$K$10)*($BN$10-$K$10)))</f>
        <v>1.4641528922785505</v>
      </c>
      <c r="BO82" s="124">
        <f>IF(BO45="","",BO45-(L45+(N45-L45)/($N$10-$L$10)*($BO$10-$L$10)))</f>
        <v>1.8065315715428172</v>
      </c>
      <c r="BP82" s="166" t="str">
        <f>IF(BP45="","",BP45-(C45+(D45-C45)/($D$10-$C$10)*($BP$10-$C$10)))</f>
        <v/>
      </c>
      <c r="BQ82" s="125">
        <f>IF(BQ45="","",BQ45-(F45+(G45-F45)/($G$10-$F$10)*($BQ$10-$F$10)))</f>
        <v>0.78138651296654671</v>
      </c>
      <c r="BR82" s="166" t="str">
        <f>IF(BR45="","",BR45-(C45+(D45-C45)/($D$10-$C$10)*($BR$10-$C$10)))</f>
        <v/>
      </c>
      <c r="BS82" s="229" t="str">
        <f>IF(BS45="","",BS45-(C45+(D45-C45)/($D$10-$C$10)*($BS$10-$C$10)))</f>
        <v/>
      </c>
      <c r="BT82" s="166" t="str">
        <f>IF(BT45="","",BT45-(E45+(G45-E45)/($G$10-$E$10)*($BT$10-$E$10)))</f>
        <v/>
      </c>
      <c r="BU82" s="123">
        <f>IF(BU45="","",BU45-(G45+(H45-G45)/($H$10-$G$10)*($BU$10-$G$10)))</f>
        <v>1.1039800082518954</v>
      </c>
      <c r="BV82" s="123">
        <f>IF(BV45="","",BV45-(I45+(J45-I45)/($J$10-$I$10)*($BV$10-$I$10)))</f>
        <v>1.4988442667128359</v>
      </c>
      <c r="BW82" s="144">
        <f>IF(BW45="","",BW45-(K45+(L45-K45)/($L$10-$K$10)*($BW$10-$K$10)))</f>
        <v>1.5716294042356844</v>
      </c>
      <c r="BX82" s="123">
        <f>IF(BX45="","",BX45-(K45+(L45-K45)/($L$10-$K$10)*($BX$10-$K$10)))</f>
        <v>1.7483026030785696</v>
      </c>
      <c r="BY82" s="144">
        <f>IF(BY45="","",BY45-(K45+(N45-K45)/($N$10-$L$10)*($BZ$10-$L$10)))</f>
        <v>1.7116010228336758</v>
      </c>
      <c r="BZ82" s="144">
        <f>IF(BZ45="","",BZ45-(L45+(N45-L45)/($N$10-$L$10)*($BZ$10-$L$10)))</f>
        <v>2.1101949279260639</v>
      </c>
      <c r="CA82" s="166" t="str">
        <f>IF(CA45="","",CA45-(C45+(D45-C45)/($D$10-$C$10)*($CA$10-$C$10)))</f>
        <v/>
      </c>
      <c r="CB82" s="124">
        <f>IF(CB45="","",CB45-(F45+(G45-F45)/($G$10-$F$10)*($CB$10-$F$10)))</f>
        <v>1.2950305696858575</v>
      </c>
      <c r="CC82" s="124">
        <f>IF(CC45="","",CC45-(H45+(I45-H45)/($H$10-$G$10)*($CB$10-$G$10)))</f>
        <v>1.7335038800335671</v>
      </c>
      <c r="CD82" s="123">
        <f>IF(CD45="","",CD45-(I45+(J45-I45)/($J$10-$I$10)*($CD$10-$I$10)))</f>
        <v>1.293206876687633</v>
      </c>
      <c r="CE82" s="123">
        <f>IF(CE45="","",CE45-(K45+(L45-K45)/($L$10-$K$10)*($CE$10-$K$10)))</f>
        <v>1.6656742246928526</v>
      </c>
      <c r="CF82" s="144">
        <f>IF(CF45="","",CF45-(K45+(L45-K45)/($L$10-$K$10)*($CF$10-$K$10)))</f>
        <v>1.711136971012601</v>
      </c>
      <c r="CG82" s="144">
        <f>IF(CG45="","",CG45-(K45+(L45-K45)/($L$10-$K$10)*($CG$10-$K$10)))</f>
        <v>2.4078312747060613</v>
      </c>
    </row>
    <row r="83" spans="2:85" x14ac:dyDescent="0.3">
      <c r="B83" s="60"/>
      <c r="R83" s="61">
        <f>A16</f>
        <v>42621</v>
      </c>
      <c r="S83" s="165" t="str">
        <f>IF(S46="","",S46-(D46+(E46-D46)/($E$10-$D$10)*($S$10-$D$10)))</f>
        <v/>
      </c>
      <c r="T83" s="122" t="str">
        <f>IF(T46="","",T46-(G46+(H46-G46)/($H$10-$G$10)*($T$10-$G$10)))</f>
        <v/>
      </c>
      <c r="U83" s="123">
        <f>IF(U46="","",U46-(F46+(G46-F46)/($G$10-$F$10)*($U$10-$F$10)))</f>
        <v>0.78866075259381718</v>
      </c>
      <c r="V83" s="122">
        <f>IF(V46="","",V46-(G46+(H46-G46)/($H$10-$G$10)*($V$10-$G$10)))</f>
        <v>0.80551519396152349</v>
      </c>
      <c r="W83" s="123">
        <f>IF(W46="","",W46-(I46+(J46-I46)/($J$10-$I$10)*($W$10-$I$10)))</f>
        <v>0.98275870301640422</v>
      </c>
      <c r="X83" s="124">
        <f>IF(X46="","",X46-(K46+(L46-K46)/($L$10-$K$10)*($X$10-$K$10)))</f>
        <v>1.2108795527999983</v>
      </c>
      <c r="Y83" s="124">
        <f>IF(Y46="","",Y46-(K46+(L46-K46)/($L$10-$K$10)*($Y$10-$K$10)))</f>
        <v>1.3838530208000108</v>
      </c>
      <c r="Z83" s="228" t="str">
        <f>IF(Z46="","",Z46-(E46+(G46-E46)/($G$10-$E$10)*($Z$10-$E$10)))</f>
        <v/>
      </c>
      <c r="AA83" s="144">
        <f>IF(AA46="","",AA46-(F46+(G46-F46)/($G$10-$F$10)*($AA$10-$F$10)))</f>
        <v>0.75054769175335045</v>
      </c>
      <c r="AB83" s="124">
        <f>IF(AB46="","",AB46-(I46+(J46-I46)/($J$10-$I$10)*($AB$10-$I$10)))</f>
        <v>1.3740557960138673</v>
      </c>
      <c r="AC83" s="124">
        <f>IF(AC46="","",AC46-(J46+(K46-J46)/($K$10-$J$10)*($AC$10-$J$10)))</f>
        <v>1.4367747508860764</v>
      </c>
      <c r="AD83" s="144">
        <f>IF(AD46="","",AD46-(K46+(L46-K46)/($L$10-$K$10)*($AD$10-$K$10)))</f>
        <v>1.5999623566999783</v>
      </c>
      <c r="AE83" s="123">
        <f>IF(AE46="","",AE46-(K46+(L46-K46)/($L$10-$K$10)*($AE$10-$K$10)))</f>
        <v>1.8420006872000088</v>
      </c>
      <c r="AF83" s="229" t="str">
        <f>IF(AF46="","",AF46-(C46+(G46-C46)/($G$10-$C$10)*($AF$10-$C$10)))</f>
        <v/>
      </c>
      <c r="AG83" s="123">
        <f>IF(AG46="","",AG46-(F46+(G46-F46)/($G$10-$F$10)*($AG$10-$F$10)))</f>
        <v>0.99537422003521669</v>
      </c>
      <c r="AH83" s="123">
        <f>IF(AH46="","",AH46-(H46+(I46-H46)/($I$10-$H$10)*($AH$10-$H$10)))</f>
        <v>1.2595892079835553</v>
      </c>
      <c r="AI83" s="123">
        <f>IF(AI46="","",AI46-(I46+(J46-I46)/($J$10-$I$10)*($AI$10-$I$10)))</f>
        <v>1.4588424512342661</v>
      </c>
      <c r="AJ83" s="145">
        <f>IF(AJ46="","",AJ46-(K46+(L46-K46)/($L$10-$K$10)*($AJ$10-$K$10)))</f>
        <v>1.8209086834999979</v>
      </c>
      <c r="AK83" s="166" t="str">
        <f>IF(AK46="","",AK46-(C46+(D46-C46)/($D$10-$C$10)*($AK$10-$C$10)))</f>
        <v/>
      </c>
      <c r="AL83" s="166" t="str">
        <f>IF(AL46="","",AL46-(C46+(D46-C46)/($D$10-$C$10)*($AL$10-$C$10)))</f>
        <v/>
      </c>
      <c r="AM83" s="123">
        <f>IF(AM46="","",AM46-(J46+(K46-J46)/($K$10-$J$10)*($AM$10-$J$10)))</f>
        <v>1.5431232759493831</v>
      </c>
      <c r="AN83" s="123">
        <f>IF(AN46="","",AN46-(K46+(L46-K46)/($L$10-$K$10)*($AN$10-$K$10)))</f>
        <v>1.6306209375000158</v>
      </c>
      <c r="AO83" s="144">
        <f>IF(AO46="","",AO46-(L46+(M46-L46)/($M$10-$L$10)*($AO$10-$L$10)))</f>
        <v>1.7920351196716666</v>
      </c>
      <c r="AP83" s="166" t="str">
        <f>IF(AP46="","",AP46-(C46+(D46-C46)/($D$10-$C$10)*($AP$10-$C$10)))</f>
        <v/>
      </c>
      <c r="AQ83" s="123">
        <f>IF(AQ46="","",AQ46-(G46+(H46-G46)/($H$10-$G$10)*($AQ$10-$G$10)))</f>
        <v>1.0875204646954746</v>
      </c>
      <c r="AR83" s="123">
        <f>IF(AR46="","",AR46-(H46+(I46-H46)/($I$10-$H$10)*($AR$10-$H$10)))</f>
        <v>1.3407094936263764</v>
      </c>
      <c r="AS83" s="123">
        <f>IF(AS46="","",AS46-(I46+(J46-I46)/($J$10-$I$10)*($AS$10-$I$10)))</f>
        <v>1.365573252340559</v>
      </c>
      <c r="AT83" s="144">
        <f>IF(AT46="","",AT46-(J46+(K46-J46)/($K$10-$J$10)*($AT$10-$J$10)))</f>
        <v>1.5998294197785017</v>
      </c>
      <c r="AU83" s="144">
        <f>IF(AU46="","",AU46-(K46+(L46-K46)/($L$10-$K$10)*($AU$10-$K$10)))</f>
        <v>1.6128656630604519</v>
      </c>
      <c r="AV83" s="166"/>
      <c r="AW83" s="229" t="str">
        <f>IF(AW46="","",AW46-(D46+(G46-D46)/($G$10-$D$10)*($AW$10-$D$10)))</f>
        <v/>
      </c>
      <c r="AX83" s="181"/>
      <c r="AY83" s="181"/>
      <c r="AZ83" s="181"/>
      <c r="BA83" s="125">
        <f>IF(BA46="","",BA46-(G46+(H46-G46)/($H$10-$G$10)*($BA$10-$G$10)))</f>
        <v>0.7155511203871221</v>
      </c>
      <c r="BB83" s="123">
        <f>IF(BB46="","",BB46-(H46+(I46-H46)/($I$10-$H$10)*($BB$10-$H$10)))</f>
        <v>0.82574377980770319</v>
      </c>
      <c r="BC83" s="125">
        <f>IF(BC46="","",BC46-(I46+(J46-I46)/($J$10-$I$10)*($BC$10-$I$10)))</f>
        <v>0.8808021333438496</v>
      </c>
      <c r="BD83" s="123">
        <f>IF(BD46="","",BD46-(I46+(J46-I46)/($J$10-$I$10)*($BD$10-$I$10)))</f>
        <v>0.9483698593954899</v>
      </c>
      <c r="BE83" s="144">
        <f>IF(BE46="","",BE46-(J46+(K46-J46)/($K$10-$J$10)*($BE$10-$J$10)))</f>
        <v>0.98968192053796367</v>
      </c>
      <c r="BF83" s="144">
        <f>IF(BF46="","",BF46-(K46+(L46-K46)/($L$10-$K$10)*($BF$10-$K$10)))</f>
        <v>1.1622128016000146</v>
      </c>
      <c r="BG83" s="124">
        <f>IF(BG46="","",BG46-(K46+(L46-K46)/($L$10-$K$10)*($BG$10-$K$10)))</f>
        <v>1.2690448463999551</v>
      </c>
      <c r="BH83" s="125">
        <f>IF(BH46="","",BH46-(N46+(O46-N46)/($O$10-$N$10)*($BH$10-$N$10)))</f>
        <v>1.5628139566864441</v>
      </c>
      <c r="BI83" s="166"/>
      <c r="BJ83" s="165" t="str">
        <f>IF(BJ46="","",BJ46-(D46+(G46-D46)/($G$10-$D$10)*($BJ$10-$D$10)))</f>
        <v/>
      </c>
      <c r="BK83" s="165" t="str">
        <f>IF(BK46="","",BK46-(D46+(G46-D46)/($G$10-$D$10)*($BK$10-$D$10)))</f>
        <v/>
      </c>
      <c r="BL83" s="166" t="str">
        <f>IF(BL46="","",BL46-(E46+(G46-E46)/($G$10-$E$10)*($BL$10-$E$10)))</f>
        <v/>
      </c>
      <c r="BM83" s="124">
        <f>IF(BM46="","",BM46-(I46+(J46-I46)/($J$10-$I$10)*($BM$10-$I$10)))</f>
        <v>1.1031924706801133</v>
      </c>
      <c r="BN83" s="124">
        <f>IF(BN46="","",BN46-(K46+(L46-K46)/($L$10-$K$10)*($BN$10-$K$10)))</f>
        <v>1.4727555759000026</v>
      </c>
      <c r="BO83" s="124">
        <f>IF(BO46="","",BO46-(L46+(N46-L46)/($N$10-$L$10)*($BO$10-$L$10)))</f>
        <v>1.8050002412643535</v>
      </c>
      <c r="BP83" s="166" t="str">
        <f>IF(BP46="","",BP46-(C46+(D46-C46)/($D$10-$C$10)*($BP$10-$C$10)))</f>
        <v/>
      </c>
      <c r="BQ83" s="125">
        <f>IF(BQ46="","",BQ46-(F46+(G46-F46)/($G$10-$F$10)*($BQ$10-$F$10)))</f>
        <v>0.77639437800416378</v>
      </c>
      <c r="BR83" s="166" t="str">
        <f>IF(BR46="","",BR46-(C46+(D46-C46)/($D$10-$C$10)*($BR$10-$C$10)))</f>
        <v/>
      </c>
      <c r="BS83" s="229" t="str">
        <f>IF(BS46="","",BS46-(C46+(D46-C46)/($D$10-$C$10)*($BS$10-$C$10)))</f>
        <v/>
      </c>
      <c r="BT83" s="166" t="str">
        <f>IF(BT46="","",BT46-(E46+(G46-E46)/($G$10-$E$10)*($BT$10-$E$10)))</f>
        <v/>
      </c>
      <c r="BU83" s="123">
        <f>IF(BU46="","",BU46-(G46+(H46-G46)/($H$10-$G$10)*($BU$10-$G$10)))</f>
        <v>1.1045840550169377</v>
      </c>
      <c r="BV83" s="123">
        <f>IF(BV46="","",BV46-(I46+(J46-I46)/($J$10-$I$10)*($BV$10-$I$10)))</f>
        <v>1.5030752269017971</v>
      </c>
      <c r="BW83" s="144">
        <f>IF(BW46="","",BW46-(K46+(L46-K46)/($L$10-$K$10)*($BW$10-$K$10)))</f>
        <v>1.5840807122999998</v>
      </c>
      <c r="BX83" s="123">
        <f>IF(BX46="","",BX46-(K46+(L46-K46)/($L$10-$K$10)*($BX$10-$K$10)))</f>
        <v>1.7558603890999738</v>
      </c>
      <c r="BY83" s="144">
        <f>IF(BY46="","",BY46-(K46+(N46-K46)/($N$10-$L$10)*($BZ$10-$L$10)))</f>
        <v>1.7163799961242083</v>
      </c>
      <c r="BZ83" s="144">
        <f>IF(BZ46="","",BZ46-(L46+(N46-L46)/($N$10-$L$10)*($BZ$10-$L$10)))</f>
        <v>2.1134150146611823</v>
      </c>
      <c r="CA83" s="166" t="str">
        <f>IF(CA46="","",CA46-(C46+(D46-C46)/($D$10-$C$10)*($CA$10-$C$10)))</f>
        <v/>
      </c>
      <c r="CB83" s="124">
        <f>IF(CB46="","",CB46-(F46+(G46-F46)/($G$10-$F$10)*($CB$10-$F$10)))</f>
        <v>1.2930482829495216</v>
      </c>
      <c r="CC83" s="124">
        <f>IF(CC46="","",CC46-(H46+(I46-H46)/($H$10-$G$10)*($CB$10-$G$10)))</f>
        <v>1.7423383987416159</v>
      </c>
      <c r="CD83" s="123">
        <f>IF(CD46="","",CD46-(I46+(J46-I46)/($J$10-$I$10)*($CD$10-$I$10)))</f>
        <v>1.2986502976826491</v>
      </c>
      <c r="CE83" s="123">
        <f>IF(CE46="","",CE46-(K46+(L46-K46)/($L$10-$K$10)*($CE$10-$K$10)))</f>
        <v>1.673019835200017</v>
      </c>
      <c r="CF83" s="144">
        <f>IF(CF46="","",CF46-(K46+(L46-K46)/($L$10-$K$10)*($CF$10-$K$10)))</f>
        <v>1.7183473842744559</v>
      </c>
      <c r="CG83" s="144">
        <f>IF(CG46="","",CG46-(K46+(L46-K46)/($L$10-$K$10)*($CG$10-$K$10)))</f>
        <v>2.4116977997292266</v>
      </c>
    </row>
    <row r="84" spans="2:85" x14ac:dyDescent="0.3">
      <c r="B84" s="60"/>
      <c r="R84" s="61">
        <f>A17</f>
        <v>42622</v>
      </c>
      <c r="S84" s="165" t="str">
        <f>IF(S47="","",S47-(D47+(E47-D47)/($E$10-$D$10)*($S$10-$D$10)))</f>
        <v/>
      </c>
      <c r="T84" s="122" t="str">
        <f>IF(T47="","",T47-(G47+(H47-G47)/($H$10-$G$10)*($T$10-$G$10)))</f>
        <v/>
      </c>
      <c r="U84" s="123">
        <f>IF(U47="","",U47-(F47+(G47-F47)/($G$10-$F$10)*($U$10-$F$10)))</f>
        <v>0.78687915017484533</v>
      </c>
      <c r="V84" s="122">
        <f>IF(V47="","",V47-(G47+(H47-G47)/($H$10-$G$10)*($V$10-$G$10)))</f>
        <v>0.78770459136315818</v>
      </c>
      <c r="W84" s="123">
        <f>IF(W47="","",W47-(I47+(J47-I47)/($J$10-$I$10)*($W$10-$I$10)))</f>
        <v>0.97298814782746357</v>
      </c>
      <c r="X84" s="124">
        <f>IF(X47="","",X47-(K47+(L47-K47)/($L$10-$K$10)*($X$10-$K$10)))</f>
        <v>1.2039130646571174</v>
      </c>
      <c r="Y84" s="124">
        <f>IF(Y47="","",Y47-(K47+(L47-K47)/($L$10-$K$10)*($Y$10-$K$10)))</f>
        <v>1.3789354633714206</v>
      </c>
      <c r="Z84" s="228" t="str">
        <f>IF(Z47="","",Z47-(E47+(G47-E47)/($G$10-$E$10)*($Z$10-$E$10)))</f>
        <v/>
      </c>
      <c r="AA84" s="144">
        <f>IF(AA47="","",AA47-(F47+(G47-F47)/($G$10-$F$10)*($AA$10-$F$10)))</f>
        <v>0.72676474547711178</v>
      </c>
      <c r="AB84" s="124">
        <f>IF(AB47="","",AB47-(I47+(J47-I47)/($J$10-$I$10)*($AB$10-$I$10)))</f>
        <v>1.3640706252771049</v>
      </c>
      <c r="AC84" s="124">
        <f>IF(AC47="","",AC47-(J47+(K47-J47)/($K$10-$J$10)*($AC$10-$J$10)))</f>
        <v>1.4293714886392297</v>
      </c>
      <c r="AD84" s="144">
        <f>IF(AD47="","",AD47-(K47+(L47-K47)/($L$10-$K$10)*($AD$10-$K$10)))</f>
        <v>1.5988402780571391</v>
      </c>
      <c r="AE84" s="123">
        <f>IF(AE47="","",AE47-(K47+(L47-K47)/($L$10-$K$10)*($AE$10-$K$10)))</f>
        <v>1.837860329271451</v>
      </c>
      <c r="AF84" s="229" t="str">
        <f>IF(AF47="","",AF47-(C47+(G47-C47)/($G$10-$C$10)*($AF$10-$C$10)))</f>
        <v/>
      </c>
      <c r="AG84" s="123">
        <f>IF(AG47="","",AG47-(F47+(G47-F47)/($G$10-$F$10)*($AG$10-$F$10)))</f>
        <v>0.99431836915482297</v>
      </c>
      <c r="AH84" s="123">
        <f>IF(AH47="","",AH47-(H47+(I47-H47)/($I$10-$H$10)*($AH$10-$H$10)))</f>
        <v>1.2448600842143001</v>
      </c>
      <c r="AI84" s="123">
        <f>IF(AI47="","",AI47-(I47+(J47-I47)/($J$10-$I$10)*($AI$10-$I$10)))</f>
        <v>1.4501028046851754</v>
      </c>
      <c r="AJ84" s="145">
        <f>IF(AJ47="","",AJ47-(K47+(L47-K47)/($L$10-$K$10)*($AJ$10-$K$10)))</f>
        <v>1.8167860302857179</v>
      </c>
      <c r="AK84" s="166" t="str">
        <f>IF(AK47="","",AK47-(C47+(D47-C47)/($D$10-$C$10)*($AK$10-$C$10)))</f>
        <v/>
      </c>
      <c r="AL84" s="166" t="str">
        <f>IF(AL47="","",AL47-(C47+(D47-C47)/($D$10-$C$10)*($AL$10-$C$10)))</f>
        <v/>
      </c>
      <c r="AM84" s="123">
        <f>IF(AM47="","",AM47-(J47+(K47-J47)/($K$10-$J$10)*($AM$10-$J$10)))</f>
        <v>1.5360138680063316</v>
      </c>
      <c r="AN84" s="123">
        <f>IF(AN47="","",AN47-(K47+(L47-K47)/($L$10-$K$10)*($AN$10-$K$10)))</f>
        <v>1.6238913300000046</v>
      </c>
      <c r="AO84" s="144">
        <f>IF(AO47="","",AO47-(L47+(M47-L47)/($M$10-$L$10)*($AO$10-$L$10)))</f>
        <v>1.7888837893194451</v>
      </c>
      <c r="AP84" s="166" t="str">
        <f>IF(AP47="","",AP47-(C47+(D47-C47)/($D$10-$C$10)*($AP$10-$C$10)))</f>
        <v/>
      </c>
      <c r="AQ84" s="123">
        <f>IF(AQ47="","",AQ47-(G47+(H47-G47)/($H$10-$G$10)*($AQ$10-$G$10)))</f>
        <v>1.0897657058954708</v>
      </c>
      <c r="AR84" s="123">
        <f>IF(AR47="","",AR47-(H47+(I47-H47)/($I$10-$H$10)*($AR$10-$H$10)))</f>
        <v>1.3283931853571347</v>
      </c>
      <c r="AS84" s="123">
        <f>IF(AS47="","",AS47-(I47+(J47-I47)/($J$10-$I$10)*($AS$10-$I$10)))</f>
        <v>1.3516627009849409</v>
      </c>
      <c r="AT84" s="144">
        <f>IF(AT47="","",AT47-(J47+(K47-J47)/($K$10-$J$10)*($AT$10-$J$10)))</f>
        <v>1.5920571922151923</v>
      </c>
      <c r="AU84" s="144">
        <f>IF(AU47="","",AU47-(K47+(L47-K47)/($L$10-$K$10)*($AU$10-$K$10)))</f>
        <v>1.6084887791671629</v>
      </c>
      <c r="AV84" s="166"/>
      <c r="AW84" s="229" t="str">
        <f>IF(AW47="","",AW47-(D47+(G47-D47)/($G$10-$D$10)*($AW$10-$D$10)))</f>
        <v/>
      </c>
      <c r="AX84" s="181"/>
      <c r="AY84" s="181"/>
      <c r="AZ84" s="181"/>
      <c r="BA84" s="125">
        <f>IF(BA47="","",BA47-(G47+(H47-G47)/($H$10-$G$10)*($BA$10-$G$10)))</f>
        <v>0.71799941467001127</v>
      </c>
      <c r="BB84" s="123">
        <f>IF(BB47="","",BB47-(H47+(I47-H47)/($I$10-$H$10)*($BB$10-$H$10)))</f>
        <v>0.81011708250000769</v>
      </c>
      <c r="BC84" s="125">
        <f>IF(BC47="","",BC47-(I47+(J47-I47)/($J$10-$I$10)*($BC$10-$I$10)))</f>
        <v>0.86972067187657376</v>
      </c>
      <c r="BD84" s="123">
        <f>IF(BD47="","",BD47-(I47+(J47-I47)/($J$10-$I$10)*($BD$10-$I$10)))</f>
        <v>0.93813226290933982</v>
      </c>
      <c r="BE84" s="144">
        <f>IF(BE47="","",BE47-(J47+(K47-J47)/($K$10-$J$10)*($BE$10-$J$10)))</f>
        <v>0.9814884896202698</v>
      </c>
      <c r="BF84" s="144">
        <f>IF(BF47="","",BF47-(K47+(L47-K47)/($L$10-$K$10)*($BF$10-$K$10)))</f>
        <v>1.1577489028142587</v>
      </c>
      <c r="BG84" s="124">
        <f>IF(BG47="","",BG47-(K47+(L47-K47)/($L$10-$K$10)*($BG$10-$K$10)))</f>
        <v>1.2646772919714535</v>
      </c>
      <c r="BH84" s="125">
        <f>IF(BH47="","",BH47-(N47+(O47-N47)/($O$10-$N$10)*($BH$10-$N$10)))</f>
        <v>1.5405478478856871</v>
      </c>
      <c r="BI84" s="166"/>
      <c r="BJ84" s="165" t="str">
        <f>IF(BJ47="","",BJ47-(D47+(G47-D47)/($G$10-$D$10)*($BJ$10-$D$10)))</f>
        <v/>
      </c>
      <c r="BK84" s="165" t="str">
        <f>IF(BK47="","",BK47-(D47+(G47-D47)/($G$10-$D$10)*($BK$10-$D$10)))</f>
        <v/>
      </c>
      <c r="BL84" s="166" t="str">
        <f>IF(BL47="","",BL47-(E47+(G47-E47)/($G$10-$E$10)*($BL$10-$E$10)))</f>
        <v/>
      </c>
      <c r="BM84" s="124">
        <f>IF(BM47="","",BM47-(I47+(J47-I47)/($J$10-$I$10)*($BM$10-$I$10)))</f>
        <v>1.0922810261020188</v>
      </c>
      <c r="BN84" s="124">
        <f>IF(BN47="","",BN47-(K47+(L47-K47)/($L$10-$K$10)*($BN$10-$K$10)))</f>
        <v>1.4684692982571501</v>
      </c>
      <c r="BO84" s="124">
        <f>IF(BO47="","",BO47-(L47+(N47-L47)/($N$10-$L$10)*($BO$10-$L$10)))</f>
        <v>1.7876984282931487</v>
      </c>
      <c r="BP84" s="166" t="str">
        <f>IF(BP47="","",BP47-(C47+(D47-C47)/($D$10-$C$10)*($BP$10-$C$10)))</f>
        <v/>
      </c>
      <c r="BQ84" s="125">
        <f>IF(BQ47="","",BQ47-(F47+(G47-F47)/($G$10-$F$10)*($BQ$10-$F$10)))</f>
        <v>0.77155900481515127</v>
      </c>
      <c r="BR84" s="166" t="str">
        <f>IF(BR47="","",BR47-(C47+(D47-C47)/($D$10-$C$10)*($BR$10-$C$10)))</f>
        <v/>
      </c>
      <c r="BS84" s="229" t="str">
        <f>IF(BS47="","",BS47-(C47+(D47-C47)/($D$10-$C$10)*($BS$10-$C$10)))</f>
        <v/>
      </c>
      <c r="BT84" s="166" t="str">
        <f>IF(BT47="","",BT47-(E47+(G47-E47)/($G$10-$E$10)*($BT$10-$E$10)))</f>
        <v/>
      </c>
      <c r="BU84" s="123">
        <f>IF(BU47="","",BU47-(G47+(H47-G47)/($H$10-$G$10)*($BU$10-$G$10)))</f>
        <v>1.0943622973031113</v>
      </c>
      <c r="BV84" s="123">
        <f>IF(BV47="","",BV47-(I47+(J47-I47)/($J$10-$I$10)*($BV$10-$I$10)))</f>
        <v>1.4951097805352767</v>
      </c>
      <c r="BW84" s="144">
        <f>IF(BW47="","",BW47-(K47+(L47-K47)/($L$10-$K$10)*($BW$10-$K$10)))</f>
        <v>1.571446272371408</v>
      </c>
      <c r="BX84" s="123">
        <f>IF(BX47="","",BX47-(K47+(L47-K47)/($L$10-$K$10)*($BX$10-$K$10)))</f>
        <v>1.7519641774571422</v>
      </c>
      <c r="BY84" s="144">
        <f>IF(BY47="","",BY47-(K47+(N47-K47)/($N$10-$L$10)*($BZ$10-$L$10)))</f>
        <v>1.7016624756331384</v>
      </c>
      <c r="BZ84" s="144">
        <f>IF(BZ47="","",BZ47-(L47+(N47-L47)/($N$10-$L$10)*($BZ$10-$L$10)))</f>
        <v>2.107377633821041</v>
      </c>
      <c r="CA84" s="166" t="str">
        <f>IF(CA47="","",CA47-(C47+(D47-C47)/($D$10-$C$10)*($CA$10-$C$10)))</f>
        <v/>
      </c>
      <c r="CB84" s="124">
        <f>IF(CB47="","",CB47-(F47+(G47-F47)/($G$10-$F$10)*($CB$10-$F$10)))</f>
        <v>1.2907155488785214</v>
      </c>
      <c r="CC84" s="124">
        <f>IF(CC47="","",CC47-(H47+(I47-H47)/($H$10-$G$10)*($CB$10-$G$10)))</f>
        <v>1.7867500969294954</v>
      </c>
      <c r="CD84" s="123">
        <f>IF(CD47="","",CD47-(I47+(J47-I47)/($J$10-$I$10)*($CD$10-$I$10)))</f>
        <v>1.2890479211524264</v>
      </c>
      <c r="CE84" s="123">
        <f>IF(CE47="","",CE47-(K47+(L47-K47)/($L$10-$K$10)*($CE$10-$K$10)))</f>
        <v>1.6677127404857164</v>
      </c>
      <c r="CF84" s="144">
        <f>IF(CF47="","",CF47-(K47+(L47-K47)/($L$10-$K$10)*($CF$10-$K$10)))</f>
        <v>1.7039048637135492</v>
      </c>
      <c r="CG84" s="144">
        <f>IF(CG47="","",CG47-(K47+(L47-K47)/($L$10-$K$10)*($CG$10-$K$10)))</f>
        <v>2.3750170846133254</v>
      </c>
    </row>
    <row r="85" spans="2:85" x14ac:dyDescent="0.3">
      <c r="B85" s="60"/>
      <c r="R85" s="61">
        <f>A18</f>
        <v>42625</v>
      </c>
      <c r="S85" s="165" t="str">
        <f>IF(S48="","",S48-(D48+(E48-D48)/($E$10-$D$10)*($S$10-$D$10)))</f>
        <v/>
      </c>
      <c r="T85" s="122" t="str">
        <f>IF(T48="","",T48-(G48+(H48-G48)/($H$10-$G$10)*($T$10-$G$10)))</f>
        <v/>
      </c>
      <c r="U85" s="123">
        <f>IF(U48="","",U48-(F48+(G48-F48)/($G$10-$F$10)*($U$10-$F$10)))</f>
        <v>0.7870443299071852</v>
      </c>
      <c r="V85" s="122">
        <f>IF(V48="","",V48-(G48+(H48-G48)/($H$10-$G$10)*($V$10-$G$10)))</f>
        <v>0.79157502101652133</v>
      </c>
      <c r="W85" s="123">
        <f>IF(W48="","",W48-(I48+(J48-I48)/($J$10-$I$10)*($W$10-$I$10)))</f>
        <v>0.95275464695844581</v>
      </c>
      <c r="X85" s="124">
        <f>IF(X48="","",X48-(K48+(L48-K48)/($L$10-$K$10)*($X$10-$K$10)))</f>
        <v>1.1758165773892593</v>
      </c>
      <c r="Y85" s="124">
        <f>IF(Y48="","",Y48-(K48+(L48-K48)/($L$10-$K$10)*($Y$10-$K$10)))</f>
        <v>1.356705103067875</v>
      </c>
      <c r="Z85" s="228" t="str">
        <f>IF(Z48="","",Z48-(E48+(G48-E48)/($G$10-$E$10)*($Z$10-$E$10)))</f>
        <v/>
      </c>
      <c r="AA85" s="144">
        <f>IF(AA48="","",AA48-(F48+(G48-F48)/($G$10-$F$10)*($AA$10-$F$10)))</f>
        <v>5.305467640931635</v>
      </c>
      <c r="AB85" s="124">
        <f>IF(AB48="","",AB48-(I48+(J48-I48)/($J$10-$I$10)*($AB$10-$I$10)))</f>
        <v>1.3441895058879034</v>
      </c>
      <c r="AC85" s="124">
        <f>IF(AC48="","",AC48-(J48+(K48-J48)/($K$10-$J$10)*($AC$10-$J$10)))</f>
        <v>1.4063863855063132</v>
      </c>
      <c r="AD85" s="144">
        <f>IF(AD48="","",AD48-(K48+(L48-K48)/($L$10-$K$10)*($AD$10-$K$10)))</f>
        <v>1.5739770710392813</v>
      </c>
      <c r="AE85" s="123">
        <f>IF(AE48="","",AE48-(K48+(L48-K48)/($L$10-$K$10)*($AE$10-$K$10)))</f>
        <v>1.81558942109285</v>
      </c>
      <c r="AF85" s="229" t="str">
        <f>IF(AF48="","",AF48-(C48+(G48-C48)/($G$10-$C$10)*($AF$10-$C$10)))</f>
        <v/>
      </c>
      <c r="AG85" s="123">
        <f>IF(AG48="","",AG48-(F48+(G48-F48)/($G$10-$F$10)*($AG$10-$F$10)))</f>
        <v>0.72649873515033825</v>
      </c>
      <c r="AH85" s="123">
        <f>IF(AH48="","",AH48-(H48+(I48-H48)/($I$10-$H$10)*($AH$10-$H$10)))</f>
        <v>1.2252940643571688</v>
      </c>
      <c r="AI85" s="123">
        <f>IF(AI48="","",AI48-(I48+(J48-I48)/($J$10-$I$10)*($AI$10-$I$10)))</f>
        <v>1.4291602770592056</v>
      </c>
      <c r="AJ85" s="145">
        <f>IF(AJ48="","",AJ48-(K48+(L48-K48)/($L$10-$K$10)*($AJ$10-$K$10)))</f>
        <v>1.7955481195714125</v>
      </c>
      <c r="AK85" s="166" t="str">
        <f>IF(AK48="","",AK48-(C48+(D48-C48)/($D$10-$C$10)*($AK$10-$C$10)))</f>
        <v/>
      </c>
      <c r="AL85" s="166" t="str">
        <f>IF(AL48="","",AL48-(C48+(D48-C48)/($D$10-$C$10)*($AL$10-$C$10)))</f>
        <v/>
      </c>
      <c r="AM85" s="123">
        <f>IF(AM48="","",AM48-(J48+(K48-J48)/($K$10-$J$10)*($AM$10-$J$10)))</f>
        <v>1.5124048916139223</v>
      </c>
      <c r="AN85" s="123">
        <f>IF(AN48="","",AN48-(K48+(L48-K48)/($L$10-$K$10)*($AN$10-$K$10)))</f>
        <v>1.5960360000000007</v>
      </c>
      <c r="AO85" s="144">
        <f>IF(AO48="","",AO48-(L48+(M48-L48)/($M$10-$L$10)*($AO$10-$L$10)))</f>
        <v>1.7665586929993098</v>
      </c>
      <c r="AP85" s="166" t="str">
        <f>IF(AP48="","",AP48-(C48+(D48-C48)/($D$10-$C$10)*($AP$10-$C$10)))</f>
        <v/>
      </c>
      <c r="AQ85" s="123">
        <f>IF(AQ48="","",AQ48-(G48+(H48-G48)/($H$10-$G$10)*($AQ$10-$G$10)))</f>
        <v>1.0825093208062744</v>
      </c>
      <c r="AR85" s="123">
        <f>IF(AR48="","",AR48-(H48+(I48-H48)/($I$10-$H$10)*($AR$10-$H$10)))</f>
        <v>1.3235672289285891</v>
      </c>
      <c r="AS85" s="123">
        <f>IF(AS48="","",AS48-(I48+(J48-I48)/($J$10-$I$10)*($AS$10-$I$10)))</f>
        <v>1.3322067196688776</v>
      </c>
      <c r="AT85" s="144">
        <f>IF(AT48="","",AT48-(J48+(K48-J48)/($K$10-$J$10)*($AT$10-$J$10)))</f>
        <v>1.5689215548734219</v>
      </c>
      <c r="AU85" s="144">
        <f>IF(AU48="","",AU48-(K48+(L48-K48)/($L$10-$K$10)*($AU$10-$K$10)))</f>
        <v>1.5802728502894192</v>
      </c>
      <c r="AV85" s="166"/>
      <c r="AW85" s="229" t="str">
        <f>IF(AW48="","",AW48-(D48+(G48-D48)/($G$10-$D$10)*($AW$10-$D$10)))</f>
        <v/>
      </c>
      <c r="AX85" s="181"/>
      <c r="AY85" s="181"/>
      <c r="AZ85" s="181"/>
      <c r="BA85" s="125">
        <f>IF(BA48="","",BA48-(G48+(H48-G48)/($H$10-$G$10)*($BA$10-$G$10)))</f>
        <v>0.7063164129748094</v>
      </c>
      <c r="BB85" s="123">
        <f>IF(BB48="","",BB48-(H48+(I48-H48)/($I$10-$H$10)*($BB$10-$H$10)))</f>
        <v>0.79270513749999805</v>
      </c>
      <c r="BC85" s="125">
        <f>IF(BC48="","",BC48-(I48+(J48-I48)/($J$10-$I$10)*($BC$10-$I$10)))</f>
        <v>0.84941399112720473</v>
      </c>
      <c r="BD85" s="123">
        <f>IF(BD48="","",BD48-(I48+(J48-I48)/($J$10-$I$10)*($BD$10-$I$10)))</f>
        <v>0.91782303557304679</v>
      </c>
      <c r="BE85" s="144">
        <f>IF(BE48="","",BE48-(J48+(K48-J48)/($K$10-$J$10)*($BE$10-$J$10)))</f>
        <v>0.95778191316458883</v>
      </c>
      <c r="BF85" s="144">
        <f>IF(BF48="","",BF48-(K48+(L48-K48)/($L$10-$K$10)*($BF$10-$K$10)))</f>
        <v>1.1337367626535522</v>
      </c>
      <c r="BG85" s="124">
        <f>IF(BG48="","",BG48-(K48+(L48-K48)/($L$10-$K$10)*($BG$10-$K$10)))</f>
        <v>1.242152526417839</v>
      </c>
      <c r="BH85" s="125">
        <f>IF(BH48="","",BH48-(N48+(O48-N48)/($O$10-$N$10)*($BH$10-$N$10)))</f>
        <v>1.5198199691522145</v>
      </c>
      <c r="BI85" s="166"/>
      <c r="BJ85" s="165" t="str">
        <f>IF(BJ48="","",BJ48-(D48+(G48-D48)/($G$10-$D$10)*($BJ$10-$D$10)))</f>
        <v/>
      </c>
      <c r="BK85" s="165" t="str">
        <f>IF(BK48="","",BK48-(D48+(G48-D48)/($G$10-$D$10)*($BK$10-$D$10)))</f>
        <v/>
      </c>
      <c r="BL85" s="166" t="str">
        <f>IF(BL48="","",BL48-(E48+(G48-E48)/($G$10-$E$10)*($BL$10-$E$10)))</f>
        <v/>
      </c>
      <c r="BM85" s="124">
        <f>IF(BM48="","",BM48-(I48+(J48-I48)/($J$10-$I$10)*($BM$10-$I$10)))</f>
        <v>1.0725547190428208</v>
      </c>
      <c r="BN85" s="124">
        <f>IF(BN48="","",BN48-(K48+(L48-K48)/($L$10-$K$10)*($BN$10-$K$10)))</f>
        <v>1.4434974188642786</v>
      </c>
      <c r="BO85" s="124">
        <f>IF(BO48="","",BO48-(L48+(N48-L48)/($N$10-$L$10)*($BO$10-$L$10)))</f>
        <v>1.760504746351411</v>
      </c>
      <c r="BP85" s="166" t="str">
        <f>IF(BP48="","",BP48-(C48+(D48-C48)/($D$10-$C$10)*($BP$10-$C$10)))</f>
        <v/>
      </c>
      <c r="BQ85" s="125">
        <f>IF(BQ48="","",BQ48-(F48+(G48-F48)/($G$10-$F$10)*($BQ$10-$F$10)))</f>
        <v>0.76799249070518072</v>
      </c>
      <c r="BR85" s="166" t="str">
        <f>IF(BR48="","",BR48-(C48+(D48-C48)/($D$10-$C$10)*($BR$10-$C$10)))</f>
        <v/>
      </c>
      <c r="BS85" s="229" t="str">
        <f>IF(BS48="","",BS48-(C48+(D48-C48)/($D$10-$C$10)*($BS$10-$C$10)))</f>
        <v/>
      </c>
      <c r="BT85" s="166" t="str">
        <f>IF(BT48="","",BT48-(E48+(G48-E48)/($G$10-$E$10)*($BT$10-$E$10)))</f>
        <v/>
      </c>
      <c r="BU85" s="123">
        <f>IF(BU48="","",BU48-(G48+(H48-G48)/($H$10-$G$10)*($BU$10-$G$10)))</f>
        <v>1.0963036600484419</v>
      </c>
      <c r="BV85" s="123">
        <f>IF(BV48="","",BV48-(I48+(J48-I48)/($J$10-$I$10)*($BV$10-$I$10)))</f>
        <v>1.4727329507493692</v>
      </c>
      <c r="BW85" s="144">
        <f>IF(BW48="","",BW48-(K48+(L48-K48)/($L$10-$K$10)*($BW$10-$K$10)))</f>
        <v>1.5491015576928784</v>
      </c>
      <c r="BX85" s="123">
        <f>IF(BX48="","",BX48-(K48+(L48-K48)/($L$10-$K$10)*($BX$10-$K$10)))</f>
        <v>1.7263391350642885</v>
      </c>
      <c r="BY85" s="144">
        <f>IF(BY48="","",BY48-(K48+(N48-K48)/($N$10-$L$10)*($BZ$10-$L$10)))</f>
        <v>1.6679124571509174</v>
      </c>
      <c r="BZ85" s="144">
        <f>IF(BZ48="","",BZ48-(L48+(N48-L48)/($N$10-$L$10)*($BZ$10-$L$10)))</f>
        <v>2.0827915856759094</v>
      </c>
      <c r="CA85" s="166" t="str">
        <f>IF(CA48="","",CA48-(C48+(D48-C48)/($D$10-$C$10)*($CA$10-$C$10)))</f>
        <v/>
      </c>
      <c r="CB85" s="124">
        <f>IF(CB48="","",CB48-(F48+(G48-F48)/($G$10-$F$10)*($CB$10-$F$10)))</f>
        <v>1.283471489924227</v>
      </c>
      <c r="CC85" s="124">
        <f>IF(CC48="","",CC48-(H48+(I48-H48)/($H$10-$G$10)*($CB$10-$G$10)))</f>
        <v>1.8335456020133827</v>
      </c>
      <c r="CD85" s="123">
        <f>IF(CD48="","",CD48-(I48+(J48-I48)/($J$10-$I$10)*($CD$10-$I$10)))</f>
        <v>1.2680821001133515</v>
      </c>
      <c r="CE85" s="123">
        <f>IF(CE48="","",CE48-(K48+(L48-K48)/($L$10-$K$10)*($CE$10-$K$10)))</f>
        <v>1.6404669480214427</v>
      </c>
      <c r="CF85" s="144">
        <f>IF(CF48="","",CF48-(K48+(L48-K48)/($L$10-$K$10)*($CF$10-$K$10)))</f>
        <v>1.6766501726628769</v>
      </c>
      <c r="CG85" s="144">
        <f>IF(CG48="","",CG48-(K48+(L48-K48)/($L$10-$K$10)*($CG$10-$K$10)))</f>
        <v>2.3129115152565163</v>
      </c>
    </row>
    <row r="86" spans="2:85" x14ac:dyDescent="0.3">
      <c r="B86" s="60"/>
      <c r="R86" s="61">
        <f>A19</f>
        <v>42626</v>
      </c>
      <c r="S86" s="165" t="str">
        <f>IF(S49="","",S49-(D49+(E49-D49)/($E$10-$D$10)*($S$10-$D$10)))</f>
        <v/>
      </c>
      <c r="T86" s="122" t="str">
        <f>IF(T49="","",T49-(G49+(H49-G49)/($H$10-$G$10)*($T$10-$G$10)))</f>
        <v/>
      </c>
      <c r="U86" s="123">
        <f>IF(U49="","",U49-(F49+(G49-F49)/($G$10-$F$10)*($U$10-$F$10)))</f>
        <v>0.75175084190999875</v>
      </c>
      <c r="V86" s="122">
        <f>IF(V49="","",V49-(G49+(H49-G49)/($H$10-$G$10)*($V$10-$G$10)))</f>
        <v>0.78626666698072256</v>
      </c>
      <c r="W86" s="123">
        <f>IF(W49="","",W49-(I49+(J49-I49)/($J$10-$I$10)*($W$10-$I$10)))</f>
        <v>0.93936236234254755</v>
      </c>
      <c r="X86" s="124">
        <f>IF(X49="","",X49-(K49+(L49-K49)/($L$10-$K$10)*($X$10-$K$10)))</f>
        <v>1.1557159989285375</v>
      </c>
      <c r="Y86" s="124">
        <f>IF(Y49="","",Y49-(K49+(L49-K49)/($L$10-$K$10)*($Y$10-$K$10)))</f>
        <v>1.3348294042857218</v>
      </c>
      <c r="Z86" s="228" t="str">
        <f>IF(Z49="","",Z49-(E49+(G49-E49)/($G$10-$E$10)*($Z$10-$E$10)))</f>
        <v/>
      </c>
      <c r="AA86" s="144">
        <f>IF(AA49="","",AA49-(F49+(G49-F49)/($G$10-$F$10)*($AA$10-$F$10)))</f>
        <v>5.2777704902936673</v>
      </c>
      <c r="AB86" s="124">
        <f>IF(AB49="","",AB49-(I49+(J49-I49)/($J$10-$I$10)*($AB$10-$I$10)))</f>
        <v>1.330711818136018</v>
      </c>
      <c r="AC86" s="124">
        <f>IF(AC49="","",AC49-(J49+(K49-J49)/($K$10-$J$10)*($AC$10-$J$10)))</f>
        <v>1.3916101882911245</v>
      </c>
      <c r="AD86" s="144">
        <f>IF(AD49="","",AD49-(K49+(L49-K49)/($L$10-$K$10)*($AD$10-$K$10)))</f>
        <v>1.5551606689285711</v>
      </c>
      <c r="AE86" s="123">
        <f>IF(AE49="","",AE49-(K49+(L49-K49)/($L$10-$K$10)*($AE$10-$K$10)))</f>
        <v>1.7952553742857567</v>
      </c>
      <c r="AF86" s="229" t="str">
        <f>IF(AF49="","",AF49-(C49+(G49-C49)/($G$10-$C$10)*($AF$10-$C$10)))</f>
        <v/>
      </c>
      <c r="AG86" s="123">
        <f>IF(AG49="","",AG49-(F49+(G49-F49)/($G$10-$F$10)*($AG$10-$F$10)))</f>
        <v>0.71321473289434056</v>
      </c>
      <c r="AH86" s="123">
        <f>IF(AH49="","",AH49-(H49+(I49-H49)/($I$10-$H$10)*($AH$10-$H$10)))</f>
        <v>1.2165223836428647</v>
      </c>
      <c r="AI86" s="123">
        <f>IF(AI49="","",AI49-(I49+(J49-I49)/($J$10-$I$10)*($AI$10-$I$10)))</f>
        <v>1.4149291437090383</v>
      </c>
      <c r="AJ86" s="145">
        <f>IF(AJ49="","",AJ49-(K49+(L49-K49)/($L$10-$K$10)*($AJ$10-$K$10)))</f>
        <v>1.7741854546428946</v>
      </c>
      <c r="AK86" s="166" t="str">
        <f>IF(AK49="","",AK49-(C49+(D49-C49)/($D$10-$C$10)*($AK$10-$C$10)))</f>
        <v/>
      </c>
      <c r="AL86" s="166" t="str">
        <f>IF(AL49="","",AL49-(C49+(D49-C49)/($D$10-$C$10)*($AL$10-$C$10)))</f>
        <v/>
      </c>
      <c r="AM86" s="123">
        <f>IF(AM49="","",AM49-(J49+(K49-J49)/($K$10-$J$10)*($AM$10-$J$10)))</f>
        <v>1.4977567517405097</v>
      </c>
      <c r="AN86" s="123">
        <f>IF(AN49="","",AN49-(K49+(L49-K49)/($L$10-$K$10)*($AN$10-$K$10)))</f>
        <v>1.5758958599999984</v>
      </c>
      <c r="AO86" s="144">
        <f>IF(AO49="","",AO49-(L49+(M49-L49)/($M$10-$L$10)*($AO$10-$L$10)))</f>
        <v>1.745890303844075</v>
      </c>
      <c r="AP86" s="166" t="str">
        <f>IF(AP49="","",AP49-(C49+(D49-C49)/($D$10-$C$10)*($AP$10-$C$10)))</f>
        <v/>
      </c>
      <c r="AQ86" s="123">
        <f>IF(AQ49="","",AQ49-(G49+(H49-G49)/($H$10-$G$10)*($AQ$10-$G$10)))</f>
        <v>1.064448432368724</v>
      </c>
      <c r="AR86" s="123">
        <f>IF(AR49="","",AR49-(H49+(I49-H49)/($I$10-$H$10)*($AR$10-$H$10)))</f>
        <v>1.3207688485714177</v>
      </c>
      <c r="AS86" s="123">
        <f>IF(AS49="","",AS49-(I49+(J49-I49)/($J$10-$I$10)*($AS$10-$I$10)))</f>
        <v>1.3235109997556871</v>
      </c>
      <c r="AT86" s="144">
        <f>IF(AT49="","",AT49-(J49+(K49-J49)/($K$10-$J$10)*($AT$10-$J$10)))</f>
        <v>1.5544297491772032</v>
      </c>
      <c r="AU86" s="144">
        <f>IF(AU49="","",AU49-(K49+(L49-K49)/($L$10-$K$10)*($AU$10-$K$10)))</f>
        <v>1.5486731906641329</v>
      </c>
      <c r="AV86" s="166"/>
      <c r="AW86" s="229" t="str">
        <f>IF(AW49="","",AW49-(D49+(G49-D49)/($G$10-$D$10)*($AW$10-$D$10)))</f>
        <v/>
      </c>
      <c r="AX86" s="181"/>
      <c r="AY86" s="181"/>
      <c r="AZ86" s="181"/>
      <c r="BA86" s="125">
        <f>IF(BA49="","",BA49-(G49+(H49-G49)/($H$10-$G$10)*($BA$10-$G$10)))</f>
        <v>0.68402737246027145</v>
      </c>
      <c r="BB86" s="123">
        <f>IF(BB49="","",BB49-(H49+(I49-H49)/($I$10-$H$10)*($BB$10-$H$10)))</f>
        <v>0.78928380500001061</v>
      </c>
      <c r="BC86" s="125">
        <f>IF(BC49="","",BC49-(I49+(J49-I49)/($J$10-$I$10)*($BC$10-$I$10)))</f>
        <v>0.83678138169395866</v>
      </c>
      <c r="BD86" s="123">
        <f>IF(BD49="","",BD49-(I49+(J49-I49)/($J$10-$I$10)*($BD$10-$I$10)))</f>
        <v>0.90536456042819169</v>
      </c>
      <c r="BE86" s="144">
        <f>IF(BE49="","",BE49-(J49+(K49-J49)/($K$10-$J$10)*($BE$10-$J$10)))</f>
        <v>0.94413138806959607</v>
      </c>
      <c r="BF86" s="144">
        <f>IF(BF49="","",BF49-(K49+(L49-K49)/($L$10-$K$10)*($BF$10-$K$10)))</f>
        <v>1.1123036303571516</v>
      </c>
      <c r="BG86" s="124">
        <f>IF(BG49="","",BG49-(K49+(L49-K49)/($L$10-$K$10)*($BG$10-$K$10)))</f>
        <v>1.2218345842857161</v>
      </c>
      <c r="BH86" s="125">
        <f>IF(BH49="","",BH49-(N49+(O49-N49)/($O$10-$N$10)*($BH$10-$N$10)))</f>
        <v>1.5054157545595594</v>
      </c>
      <c r="BI86" s="166"/>
      <c r="BJ86" s="165" t="str">
        <f>IF(BJ49="","",BJ49-(D49+(G49-D49)/($G$10-$D$10)*($BJ$10-$D$10)))</f>
        <v/>
      </c>
      <c r="BK86" s="165" t="str">
        <f>IF(BK49="","",BK49-(D49+(G49-D49)/($G$10-$D$10)*($BK$10-$D$10)))</f>
        <v/>
      </c>
      <c r="BL86" s="166" t="str">
        <f>IF(BL49="","",BL49-(E49+(G49-E49)/($G$10-$E$10)*($BL$10-$E$10)))</f>
        <v/>
      </c>
      <c r="BM86" s="124">
        <f>IF(BM49="","",BM49-(I49+(J49-I49)/($J$10-$I$10)*($BM$10-$I$10)))</f>
        <v>1.0590445557682455</v>
      </c>
      <c r="BN86" s="124">
        <f>IF(BN49="","",BN49-(K49+(L49-K49)/($L$10-$K$10)*($BN$10-$K$10)))</f>
        <v>1.4216536289285617</v>
      </c>
      <c r="BO86" s="124">
        <f>IF(BO49="","",BO49-(L49+(N49-L49)/($N$10-$L$10)*($BO$10-$L$10)))</f>
        <v>1.7434583896637124</v>
      </c>
      <c r="BP86" s="166" t="str">
        <f>IF(BP49="","",BP49-(C49+(D49-C49)/($D$10-$C$10)*($BP$10-$C$10)))</f>
        <v/>
      </c>
      <c r="BQ86" s="125">
        <f>IF(BQ49="","",BQ49-(F49+(G49-F49)/($G$10-$F$10)*($BQ$10-$F$10)))</f>
        <v>0.76206136501937682</v>
      </c>
      <c r="BR86" s="166" t="str">
        <f>IF(BR49="","",BR49-(C49+(D49-C49)/($D$10-$C$10)*($BR$10-$C$10)))</f>
        <v/>
      </c>
      <c r="BS86" s="229" t="str">
        <f>IF(BS49="","",BS49-(C49+(D49-C49)/($D$10-$C$10)*($BS$10-$C$10)))</f>
        <v/>
      </c>
      <c r="BT86" s="166" t="str">
        <f>IF(BT49="","",BT49-(E49+(G49-E49)/($G$10-$E$10)*($BT$10-$E$10)))</f>
        <v/>
      </c>
      <c r="BU86" s="123">
        <f>IF(BU49="","",BU49-(G49+(H49-G49)/($H$10-$G$10)*($BU$10-$G$10)))</f>
        <v>1.0783363241185575</v>
      </c>
      <c r="BV86" s="123">
        <f>IF(BV49="","",BV49-(I49+(J49-I49)/($J$10-$I$10)*($BV$10-$I$10)))</f>
        <v>1.4676940859445833</v>
      </c>
      <c r="BW86" s="144">
        <f>IF(BW49="","",BW49-(K49+(L49-K49)/($L$10-$K$10)*($BW$10-$K$10)))</f>
        <v>1.5449100542856979</v>
      </c>
      <c r="BX86" s="123">
        <f>IF(BX49="","",BX49-(K49+(L49-K49)/($L$10-$K$10)*($BX$10-$K$10)))</f>
        <v>1.7135513589285889</v>
      </c>
      <c r="BY86" s="144">
        <f>IF(BY49="","",BY49-(K49+(N49-K49)/($N$10-$L$10)*($BZ$10-$L$10)))</f>
        <v>1.6641810483145205</v>
      </c>
      <c r="BZ86" s="144">
        <f>IF(BZ49="","",BZ49-(L49+(N49-L49)/($N$10-$L$10)*($BZ$10-$L$10)))</f>
        <v>2.0733164577258782</v>
      </c>
      <c r="CA86" s="166" t="str">
        <f>IF(CA49="","",CA49-(C49+(D49-C49)/($D$10-$C$10)*($CA$10-$C$10)))</f>
        <v/>
      </c>
      <c r="CB86" s="124">
        <f>IF(CB49="","",CB49-(F49+(G49-F49)/($G$10-$F$10)*($CB$10-$F$10)))</f>
        <v>1.2684784445832804</v>
      </c>
      <c r="CC86" s="124">
        <f>IF(CC49="","",CC49-(H49+(I49-H49)/($H$10-$G$10)*($CB$10-$G$10)))</f>
        <v>1.8572486383052944</v>
      </c>
      <c r="CD86" s="123">
        <f>IF(CD49="","",CD49-(I49+(J49-I49)/($J$10-$I$10)*($CD$10-$I$10)))</f>
        <v>1.254689129974796</v>
      </c>
      <c r="CE86" s="123">
        <f>IF(CE49="","",CE49-(K49+(L49-K49)/($L$10-$K$10)*($CE$10-$K$10)))</f>
        <v>1.6209412371428567</v>
      </c>
      <c r="CF86" s="144">
        <f>IF(CF49="","",CF49-(K49+(L49-K49)/($L$10-$K$10)*($CF$10-$K$10)))</f>
        <v>1.666825844737398</v>
      </c>
      <c r="CG86" s="144">
        <f>IF(CG49="","",CG49-(K49+(L49-K49)/($L$10-$K$10)*($CG$10-$K$10)))</f>
        <v>2.2888519565748515</v>
      </c>
    </row>
    <row r="87" spans="2:85" x14ac:dyDescent="0.3">
      <c r="B87" s="60"/>
      <c r="R87" s="61">
        <f>A20</f>
        <v>42627</v>
      </c>
      <c r="S87" s="165" t="str">
        <f>IF(S50="","",S50-(D50+(E50-D50)/($E$10-$D$10)*($S$10-$D$10)))</f>
        <v/>
      </c>
      <c r="T87" s="122" t="str">
        <f>IF(T50="","",T50-(G50+(H50-G50)/($H$10-$G$10)*($T$10-$G$10)))</f>
        <v/>
      </c>
      <c r="U87" s="123">
        <f>IF(U50="","",U50-(F50+(G50-F50)/($G$10-$F$10)*($U$10-$F$10)))</f>
        <v>0.74517017031117638</v>
      </c>
      <c r="V87" s="122">
        <f>IF(V50="","",V50-(G50+(H50-G50)/($H$10-$G$10)*($V$10-$G$10)))</f>
        <v>0.79557784040353186</v>
      </c>
      <c r="W87" s="123">
        <f>IF(W50="","",W50-(I50+(J50-I50)/($J$10-$I$10)*($W$10-$I$10)))</f>
        <v>0.93242693241183483</v>
      </c>
      <c r="X87" s="124">
        <f>IF(X50="","",X50-(K50+(L50-K50)/($L$10-$K$10)*($X$10-$K$10)))</f>
        <v>1.1475712697178784</v>
      </c>
      <c r="Y87" s="124">
        <f>IF(Y50="","",Y50-(K50+(L50-K50)/($L$10-$K$10)*($Y$10-$K$10)))</f>
        <v>1.3248972072535299</v>
      </c>
      <c r="Z87" s="228" t="str">
        <f>IF(Z50="","",Z50-(E50+(G50-E50)/($G$10-$E$10)*($Z$10-$E$10)))</f>
        <v/>
      </c>
      <c r="AA87" s="144">
        <f>IF(AA50="","",AA50-(F50+(G50-F50)/($G$10-$F$10)*($AA$10-$F$10)))</f>
        <v>5.2822063013472071</v>
      </c>
      <c r="AB87" s="124">
        <f>IF(AB50="","",AB50-(I50+(J50-I50)/($J$10-$I$10)*($AB$10-$I$10)))</f>
        <v>1.3241798091561838</v>
      </c>
      <c r="AC87" s="124">
        <f>IF(AC50="","",AC50-(J50+(K50-J50)/($K$10-$J$10)*($AC$10-$J$10)))</f>
        <v>1.3844160837468293</v>
      </c>
      <c r="AD87" s="144">
        <f>IF(AD50="","",AD50-(K50+(L50-K50)/($L$10-$K$10)*($AD$10-$K$10)))</f>
        <v>1.5476663675678171</v>
      </c>
      <c r="AE87" s="123">
        <f>IF(AE50="","",AE50-(K50+(L50-K50)/($L$10-$K$10)*($AE$10-$K$10)))</f>
        <v>1.7841990019785769</v>
      </c>
      <c r="AF87" s="229" t="str">
        <f>IF(AF50="","",AF50-(C50+(G50-C50)/($G$10-$C$10)*($AF$10-$C$10)))</f>
        <v/>
      </c>
      <c r="AG87" s="123">
        <f>IF(AG50="","",AG50-(F50+(G50-F50)/($G$10-$F$10)*($AG$10-$F$10)))</f>
        <v>0.72131388375749061</v>
      </c>
      <c r="AH87" s="123">
        <f>IF(AH50="","",AH50-(H50+(I50-H50)/($I$10-$H$10)*($AH$10-$H$10)))</f>
        <v>1.2096151745384682</v>
      </c>
      <c r="AI87" s="123">
        <f>IF(AI50="","",AI50-(I50+(J50-I50)/($J$10-$I$10)*($AI$10-$I$10)))</f>
        <v>1.4080807102770772</v>
      </c>
      <c r="AJ87" s="145">
        <f>IF(AJ50="","",AJ50-(K50+(L50-K50)/($L$10-$K$10)*($AJ$10-$K$10)))</f>
        <v>1.7621426947142695</v>
      </c>
      <c r="AK87" s="166" t="str">
        <f>IF(AK50="","",AK50-(C50+(D50-C50)/($D$10-$C$10)*($AK$10-$C$10)))</f>
        <v/>
      </c>
      <c r="AL87" s="166" t="str">
        <f>IF(AL50="","",AL50-(C50+(D50-C50)/($D$10-$C$10)*($AL$10-$C$10)))</f>
        <v/>
      </c>
      <c r="AM87" s="123">
        <f>IF(AM50="","",AM50-(J50+(K50-J50)/($K$10-$J$10)*($AM$10-$J$10)))</f>
        <v>1.4919907074430001</v>
      </c>
      <c r="AN87" s="123">
        <f>IF(AN50="","",AN50-(K50+(L50-K50)/($L$10-$K$10)*($AN$10-$K$10)))</f>
        <v>1.5538080200000026</v>
      </c>
      <c r="AO87" s="144">
        <f>IF(AO50="","",AO50-(L50+(M50-L50)/($M$10-$L$10)*($AO$10-$L$10)))</f>
        <v>1.7263746659268109</v>
      </c>
      <c r="AP87" s="166" t="str">
        <f>IF(AP50="","",AP50-(C50+(D50-C50)/($D$10-$C$10)*($AP$10-$C$10)))</f>
        <v/>
      </c>
      <c r="AQ87" s="123">
        <f>IF(AQ50="","",AQ50-(G50+(H50-G50)/($H$10-$G$10)*($AQ$10-$G$10)))</f>
        <v>1.0697062490129932</v>
      </c>
      <c r="AR87" s="123">
        <f>IF(AR50="","",AR50-(H50+(I50-H50)/($I$10-$H$10)*($AR$10-$H$10)))</f>
        <v>1.3146255415384995</v>
      </c>
      <c r="AS87" s="123">
        <f>IF(AS50="","",AS50-(I50+(J50-I50)/($J$10-$I$10)*($AS$10-$I$10)))</f>
        <v>1.3145279070049805</v>
      </c>
      <c r="AT87" s="144">
        <f>IF(AT50="","",AT50-(J50+(K50-J50)/($K$10-$J$10)*($AT$10-$J$10)))</f>
        <v>1.5481511545632509</v>
      </c>
      <c r="AU87" s="144">
        <f>IF(AU50="","",AU50-(K50+(L50-K50)/($L$10-$K$10)*($AU$10-$K$10)))</f>
        <v>1.5417810110357126</v>
      </c>
      <c r="AV87" s="166"/>
      <c r="AW87" s="229" t="str">
        <f>IF(AW50="","",AW50-(D50+(G50-D50)/($G$10-$D$10)*($AW$10-$D$10)))</f>
        <v/>
      </c>
      <c r="AX87" s="181"/>
      <c r="AY87" s="181"/>
      <c r="AZ87" s="181"/>
      <c r="BA87" s="125">
        <f>IF(BA50="","",BA50-(G50+(H50-G50)/($H$10-$G$10)*($BA$10-$G$10)))</f>
        <v>0.68730817143674305</v>
      </c>
      <c r="BB87" s="123">
        <f>IF(BB50="","",BB50-(H50+(I50-H50)/($I$10-$H$10)*($BB$10-$H$10)))</f>
        <v>0.77857196961540898</v>
      </c>
      <c r="BC87" s="125">
        <f>IF(BC50="","",BC50-(I50+(J50-I50)/($J$10-$I$10)*($BC$10-$I$10)))</f>
        <v>0.83003691564861271</v>
      </c>
      <c r="BD87" s="123">
        <f>IF(BD50="","",BD50-(I50+(J50-I50)/($J$10-$I$10)*($BD$10-$I$10)))</f>
        <v>0.89843730613977524</v>
      </c>
      <c r="BE87" s="144">
        <f>IF(BE50="","",BE50-(J50+(K50-J50)/($K$10-$J$10)*($BE$10-$J$10)))</f>
        <v>0.93732114941772382</v>
      </c>
      <c r="BF87" s="144">
        <f>IF(BF50="","",BF50-(K50+(L50-K50)/($L$10-$K$10)*($BF$10-$K$10)))</f>
        <v>1.1027736753107007</v>
      </c>
      <c r="BG87" s="124">
        <f>IF(BG50="","",BG50-(K50+(L50-K50)/($L$10-$K$10)*($BG$10-$K$10)))</f>
        <v>1.2095143349035591</v>
      </c>
      <c r="BH87" s="125">
        <f>IF(BH50="","",BH50-(N50+(O50-N50)/($O$10-$N$10)*($BH$10-$N$10)))</f>
        <v>1.4725129552533085</v>
      </c>
      <c r="BI87" s="166"/>
      <c r="BJ87" s="165" t="str">
        <f>IF(BJ50="","",BJ50-(D50+(G50-D50)/($G$10-$D$10)*($BJ$10-$D$10)))</f>
        <v/>
      </c>
      <c r="BK87" s="165" t="str">
        <f>IF(BK50="","",BK50-(D50+(G50-D50)/($G$10-$D$10)*($BK$10-$D$10)))</f>
        <v/>
      </c>
      <c r="BL87" s="166" t="str">
        <f>IF(BL50="","",BL50-(E50+(G50-E50)/($G$10-$E$10)*($BL$10-$E$10)))</f>
        <v/>
      </c>
      <c r="BM87" s="124">
        <f>IF(BM50="","",BM50-(I50+(J50-I50)/($J$10-$I$10)*($BM$10-$I$10)))</f>
        <v>1.052724016530227</v>
      </c>
      <c r="BN87" s="124">
        <f>IF(BN50="","",BN50-(K50+(L50-K50)/($L$10-$K$10)*($BN$10-$K$10)))</f>
        <v>1.4140029579928513</v>
      </c>
      <c r="BO87" s="124">
        <f>IF(BO50="","",BO50-(L50+(N50-L50)/($N$10-$L$10)*($BO$10-$L$10)))</f>
        <v>1.7269209810110571</v>
      </c>
      <c r="BP87" s="166" t="str">
        <f>IF(BP50="","",BP50-(C50+(D50-C50)/($D$10-$C$10)*($BP$10-$C$10)))</f>
        <v/>
      </c>
      <c r="BQ87" s="125">
        <f>IF(BQ50="","",BQ50-(F50+(G50-F50)/($G$10-$F$10)*($BQ$10-$F$10)))</f>
        <v>0.76319047368691062</v>
      </c>
      <c r="BR87" s="166" t="str">
        <f>IF(BR50="","",BR50-(C50+(D50-C50)/($D$10-$C$10)*($BR$10-$C$10)))</f>
        <v/>
      </c>
      <c r="BS87" s="229" t="str">
        <f>IF(BS50="","",BS50-(C50+(D50-C50)/($D$10-$C$10)*($BS$10-$C$10)))</f>
        <v/>
      </c>
      <c r="BT87" s="166" t="str">
        <f>IF(BT50="","",BT50-(E50+(G50-E50)/($G$10-$E$10)*($BT$10-$E$10)))</f>
        <v/>
      </c>
      <c r="BU87" s="123">
        <f>IF(BU50="","",BU50-(G50+(H50-G50)/($H$10-$G$10)*($BU$10-$G$10)))</f>
        <v>1.0943932449743106</v>
      </c>
      <c r="BV87" s="123">
        <f>IF(BV50="","",BV50-(I50+(J50-I50)/($J$10-$I$10)*($BV$10-$I$10)))</f>
        <v>1.4634391755289293</v>
      </c>
      <c r="BW87" s="144">
        <f>IF(BW50="","",BW50-(K50+(L50-K50)/($L$10-$K$10)*($BW$10-$K$10)))</f>
        <v>1.5534480913785829</v>
      </c>
      <c r="BX87" s="123">
        <f>IF(BX50="","",BX50-(K50+(L50-K50)/($L$10-$K$10)*($BX$10-$K$10)))</f>
        <v>1.7044427962928337</v>
      </c>
      <c r="BY87" s="144">
        <f>IF(BY50="","",BY50-(K50+(N50-K50)/($N$10-$L$10)*($BZ$10-$L$10)))</f>
        <v>1.6407835664322339</v>
      </c>
      <c r="BZ87" s="144">
        <f>IF(BZ50="","",BZ50-(L50+(N50-L50)/($N$10-$L$10)*($BZ$10-$L$10)))</f>
        <v>2.0481048821697514</v>
      </c>
      <c r="CA87" s="166" t="str">
        <f>IF(CA50="","",CA50-(C50+(D50-C50)/($D$10-$C$10)*($CA$10-$C$10)))</f>
        <v/>
      </c>
      <c r="CB87" s="124">
        <f>IF(CB50="","",CB50-(F50+(G50-F50)/($G$10-$F$10)*($CB$10-$F$10)))</f>
        <v>1.2723166565757242</v>
      </c>
      <c r="CC87" s="124">
        <f>IF(CC50="","",CC50-(H50+(I50-H50)/($H$10-$G$10)*($CB$10-$G$10)))</f>
        <v>1.8960182319798755</v>
      </c>
      <c r="CD87" s="123">
        <f>IF(CD50="","",CD50-(I50+(J50-I50)/($J$10-$I$10)*($CD$10-$I$10)))</f>
        <v>1.2480100697858836</v>
      </c>
      <c r="CE87" s="123">
        <f>IF(CE50="","",CE50-(K50+(L50-K50)/($L$10-$K$10)*($CE$10-$K$10)))</f>
        <v>1.6135021132642455</v>
      </c>
      <c r="CF87" s="144">
        <f>IF(CF50="","",CF50-(K50+(L50-K50)/($L$10-$K$10)*($CF$10-$K$10)))</f>
        <v>1.6584467850950988</v>
      </c>
      <c r="CG87" s="144">
        <f>IF(CG50="","",CG50-(K50+(L50-K50)/($L$10-$K$10)*($CG$10-$K$10)))</f>
        <v>2.2503795698160478</v>
      </c>
    </row>
    <row r="88" spans="2:85" x14ac:dyDescent="0.3">
      <c r="B88" s="60"/>
      <c r="R88" s="61">
        <f>A21</f>
        <v>42628</v>
      </c>
      <c r="S88" s="165" t="str">
        <f>IF(S51="","",S51-(D51+(E51-D51)/($E$10-$D$10)*($S$10-$D$10)))</f>
        <v/>
      </c>
      <c r="T88" s="122" t="str">
        <f>IF(T51="","",T51-(G51+(H51-G51)/($H$10-$G$10)*($T$10-$G$10)))</f>
        <v/>
      </c>
      <c r="U88" s="123">
        <f>IF(U51="","",U51-(F51+(G51-F51)/($G$10-$F$10)*($U$10-$F$10)))</f>
        <v>0.7784168936478546</v>
      </c>
      <c r="V88" s="122">
        <f>IF(V51="","",V51-(G51+(H51-G51)/($H$10-$G$10)*($V$10-$G$10)))</f>
        <v>0.80315994580259442</v>
      </c>
      <c r="W88" s="123">
        <f>IF(W51="","",W51-(I51+(J51-I51)/($J$10-$I$10)*($W$10-$I$10)))</f>
        <v>0.94516392655540171</v>
      </c>
      <c r="X88" s="124">
        <f>IF(X51="","",X51-(K51+(L51-K51)/($L$10-$K$10)*($X$10-$K$10)))</f>
        <v>1.152440671542855</v>
      </c>
      <c r="Y88" s="124">
        <f>IF(Y51="","",Y51-(K51+(L51-K51)/($L$10-$K$10)*($Y$10-$K$10)))</f>
        <v>1.3264377373285403</v>
      </c>
      <c r="Z88" s="228" t="str">
        <f>IF(Z51="","",Z51-(E51+(G51-E51)/($G$10-$E$10)*($Z$10-$E$10)))</f>
        <v/>
      </c>
      <c r="AA88" s="144" t="str">
        <f>IF(AA51="","",AA51-(F51+(G51-F51)/($G$10-$F$10)*($AA$10-$F$10)))</f>
        <v/>
      </c>
      <c r="AB88" s="124">
        <f>IF(AB51="","",AB51-(I51+(J51-I51)/($J$10-$I$10)*($AB$10-$I$10)))</f>
        <v>1.338140936316133</v>
      </c>
      <c r="AC88" s="124">
        <f>IF(AC51="","",AC51-(J51+(K51-J51)/($K$10-$J$10)*($AC$10-$J$10)))</f>
        <v>1.3943066051582154</v>
      </c>
      <c r="AD88" s="144">
        <f>IF(AD51="","",AD51-(K51+(L51-K51)/($L$10-$K$10)*($AD$10-$K$10)))</f>
        <v>1.5505653762428664</v>
      </c>
      <c r="AE88" s="123">
        <f>IF(AE51="","",AE51-(K51+(L51-K51)/($L$10-$K$10)*($AE$10-$K$10)))</f>
        <v>1.7875807845285503</v>
      </c>
      <c r="AF88" s="229" t="str">
        <f>IF(AF51="","",AF51-(C51+(G51-C51)/($G$10-$C$10)*($AF$10-$C$10)))</f>
        <v/>
      </c>
      <c r="AG88" s="123">
        <f>IF(AG51="","",AG51-(F51+(G51-F51)/($G$10-$F$10)*($AG$10-$F$10)))</f>
        <v>0.7821981671387368</v>
      </c>
      <c r="AH88" s="123">
        <f>IF(AH51="","",AH51-(H51+(I51-H51)/($I$10-$H$10)*($AH$10-$H$10)))</f>
        <v>1.231702066977983</v>
      </c>
      <c r="AI88" s="123">
        <f>IF(AI51="","",AI51-(I51+(J51-I51)/($J$10-$I$10)*($AI$10-$I$10)))</f>
        <v>1.4205058572543909</v>
      </c>
      <c r="AJ88" s="145">
        <f>IF(AJ51="","",AJ51-(K51+(L51-K51)/($L$10-$K$10)*($AJ$10-$K$10)))</f>
        <v>1.7645254337142875</v>
      </c>
      <c r="AK88" s="166" t="str">
        <f>IF(AK51="","",AK51-(C51+(D51-C51)/($D$10-$C$10)*($AK$10-$C$10)))</f>
        <v/>
      </c>
      <c r="AL88" s="166" t="str">
        <f>IF(AL51="","",AL51-(C51+(D51-C51)/($D$10-$C$10)*($AL$10-$C$10)))</f>
        <v/>
      </c>
      <c r="AM88" s="123">
        <f>IF(AM51="","",AM51-(J51+(K51-J51)/($K$10-$J$10)*($AM$10-$J$10)))</f>
        <v>1.5029266828480972</v>
      </c>
      <c r="AN88" s="123">
        <f>IF(AN51="","",AN51-(K51+(L51-K51)/($L$10-$K$10)*($AN$10-$K$10)))</f>
        <v>1.5598088399999765</v>
      </c>
      <c r="AO88" s="144">
        <f>IF(AO51="","",AO51-(L51+(M51-L51)/($M$10-$L$10)*($AO$10-$L$10)))</f>
        <v>1.7306551222161226</v>
      </c>
      <c r="AP88" s="166" t="str">
        <f>IF(AP51="","",AP51-(C51+(D51-C51)/($D$10-$C$10)*($AP$10-$C$10)))</f>
        <v/>
      </c>
      <c r="AQ88" s="123">
        <f>IF(AQ51="","",AQ51-(G51+(H51-G51)/($H$10-$G$10)*($AQ$10-$G$10)))</f>
        <v>1.0794405916515386</v>
      </c>
      <c r="AR88" s="123">
        <f>IF(AR51="","",AR51-(H51+(I51-H51)/($I$10-$H$10)*($AR$10-$H$10)))</f>
        <v>1.3336666848351668</v>
      </c>
      <c r="AS88" s="123">
        <f>IF(AS51="","",AS51-(I51+(J51-I51)/($J$10-$I$10)*($AS$10-$I$10)))</f>
        <v>1.3457323185273951</v>
      </c>
      <c r="AT88" s="144">
        <f>IF(AT51="","",AT51-(J51+(K51-J51)/($K$10-$J$10)*($AT$10-$J$10)))</f>
        <v>1.5570887618354181</v>
      </c>
      <c r="AU88" s="144">
        <f>IF(AU51="","",AU51-(K51+(L51-K51)/($L$10-$K$10)*($AU$10-$K$10)))</f>
        <v>1.5448221575909722</v>
      </c>
      <c r="AV88" s="166"/>
      <c r="AW88" s="229" t="str">
        <f>IF(AW51="","",AW51-(D51+(G51-D51)/($G$10-$D$10)*($AW$10-$D$10)))</f>
        <v/>
      </c>
      <c r="AX88" s="181"/>
      <c r="AY88" s="181"/>
      <c r="AZ88" s="181"/>
      <c r="BA88" s="125">
        <f>IF(BA51="","",BA51-(G51+(H51-G51)/($H$10-$G$10)*($BA$10-$G$10)))</f>
        <v>0.71064387776596738</v>
      </c>
      <c r="BB88" s="123">
        <f>IF(BB51="","",BB51-(H51+(I51-H51)/($I$10-$H$10)*($BB$10-$H$10)))</f>
        <v>0.80299761807693759</v>
      </c>
      <c r="BC88" s="125">
        <f>IF(BC51="","",BC51-(I51+(J51-I51)/($J$10-$I$10)*($BC$10-$I$10)))</f>
        <v>0.84631555016371829</v>
      </c>
      <c r="BD88" s="123">
        <f>IF(BD51="","",BD51-(I51+(J51-I51)/($J$10-$I$10)*($BD$10-$I$10)))</f>
        <v>0.9113322950692786</v>
      </c>
      <c r="BE88" s="144">
        <f>IF(BE51="","",BE51-(J51+(K51-J51)/($K$10-$J$10)*($BE$10-$J$10)))</f>
        <v>0.94522631911393429</v>
      </c>
      <c r="BF88" s="144">
        <f>IF(BF51="","",BF51-(K51+(L51-K51)/($L$10-$K$10)*($BF$10-$K$10)))</f>
        <v>1.10463931858569</v>
      </c>
      <c r="BG88" s="124">
        <f>IF(BG51="","",BG51-(K51+(L51-K51)/($L$10-$K$10)*($BG$10-$K$10)))</f>
        <v>1.2128366986285539</v>
      </c>
      <c r="BH88" s="125">
        <f>IF(BH51="","",BH51-(N51+(O51-N51)/($O$10-$N$10)*($BH$10-$N$10)))</f>
        <v>1.4859124680910716</v>
      </c>
      <c r="BI88" s="166"/>
      <c r="BJ88" s="165" t="str">
        <f>IF(BJ51="","",BJ51-(D51+(G51-D51)/($G$10-$D$10)*($BJ$10-$D$10)))</f>
        <v/>
      </c>
      <c r="BK88" s="165" t="str">
        <f>IF(BK51="","",BK51-(D51+(G51-D51)/($G$10-$D$10)*($BK$10-$D$10)))</f>
        <v/>
      </c>
      <c r="BL88" s="166" t="str">
        <f>IF(BL51="","",BL51-(E51+(G51-E51)/($G$10-$E$10)*($BL$10-$E$10)))</f>
        <v/>
      </c>
      <c r="BM88" s="124">
        <f>IF(BM51="","",BM51-(I51+(J51-I51)/($J$10-$I$10)*($BM$10-$I$10)))</f>
        <v>1.0667233746095484</v>
      </c>
      <c r="BN88" s="124">
        <f>IF(BN51="","",BN51-(K51+(L51-K51)/($L$10-$K$10)*($BN$10-$K$10)))</f>
        <v>1.4158188603428425</v>
      </c>
      <c r="BO88" s="124">
        <f>IF(BO51="","",BO51-(L51+(N51-L51)/($N$10-$L$10)*($BO$10-$L$10)))</f>
        <v>1.7439858260362411</v>
      </c>
      <c r="BP88" s="166" t="str">
        <f>IF(BP51="","",BP51-(C51+(D51-C51)/($D$10-$C$10)*($BP$10-$C$10)))</f>
        <v/>
      </c>
      <c r="BQ88" s="125">
        <f>IF(BQ51="","",BQ51-(F51+(G51-F51)/($G$10-$F$10)*($BQ$10-$F$10)))</f>
        <v>0.78539557671173754</v>
      </c>
      <c r="BR88" s="166" t="str">
        <f>IF(BR51="","",BR51-(C51+(D51-C51)/($D$10-$C$10)*($BR$10-$C$10)))</f>
        <v/>
      </c>
      <c r="BS88" s="229" t="str">
        <f>IF(BS51="","",BS51-(C51+(D51-C51)/($D$10-$C$10)*($BS$10-$C$10)))</f>
        <v/>
      </c>
      <c r="BT88" s="166" t="str">
        <f>IF(BT51="","",BT51-(E51+(G51-E51)/($G$10-$E$10)*($BT$10-$E$10)))</f>
        <v/>
      </c>
      <c r="BU88" s="123">
        <f>IF(BU51="","",BU51-(G51+(H51-G51)/($H$10-$G$10)*($BU$10-$G$10)))</f>
        <v>1.0974851643938395</v>
      </c>
      <c r="BV88" s="123">
        <f>IF(BV51="","",BV51-(I51+(J51-I51)/($J$10-$I$10)*($BV$10-$I$10)))</f>
        <v>1.4737578106674865</v>
      </c>
      <c r="BW88" s="144">
        <f>IF(BW51="","",BW51-(K51+(L51-K51)/($L$10-$K$10)*($BW$10-$K$10)))</f>
        <v>1.5537797893285306</v>
      </c>
      <c r="BX88" s="123">
        <f>IF(BX51="","",BX51-(K51+(L51-K51)/($L$10-$K$10)*($BX$10-$K$10)))</f>
        <v>1.7075478414428749</v>
      </c>
      <c r="BY88" s="144">
        <f>IF(BY51="","",BY51-(K51+(N51-K51)/($N$10-$L$10)*($BZ$10-$L$10)))</f>
        <v>1.6503999346817353</v>
      </c>
      <c r="BZ88" s="144">
        <f>IF(BZ51="","",BZ51-(L51+(N51-L51)/($N$10-$L$10)*($BZ$10-$L$10)))</f>
        <v>2.0596030661447822</v>
      </c>
      <c r="CA88" s="166" t="str">
        <f>IF(CA51="","",CA51-(C51+(D51-C51)/($D$10-$C$10)*($CA$10-$C$10)))</f>
        <v/>
      </c>
      <c r="CB88" s="124">
        <f>IF(CB51="","",CB51-(F51+(G51-F51)/($G$10-$F$10)*($CB$10-$F$10)))</f>
        <v>1.2873473314450419</v>
      </c>
      <c r="CC88" s="124">
        <f>IF(CC51="","",CC51-(H51+(I51-H51)/($H$10-$G$10)*($CB$10-$G$10)))</f>
        <v>1.8942498771308824</v>
      </c>
      <c r="CD88" s="123">
        <f>IF(CD51="","",CD51-(I51+(J51-I51)/($J$10-$I$10)*($CD$10-$I$10)))</f>
        <v>1.2597617823488689</v>
      </c>
      <c r="CE88" s="123">
        <f>IF(CE51="","",CE51-(K51+(L51-K51)/($L$10-$K$10)*($CE$10-$K$10)))</f>
        <v>1.6160288728142698</v>
      </c>
      <c r="CF88" s="144">
        <f>IF(CF51="","",CF51-(K51+(L51-K51)/($L$10-$K$10)*($CF$10-$K$10)))</f>
        <v>1.662403374218238</v>
      </c>
      <c r="CG88" s="144">
        <f>IF(CG51="","",CG51-(K51+(L51-K51)/($L$10-$K$10)*($CG$10-$K$10)))</f>
        <v>2.2553338424674103</v>
      </c>
    </row>
    <row r="89" spans="2:85" x14ac:dyDescent="0.3">
      <c r="B89" s="60"/>
      <c r="R89" s="61">
        <f>A22</f>
        <v>42629</v>
      </c>
      <c r="S89" s="165" t="str">
        <f>IF(S52="","",S52-(D52+(E52-D52)/($E$10-$D$10)*($S$10-$D$10)))</f>
        <v/>
      </c>
      <c r="T89" s="122" t="str">
        <f>IF(T52="","",T52-(G52+(H52-G52)/($H$10-$G$10)*($T$10-$G$10)))</f>
        <v/>
      </c>
      <c r="U89" s="123">
        <f>IF(U52="","",U52-(F52+(G52-F52)/($G$10-$F$10)*($U$10-$F$10)))</f>
        <v>0.77613160372557899</v>
      </c>
      <c r="V89" s="122">
        <f>IF(V52="","",V52-(G52+(H52-G52)/($H$10-$G$10)*($V$10-$G$10)))</f>
        <v>0.79038845468933294</v>
      </c>
      <c r="W89" s="123">
        <f>IF(W52="","",W52-(I52+(J52-I52)/($J$10-$I$10)*($W$10-$I$10)))</f>
        <v>0.9379351608501203</v>
      </c>
      <c r="X89" s="124">
        <f>IF(X52="","",X52-(K52+(L52-K52)/($L$10-$K$10)*($X$10-$K$10)))</f>
        <v>1.1341537431000335</v>
      </c>
      <c r="Y89" s="124">
        <f>IF(Y52="","",Y52-(K52+(L52-K52)/($L$10-$K$10)*($Y$10-$K$10)))</f>
        <v>1.3050766041000079</v>
      </c>
      <c r="Z89" s="228" t="str">
        <f>IF(Z52="","",Z52-(E52+(G52-E52)/($G$10-$E$10)*($Z$10-$E$10)))</f>
        <v/>
      </c>
      <c r="AA89" s="144" t="str">
        <f>IF(AA52="","",AA52-(F52+(G52-F52)/($G$10-$F$10)*($AA$10-$F$10)))</f>
        <v/>
      </c>
      <c r="AB89" s="124">
        <f>IF(AB52="","",AB52-(I52+(J52-I52)/($J$10-$I$10)*($AB$10-$I$10)))</f>
        <v>1.3308709220654826</v>
      </c>
      <c r="AC89" s="124">
        <f>IF(AC52="","",AC52-(J52+(K52-J52)/($K$10-$J$10)*($AC$10-$J$10)))</f>
        <v>1.3835051654810036</v>
      </c>
      <c r="AD89" s="144">
        <f>IF(AD52="","",AD52-(K52+(L52-K52)/($L$10-$K$10)*($AD$10-$K$10)))</f>
        <v>1.5278749408999714</v>
      </c>
      <c r="AE89" s="123">
        <f>IF(AE52="","",AE52-(K52+(L52-K52)/($L$10-$K$10)*($AE$10-$K$10)))</f>
        <v>1.7618103118999895</v>
      </c>
      <c r="AF89" s="229" t="str">
        <f>IF(AF52="","",AF52-(C52+(G52-C52)/($G$10-$C$10)*($AF$10-$C$10)))</f>
        <v/>
      </c>
      <c r="AG89" s="123">
        <f>IF(AG52="","",AG52-(F52+(G52-F52)/($G$10-$F$10)*($AG$10-$F$10)))</f>
        <v>0.7811672732189967</v>
      </c>
      <c r="AH89" s="123">
        <f>IF(AH52="","",AH52-(H52+(I52-H52)/($I$10-$H$10)*($AH$10-$H$10)))</f>
        <v>1.2285831541153751</v>
      </c>
      <c r="AI89" s="123">
        <f>IF(AI52="","",AI52-(I52+(J52-I52)/($J$10-$I$10)*($AI$10-$I$10)))</f>
        <v>1.4119194894710252</v>
      </c>
      <c r="AJ89" s="145">
        <f>IF(AJ52="","",AJ52-(K52+(L52-K52)/($L$10-$K$10)*($AJ$10-$K$10)))</f>
        <v>1.7408165419999846</v>
      </c>
      <c r="AK89" s="166" t="str">
        <f>IF(AK52="","",AK52-(C52+(D52-C52)/($D$10-$C$10)*($AK$10-$C$10)))</f>
        <v/>
      </c>
      <c r="AL89" s="166" t="str">
        <f>IF(AL52="","",AL52-(C52+(D52-C52)/($D$10-$C$10)*($AL$10-$C$10)))</f>
        <v/>
      </c>
      <c r="AM89" s="123">
        <f>IF(AM52="","",AM52-(J52+(K52-J52)/($K$10-$J$10)*($AM$10-$J$10)))</f>
        <v>1.49141903365825</v>
      </c>
      <c r="AN89" s="123">
        <f>IF(AN52="","",AN52-(K52+(L52-K52)/($L$10-$K$10)*($AN$10-$K$10)))</f>
        <v>1.5406723325000149</v>
      </c>
      <c r="AO89" s="144">
        <f>IF(AO52="","",AO52-(L52+(M52-L52)/($M$10-$L$10)*($AO$10-$L$10)))</f>
        <v>1.7064806165390012</v>
      </c>
      <c r="AP89" s="166" t="str">
        <f>IF(AP52="","",AP52-(C52+(D52-C52)/($D$10-$C$10)*($AP$10-$C$10)))</f>
        <v/>
      </c>
      <c r="AQ89" s="123">
        <f>IF(AQ52="","",AQ52-(G52+(H52-G52)/($H$10-$G$10)*($AQ$10-$G$10)))</f>
        <v>1.0836651462469413</v>
      </c>
      <c r="AR89" s="123">
        <f>IF(AR52="","",AR52-(H52+(I52-H52)/($I$10-$H$10)*($AR$10-$H$10)))</f>
        <v>1.3216621146153831</v>
      </c>
      <c r="AS89" s="123">
        <f>IF(AS52="","",AS52-(I52+(J52-I52)/($J$10-$I$10)*($AS$10-$I$10)))</f>
        <v>1.3424056757435039</v>
      </c>
      <c r="AT89" s="144">
        <f>IF(AT52="","",AT52-(J52+(K52-J52)/($K$10-$J$10)*($AT$10-$J$10)))</f>
        <v>1.5480023813797437</v>
      </c>
      <c r="AU89" s="144">
        <f>IF(AU52="","",AU52-(K52+(L52-K52)/($L$10-$K$10)*($AU$10-$K$10)))</f>
        <v>1.5256836086519647</v>
      </c>
      <c r="AV89" s="166"/>
      <c r="AW89" s="229" t="str">
        <f>IF(AW52="","",AW52-(D52+(G52-D52)/($G$10-$D$10)*($AW$10-$D$10)))</f>
        <v/>
      </c>
      <c r="AX89" s="181"/>
      <c r="AY89" s="181"/>
      <c r="AZ89" s="181"/>
      <c r="BA89" s="125">
        <f>IF(BA52="","",BA52-(G52+(H52-G52)/($H$10-$G$10)*($BA$10-$G$10)))</f>
        <v>0.71304251293831444</v>
      </c>
      <c r="BB89" s="123">
        <f>IF(BB52="","",BB52-(H52+(I52-H52)/($I$10-$H$10)*($BB$10-$H$10)))</f>
        <v>0.79757651884615655</v>
      </c>
      <c r="BC89" s="125">
        <f>IF(BC52="","",BC52-(I52+(J52-I52)/($J$10-$I$10)*($BC$10-$I$10)))</f>
        <v>0.83524288035263083</v>
      </c>
      <c r="BD89" s="123">
        <f>IF(BD52="","",BD52-(I52+(J52-I52)/($J$10-$I$10)*($BD$10-$I$10)))</f>
        <v>0.90481225168767798</v>
      </c>
      <c r="BE89" s="144">
        <f>IF(BE52="","",BE52-(J52+(K52-J52)/($K$10-$J$10)*($BE$10-$J$10)))</f>
        <v>0.93575462850630364</v>
      </c>
      <c r="BF89" s="144">
        <f>IF(BF52="","",BF52-(K52+(L52-K52)/($L$10-$K$10)*($BF$10-$K$10)))</f>
        <v>1.0837762482000066</v>
      </c>
      <c r="BG89" s="124">
        <f>IF(BG52="","",BG52-(K52+(L52-K52)/($L$10-$K$10)*($BG$10-$K$10)))</f>
        <v>1.1889938603000165</v>
      </c>
      <c r="BH89" s="125">
        <f>IF(BH52="","",BH52-(N52+(O52-N52)/($O$10-$N$10)*($BH$10-$N$10)))</f>
        <v>1.4670471921679811</v>
      </c>
      <c r="BI89" s="166"/>
      <c r="BJ89" s="165" t="str">
        <f>IF(BJ52="","",BJ52-(D52+(G52-D52)/($G$10-$D$10)*($BJ$10-$D$10)))</f>
        <v/>
      </c>
      <c r="BK89" s="165" t="str">
        <f>IF(BK52="","",BK52-(D52+(G52-D52)/($G$10-$D$10)*($BK$10-$D$10)))</f>
        <v/>
      </c>
      <c r="BL89" s="166" t="str">
        <f>IF(BL52="","",BL52-(E52+(G52-E52)/($G$10-$E$10)*($BL$10-$E$10)))</f>
        <v/>
      </c>
      <c r="BM89" s="124">
        <f>IF(BM52="","",BM52-(I52+(J52-I52)/($J$10-$I$10)*($BM$10-$I$10)))</f>
        <v>1.0545295343513623</v>
      </c>
      <c r="BN89" s="124">
        <f>IF(BN52="","",BN52-(K52+(L52-K52)/($L$10-$K$10)*($BN$10-$K$10)))</f>
        <v>1.3950774443000089</v>
      </c>
      <c r="BO89" s="124">
        <f>IF(BO52="","",BO52-(L52+(N52-L52)/($N$10-$L$10)*($BO$10-$L$10)))</f>
        <v>1.7281535133839108</v>
      </c>
      <c r="BP89" s="166" t="str">
        <f>IF(BP52="","",BP52-(C52+(D52-C52)/($D$10-$C$10)*($BP$10-$C$10)))</f>
        <v/>
      </c>
      <c r="BQ89" s="125">
        <f>IF(BQ52="","",BQ52-(F52+(G52-F52)/($G$10-$F$10)*($BQ$10-$F$10)))</f>
        <v>0.77737025727163966</v>
      </c>
      <c r="BR89" s="166" t="str">
        <f>IF(BR52="","",BR52-(C52+(D52-C52)/($D$10-$C$10)*($BR$10-$C$10)))</f>
        <v/>
      </c>
      <c r="BS89" s="229" t="str">
        <f>IF(BS52="","",BS52-(C52+(D52-C52)/($D$10-$C$10)*($BS$10-$C$10)))</f>
        <v/>
      </c>
      <c r="BT89" s="166" t="str">
        <f>IF(BT52="","",BT52-(E52+(G52-E52)/($G$10-$E$10)*($BT$10-$E$10)))</f>
        <v/>
      </c>
      <c r="BU89" s="123">
        <f>IF(BU52="","",BU52-(G52+(H52-G52)/($H$10-$G$10)*($BU$10-$G$10)))</f>
        <v>1.0841869429465147</v>
      </c>
      <c r="BV89" s="123">
        <f>IF(BV52="","",BV52-(I52+(J52-I52)/($J$10-$I$10)*($BV$10-$I$10)))</f>
        <v>1.4658699973992531</v>
      </c>
      <c r="BW89" s="144">
        <f>IF(BW52="","",BW52-(K52+(L52-K52)/($L$10-$K$10)*($BW$10-$K$10)))</f>
        <v>1.5399416270999908</v>
      </c>
      <c r="BX89" s="123">
        <f>IF(BX52="","",BX52-(K52+(L52-K52)/($L$10-$K$10)*($BX$10-$K$10)))</f>
        <v>1.6861257206999962</v>
      </c>
      <c r="BY89" s="144">
        <f>IF(BY52="","",BY52-(K52+(N52-K52)/($N$10-$L$10)*($BZ$10-$L$10)))</f>
        <v>1.6342176870037601</v>
      </c>
      <c r="BZ89" s="144">
        <f>IF(BZ52="","",BZ52-(L52+(N52-L52)/($N$10-$L$10)*($BZ$10-$L$10)))</f>
        <v>2.040780209447306</v>
      </c>
      <c r="CA89" s="166" t="str">
        <f>IF(CA52="","",CA52-(C52+(D52-C52)/($D$10-$C$10)*($CA$10-$C$10)))</f>
        <v/>
      </c>
      <c r="CB89" s="124">
        <f>IF(CB52="","",CB52-(F52+(G52-F52)/($G$10-$F$10)*($CB$10-$F$10)))</f>
        <v>1.2831863917048951</v>
      </c>
      <c r="CC89" s="124">
        <f>IF(CC52="","",CC52-(H52+(I52-H52)/($H$10-$G$10)*($CB$10-$G$10)))</f>
        <v>1.8852226590772234</v>
      </c>
      <c r="CD89" s="123">
        <f>IF(CD52="","",CD52-(I52+(J52-I52)/($J$10-$I$10)*($CD$10-$I$10)))</f>
        <v>1.2537203756359871</v>
      </c>
      <c r="CE89" s="123">
        <f>IF(CE52="","",CE52-(K52+(L52-K52)/($L$10-$K$10)*($CE$10-$K$10)))</f>
        <v>1.5952509054000084</v>
      </c>
      <c r="CF89" s="144">
        <f>IF(CF52="","",CF52-(K52+(L52-K52)/($L$10-$K$10)*($CF$10-$K$10)))</f>
        <v>1.6424222976781397</v>
      </c>
      <c r="CG89" s="144">
        <f>IF(CG52="","",CG52-(K52+(L52-K52)/($L$10-$K$10)*($CG$10-$K$10)))</f>
        <v>2.2274153361921756</v>
      </c>
    </row>
    <row r="90" spans="2:85" x14ac:dyDescent="0.3">
      <c r="B90" s="60"/>
      <c r="R90" s="61">
        <f>A23</f>
        <v>42632</v>
      </c>
      <c r="S90" s="165" t="str">
        <f>IF(S53="","",S53-(D53+(E53-D53)/($E$10-$D$10)*($S$10-$D$10)))</f>
        <v/>
      </c>
      <c r="T90" s="122" t="str">
        <f>IF(T53="","",T53-(G53+(H53-G53)/($H$10-$G$10)*($T$10-$G$10)))</f>
        <v/>
      </c>
      <c r="U90" s="123">
        <f>IF(U53="","",U53-(F53+(G53-F53)/($G$10-$F$10)*($U$10-$F$10)))</f>
        <v>0.82096284777368012</v>
      </c>
      <c r="V90" s="122">
        <f>IF(V53="","",V53-(G53+(H53-G53)/($H$10-$G$10)*($V$10-$G$10)))</f>
        <v>0.79651675110089437</v>
      </c>
      <c r="W90" s="123">
        <f>IF(W53="","",W53-(I53+(J53-I53)/($J$10-$I$10)*($W$10-$I$10)))</f>
        <v>0.92914214273931961</v>
      </c>
      <c r="X90" s="124">
        <f>IF(X53="","",X53-(K53+(L53-K53)/($L$10-$K$10)*($X$10-$K$10)))</f>
        <v>1.1230504316999843</v>
      </c>
      <c r="Y90" s="124">
        <f>IF(Y53="","",Y53-(K53+(L53-K53)/($L$10-$K$10)*($Y$10-$K$10)))</f>
        <v>1.2873558312000166</v>
      </c>
      <c r="Z90" s="228" t="str">
        <f>IF(Z53="","",Z53-(E53+(G53-E53)/($G$10-$E$10)*($Z$10-$E$10)))</f>
        <v/>
      </c>
      <c r="AA90" s="144" t="str">
        <f>IF(AA53="","",AA53-(F53+(G53-F53)/($G$10-$F$10)*($AA$10-$F$10)))</f>
        <v/>
      </c>
      <c r="AB90" s="124">
        <f>IF(AB53="","",AB53-(I53+(J53-I53)/($J$10-$I$10)*($AB$10-$I$10)))</f>
        <v>1.3235415519332547</v>
      </c>
      <c r="AC90" s="124">
        <f>IF(AC53="","",AC53-(J53+(K53-J53)/($K$10-$J$10)*($AC$10-$J$10)))</f>
        <v>1.3704196526645673</v>
      </c>
      <c r="AD90" s="144">
        <f>IF(AD53="","",AD53-(K53+(L53-K53)/($L$10-$K$10)*($AD$10-$K$10)))</f>
        <v>1.516954528800015</v>
      </c>
      <c r="AE90" s="123">
        <f>IF(AE53="","",AE53-(K53+(L53-K53)/($L$10-$K$10)*($AE$10-$K$10)))</f>
        <v>1.7427328208000006</v>
      </c>
      <c r="AF90" s="229" t="str">
        <f>IF(AF53="","",AF53-(C53+(G53-C53)/($G$10-$C$10)*($AF$10-$C$10)))</f>
        <v/>
      </c>
      <c r="AG90" s="123">
        <f>IF(AG53="","",AG53-(F53+(G53-F53)/($G$10-$F$10)*($AG$10-$F$10)))</f>
        <v>0.95352596701354653</v>
      </c>
      <c r="AH90" s="123">
        <f>IF(AH53="","",AH53-(H53+(I53-H53)/($I$10-$H$10)*($AH$10-$H$10)))</f>
        <v>1.2268080020274981</v>
      </c>
      <c r="AI90" s="123">
        <f>IF(AI53="","",AI53-(I53+(J53-I53)/($J$10-$I$10)*($AI$10-$I$10)))</f>
        <v>1.4005046549622286</v>
      </c>
      <c r="AJ90" s="145">
        <f>IF(AJ53="","",AJ53-(K53+(L53-K53)/($L$10-$K$10)*($AJ$10-$K$10)))</f>
        <v>1.7217445564999916</v>
      </c>
      <c r="AK90" s="166" t="str">
        <f>IF(AK53="","",AK53-(C53+(D53-C53)/($D$10-$C$10)*($AK$10-$C$10)))</f>
        <v/>
      </c>
      <c r="AL90" s="166" t="str">
        <f>IF(AL53="","",AL53-(C53+(D53-C53)/($D$10-$C$10)*($AL$10-$C$10)))</f>
        <v/>
      </c>
      <c r="AM90" s="123">
        <f>IF(AM53="","",AM53-(J53+(K53-J53)/($K$10-$J$10)*($AM$10-$J$10)))</f>
        <v>1.4773198079620413</v>
      </c>
      <c r="AN90" s="123">
        <f>IF(AN53="","",AN53-(K53+(L53-K53)/($L$10-$K$10)*($AN$10-$K$10)))</f>
        <v>1.5286066125000053</v>
      </c>
      <c r="AO90" s="144">
        <f>IF(AO53="","",AO53-(L53+(M53-L53)/($M$10-$L$10)*($AO$10-$L$10)))</f>
        <v>1.6844191372811541</v>
      </c>
      <c r="AP90" s="166" t="str">
        <f>IF(AP53="","",AP53-(C53+(D53-C53)/($D$10-$C$10)*($AP$10-$C$10)))</f>
        <v/>
      </c>
      <c r="AQ90" s="123">
        <f>IF(AQ53="","",AQ53-(G53+(H53-G53)/($H$10-$G$10)*($AQ$10-$G$10)))</f>
        <v>1.0827574936155522</v>
      </c>
      <c r="AR90" s="123">
        <f>IF(AR53="","",AR53-(H53+(I53-H53)/($I$10-$H$10)*($AR$10-$H$10)))</f>
        <v>1.3239545664560477</v>
      </c>
      <c r="AS90" s="123">
        <f>IF(AS53="","",AS53-(I53+(J53-I53)/($J$10-$I$10)*($AS$10-$I$10)))</f>
        <v>1.3399748791084192</v>
      </c>
      <c r="AT90" s="144">
        <f>IF(AT53="","",AT53-(J53+(K53-J53)/($K$10-$J$10)*($AT$10-$J$10)))</f>
        <v>1.5349228352088891</v>
      </c>
      <c r="AU90" s="144">
        <f>IF(AU53="","",AU53-(K53+(L53-K53)/($L$10-$K$10)*($AU$10-$K$10)))</f>
        <v>1.5141845907677758</v>
      </c>
      <c r="AV90" s="166"/>
      <c r="AW90" s="229" t="str">
        <f>IF(AW53="","",AW53-(D53+(G53-D53)/($G$10-$D$10)*($AW$10-$D$10)))</f>
        <v/>
      </c>
      <c r="AX90" s="181"/>
      <c r="AY90" s="181"/>
      <c r="AZ90" s="181"/>
      <c r="BA90" s="125">
        <f>IF(BA53="","",BA53-(G53+(H53-G53)/($H$10-$G$10)*($BA$10-$G$10)))</f>
        <v>0.71821693887408644</v>
      </c>
      <c r="BB90" s="123">
        <f>IF(BB53="","",BB53-(H53+(I53-H53)/($I$10-$H$10)*($BB$10-$H$10)))</f>
        <v>0.79848976365385771</v>
      </c>
      <c r="BC90" s="125">
        <f>IF(BC53="","",BC53-(I53+(J53-I53)/($J$10-$I$10)*($BC$10-$I$10)))</f>
        <v>0.82845685752521891</v>
      </c>
      <c r="BD90" s="123">
        <f>IF(BD53="","",BD53-(I53+(J53-I53)/($J$10-$I$10)*($BD$10-$I$10)))</f>
        <v>0.89633326654912748</v>
      </c>
      <c r="BE90" s="144">
        <f>IF(BE53="","",BE53-(J53+(K53-J53)/($K$10-$J$10)*($BE$10-$J$10)))</f>
        <v>0.92366867027849331</v>
      </c>
      <c r="BF90" s="144">
        <f>IF(BF53="","",BF53-(K53+(L53-K53)/($L$10-$K$10)*($BF$10-$K$10)))</f>
        <v>1.068467274900025</v>
      </c>
      <c r="BG90" s="124">
        <f>IF(BG53="","",BG53-(K53+(L53-K53)/($L$10-$K$10)*($BG$10-$K$10)))</f>
        <v>1.1800582821000205</v>
      </c>
      <c r="BH90" s="125">
        <f>IF(BH53="","",BH53-(N53+(O53-N53)/($O$10-$N$10)*($BH$10-$N$10)))</f>
        <v>1.4442632849509507</v>
      </c>
      <c r="BI90" s="166"/>
      <c r="BJ90" s="165" t="str">
        <f>IF(BJ53="","",BJ53-(D53+(G53-D53)/($G$10-$D$10)*($BJ$10-$D$10)))</f>
        <v/>
      </c>
      <c r="BK90" s="165" t="str">
        <f>IF(BK53="","",BK53-(D53+(G53-D53)/($G$10-$D$10)*($BK$10-$D$10)))</f>
        <v/>
      </c>
      <c r="BL90" s="166" t="str">
        <f>IF(BL53="","",BL53-(E53+(G53-E53)/($G$10-$E$10)*($BL$10-$E$10)))</f>
        <v/>
      </c>
      <c r="BM90" s="124">
        <f>IF(BM53="","",BM53-(I53+(J53-I53)/($J$10-$I$10)*($BM$10-$I$10)))</f>
        <v>1.0472564776322781</v>
      </c>
      <c r="BN90" s="124">
        <f>IF(BN53="","",BN53-(K53+(L53-K53)/($L$10-$K$10)*($BN$10-$K$10)))</f>
        <v>1.3800593501000242</v>
      </c>
      <c r="BO90" s="124">
        <f>IF(BO53="","",BO53-(L53+(N53-L53)/($N$10-$L$10)*($BO$10-$L$10)))</f>
        <v>1.7020936170130172</v>
      </c>
      <c r="BP90" s="166" t="str">
        <f>IF(BP53="","",BP53-(C53+(D53-C53)/($D$10-$C$10)*($BP$10-$C$10)))</f>
        <v/>
      </c>
      <c r="BQ90" s="125">
        <f>IF(BQ53="","",BQ53-(F53+(G53-F53)/($G$10-$F$10)*($BQ$10-$F$10)))</f>
        <v>0.78042006059487457</v>
      </c>
      <c r="BR90" s="166" t="str">
        <f>IF(BR53="","",BR53-(C53+(D53-C53)/($D$10-$C$10)*($BR$10-$C$10)))</f>
        <v/>
      </c>
      <c r="BS90" s="229" t="str">
        <f>IF(BS53="","",BS53-(C53+(D53-C53)/($D$10-$C$10)*($BS$10-$C$10)))</f>
        <v/>
      </c>
      <c r="BT90" s="166" t="str">
        <f>IF(BT53="","",BT53-(E53+(G53-E53)/($G$10-$E$10)*($BT$10-$E$10)))</f>
        <v/>
      </c>
      <c r="BU90" s="123">
        <f>IF(BU53="","",BU53-(G53+(H53-G53)/($H$10-$G$10)*($BU$10-$G$10)))</f>
        <v>1.0862734969024872</v>
      </c>
      <c r="BV90" s="123">
        <f>IF(BV53="","",BV53-(I53+(J53-I53)/($J$10-$I$10)*($BV$10-$I$10)))</f>
        <v>1.4553320685642643</v>
      </c>
      <c r="BW90" s="144">
        <f>IF(BW53="","",BW53-(K53+(L53-K53)/($L$10-$K$10)*($BW$10-$K$10)))</f>
        <v>1.4968716597000178</v>
      </c>
      <c r="BX90" s="123">
        <f>IF(BX53="","",BX53-(K53+(L53-K53)/($L$10-$K$10)*($BX$10-$K$10)))</f>
        <v>1.6722166224000063</v>
      </c>
      <c r="BY90" s="144">
        <f>IF(BY53="","",BY53-(K53+(N53-K53)/($N$10-$L$10)*($BZ$10-$L$10)))</f>
        <v>1.6171245381331461</v>
      </c>
      <c r="BZ90" s="144">
        <f>IF(BZ53="","",BZ53-(L53+(N53-L53)/($N$10-$L$10)*($BZ$10-$L$10)))</f>
        <v>2.0196979859001045</v>
      </c>
      <c r="CA90" s="166" t="str">
        <f>IF(CA53="","",CA53-(C53+(D53-C53)/($D$10-$C$10)*($CA$10-$C$10)))</f>
        <v/>
      </c>
      <c r="CB90" s="124">
        <f>IF(CB53="","",CB53-(F53+(G53-F53)/($G$10-$F$10)*($CB$10-$F$10)))</f>
        <v>1.2843587675378227</v>
      </c>
      <c r="CC90" s="124">
        <f>IF(CC53="","",CC53-(H53+(I53-H53)/($H$10-$G$10)*($CB$10-$G$10)))</f>
        <v>1.8859626192784558</v>
      </c>
      <c r="CD90" s="123">
        <f>IF(CD53="","",CD53-(I53+(J53-I53)/($J$10-$I$10)*($CD$10-$I$10)))</f>
        <v>1.2450141859383015</v>
      </c>
      <c r="CE90" s="123">
        <f>IF(CE53="","",CE53-(K53+(L53-K53)/($L$10-$K$10)*($CE$10-$K$10)))</f>
        <v>1.5817567253000258</v>
      </c>
      <c r="CF90" s="144">
        <f>IF(CF53="","",CF53-(K53+(L53-K53)/($L$10-$K$10)*($CF$10-$K$10)))</f>
        <v>1.6304620279808772</v>
      </c>
      <c r="CG90" s="144">
        <f>IF(CG53="","",CG53-(K53+(L53-K53)/($L$10-$K$10)*($CG$10-$K$10)))</f>
        <v>2.2078130986455946</v>
      </c>
    </row>
    <row r="91" spans="2:85" x14ac:dyDescent="0.3">
      <c r="B91" s="60"/>
      <c r="R91" s="61">
        <f>A24</f>
        <v>42633</v>
      </c>
      <c r="S91" s="165" t="str">
        <f>IF(S54="","",S54-(D54+(E54-D54)/($E$10-$D$10)*($S$10-$D$10)))</f>
        <v/>
      </c>
      <c r="T91" s="122" t="str">
        <f>IF(T54="","",T54-(G54+(H54-G54)/($H$10-$G$10)*($T$10-$G$10)))</f>
        <v/>
      </c>
      <c r="U91" s="123">
        <f>IF(U54="","",U54-(F54+(G54-F54)/($G$10-$F$10)*($U$10-$F$10)))</f>
        <v>0.75073993987325482</v>
      </c>
      <c r="V91" s="122">
        <f>IF(V54="","",V54-(G54+(H54-G54)/($H$10-$G$10)*($V$10-$G$10)))</f>
        <v>0.81303109903897441</v>
      </c>
      <c r="W91" s="123">
        <f>IF(W54="","",W54-(I54+(J54-I54)/($J$10-$I$10)*($W$10-$I$10)))</f>
        <v>0.9368725172229313</v>
      </c>
      <c r="X91" s="124">
        <f>IF(X54="","",X54-(K54+(L54-K54)/($L$10-$K$10)*($X$10-$K$10)))</f>
        <v>1.1179940285142971</v>
      </c>
      <c r="Y91" s="124">
        <f>IF(Y54="","",Y54-(K54+(L54-K54)/($L$10-$K$10)*($Y$10-$K$10)))</f>
        <v>1.2812790804428769</v>
      </c>
      <c r="Z91" s="228" t="str">
        <f>IF(Z54="","",Z54-(E54+(G54-E54)/($G$10-$E$10)*($Z$10-$E$10)))</f>
        <v/>
      </c>
      <c r="AA91" s="144" t="str">
        <f>IF(AA54="","",AA54-(F54+(G54-F54)/($G$10-$F$10)*($AA$10-$F$10)))</f>
        <v/>
      </c>
      <c r="AB91" s="124">
        <f>IF(AB54="","",AB54-(I54+(J54-I54)/($J$10-$I$10)*($AB$10-$I$10)))</f>
        <v>1.3287946509194195</v>
      </c>
      <c r="AC91" s="124">
        <f>IF(AC54="","",AC54-(J54+(K54-J54)/($K$10-$J$10)*($AC$10-$J$10)))</f>
        <v>1.3738766132468325</v>
      </c>
      <c r="AD91" s="144">
        <f>IF(AD54="","",AD54-(K54+(L54-K54)/($L$10-$K$10)*($AD$10-$K$10)))</f>
        <v>1.5102225474142918</v>
      </c>
      <c r="AE91" s="123">
        <f>IF(AE54="","",AE54-(K54+(L54-K54)/($L$10-$K$10)*($AE$10-$K$10)))</f>
        <v>1.7319217868428773</v>
      </c>
      <c r="AF91" s="229" t="str">
        <f>IF(AF54="","",AF54-(C54+(G54-C54)/($G$10-$C$10)*($AF$10-$C$10)))</f>
        <v/>
      </c>
      <c r="AG91" s="123">
        <f>IF(AG54="","",AG54-(F54+(G54-F54)/($G$10-$F$10)*($AG$10-$F$10)))</f>
        <v>0.73344837095909998</v>
      </c>
      <c r="AH91" s="123">
        <f>IF(AH54="","",AH54-(H54+(I54-H54)/($I$10-$H$10)*($AH$10-$H$10)))</f>
        <v>1.235290388505486</v>
      </c>
      <c r="AI91" s="123">
        <f>IF(AI54="","",AI54-(I54+(J54-I54)/($J$10-$I$10)*($AI$10-$I$10)))</f>
        <v>1.4095528637279773</v>
      </c>
      <c r="AJ91" s="145">
        <f>IF(AJ54="","",AJ54-(K54+(L54-K54)/($L$10-$K$10)*($AJ$10-$K$10)))</f>
        <v>1.7109439645714333</v>
      </c>
      <c r="AK91" s="166" t="str">
        <f>IF(AK54="","",AK54-(C54+(D54-C54)/($D$10-$C$10)*($AK$10-$C$10)))</f>
        <v/>
      </c>
      <c r="AL91" s="166" t="str">
        <f>IF(AL54="","",AL54-(C54+(D54-C54)/($D$10-$C$10)*($AL$10-$C$10)))</f>
        <v/>
      </c>
      <c r="AM91" s="123">
        <f>IF(AM54="","",AM54-(J54+(K54-J54)/($K$10-$J$10)*($AM$10-$J$10)))</f>
        <v>1.4788737084430723</v>
      </c>
      <c r="AN91" s="123">
        <f>IF(AN54="","",AN54-(K54+(L54-K54)/($L$10-$K$10)*($AN$10-$K$10)))</f>
        <v>1.5267058625000107</v>
      </c>
      <c r="AO91" s="144">
        <f>IF(AO54="","",AO54-(L54+(M54-L54)/($M$10-$L$10)*($AO$10-$L$10)))</f>
        <v>1.6743669529001446</v>
      </c>
      <c r="AP91" s="166" t="str">
        <f>IF(AP54="","",AP54-(C54+(D54-C54)/($D$10-$C$10)*($AP$10-$C$10)))</f>
        <v/>
      </c>
      <c r="AQ91" s="123">
        <f>IF(AQ54="","",AQ54-(G54+(H54-G54)/($H$10-$G$10)*($AQ$10-$G$10)))</f>
        <v>1.0646256908658809</v>
      </c>
      <c r="AR91" s="123">
        <f>IF(AR54="","",AR54-(H54+(I54-H54)/($I$10-$H$10)*($AR$10-$H$10)))</f>
        <v>1.3429795612912154</v>
      </c>
      <c r="AS91" s="123">
        <f>IF(AS54="","",AS54-(I54+(J54-I54)/($J$10-$I$10)*($AS$10-$I$10)))</f>
        <v>1.3413839902532372</v>
      </c>
      <c r="AT91" s="144">
        <f>IF(AT54="","",AT54-(J54+(K54-J54)/($K$10-$J$10)*($AT$10-$J$10)))</f>
        <v>1.5386705855632967</v>
      </c>
      <c r="AU91" s="144">
        <f>IF(AU54="","",AU54-(K54+(L54-K54)/($L$10-$K$10)*($AU$10-$K$10)))</f>
        <v>1.5072567261231993</v>
      </c>
      <c r="AV91" s="166"/>
      <c r="AW91" s="229" t="str">
        <f>IF(AW54="","",AW54-(D54+(G54-D54)/($G$10-$D$10)*($AW$10-$D$10)))</f>
        <v/>
      </c>
      <c r="AX91" s="181"/>
      <c r="AY91" s="181"/>
      <c r="AZ91" s="181"/>
      <c r="BA91" s="125">
        <f>IF(BA54="","",BA54-(G54+(H54-G54)/($H$10-$G$10)*($BA$10-$G$10)))</f>
        <v>0.68643895896283591</v>
      </c>
      <c r="BB91" s="123">
        <f>IF(BB54="","",BB54-(H54+(I54-H54)/($I$10-$H$10)*($BB$10-$H$10)))</f>
        <v>0.7989786817307809</v>
      </c>
      <c r="BC91" s="125">
        <f>IF(BC54="","",BC54-(I54+(J54-I54)/($J$10-$I$10)*($BC$10-$I$10)))</f>
        <v>0.8374234466813868</v>
      </c>
      <c r="BD91" s="123">
        <f>IF(BD54="","",BD54-(I54+(J54-I54)/($J$10-$I$10)*($BD$10-$I$10)))</f>
        <v>0.90242533465368169</v>
      </c>
      <c r="BE91" s="144">
        <f>IF(BE54="","",BE54-(J54+(K54-J54)/($K$10-$J$10)*($BE$10-$J$10)))</f>
        <v>0.92721905741775901</v>
      </c>
      <c r="BF91" s="144">
        <f>IF(BF54="","",BF54-(K54+(L54-K54)/($L$10-$K$10)*($BF$10-$K$10)))</f>
        <v>1.0743178555285731</v>
      </c>
      <c r="BG91" s="124">
        <f>IF(BG54="","",BG54-(K54+(L54-K54)/($L$10-$K$10)*($BG$10-$K$10)))</f>
        <v>1.1742621660428596</v>
      </c>
      <c r="BH91" s="125">
        <f>IF(BH54="","",BH54-(N54+(O54-N54)/($O$10-$N$10)*($BH$10-$N$10)))</f>
        <v>1.4304723810622941</v>
      </c>
      <c r="BI91" s="166"/>
      <c r="BJ91" s="165" t="str">
        <f>IF(BJ54="","",BJ54-(D54+(G54-D54)/($G$10-$D$10)*($BJ$10-$D$10)))</f>
        <v/>
      </c>
      <c r="BK91" s="165" t="str">
        <f>IF(BK54="","",BK54-(D54+(G54-D54)/($G$10-$D$10)*($BK$10-$D$10)))</f>
        <v/>
      </c>
      <c r="BL91" s="166" t="str">
        <f>IF(BL54="","",BL54-(E54+(G54-E54)/($G$10-$E$10)*($BL$10-$E$10)))</f>
        <v/>
      </c>
      <c r="BM91" s="124">
        <f>IF(BM54="","",BM54-(I54+(J54-I54)/($J$10-$I$10)*($BM$10-$I$10)))</f>
        <v>1.0474987994521583</v>
      </c>
      <c r="BN91" s="124">
        <f>IF(BN54="","",BN54-(K54+(L54-K54)/($L$10-$K$10)*($BN$10-$K$10)))</f>
        <v>1.3631006841142925</v>
      </c>
      <c r="BO91" s="124">
        <f>IF(BO54="","",BO54-(L54+(N54-L54)/($N$10-$L$10)*($BO$10-$L$10)))</f>
        <v>1.6939121264320156</v>
      </c>
      <c r="BP91" s="166" t="str">
        <f>IF(BP54="","",BP54-(C54+(D54-C54)/($D$10-$C$10)*($BP$10-$C$10)))</f>
        <v/>
      </c>
      <c r="BQ91" s="125">
        <f>IF(BQ54="","",BQ54-(F54+(G54-F54)/($G$10-$F$10)*($BQ$10-$F$10)))</f>
        <v>0.81199503977263032</v>
      </c>
      <c r="BR91" s="166" t="str">
        <f>IF(BR54="","",BR54-(C54+(D54-C54)/($D$10-$C$10)*($BR$10-$C$10)))</f>
        <v/>
      </c>
      <c r="BS91" s="229" t="str">
        <f>IF(BS54="","",BS54-(C54+(D54-C54)/($D$10-$C$10)*($BS$10-$C$10)))</f>
        <v/>
      </c>
      <c r="BT91" s="166" t="str">
        <f>IF(BT54="","",BT54-(E54+(G54-E54)/($G$10-$E$10)*($BT$10-$E$10)))</f>
        <v/>
      </c>
      <c r="BU91" s="123">
        <f>IF(BU54="","",BU54-(G54+(H54-G54)/($H$10-$G$10)*($BU$10-$G$10)))</f>
        <v>1.1036159319919885</v>
      </c>
      <c r="BV91" s="123">
        <f>IF(BV54="","",BV54-(I54+(J54-I54)/($J$10-$I$10)*($BV$10-$I$10)))</f>
        <v>1.4631907341624966</v>
      </c>
      <c r="BW91" s="144">
        <f>IF(BW54="","",BW54-(K54+(L54-K54)/($L$10-$K$10)*($BW$10-$K$10)))</f>
        <v>1.4910003419428848</v>
      </c>
      <c r="BX91" s="123">
        <f>IF(BX54="","",BX54-(K54+(L54-K54)/($L$10-$K$10)*($BX$10-$K$10)))</f>
        <v>1.6686735773143102</v>
      </c>
      <c r="BY91" s="144">
        <f>IF(BY54="","",BY54-(K54+(N54-K54)/($N$10-$L$10)*($BZ$10-$L$10)))</f>
        <v>1.6097924200000264</v>
      </c>
      <c r="BZ91" s="144">
        <f>IF(BZ54="","",BZ54-(L54+(N54-L54)/($N$10-$L$10)*($BZ$10-$L$10)))</f>
        <v>2.0074863128062814</v>
      </c>
      <c r="CA91" s="166" t="str">
        <f>IF(CA54="","",CA54-(C54+(D54-C54)/($D$10-$C$10)*($CA$10-$C$10)))</f>
        <v/>
      </c>
      <c r="CB91" s="124">
        <f>IF(CB54="","",CB54-(F54+(G54-F54)/($G$10-$F$10)*($CB$10-$F$10)))</f>
        <v>1.2771924108620261</v>
      </c>
      <c r="CC91" s="124">
        <f>IF(CC54="","",CC54-(H54+(I54-H54)/($H$10-$G$10)*($CB$10-$G$10)))</f>
        <v>1.9200088793456713</v>
      </c>
      <c r="CD91" s="123">
        <f>IF(CD54="","",CD54-(I54+(J54-I54)/($J$10-$I$10)*($CD$10-$I$10)))</f>
        <v>1.2508319457556656</v>
      </c>
      <c r="CE91" s="123">
        <f>IF(CE54="","",CE54-(K54+(L54-K54)/($L$10-$K$10)*($CE$10-$K$10)))</f>
        <v>1.5790391462714215</v>
      </c>
      <c r="CF91" s="144">
        <f>IF(CF54="","",CF54-(K54+(L54-K54)/($L$10-$K$10)*($CF$10-$K$10)))</f>
        <v>1.6318569559750111</v>
      </c>
      <c r="CG91" s="144">
        <f>IF(CG54="","",CG54-(K54+(L54-K54)/($L$10-$K$10)*($CG$10-$K$10)))</f>
        <v>2.1918826640047935</v>
      </c>
    </row>
    <row r="92" spans="2:85" x14ac:dyDescent="0.3">
      <c r="B92" s="60"/>
      <c r="R92" s="61">
        <f>A25</f>
        <v>42634</v>
      </c>
      <c r="S92" s="165" t="str">
        <f>IF(S55="","",S55-(D55+(E55-D55)/($E$10-$D$10)*($S$10-$D$10)))</f>
        <v/>
      </c>
      <c r="T92" s="122" t="str">
        <f>IF(T55="","",T55-(G55+(H55-G55)/($H$10-$G$10)*($T$10-$G$10)))</f>
        <v/>
      </c>
      <c r="U92" s="123">
        <f>IF(U55="","",U55-(F55+(G55-F55)/($G$10-$F$10)*($U$10-$F$10)))</f>
        <v>0.77232174567446044</v>
      </c>
      <c r="V92" s="122">
        <f>IF(V55="","",V55-(G55+(H55-G55)/($H$10-$G$10)*($V$10-$G$10)))</f>
        <v>0.7979450105085657</v>
      </c>
      <c r="W92" s="123">
        <f>IF(W55="","",W55-(I55+(J55-I55)/($J$10-$I$10)*($W$10-$I$10)))</f>
        <v>0.93143299588788508</v>
      </c>
      <c r="X92" s="124">
        <f>IF(X55="","",X55-(K55+(L55-K55)/($L$10-$K$10)*($X$10-$K$10)))</f>
        <v>1.1179597399821417</v>
      </c>
      <c r="Y92" s="124">
        <f>IF(Y55="","",Y55-(K55+(L55-K55)/($L$10-$K$10)*($Y$10-$K$10)))</f>
        <v>1.2779329769463983</v>
      </c>
      <c r="Z92" s="228" t="str">
        <f>IF(Z55="","",Z55-(E55+(G55-E55)/($G$10-$E$10)*($Z$10-$E$10)))</f>
        <v/>
      </c>
      <c r="AA92" s="144" t="str">
        <f>IF(AA55="","",AA55-(F55+(G55-F55)/($G$10-$F$10)*($AA$10-$F$10)))</f>
        <v/>
      </c>
      <c r="AB92" s="124">
        <f>IF(AB55="","",AB55-(I55+(J55-I55)/($J$10-$I$10)*($AB$10-$I$10)))</f>
        <v>1.3245818842128263</v>
      </c>
      <c r="AC92" s="124">
        <f>IF(AC55="","",AC55-(J55+(K55-J55)/($K$10-$J$10)*($AC$10-$J$10)))</f>
        <v>1.3698351382088205</v>
      </c>
      <c r="AD92" s="144">
        <f>IF(AD55="","",AD55-(K55+(L55-K55)/($L$10-$K$10)*($AD$10-$K$10)))</f>
        <v>1.5119769257321383</v>
      </c>
      <c r="AE92" s="123">
        <f>IF(AE55="","",AE55-(K55+(L55-K55)/($L$10-$K$10)*($AE$10-$K$10)))</f>
        <v>1.729086270821417</v>
      </c>
      <c r="AF92" s="229" t="str">
        <f>IF(AF55="","",AF55-(C55+(G55-C55)/($G$10-$C$10)*($AF$10-$C$10)))</f>
        <v/>
      </c>
      <c r="AG92" s="123">
        <f>IF(AG55="","",AG55-(F55+(G55-F55)/($G$10-$F$10)*($AG$10-$F$10)))</f>
        <v>0.74565155499040081</v>
      </c>
      <c r="AH92" s="123">
        <f>IF(AH55="","",AH55-(H55+(I55-H55)/($I$10-$H$10)*($AH$10-$H$10)))</f>
        <v>1.2313581639999653</v>
      </c>
      <c r="AI92" s="123">
        <f>IF(AI55="","",AI55-(I55+(J55-I55)/($J$10-$I$10)*($AI$10-$I$10)))</f>
        <v>1.4038031107808218</v>
      </c>
      <c r="AJ92" s="145">
        <f>IF(AJ55="","",AJ55-(K55+(L55-K55)/($L$10-$K$10)*($AJ$10-$K$10)))</f>
        <v>1.7091365292857001</v>
      </c>
      <c r="AK92" s="166" t="str">
        <f>IF(AK55="","",AK55-(C55+(D55-C55)/($D$10-$C$10)*($AK$10-$C$10)))</f>
        <v/>
      </c>
      <c r="AL92" s="166" t="str">
        <f>IF(AL55="","",AL55-(C55+(D55-C55)/($D$10-$C$10)*($AL$10-$C$10)))</f>
        <v/>
      </c>
      <c r="AM92" s="123">
        <f>IF(AM55="","",AM55-(J55+(K55-J55)/($K$10-$J$10)*($AM$10-$J$10)))</f>
        <v>1.4727970077594676</v>
      </c>
      <c r="AN92" s="123">
        <f>IF(AN55="","",AN55-(K55+(L55-K55)/($L$10-$K$10)*($AN$10-$K$10)))</f>
        <v>1.5246995624999871</v>
      </c>
      <c r="AO92" s="144">
        <f>IF(AO55="","",AO55-(L55+(M55-L55)/($M$10-$L$10)*($AO$10-$L$10)))</f>
        <v>1.6718142055711112</v>
      </c>
      <c r="AP92" s="166" t="str">
        <f>IF(AP55="","",AP55-(C55+(D55-C55)/($D$10-$C$10)*($AP$10-$C$10)))</f>
        <v/>
      </c>
      <c r="AQ92" s="123">
        <f>IF(AQ55="","",AQ55-(G55+(H55-G55)/($H$10-$G$10)*($AQ$10-$G$10)))</f>
        <v>1.0869799214425477</v>
      </c>
      <c r="AR92" s="123">
        <f>IF(AR55="","",AR55-(H55+(I55-H55)/($I$10-$H$10)*($AR$10-$H$10)))</f>
        <v>1.3377731199999783</v>
      </c>
      <c r="AS92" s="123">
        <f>IF(AS55="","",AS55-(I55+(J55-I55)/($J$10-$I$10)*($AS$10-$I$10)))</f>
        <v>1.3390534672809213</v>
      </c>
      <c r="AT92" s="144">
        <f>IF(AT55="","",AT55-(J55+(K55-J55)/($K$10-$J$10)*($AT$10-$J$10)))</f>
        <v>1.533611292822751</v>
      </c>
      <c r="AU92" s="144">
        <f>IF(AU55="","",AU55-(K55+(L55-K55)/($L$10-$K$10)*($AU$10-$K$10)))</f>
        <v>1.5085811268318889</v>
      </c>
      <c r="AV92" s="166"/>
      <c r="AW92" s="229" t="str">
        <f>IF(AW55="","",AW55-(D55+(G55-D55)/($G$10-$D$10)*($AW$10-$D$10)))</f>
        <v/>
      </c>
      <c r="AX92" s="181"/>
      <c r="AY92" s="181"/>
      <c r="AZ92" s="181"/>
      <c r="BA92" s="125">
        <f>IF(BA55="","",BA55-(G55+(H55-G55)/($H$10-$G$10)*($BA$10-$G$10)))</f>
        <v>0.71590542256950451</v>
      </c>
      <c r="BB92" s="123">
        <f>IF(BB55="","",BB55-(H55+(I55-H55)/($I$10-$H$10)*($BB$10-$H$10)))</f>
        <v>0.79937064999998908</v>
      </c>
      <c r="BC92" s="125">
        <f>IF(BC55="","",BC55-(I55+(J55-I55)/($J$10-$I$10)*($BC$10-$I$10)))</f>
        <v>0.83654101864606734</v>
      </c>
      <c r="BD92" s="123">
        <f>IF(BD55="","",BD55-(I55+(J55-I55)/($J$10-$I$10)*($BD$10-$I$10)))</f>
        <v>0.89917327548488402</v>
      </c>
      <c r="BE92" s="144">
        <f>IF(BE55="","",BE55-(J55+(K55-J55)/($K$10-$J$10)*($BE$10-$J$10)))</f>
        <v>0.92419255793037758</v>
      </c>
      <c r="BF92" s="144">
        <f>IF(BF55="","",BF55-(K55+(L55-K55)/($L$10-$K$10)*($BF$10-$K$10)))</f>
        <v>1.0705246180892907</v>
      </c>
      <c r="BG92" s="124">
        <f>IF(BG55="","",BG55-(K55+(L55-K55)/($L$10-$K$10)*($BG$10-$K$10)))</f>
        <v>1.1713853561964287</v>
      </c>
      <c r="BH92" s="125">
        <f>IF(BH55="","",BH55-(N55+(O55-N55)/($O$10-$N$10)*($BH$10-$N$10)))</f>
        <v>1.4307686217377928</v>
      </c>
      <c r="BI92" s="166"/>
      <c r="BJ92" s="165" t="str">
        <f>IF(BJ55="","",BJ55-(D55+(G55-D55)/($G$10-$D$10)*($BJ$10-$D$10)))</f>
        <v/>
      </c>
      <c r="BK92" s="165" t="str">
        <f>IF(BK55="","",BK55-(D55+(G55-D55)/($G$10-$D$10)*($BK$10-$D$10)))</f>
        <v/>
      </c>
      <c r="BL92" s="166" t="str">
        <f>IF(BL55="","",BL55-(E55+(G55-E55)/($G$10-$E$10)*($BL$10-$E$10)))</f>
        <v/>
      </c>
      <c r="BM92" s="124">
        <f>IF(BM55="","",BM55-(I55+(J55-I55)/($J$10-$I$10)*($BM$10-$I$10)))</f>
        <v>1.0392618222669934</v>
      </c>
      <c r="BN92" s="124">
        <f>IF(BN55="","",BN55-(K55+(L55-K55)/($L$10-$K$10)*($BN$10-$K$10)))</f>
        <v>1.3617664411071626</v>
      </c>
      <c r="BO92" s="124">
        <f>IF(BO55="","",BO55-(L55+(N55-L55)/($N$10-$L$10)*($BO$10-$L$10)))</f>
        <v>1.6986948286180494</v>
      </c>
      <c r="BP92" s="166" t="str">
        <f>IF(BP55="","",BP55-(C55+(D55-C55)/($D$10-$C$10)*($BP$10-$C$10)))</f>
        <v/>
      </c>
      <c r="BQ92" s="125">
        <f>IF(BQ55="","",BQ55-(F55+(G55-F55)/($G$10-$F$10)*($BQ$10-$F$10)))</f>
        <v>0.79280598046290751</v>
      </c>
      <c r="BR92" s="166" t="str">
        <f>IF(BR55="","",BR55-(C55+(D55-C55)/($D$10-$C$10)*($BR$10-$C$10)))</f>
        <v/>
      </c>
      <c r="BS92" s="229" t="str">
        <f>IF(BS55="","",BS55-(C55+(D55-C55)/($D$10-$C$10)*($BS$10-$C$10)))</f>
        <v/>
      </c>
      <c r="BT92" s="166" t="str">
        <f>IF(BT55="","",BT55-(E55+(G55-E55)/($G$10-$E$10)*($BT$10-$E$10)))</f>
        <v/>
      </c>
      <c r="BU92" s="123">
        <f>IF(BU55="","",BU55-(G55+(H55-G55)/($H$10-$G$10)*($BU$10-$G$10)))</f>
        <v>1.0982720414228166</v>
      </c>
      <c r="BV92" s="123">
        <f>IF(BV55="","",BV55-(I55+(J55-I55)/($J$10-$I$10)*($BV$10-$I$10)))</f>
        <v>1.4583866146725266</v>
      </c>
      <c r="BW92" s="144">
        <f>IF(BW55="","",BW55-(K55+(L55-K55)/($L$10-$K$10)*($BW$10-$K$10)))</f>
        <v>1.4872902638214121</v>
      </c>
      <c r="BX92" s="123">
        <f>IF(BX55="","",BX55-(K55+(L55-K55)/($L$10-$K$10)*($BX$10-$K$10)))</f>
        <v>1.6674667096071332</v>
      </c>
      <c r="BY92" s="144">
        <f>IF(BY55="","",BY55-(K55+(N55-K55)/($N$10-$L$10)*($BZ$10-$L$10)))</f>
        <v>1.6131359309924789</v>
      </c>
      <c r="BZ92" s="144">
        <f>IF(BZ55="","",BZ55-(L55+(N55-L55)/($N$10-$L$10)*($BZ$10-$L$10)))</f>
        <v>2.0104786879123679</v>
      </c>
      <c r="CA92" s="166" t="str">
        <f>IF(CA55="","",CA55-(C55+(D55-C55)/($D$10-$C$10)*($CA$10-$C$10)))</f>
        <v/>
      </c>
      <c r="CB92" s="124">
        <f>IF(CB55="","",CB55-(F55+(G55-F55)/($G$10-$F$10)*($CB$10-$F$10)))</f>
        <v>1.2991424048735942</v>
      </c>
      <c r="CC92" s="124">
        <f>IF(CC55="","",CC55-(H55+(I55-H55)/($H$10-$G$10)*($CB$10-$G$10)))</f>
        <v>1.9332049277349024</v>
      </c>
      <c r="CD92" s="123">
        <f>IF(CD55="","",CD55-(I55+(J55-I55)/($J$10-$I$10)*($CD$10-$I$10)))</f>
        <v>1.2464413364420248</v>
      </c>
      <c r="CE92" s="123">
        <f>IF(CE55="","",CE55-(K55+(L55-K55)/($L$10-$K$10)*($CE$10-$K$10)))</f>
        <v>1.5764175115357104</v>
      </c>
      <c r="CF92" s="144">
        <f>IF(CF55="","",CF55-(K55+(L55-K55)/($L$10-$K$10)*($CF$10-$K$10)))</f>
        <v>1.6288814997703387</v>
      </c>
      <c r="CG92" s="144">
        <f>IF(CG55="","",CG55-(K55+(L55-K55)/($L$10-$K$10)*($CG$10-$K$10)))</f>
        <v>2.1866992471560565</v>
      </c>
    </row>
    <row r="93" spans="2:85" x14ac:dyDescent="0.3">
      <c r="B93" s="60"/>
      <c r="R93" s="61">
        <f>A26</f>
        <v>42635</v>
      </c>
      <c r="S93" s="165" t="str">
        <f>IF(S56="","",S56-(D56+(E56-D56)/($E$10-$D$10)*($S$10-$D$10)))</f>
        <v/>
      </c>
      <c r="T93" s="122" t="str">
        <f>IF(T56="","",T56-(G56+(H56-G56)/($H$10-$G$10)*($T$10-$G$10)))</f>
        <v/>
      </c>
      <c r="U93" s="123">
        <f>IF(U56="","",U56-(F56+(G56-F56)/($G$10-$F$10)*($U$10-$F$10)))</f>
        <v>0.79850515511648434</v>
      </c>
      <c r="V93" s="122">
        <f>IF(V56="","",V56-(G56+(H56-G56)/($H$10-$G$10)*($V$10-$G$10)))</f>
        <v>0.78573341761513826</v>
      </c>
      <c r="W93" s="123">
        <f>IF(W56="","",W56-(I56+(J56-I56)/($J$10-$I$10)*($W$10-$I$10)))</f>
        <v>0.91881842355163834</v>
      </c>
      <c r="X93" s="124">
        <f>IF(X56="","",X56-(K56+(L56-K56)/($L$10-$K$10)*($X$10-$K$10)))</f>
        <v>1.1095048301535795</v>
      </c>
      <c r="Y93" s="124">
        <f>IF(Y56="","",Y56-(K56+(L56-K56)/($L$10-$K$10)*($Y$10-$K$10)))</f>
        <v>1.2729803227606782</v>
      </c>
      <c r="Z93" s="228" t="str">
        <f>IF(Z56="","",Z56-(E56+(G56-E56)/($G$10-$E$10)*($Z$10-$E$10)))</f>
        <v/>
      </c>
      <c r="AA93" s="144" t="str">
        <f>IF(AA56="","",AA56-(F56+(G56-F56)/($G$10-$F$10)*($AA$10-$F$10)))</f>
        <v/>
      </c>
      <c r="AB93" s="124">
        <f>IF(AB56="","",AB56-(I56+(J56-I56)/($J$10-$I$10)*($AB$10-$I$10)))</f>
        <v>1.3127753418514023</v>
      </c>
      <c r="AC93" s="124">
        <f>IF(AC56="","",AC56-(J56+(K56-J56)/($K$10-$J$10)*($AC$10-$J$10)))</f>
        <v>1.3595763286708955</v>
      </c>
      <c r="AD93" s="144">
        <f>IF(AD56="","",AD56-(K56+(L56-K56)/($L$10-$K$10)*($AD$10-$K$10)))</f>
        <v>1.5293130092035701</v>
      </c>
      <c r="AE93" s="123">
        <f>IF(AE56="","",AE56-(K56+(L56-K56)/($L$10-$K$10)*($AE$10-$K$10)))</f>
        <v>1.7229277624357082</v>
      </c>
      <c r="AF93" s="229" t="str">
        <f>IF(AF56="","",AF56-(C56+(G56-C56)/($G$10-$C$10)*($AF$10-$C$10)))</f>
        <v/>
      </c>
      <c r="AG93" s="123">
        <f>IF(AG56="","",AG56-(F56+(G56-F56)/($G$10-$F$10)*($AG$10-$F$10)))</f>
        <v>0.76410058352185395</v>
      </c>
      <c r="AH93" s="123">
        <f>IF(AH56="","",AH56-(H56+(I56-H56)/($I$10-$H$10)*($AH$10-$H$10)))</f>
        <v>1.212119844499979</v>
      </c>
      <c r="AI93" s="123">
        <f>IF(AI56="","",AI56-(I56+(J56-I56)/($J$10-$I$10)*($AI$10-$I$10)))</f>
        <v>1.3935425031234423</v>
      </c>
      <c r="AJ93" s="145">
        <f>IF(AJ56="","",AJ56-(K56+(L56-K56)/($L$10-$K$10)*($AJ$10-$K$10)))</f>
        <v>1.7029696116428688</v>
      </c>
      <c r="AK93" s="166" t="str">
        <f>IF(AK56="","",AK56-(C56+(D56-C56)/($D$10-$C$10)*($AK$10-$C$10)))</f>
        <v/>
      </c>
      <c r="AL93" s="166" t="str">
        <f>IF(AL56="","",AL56-(C56+(D56-C56)/($D$10-$C$10)*($AL$10-$C$10)))</f>
        <v/>
      </c>
      <c r="AM93" s="123">
        <f>IF(AM56="","",AM56-(J56+(K56-J56)/($K$10-$J$10)*($AM$10-$J$10)))</f>
        <v>1.4642852135759705</v>
      </c>
      <c r="AN93" s="123">
        <f>IF(AN56="","",AN56-(K56+(L56-K56)/($L$10-$K$10)*($AN$10-$K$10)))</f>
        <v>1.5169739199999865</v>
      </c>
      <c r="AO93" s="144">
        <f>IF(AO56="","",AO56-(L56+(M56-L56)/($M$10-$L$10)*($AO$10-$L$10)))</f>
        <v>1.6682999701538503</v>
      </c>
      <c r="AP93" s="166" t="str">
        <f>IF(AP56="","",AP56-(C56+(D56-C56)/($D$10-$C$10)*($AP$10-$C$10)))</f>
        <v/>
      </c>
      <c r="AQ93" s="123">
        <f>IF(AQ56="","",AQ56-(G56+(H56-G56)/($H$10-$G$10)*($AQ$10-$G$10)))</f>
        <v>1.0886438062853008</v>
      </c>
      <c r="AR93" s="123">
        <f>IF(AR56="","",AR56-(H56+(I56-H56)/($I$10-$H$10)*($AR$10-$H$10)))</f>
        <v>1.3133056599999791</v>
      </c>
      <c r="AS93" s="123">
        <f>IF(AS56="","",AS56-(I56+(J56-I56)/($J$10-$I$10)*($AS$10-$I$10)))</f>
        <v>1.3181638231982846</v>
      </c>
      <c r="AT93" s="144">
        <f>IF(AT56="","",AT56-(J56+(K56-J56)/($K$10-$J$10)*($AT$10-$J$10)))</f>
        <v>1.5237509815823027</v>
      </c>
      <c r="AU93" s="144">
        <f>IF(AU56="","",AU56-(K56+(L56-K56)/($L$10-$K$10)*($AU$10-$K$10)))</f>
        <v>1.5006309134473219</v>
      </c>
      <c r="AV93" s="166"/>
      <c r="AW93" s="229" t="str">
        <f>IF(AW56="","",AW56-(D56+(G56-D56)/($G$10-$D$10)*($AW$10-$D$10)))</f>
        <v/>
      </c>
      <c r="AX93" s="181"/>
      <c r="AY93" s="181"/>
      <c r="AZ93" s="181"/>
      <c r="BA93" s="125">
        <f>IF(BA56="","",BA56-(G56+(H56-G56)/($H$10-$G$10)*($BA$10-$G$10)))</f>
        <v>0.72674175923552142</v>
      </c>
      <c r="BB93" s="123">
        <f>IF(BB56="","",BB56-(H56+(I56-H56)/($I$10-$H$10)*($BB$10-$H$10)))</f>
        <v>0.77311468500001101</v>
      </c>
      <c r="BC93" s="125">
        <f>IF(BC56="","",BC56-(I56+(J56-I56)/($J$10-$I$10)*($BC$10-$I$10)))</f>
        <v>0.82350043958437058</v>
      </c>
      <c r="BD93" s="123">
        <f>IF(BD56="","",BD56-(I56+(J56-I56)/($J$10-$I$10)*($BD$10-$I$10)))</f>
        <v>0.8857834169395189</v>
      </c>
      <c r="BE93" s="144">
        <f>IF(BE56="","",BE56-(J56+(K56-J56)/($K$10-$J$10)*($BE$10-$J$10)))</f>
        <v>0.91182087544304791</v>
      </c>
      <c r="BF93" s="144">
        <f>IF(BF56="","",BF56-(K56+(L56-K56)/($L$10-$K$10)*($BF$10-$K$10)))</f>
        <v>1.0665519879321437</v>
      </c>
      <c r="BG93" s="124">
        <f>IF(BG56="","",BG56-(K56+(L56-K56)/($L$10-$K$10)*($BG$10-$K$10)))</f>
        <v>1.1543527227107075</v>
      </c>
      <c r="BH93" s="125">
        <f>IF(BH56="","",BH56-(N56+(O56-N56)/($O$10-$N$10)*($BH$10-$N$10)))</f>
        <v>1.463827408841857</v>
      </c>
      <c r="BI93" s="166"/>
      <c r="BJ93" s="165" t="str">
        <f>IF(BJ56="","",BJ56-(D56+(G56-D56)/($G$10-$D$10)*($BJ$10-$D$10)))</f>
        <v/>
      </c>
      <c r="BK93" s="165" t="str">
        <f>IF(BK56="","",BK56-(D56+(G56-D56)/($G$10-$D$10)*($BK$10-$D$10)))</f>
        <v/>
      </c>
      <c r="BL93" s="166" t="str">
        <f>IF(BL56="","",BL56-(E56+(G56-E56)/($G$10-$E$10)*($BL$10-$E$10)))</f>
        <v/>
      </c>
      <c r="BM93" s="124">
        <f>IF(BM56="","",BM56-(I56+(J56-I56)/($J$10-$I$10)*($BM$10-$I$10)))</f>
        <v>1.0253584215680251</v>
      </c>
      <c r="BN93" s="124">
        <f>IF(BN56="","",BN56-(K56+(L56-K56)/($L$10-$K$10)*($BN$10-$K$10)))</f>
        <v>1.3558120344785811</v>
      </c>
      <c r="BO93" s="124">
        <f>IF(BO56="","",BO56-(L56+(N56-L56)/($N$10-$L$10)*($BO$10-$L$10)))</f>
        <v>1.7221865997490342</v>
      </c>
      <c r="BP93" s="166" t="str">
        <f>IF(BP56="","",BP56-(C56+(D56-C56)/($D$10-$C$10)*($BP$10-$C$10)))</f>
        <v/>
      </c>
      <c r="BQ93" s="125">
        <f>IF(BQ56="","",BQ56-(F56+(G56-F56)/($G$10-$F$10)*($BQ$10-$F$10)))</f>
        <v>0.78293661877902854</v>
      </c>
      <c r="BR93" s="166" t="str">
        <f>IF(BR56="","",BR56-(C56+(D56-C56)/($D$10-$C$10)*($BR$10-$C$10)))</f>
        <v/>
      </c>
      <c r="BS93" s="229" t="str">
        <f>IF(BS56="","",BS56-(C56+(D56-C56)/($D$10-$C$10)*($BS$10-$C$10)))</f>
        <v/>
      </c>
      <c r="BT93" s="166" t="str">
        <f>IF(BT56="","",BT56-(E56+(G56-E56)/($G$10-$E$10)*($BT$10-$E$10)))</f>
        <v/>
      </c>
      <c r="BU93" s="123">
        <f>IF(BU56="","",BU56-(G56+(H56-G56)/($H$10-$G$10)*($BU$10-$G$10)))</f>
        <v>1.0846045787879446</v>
      </c>
      <c r="BV93" s="123">
        <f>IF(BV56="","",BV56-(I56+(J56-I56)/($J$10-$I$10)*($BV$10-$I$10)))</f>
        <v>1.4464263836901843</v>
      </c>
      <c r="BW93" s="144">
        <f>IF(BW56="","",BW56-(K56+(L56-K56)/($L$10-$K$10)*($BW$10-$K$10)))</f>
        <v>1.4829842326356988</v>
      </c>
      <c r="BX93" s="123">
        <f>IF(BX56="","",BX56-(K56+(L56-K56)/($L$10-$K$10)*($BX$10-$K$10)))</f>
        <v>1.6601190458785462</v>
      </c>
      <c r="BY93" s="144">
        <f>IF(BY56="","",BY56-(K56+(N56-K56)/($N$10-$L$10)*($BZ$10-$L$10)))</f>
        <v>1.6299732083932197</v>
      </c>
      <c r="BZ93" s="144">
        <f>IF(BZ56="","",BZ56-(L56+(N56-L56)/($N$10-$L$10)*($BZ$10-$L$10)))</f>
        <v>2.0237659671783241</v>
      </c>
      <c r="CA93" s="166" t="str">
        <f>IF(CA56="","",CA56-(C56+(D56-C56)/($D$10-$C$10)*($CA$10-$C$10)))</f>
        <v/>
      </c>
      <c r="CB93" s="124">
        <f>IF(CB56="","",CB56-(F56+(G56-F56)/($G$10-$F$10)*($CB$10-$F$10)))</f>
        <v>1.2895498847621636</v>
      </c>
      <c r="CC93" s="124">
        <f>IF(CC56="","",CC56-(H56+(I56-H56)/($H$10-$G$10)*($CB$10-$G$10)))</f>
        <v>1.8502706952852663</v>
      </c>
      <c r="CD93" s="123">
        <f>IF(CD56="","",CD56-(I56+(J56-I56)/($J$10-$I$10)*($CD$10-$I$10)))</f>
        <v>1.2345391232682552</v>
      </c>
      <c r="CE93" s="123">
        <f>IF(CE56="","",CE56-(K56+(L56-K56)/($L$10-$K$10)*($CE$10-$K$10)))</f>
        <v>1.5698993562928529</v>
      </c>
      <c r="CF93" s="144">
        <f>IF(CF56="","",CF56-(K56+(L56-K56)/($L$10-$K$10)*($CF$10-$K$10)))</f>
        <v>1.62124625994403</v>
      </c>
      <c r="CG93" s="144">
        <f>IF(CG56="","",CG56-(K56+(L56-K56)/($L$10-$K$10)*($CG$10-$K$10)))</f>
        <v>2.239899282940268</v>
      </c>
    </row>
    <row r="94" spans="2:85" x14ac:dyDescent="0.3">
      <c r="B94" s="60"/>
      <c r="R94" s="61">
        <f>A27</f>
        <v>42636</v>
      </c>
      <c r="S94" s="165" t="str">
        <f>IF(S57="","",S57-(D57+(E57-D57)/($E$10-$D$10)*($S$10-$D$10)))</f>
        <v/>
      </c>
      <c r="T94" s="122" t="str">
        <f>IF(T57="","",T57-(G57+(H57-G57)/($H$10-$G$10)*($T$10-$G$10)))</f>
        <v/>
      </c>
      <c r="U94" s="123">
        <f>IF(U57="","",U57-(F57+(G57-F57)/($G$10-$F$10)*($U$10-$F$10)))</f>
        <v>0.80459404057477513</v>
      </c>
      <c r="V94" s="122">
        <f>IF(V57="","",V57-(G57+(H57-G57)/($H$10-$G$10)*($V$10-$G$10)))</f>
        <v>0.7958372206881601</v>
      </c>
      <c r="W94" s="123">
        <f>IF(W57="","",W57-(I57+(J57-I57)/($J$10-$I$10)*($W$10-$I$10)))</f>
        <v>0.94050191668136573</v>
      </c>
      <c r="X94" s="124">
        <f>IF(X57="","",X57-(K57+(L57-K57)/($L$10-$K$10)*($X$10-$K$10)))</f>
        <v>1.1408365542178402</v>
      </c>
      <c r="Y94" s="124">
        <f>IF(Y57="","",Y57-(K57+(L57-K57)/($L$10-$K$10)*($Y$10-$K$10)))</f>
        <v>1.3053474342535849</v>
      </c>
      <c r="Z94" s="228" t="str">
        <f>IF(Z57="","",Z57-(E57+(G57-E57)/($G$10-$E$10)*($Z$10-$E$10)))</f>
        <v/>
      </c>
      <c r="AA94" s="144" t="str">
        <f>IF(AA57="","",AA57-(F57+(G57-F57)/($G$10-$F$10)*($AA$10-$F$10)))</f>
        <v/>
      </c>
      <c r="AB94" s="124">
        <f>IF(AB57="","",AB57-(I57+(J57-I57)/($J$10-$I$10)*($AB$10-$I$10)))</f>
        <v>1.3342607443072696</v>
      </c>
      <c r="AC94" s="124">
        <f>IF(AC57="","",AC57-(J57+(K57-J57)/($K$10-$J$10)*($AC$10-$J$10)))</f>
        <v>1.3844195221202422</v>
      </c>
      <c r="AD94" s="144">
        <f>IF(AD57="","",AD57-(K57+(L57-K57)/($L$10-$K$10)*($AD$10-$K$10)))</f>
        <v>1.5609469430678682</v>
      </c>
      <c r="AE94" s="123">
        <f>IF(AE57="","",AE57-(K57+(L57-K57)/($L$10-$K$10)*($AE$10-$K$10)))</f>
        <v>1.7555893949785601</v>
      </c>
      <c r="AF94" s="229" t="str">
        <f>IF(AF57="","",AF57-(C57+(G57-C57)/($G$10-$C$10)*($AF$10-$C$10)))</f>
        <v/>
      </c>
      <c r="AG94" s="123">
        <f>IF(AG57="","",AG57-(F57+(G57-F57)/($G$10-$F$10)*($AG$10-$F$10)))</f>
        <v>0.75908533204798179</v>
      </c>
      <c r="AH94" s="123">
        <f>IF(AH57="","",AH57-(H57+(I57-H57)/($I$10-$H$10)*($AH$10-$H$10)))</f>
        <v>1.231907534499971</v>
      </c>
      <c r="AI94" s="123">
        <f>IF(AI57="","",AI57-(I57+(J57-I57)/($J$10-$I$10)*($AI$10-$I$10)))</f>
        <v>1.4168585507871641</v>
      </c>
      <c r="AJ94" s="145">
        <f>IF(AJ57="","",AJ57-(K57+(L57-K57)/($L$10-$K$10)*($AJ$10-$K$10)))</f>
        <v>1.735611024714296</v>
      </c>
      <c r="AK94" s="166" t="str">
        <f>IF(AK57="","",AK57-(C57+(D57-C57)/($D$10-$C$10)*($AK$10-$C$10)))</f>
        <v/>
      </c>
      <c r="AL94" s="166" t="str">
        <f>IF(AL57="","",AL57-(C57+(D57-C57)/($D$10-$C$10)*($AL$10-$C$10)))</f>
        <v/>
      </c>
      <c r="AM94" s="123">
        <f>IF(AM57="","",AM57-(J57+(K57-J57)/($K$10-$J$10)*($AM$10-$J$10)))</f>
        <v>1.4898271256645503</v>
      </c>
      <c r="AN94" s="123">
        <f>IF(AN57="","",AN57-(K57+(L57-K57)/($L$10-$K$10)*($AN$10-$K$10)))</f>
        <v>1.5491245999999625</v>
      </c>
      <c r="AO94" s="144">
        <f>IF(AO57="","",AO57-(L57+(M57-L57)/($M$10-$L$10)*($AO$10-$L$10)))</f>
        <v>1.7005408595861708</v>
      </c>
      <c r="AP94" s="166" t="str">
        <f>IF(AP57="","",AP57-(C57+(D57-C57)/($D$10-$C$10)*($AP$10-$C$10)))</f>
        <v/>
      </c>
      <c r="AQ94" s="123">
        <f>IF(AQ57="","",AQ57-(G57+(H57-G57)/($H$10-$G$10)*($AQ$10-$G$10)))</f>
        <v>1.087041059055784</v>
      </c>
      <c r="AR94" s="123">
        <f>IF(AR57="","",AR57-(H57+(I57-H57)/($I$10-$H$10)*($AR$10-$H$10)))</f>
        <v>1.3239485874999946</v>
      </c>
      <c r="AS94" s="123">
        <f>IF(AS57="","",AS57-(I57+(J57-I57)/($J$10-$I$10)*($AS$10-$I$10)))</f>
        <v>1.3398566145018243</v>
      </c>
      <c r="AT94" s="144">
        <f>IF(AT57="","",AT57-(J57+(K57-J57)/($K$10-$J$10)*($AT$10-$J$10)))</f>
        <v>1.5489029025949572</v>
      </c>
      <c r="AU94" s="144">
        <f>IF(AU57="","",AU57-(K57+(L57-K57)/($L$10-$K$10)*($AU$10-$K$10)))</f>
        <v>1.5306005958839437</v>
      </c>
      <c r="AV94" s="166"/>
      <c r="AW94" s="229" t="str">
        <f>IF(AW57="","",AW57-(D57+(G57-D57)/($G$10-$D$10)*($AW$10-$D$10)))</f>
        <v/>
      </c>
      <c r="AX94" s="181"/>
      <c r="AY94" s="181"/>
      <c r="AZ94" s="181"/>
      <c r="BA94" s="125">
        <f>IF(BA57="","",BA57-(G57+(H57-G57)/($H$10-$G$10)*($BA$10-$G$10)))</f>
        <v>0.72734760048333924</v>
      </c>
      <c r="BB94" s="123">
        <f>IF(BB57="","",BB57-(H57+(I57-H57)/($I$10-$H$10)*($BB$10-$H$10)))</f>
        <v>0.79155116499997158</v>
      </c>
      <c r="BC94" s="125">
        <f>IF(BC57="","",BC57-(I57+(J57-I57)/($J$10-$I$10)*($BC$10-$I$10)))</f>
        <v>0.84346424780857876</v>
      </c>
      <c r="BD94" s="123">
        <f>IF(BD57="","",BD57-(I57+(J57-I57)/($J$10-$I$10)*($BD$10-$I$10)))</f>
        <v>0.90863078022669241</v>
      </c>
      <c r="BE94" s="144">
        <f>IF(BE57="","",BE57-(J57+(K57-J57)/($K$10-$J$10)*($BE$10-$J$10)))</f>
        <v>0.93739430012658298</v>
      </c>
      <c r="BF94" s="144">
        <f>IF(BF57="","",BF57-(K57+(L57-K57)/($L$10-$K$10)*($BF$10-$K$10)))</f>
        <v>1.098435946810719</v>
      </c>
      <c r="BG94" s="124">
        <f>IF(BG57="","",BG57-(K57+(L57-K57)/($L$10-$K$10)*($BG$10-$K$10)))</f>
        <v>1.1851461134035497</v>
      </c>
      <c r="BH94" s="125">
        <f>IF(BH57="","",BH57-(N57+(O57-N57)/($O$10-$N$10)*($BH$10-$N$10)))</f>
        <v>1.5104162582747578</v>
      </c>
      <c r="BI94" s="166"/>
      <c r="BJ94" s="165" t="str">
        <f>IF(BJ57="","",BJ57-(D57+(G57-D57)/($G$10-$D$10)*($BJ$10-$D$10)))</f>
        <v/>
      </c>
      <c r="BK94" s="165" t="str">
        <f>IF(BK57="","",BK57-(D57+(G57-D57)/($G$10-$D$10)*($BK$10-$D$10)))</f>
        <v/>
      </c>
      <c r="BL94" s="166" t="str">
        <f>IF(BL57="","",BL57-(E57+(G57-E57)/($G$10-$E$10)*($BL$10-$E$10)))</f>
        <v/>
      </c>
      <c r="BM94" s="124">
        <f>IF(BM57="","",BM57-(I57+(J57-I57)/($J$10-$I$10)*($BM$10-$I$10)))</f>
        <v>1.0476895884949473</v>
      </c>
      <c r="BN94" s="124">
        <f>IF(BN57="","",BN57-(K57+(L57-K57)/($L$10-$K$10)*($BN$10-$K$10)))</f>
        <v>1.3875500514928576</v>
      </c>
      <c r="BO94" s="124">
        <f>IF(BO57="","",BO57-(L57+(N57-L57)/($N$10-$L$10)*($BO$10-$L$10)))</f>
        <v>1.764990670918515</v>
      </c>
      <c r="BP94" s="166" t="str">
        <f>IF(BP57="","",BP57-(C57+(D57-C57)/($D$10-$C$10)*($BP$10-$C$10)))</f>
        <v/>
      </c>
      <c r="BQ94" s="125">
        <f>IF(BQ57="","",BQ57-(F57+(G57-F57)/($G$10-$F$10)*($BQ$10-$F$10)))</f>
        <v>0.7826391602625391</v>
      </c>
      <c r="BR94" s="166" t="str">
        <f>IF(BR57="","",BR57-(C57+(D57-C57)/($D$10-$C$10)*($BR$10-$C$10)))</f>
        <v/>
      </c>
      <c r="BS94" s="229" t="str">
        <f>IF(BS57="","",BS57-(C57+(D57-C57)/($D$10-$C$10)*($BS$10-$C$10)))</f>
        <v/>
      </c>
      <c r="BT94" s="166" t="str">
        <f>IF(BT57="","",BT57-(E57+(G57-E57)/($G$10-$E$10)*($BT$10-$E$10)))</f>
        <v/>
      </c>
      <c r="BU94" s="123">
        <f>IF(BU57="","",BU57-(G57+(H57-G57)/($H$10-$G$10)*($BU$10-$G$10)))</f>
        <v>1.0545908682760268</v>
      </c>
      <c r="BV94" s="123">
        <f>IF(BV57="","",BV57-(I57+(J57-I57)/($J$10-$I$10)*($BV$10-$I$10)))</f>
        <v>1.4701290674118372</v>
      </c>
      <c r="BW94" s="144">
        <f>IF(BW57="","",BW57-(K57+(L57-K57)/($L$10-$K$10)*($BW$10-$K$10)))</f>
        <v>1.5078106483785665</v>
      </c>
      <c r="BX94" s="123">
        <f>IF(BX57="","",BX57-(K57+(L57-K57)/($L$10-$K$10)*($BX$10-$K$10)))</f>
        <v>1.6925110677928292</v>
      </c>
      <c r="BY94" s="144">
        <f>IF(BY57="","",BY57-(K57+(N57-K57)/($N$10-$L$10)*($BZ$10-$L$10)))</f>
        <v>1.6714722386498866</v>
      </c>
      <c r="BZ94" s="144">
        <f>IF(BZ57="","",BZ57-(L57+(N57-L57)/($N$10-$L$10)*($BZ$10-$L$10)))</f>
        <v>2.0627688960728969</v>
      </c>
      <c r="CA94" s="166" t="str">
        <f>IF(CA57="","",CA57-(C57+(D57-C57)/($D$10-$C$10)*($CA$10-$C$10)))</f>
        <v/>
      </c>
      <c r="CB94" s="124">
        <f>IF(CB57="","",CB57-(F57+(G57-F57)/($G$10-$F$10)*($CB$10-$F$10)))</f>
        <v>1.2940222303320028</v>
      </c>
      <c r="CC94" s="124">
        <f>IF(CC57="","",CC57-(H57+(I57-H57)/($H$10-$G$10)*($CB$10-$G$10)))</f>
        <v>1.8233186706375566</v>
      </c>
      <c r="CD94" s="123">
        <f>IF(CD57="","",CD57-(I57+(J57-I57)/($J$10-$I$10)*($CD$10-$I$10)))</f>
        <v>1.2570114558690126</v>
      </c>
      <c r="CE94" s="123">
        <f>IF(CE57="","",CE57-(K57+(L57-K57)/($L$10-$K$10)*($CE$10-$K$10)))</f>
        <v>1.6016530887643006</v>
      </c>
      <c r="CF94" s="144">
        <f>IF(CF57="","",CF57-(K57+(L57-K57)/($L$10-$K$10)*($CF$10-$K$10)))</f>
        <v>1.6530687011103744</v>
      </c>
      <c r="CG94" s="144">
        <f>IF(CG57="","",CG57-(K57+(L57-K57)/($L$10-$K$10)*($CG$10-$K$10)))</f>
        <v>2.289911859886939</v>
      </c>
    </row>
    <row r="95" spans="2:85" x14ac:dyDescent="0.3">
      <c r="B95" s="60"/>
      <c r="R95" s="61">
        <f>A28</f>
        <v>42639</v>
      </c>
      <c r="S95" s="165" t="str">
        <f>IF(S58="","",S58-(D58+(E58-D58)/($E$10-$D$10)*($S$10-$D$10)))</f>
        <v/>
      </c>
      <c r="T95" s="122" t="str">
        <f>IF(T58="","",T58-(G58+(H58-G58)/($H$10-$G$10)*($T$10-$G$10)))</f>
        <v/>
      </c>
      <c r="U95" s="123">
        <f>IF(U58="","",U58-(F58+(G58-F58)/($G$10-$F$10)*($U$10-$F$10)))</f>
        <v>0.84286157492475211</v>
      </c>
      <c r="V95" s="122">
        <f>IF(V58="","",V58-(G58+(H58-G58)/($H$10-$G$10)*($V$10-$G$10)))</f>
        <v>0.8023291782720432</v>
      </c>
      <c r="W95" s="123">
        <f>IF(W58="","",W58-(I58+(J58-I58)/($J$10-$I$10)*($W$10-$I$10)))</f>
        <v>0.93920354015743346</v>
      </c>
      <c r="X95" s="124">
        <f>IF(X58="","",X58-(K58+(L58-K58)/($L$10-$K$10)*($X$10-$K$10)))</f>
        <v>1.1439790352571428</v>
      </c>
      <c r="Y95" s="124">
        <f>IF(Y58="","",Y58-(K58+(L58-K58)/($L$10-$K$10)*($Y$10-$K$10)))</f>
        <v>1.3102854874714365</v>
      </c>
      <c r="Z95" s="228" t="str">
        <f>IF(Z58="","",Z58-(E58+(G58-E58)/($G$10-$E$10)*($Z$10-$E$10)))</f>
        <v/>
      </c>
      <c r="AA95" s="144" t="str">
        <f>IF(AA58="","",AA58-(F58+(G58-F58)/($G$10-$F$10)*($AA$10-$F$10)))</f>
        <v/>
      </c>
      <c r="AB95" s="124">
        <f>IF(AB58="","",AB58-(I58+(J58-I58)/($J$10-$I$10)*($AB$10-$I$10)))</f>
        <v>1.330487321863983</v>
      </c>
      <c r="AC95" s="124">
        <f>IF(AC58="","",AC58-(J58+(K58-J58)/($K$10-$J$10)*($AC$10-$J$10)))</f>
        <v>1.3832138468354072</v>
      </c>
      <c r="AD95" s="144">
        <f>IF(AD58="","",AD58-(K58+(L58-K58)/($L$10-$K$10)*($AD$10-$K$10)))</f>
        <v>1.5658539164571286</v>
      </c>
      <c r="AE95" s="123">
        <f>IF(AE58="","",AE58-(K58+(L58-K58)/($L$10-$K$10)*($AE$10-$K$10)))</f>
        <v>1.7630595561714331</v>
      </c>
      <c r="AF95" s="229" t="str">
        <f>IF(AF58="","",AF58-(C58+(G58-C58)/($G$10-$C$10)*($AF$10-$C$10)))</f>
        <v/>
      </c>
      <c r="AG95" s="123">
        <f>IF(AG58="","",AG58-(F58+(G58-F58)/($G$10-$F$10)*($AG$10-$F$10)))</f>
        <v>1.0379343405153785</v>
      </c>
      <c r="AH95" s="123">
        <f>IF(AH58="","",AH58-(H58+(I58-H58)/($I$10-$H$10)*($AH$10-$H$10)))</f>
        <v>1.2257899314450718</v>
      </c>
      <c r="AI95" s="123">
        <f>IF(AI58="","",AI58-(I58+(J58-I58)/($J$10-$I$10)*($AI$10-$I$10)))</f>
        <v>1.4131017587909187</v>
      </c>
      <c r="AJ95" s="145">
        <f>IF(AJ58="","",AJ58-(K58+(L58-K58)/($L$10-$K$10)*($AJ$10-$K$10)))</f>
        <v>1.7420374247857313</v>
      </c>
      <c r="AK95" s="166" t="str">
        <f>IF(AK58="","",AK58-(C58+(D58-C58)/($D$10-$C$10)*($AK$10-$C$10)))</f>
        <v/>
      </c>
      <c r="AL95" s="166" t="str">
        <f>IF(AL58="","",AL58-(C58+(D58-C58)/($D$10-$C$10)*($AL$10-$C$10)))</f>
        <v/>
      </c>
      <c r="AM95" s="123">
        <f>IF(AM58="","",AM58-(J58+(K58-J58)/($K$10-$J$10)*($AM$10-$J$10)))</f>
        <v>1.488462873037943</v>
      </c>
      <c r="AN95" s="123">
        <f>IF(AN58="","",AN58-(K58+(L58-K58)/($L$10-$K$10)*($AN$10-$K$10)))</f>
        <v>1.5490252799999604</v>
      </c>
      <c r="AO95" s="144">
        <f>IF(AO58="","",AO58-(L58+(M58-L58)/($M$10-$L$10)*($AO$10-$L$10)))</f>
        <v>1.7082099085465305</v>
      </c>
      <c r="AP95" s="166" t="str">
        <f>IF(AP58="","",AP58-(C58+(D58-C58)/($D$10-$C$10)*($AP$10-$C$10)))</f>
        <v/>
      </c>
      <c r="AQ95" s="123">
        <f>IF(AQ58="","",AQ58-(G58+(H58-G58)/($H$10-$G$10)*($AQ$10-$G$10)))</f>
        <v>1.0833978371597746</v>
      </c>
      <c r="AR95" s="123">
        <f>IF(AR58="","",AR58-(H58+(I58-H58)/($I$10-$H$10)*($AR$10-$H$10)))</f>
        <v>1.3178270695878926</v>
      </c>
      <c r="AS95" s="123">
        <f>IF(AS58="","",AS58-(I58+(J58-I58)/($J$10-$I$10)*($AS$10-$I$10)))</f>
        <v>1.3352966972069304</v>
      </c>
      <c r="AT95" s="144">
        <f>IF(AT58="","",AT58-(J58+(K58-J58)/($K$10-$J$10)*($AT$10-$J$10)))</f>
        <v>1.5473440032911252</v>
      </c>
      <c r="AU95" s="144">
        <f>IF(AU58="","",AU58-(K58+(L58-K58)/($L$10-$K$10)*($AU$10-$K$10)))</f>
        <v>1.5338033459810476</v>
      </c>
      <c r="AV95" s="166"/>
      <c r="AW95" s="229" t="str">
        <f>IF(AW58="","",AW58-(D58+(G58-D58)/($G$10-$D$10)*($AW$10-$D$10)))</f>
        <v/>
      </c>
      <c r="AX95" s="181"/>
      <c r="AY95" s="181"/>
      <c r="AZ95" s="181"/>
      <c r="BA95" s="125">
        <f>IF(BA58="","",BA58-(G58+(H58-G58)/($H$10-$G$10)*($BA$10-$G$10)))</f>
        <v>0.71912210061752657</v>
      </c>
      <c r="BB95" s="123">
        <f>IF(BB58="","",BB58-(H58+(I58-H58)/($I$10-$H$10)*($BB$10-$H$10)))</f>
        <v>0.78748213269232981</v>
      </c>
      <c r="BC95" s="125">
        <f>IF(BC58="","",BC58-(I58+(J58-I58)/($J$10-$I$10)*($BC$10-$I$10)))</f>
        <v>0.84015921330605048</v>
      </c>
      <c r="BD95" s="123">
        <f>IF(BD58="","",BD58-(I58+(J58-I58)/($J$10-$I$10)*($BD$10-$I$10)))</f>
        <v>0.90499018957181576</v>
      </c>
      <c r="BE95" s="144">
        <f>IF(BE58="","",BE58-(J58+(K58-J58)/($K$10-$J$10)*($BE$10-$J$10)))</f>
        <v>0.93604445772152478</v>
      </c>
      <c r="BF95" s="144">
        <f>IF(BF58="","",BF58-(K58+(L58-K58)/($L$10-$K$10)*($BF$10-$K$10)))</f>
        <v>1.1026901185143099</v>
      </c>
      <c r="BG95" s="124">
        <f>IF(BG58="","",BG58-(K58+(L58-K58)/($L$10-$K$10)*($BG$10-$K$10)))</f>
        <v>1.1917299997714719</v>
      </c>
      <c r="BH95" s="125">
        <f>IF(BH58="","",BH58-(N58+(O58-N58)/($O$10-$N$10)*($BH$10-$N$10)))</f>
        <v>1.5144335341853017</v>
      </c>
      <c r="BI95" s="166"/>
      <c r="BJ95" s="165" t="str">
        <f>IF(BJ58="","",BJ58-(D58+(G58-D58)/($G$10-$D$10)*($BJ$10-$D$10)))</f>
        <v/>
      </c>
      <c r="BK95" s="165" t="str">
        <f>IF(BK58="","",BK58-(D58+(G58-D58)/($G$10-$D$10)*($BK$10-$D$10)))</f>
        <v/>
      </c>
      <c r="BL95" s="166" t="str">
        <f>IF(BL58="","",BL58-(E58+(G58-E58)/($G$10-$E$10)*($BL$10-$E$10)))</f>
        <v/>
      </c>
      <c r="BM95" s="124">
        <f>IF(BM58="","",BM58-(I58+(J58-I58)/($J$10-$I$10)*($BM$10-$I$10)))</f>
        <v>1.0448738442317624</v>
      </c>
      <c r="BN95" s="124">
        <f>IF(BN58="","",BN58-(K58+(L58-K58)/($L$10-$K$10)*($BN$10-$K$10)))</f>
        <v>1.3905240125571572</v>
      </c>
      <c r="BO95" s="124">
        <f>IF(BO58="","",BO58-(L58+(N58-L58)/($N$10-$L$10)*($BO$10-$L$10)))</f>
        <v>1.7726430171800471</v>
      </c>
      <c r="BP95" s="166" t="str">
        <f>IF(BP58="","",BP58-(C58+(D58-C58)/($D$10-$C$10)*($BP$10-$C$10)))</f>
        <v/>
      </c>
      <c r="BQ95" s="125">
        <f>IF(BQ58="","",BQ58-(F58+(G58-F58)/($G$10-$F$10)*($BQ$10-$F$10)))</f>
        <v>0.81309923829015651</v>
      </c>
      <c r="BR95" s="166" t="str">
        <f>IF(BR58="","",BR58-(C58+(D58-C58)/($D$10-$C$10)*($BR$10-$C$10)))</f>
        <v/>
      </c>
      <c r="BS95" s="229" t="str">
        <f>IF(BS58="","",BS58-(C58+(D58-C58)/($D$10-$C$10)*($BS$10-$C$10)))</f>
        <v/>
      </c>
      <c r="BT95" s="166" t="str">
        <f>IF(BT58="","",BT58-(E58+(G58-E58)/($G$10-$E$10)*($BT$10-$E$10)))</f>
        <v/>
      </c>
      <c r="BU95" s="123">
        <f>IF(BU58="","",BU58-(G58+(H58-G58)/($H$10-$G$10)*($BU$10-$G$10)))</f>
        <v>1.0470735276720018</v>
      </c>
      <c r="BV95" s="123">
        <f>IF(BV58="","",BV58-(I58+(J58-I58)/($J$10-$I$10)*($BV$10-$I$10)))</f>
        <v>1.4675286665553944</v>
      </c>
      <c r="BW95" s="144">
        <f>IF(BW58="","",BW58-(K58+(L58-K58)/($L$10-$K$10)*($BW$10-$K$10)))</f>
        <v>1.5097669894714305</v>
      </c>
      <c r="BX95" s="123">
        <f>IF(BX58="","",BX58-(K58+(L58-K58)/($L$10-$K$10)*($BX$10-$K$10)))</f>
        <v>1.6951002581571348</v>
      </c>
      <c r="BY95" s="144">
        <f>IF(BY58="","",BY58-(K58+(N58-K58)/($N$10-$L$10)*($BZ$10-$L$10)))</f>
        <v>1.6715320342248532</v>
      </c>
      <c r="BZ95" s="144">
        <f>IF(BZ58="","",BZ58-(L58+(N58-L58)/($N$10-$L$10)*($BZ$10-$L$10)))</f>
        <v>2.0700038551694409</v>
      </c>
      <c r="CA95" s="166" t="str">
        <f>IF(CA58="","",CA58-(C58+(D58-C58)/($D$10-$C$10)*($CA$10-$C$10)))</f>
        <v/>
      </c>
      <c r="CB95" s="124">
        <f>IF(CB58="","",CB58-(F58+(G58-F58)/($G$10-$F$10)*($CB$10-$F$10)))</f>
        <v>1.2959409195139064</v>
      </c>
      <c r="CC95" s="124">
        <f>IF(CC58="","",CC58-(H58+(I58-H58)/($H$10-$G$10)*($CB$10-$G$10)))</f>
        <v>1.8131012469463121</v>
      </c>
      <c r="CD95" s="123">
        <f>IF(CD58="","",CD58-(I58+(J58-I58)/($J$10-$I$10)*($CD$10-$I$10)))</f>
        <v>1.2525819725252034</v>
      </c>
      <c r="CE95" s="123">
        <f>IF(CE58="","",CE58-(K58+(L58-K58)/($L$10-$K$10)*($CE$10-$K$10)))</f>
        <v>1.6033955358857237</v>
      </c>
      <c r="CF95" s="144">
        <f>IF(CF58="","",CF58-(K58+(L58-K58)/($L$10-$K$10)*($CF$10-$K$10)))</f>
        <v>1.6527264686142373</v>
      </c>
      <c r="CG95" s="144">
        <f>IF(CG58="","",CG58-(K58+(L58-K58)/($L$10-$K$10)*($CG$10-$K$10)))</f>
        <v>2.3043937946609474</v>
      </c>
    </row>
    <row r="96" spans="2:85" x14ac:dyDescent="0.3">
      <c r="B96" s="60"/>
      <c r="R96" s="61">
        <f>A29</f>
        <v>42640</v>
      </c>
      <c r="S96" s="165" t="str">
        <f>IF(S59="","",S59-(D59+(E59-D59)/($E$10-$D$10)*($S$10-$D$10)))</f>
        <v/>
      </c>
      <c r="T96" s="122" t="str">
        <f>IF(T59="","",T59-(G59+(H59-G59)/($H$10-$G$10)*($T$10-$G$10)))</f>
        <v/>
      </c>
      <c r="U96" s="123">
        <f>IF(U59="","",U59-(F59+(G59-F59)/($G$10-$F$10)*($U$10-$F$10)))</f>
        <v>0.85930863102565014</v>
      </c>
      <c r="V96" s="122">
        <f>IF(V59="","",V59-(G59+(H59-G59)/($H$10-$G$10)*($V$10-$G$10)))</f>
        <v>0.79025009790528999</v>
      </c>
      <c r="W96" s="123">
        <f>IF(W59="","",W59-(I59+(J59-I59)/($J$10-$I$10)*($W$10-$I$10)))</f>
        <v>0.91945745146093638</v>
      </c>
      <c r="X96" s="124">
        <f>IF(X59="","",X59-(K59+(L59-K59)/($L$10-$K$10)*($X$10-$K$10)))</f>
        <v>1.1369450301571309</v>
      </c>
      <c r="Y96" s="124">
        <f>IF(Y59="","",Y59-(K59+(L59-K59)/($L$10-$K$10)*($Y$10-$K$10)))</f>
        <v>1.3032523038714126</v>
      </c>
      <c r="Z96" s="228"/>
      <c r="AA96" s="144" t="str">
        <f>IF(AA59="","",AA59-(F59+(G59-F59)/($G$10-$F$10)*($AA$10-$F$10)))</f>
        <v/>
      </c>
      <c r="AB96" s="124">
        <f>IF(AB59="","",AB59-(I59+(J59-I59)/($J$10-$I$10)*($AB$10-$I$10)))</f>
        <v>1.3139266121976927</v>
      </c>
      <c r="AC96" s="124">
        <f>IF(AC59="","",AC59-(J59+(K59-J59)/($K$10-$J$10)*($AC$10-$J$10)))</f>
        <v>1.3727647612341372</v>
      </c>
      <c r="AD96" s="144">
        <f>IF(AD59="","",AD59-(K59+(L59-K59)/($L$10-$K$10)*($AD$10-$K$10)))</f>
        <v>1.5605012525571231</v>
      </c>
      <c r="AE96" s="123">
        <f>IF(AE59="","",AE59-(K59+(L59-K59)/($L$10-$K$10)*($AE$10-$K$10)))</f>
        <v>1.7536326462714178</v>
      </c>
      <c r="AF96" s="229" t="str">
        <f>IF(AF59="","",AF59-(C59+(G59-C59)/($G$10-$C$10)*($AF$10-$C$10)))</f>
        <v/>
      </c>
      <c r="AG96" s="123">
        <f>IF(AG59="","",AG59-(F59+(G59-F59)/($G$10-$F$10)*($AG$10-$F$10)))</f>
        <v>1.0521171974772647</v>
      </c>
      <c r="AH96" s="123">
        <f>IF(AH59="","",AH59-(H59+(I59-H59)/($I$10-$H$10)*($AH$10-$H$10)))</f>
        <v>1.2047558993791041</v>
      </c>
      <c r="AI96" s="123">
        <f>IF(AI59="","",AI59-(I59+(J59-I59)/($J$10-$I$10)*($AI$10-$I$10)))</f>
        <v>1.4016614539798131</v>
      </c>
      <c r="AJ96" s="145">
        <f>IF(AJ59="","",AJ59-(K59+(L59-K59)/($L$10-$K$10)*($AJ$10-$K$10)))</f>
        <v>1.732600330285718</v>
      </c>
      <c r="AK96" s="166" t="str">
        <f>IF(AK59="","",AK59-(C59+(D59-C59)/($D$10-$C$10)*($AK$10-$C$10)))</f>
        <v/>
      </c>
      <c r="AL96" s="166" t="str">
        <f>IF(AL59="","",AL59-(C59+(D59-C59)/($D$10-$C$10)*($AL$10-$C$10)))</f>
        <v/>
      </c>
      <c r="AM96" s="123">
        <f>IF(AM59="","",AM59-(J59+(K59-J59)/($K$10-$J$10)*($AM$10-$J$10)))</f>
        <v>1.4768704872151963</v>
      </c>
      <c r="AN96" s="123">
        <f>IF(AN59="","",AN59-(K59+(L59-K59)/($L$10-$K$10)*($AN$10-$K$10)))</f>
        <v>1.5429198899999719</v>
      </c>
      <c r="AO96" s="144">
        <f>IF(AO59="","",AO59-(L59+(M59-L59)/($M$10-$L$10)*($AO$10-$L$10)))</f>
        <v>1.6972287538200885</v>
      </c>
      <c r="AP96" s="166" t="str">
        <f>IF(AP59="","",AP59-(C59+(D59-C59)/($D$10-$C$10)*($AP$10-$C$10)))</f>
        <v/>
      </c>
      <c r="AQ96" s="123">
        <f>IF(AQ59="","",AQ59-(G59+(H59-G59)/($H$10-$G$10)*($AQ$10-$G$10)))</f>
        <v>1.0759578642323595</v>
      </c>
      <c r="AR96" s="123">
        <f>IF(AR59="","",AR59-(H59+(I59-H59)/($I$10-$H$10)*($AR$10-$H$10)))</f>
        <v>1.3088492865933947</v>
      </c>
      <c r="AS96" s="123">
        <f>IF(AS59="","",AS59-(I59+(J59-I59)/($J$10-$I$10)*($AS$10-$I$10)))</f>
        <v>1.3131570422502041</v>
      </c>
      <c r="AT96" s="144">
        <f>IF(AT59="","",AT59-(J59+(K59-J59)/($K$10-$J$10)*($AT$10-$J$10)))</f>
        <v>1.535596005316427</v>
      </c>
      <c r="AU96" s="144">
        <f>IF(AU59="","",AU59-(K59+(L59-K59)/($L$10-$K$10)*($AU$10-$K$10)))</f>
        <v>1.5245999607890455</v>
      </c>
      <c r="AV96" s="166"/>
      <c r="AW96" s="229" t="str">
        <f>IF(AW59="","",AW59-(D59+(G59-D59)/($G$10-$D$10)*($AW$10-$D$10)))</f>
        <v/>
      </c>
      <c r="AX96" s="181"/>
      <c r="AY96" s="181"/>
      <c r="AZ96" s="181"/>
      <c r="BA96" s="125">
        <f>IF(BA59="","",BA59-(G59+(H59-G59)/($H$10-$G$10)*($BA$10-$G$10)))</f>
        <v>0.69971741911544871</v>
      </c>
      <c r="BB96" s="123">
        <f>IF(BB59="","",BB59-(H59+(I59-H59)/($I$10-$H$10)*($BB$10-$H$10)))</f>
        <v>0.76678427692306461</v>
      </c>
      <c r="BC96" s="125">
        <f>IF(BC59="","",BC59-(I59+(J59-I59)/($J$10-$I$10)*($BC$10-$I$10)))</f>
        <v>0.82248142068006214</v>
      </c>
      <c r="BD96" s="123">
        <f>IF(BD59="","",BD59-(I59+(J59-I59)/($J$10-$I$10)*($BD$10-$I$10)))</f>
        <v>0.88968607682619583</v>
      </c>
      <c r="BE96" s="144">
        <f>IF(BE59="","",BE59-(J59+(K59-J59)/($K$10-$J$10)*($BE$10-$J$10)))</f>
        <v>0.92547791958860071</v>
      </c>
      <c r="BF96" s="144">
        <f>IF(BF59="","",BF59-(K59+(L59-K59)/($L$10-$K$10)*($BF$10-$K$10)))</f>
        <v>1.0949061113142604</v>
      </c>
      <c r="BG96" s="124">
        <f>IF(BG59="","",BG59-(K59+(L59-K59)/($L$10-$K$10)*($BG$10-$K$10)))</f>
        <v>1.1833963009714119</v>
      </c>
      <c r="BH96" s="125">
        <f>IF(BH59="","",BH59-(N59+(O59-N59)/($O$10-$N$10)*($BH$10-$N$10)))</f>
        <v>1.5112859323140082</v>
      </c>
      <c r="BI96" s="166"/>
      <c r="BJ96" s="165" t="str">
        <f>IF(BJ59="","",BJ59-(D59+(G59-D59)/($G$10-$D$10)*($BJ$10-$D$10)))</f>
        <v/>
      </c>
      <c r="BK96" s="165" t="str">
        <f>IF(BK59="","",BK59-(D59+(G59-D59)/($G$10-$D$10)*($BK$10-$D$10)))</f>
        <v/>
      </c>
      <c r="BL96" s="166"/>
      <c r="BM96" s="124">
        <f>IF(BM59="","",BM59-(I59+(J59-I59)/($J$10-$I$10)*($BM$10-$I$10)))</f>
        <v>1.0160072185705342</v>
      </c>
      <c r="BN96" s="124">
        <f>IF(BN59="","",BN59-(K59+(L59-K59)/($L$10-$K$10)*($BN$10-$K$10)))</f>
        <v>1.3831836472571428</v>
      </c>
      <c r="BO96" s="124">
        <f>IF(BO59="","",BO59-(L59+(N59-L59)/($N$10-$L$10)*($BO$10-$L$10)))</f>
        <v>1.7650194284937761</v>
      </c>
      <c r="BP96" s="166" t="str">
        <f>IF(BP59="","",BP59-(C59+(D59-C59)/($D$10-$C$10)*($BP$10-$C$10)))</f>
        <v/>
      </c>
      <c r="BQ96" s="125">
        <f>IF(BQ59="","",BQ59-(F59+(G59-F59)/($G$10-$F$10)*($BQ$10-$F$10)))</f>
        <v>0.78475720336418342</v>
      </c>
      <c r="BR96" s="166" t="str">
        <f>IF(BR59="","",BR59-(C59+(D59-C59)/($D$10-$C$10)*($BR$10-$C$10)))</f>
        <v/>
      </c>
      <c r="BS96" s="229" t="str">
        <f>IF(BS59="","",BS59-(C59+(D59-C59)/($D$10-$C$10)*($BS$10-$C$10)))</f>
        <v/>
      </c>
      <c r="BT96" s="166"/>
      <c r="BU96" s="123">
        <f>IF(BU59="","",BU59-(G59+(H59-G59)/($H$10-$G$10)*($BU$10-$G$10)))</f>
        <v>1.0445885835775639</v>
      </c>
      <c r="BV96" s="123">
        <f>IF(BV59="","",BV59-(I59+(J59-I59)/($J$10-$I$10)*($BV$10-$I$10)))</f>
        <v>1.4543377437342253</v>
      </c>
      <c r="BW96" s="144">
        <f>IF(BW59="","",BW59-(K59+(L59-K59)/($L$10-$K$10)*($BW$10-$K$10)))</f>
        <v>1.4994868253714064</v>
      </c>
      <c r="BX96" s="123">
        <f>IF(BX59="","",BX59-(K59+(L59-K59)/($L$10-$K$10)*($BX$10-$K$10)))</f>
        <v>1.6875849684571591</v>
      </c>
      <c r="BY96" s="144">
        <f>IF(BY59="","",BY59-(K59+(N59-K59)/($N$10-$L$10)*($BZ$10-$L$10)))</f>
        <v>1.6715132635318248</v>
      </c>
      <c r="BZ96" s="144">
        <f>IF(BZ59="","",BZ59-(L59+(N59-L59)/($N$10-$L$10)*($BZ$10-$L$10)))</f>
        <v>2.0585174886532953</v>
      </c>
      <c r="CA96" s="166" t="str">
        <f>IF(CA59="","",CA59-(C59+(D59-C59)/($D$10-$C$10)*($CA$10-$C$10)))</f>
        <v/>
      </c>
      <c r="CB96" s="124">
        <f>IF(CB59="","",CB59-(F59+(G59-F59)/($G$10-$F$10)*($CB$10-$F$10)))</f>
        <v>1.2961143660800969</v>
      </c>
      <c r="CC96" s="124">
        <f>IF(CC59="","",CC59-(H59+(I59-H59)/($H$10-$G$10)*($CB$10-$G$10)))</f>
        <v>1.807154848926138</v>
      </c>
      <c r="CD96" s="123">
        <f>IF(CD59="","",CD59-(I59+(J59-I59)/($J$10-$I$10)*($CD$10-$I$10)))</f>
        <v>1.2377522403337302</v>
      </c>
      <c r="CE96" s="123">
        <f>IF(CE59="","",CE59-(K59+(L59-K59)/($L$10-$K$10)*($CE$10-$K$10)))</f>
        <v>1.5981077674856876</v>
      </c>
      <c r="CF96" s="144">
        <f>IF(CF59="","",CF59-(K59+(L59-K59)/($L$10-$K$10)*($CF$10-$K$10)))</f>
        <v>1.6629473144909663</v>
      </c>
      <c r="CG96" s="144">
        <f>IF(CG59="","",CG59-(K59+(L59-K59)/($L$10-$K$10)*($CG$10-$K$10)))</f>
        <v>2.3083197781133111</v>
      </c>
    </row>
    <row r="97" spans="2:85" x14ac:dyDescent="0.3">
      <c r="B97" s="60"/>
      <c r="R97" s="61">
        <f>A30</f>
        <v>42641</v>
      </c>
      <c r="S97" s="165" t="str">
        <f>IF(S60="","",S60-(D60+(E60-D60)/($E$10-$D$10)*($S$10-$D$10)))</f>
        <v/>
      </c>
      <c r="T97" s="122" t="str">
        <f>IF(T60="","",T60-(G60+(H60-G60)/($H$10-$G$10)*($T$10-$G$10)))</f>
        <v/>
      </c>
      <c r="U97" s="123">
        <f>IF(U60="","",U60-(F60+(G60-F60)/($G$10-$F$10)*($U$10-$F$10)))</f>
        <v>1.0974455072206626</v>
      </c>
      <c r="V97" s="122">
        <f>IF(V60="","",V60-(G60+(H60-G60)/($H$10-$G$10)*($V$10-$G$10)))</f>
        <v>0.78602297467860183</v>
      </c>
      <c r="W97" s="123">
        <f>IF(W60="","",W60-(I60+(J60-I60)/($J$10-$I$10)*($W$10-$I$10)))</f>
        <v>0.91728188214107842</v>
      </c>
      <c r="X97" s="124">
        <f>IF(X60="","",X60-(K60+(L60-K60)/($L$10-$K$10)*($X$10-$K$10)))</f>
        <v>1.1128974459749617</v>
      </c>
      <c r="Y97" s="124">
        <f>IF(Y60="","",Y60-(K60+(L60-K60)/($L$10-$K$10)*($Y$10-$K$10)))</f>
        <v>1.3186186507249955</v>
      </c>
      <c r="Z97" s="228" t="str">
        <f>IF(Z60="","",Z60-(E60+(G60-E60)/($G$10-$E$10)*($Z$10-$E$10)))</f>
        <v/>
      </c>
      <c r="AA97" s="144" t="str">
        <f>IF(AA60="","",AA60-(F60+(G60-F60)/($G$10-$F$10)*($AA$10-$F$10)))</f>
        <v/>
      </c>
      <c r="AB97" s="124">
        <f>IF(AB60="","",AB60-(I60+(J60-I60)/($J$10-$I$10)*($AB$10-$I$10)))</f>
        <v>1.3110169858501295</v>
      </c>
      <c r="AC97" s="124">
        <f>IF(AC60="","",AC60-(J60+(K60-J60)/($K$10-$J$10)*($AC$10-$J$10)))</f>
        <v>1.3718376153481355</v>
      </c>
      <c r="AD97" s="144">
        <f>IF(AD60="","",AD60-(K60+(L60-K60)/($L$10-$K$10)*($AD$10-$K$10)))</f>
        <v>1.5700791130249825</v>
      </c>
      <c r="AE97" s="123">
        <f>IF(AE60="","",AE60-(K60+(L60-K60)/($L$10-$K$10)*($AE$10-$K$10)))</f>
        <v>1.7739647221499948</v>
      </c>
      <c r="AF97" s="229" t="str">
        <f>IF(AF60="","",AF60-(C60+(G60-C60)/($G$10-$C$10)*($AF$10-$C$10)))</f>
        <v/>
      </c>
      <c r="AG97" s="123">
        <f>IF(AG60="","",AG60-(F60+(G60-F60)/($G$10-$F$10)*($AG$10-$F$10)))</f>
        <v>1.7881591521071938</v>
      </c>
      <c r="AH97" s="123">
        <f>IF(AH60="","",AH60-(H60+(I60-H60)/($I$10-$H$10)*($AH$10-$H$10)))</f>
        <v>1.1967149103021959</v>
      </c>
      <c r="AI97" s="123">
        <f>IF(AI60="","",AI60-(I60+(J60-I60)/($J$10-$I$10)*($AI$10-$I$10)))</f>
        <v>1.398537327556685</v>
      </c>
      <c r="AJ97" s="145">
        <f>IF(AJ60="","",AJ60-(K60+(L60-K60)/($L$10-$K$10)*($AJ$10-$K$10)))</f>
        <v>1.7518636969999775</v>
      </c>
      <c r="AK97" s="166" t="str">
        <f>IF(AK60="","",AK60-(C60+(D60-C60)/($D$10-$C$10)*($AK$10-$C$10)))</f>
        <v/>
      </c>
      <c r="AL97" s="166" t="str">
        <f>IF(AL60="","",AL60-(C60+(D60-C60)/($D$10-$C$10)*($AL$10-$C$10)))</f>
        <v/>
      </c>
      <c r="AM97" s="123">
        <f>IF(AM60="","",AM60-(J60+(K60-J60)/($K$10-$J$10)*($AM$10-$J$10)))</f>
        <v>1.4757618212658479</v>
      </c>
      <c r="AN97" s="123">
        <f>IF(AN60="","",AN60-(K60+(L60-K60)/($L$10-$K$10)*($AN$10-$K$10)))</f>
        <v>1.5439450574999736</v>
      </c>
      <c r="AO97" s="144">
        <f>IF(AO60="","",AO60-(L60+(M60-L60)/($M$10-$L$10)*($AO$10-$L$10)))</f>
        <v>1.7187168495485934</v>
      </c>
      <c r="AP97" s="166" t="str">
        <f>IF(AP60="","",AP60-(C60+(D60-C60)/($D$10-$C$10)*($AP$10-$C$10)))</f>
        <v/>
      </c>
      <c r="AQ97" s="123">
        <f>IF(AQ60="","",AQ60-(G60+(H60-G60)/($H$10-$G$10)*($AQ$10-$G$10)))</f>
        <v>1.0887705848888318</v>
      </c>
      <c r="AR97" s="123">
        <f>IF(AR60="","",AR60-(H60+(I60-H60)/($I$10-$H$10)*($AR$10-$H$10)))</f>
        <v>1.3008124835164876</v>
      </c>
      <c r="AS97" s="123">
        <f>IF(AS60="","",AS60-(I60+(J60-I60)/($J$10-$I$10)*($AS$10-$I$10)))</f>
        <v>1.3113750207270973</v>
      </c>
      <c r="AT97" s="144">
        <f>IF(AT60="","",AT60-(J60+(K60-J60)/($K$10-$J$10)*($AT$10-$J$10)))</f>
        <v>1.5362933630379898</v>
      </c>
      <c r="AU97" s="144">
        <f>IF(AU60="","",AU60-(K60+(L60-K60)/($L$10-$K$10)*($AU$10-$K$10)))</f>
        <v>1.5281055314033263</v>
      </c>
      <c r="AV97" s="166"/>
      <c r="AW97" s="229" t="str">
        <f>IF(AW60="","",AW60-(D60+(G60-D60)/($G$10-$D$10)*($AW$10-$D$10)))</f>
        <v/>
      </c>
      <c r="AX97" s="181"/>
      <c r="AY97" s="181"/>
      <c r="AZ97" s="181"/>
      <c r="BA97" s="125">
        <f>IF(BA60="","",BA60-(G60+(H60-G60)/($H$10-$G$10)*($BA$10-$G$10)))</f>
        <v>0.74967231483260566</v>
      </c>
      <c r="BB97" s="123">
        <f>IF(BB60="","",BB60-(H60+(I60-H60)/($I$10-$H$10)*($BB$10-$H$10)))</f>
        <v>0.76278398769233924</v>
      </c>
      <c r="BC97" s="125">
        <f>IF(BC60="","",BC60-(I60+(J60-I60)/($J$10-$I$10)*($BC$10-$I$10)))</f>
        <v>0.81653054996225172</v>
      </c>
      <c r="BD97" s="123">
        <f>IF(BD60="","",BD60-(I60+(J60-I60)/($J$10-$I$10)*($BD$10-$I$10)))</f>
        <v>0.88594356517634143</v>
      </c>
      <c r="BE97" s="144">
        <f>IF(BE60="","",BE60-(J60+(K60-J60)/($K$10-$J$10)*($BE$10-$J$10)))</f>
        <v>0.92434034155065392</v>
      </c>
      <c r="BF97" s="144">
        <f>IF(BF60="","",BF60-(K60+(L60-K60)/($L$10-$K$10)*($BF$10-$K$10)))</f>
        <v>1.1060139008249905</v>
      </c>
      <c r="BG97" s="124">
        <f>IF(BG60="","",BG60-(K60+(L60-K60)/($L$10-$K$10)*($BG$10-$K$10)))</f>
        <v>1.2211659651749995</v>
      </c>
      <c r="BH97" s="125">
        <f>IF(BH60="","",BH60-(N60+(O60-N60)/($O$10-$N$10)*($BH$10-$N$10)))</f>
        <v>1.5271807643450566</v>
      </c>
      <c r="BI97" s="166"/>
      <c r="BJ97" s="165" t="str">
        <f>IF(BJ60="","",BJ60-(D60+(G60-D60)/($G$10-$D$10)*($BJ$10-$D$10)))</f>
        <v/>
      </c>
      <c r="BK97" s="165" t="str">
        <f>IF(BK60="","",BK60-(D60+(G60-D60)/($G$10-$D$10)*($BK$10-$D$10)))</f>
        <v/>
      </c>
      <c r="BL97" s="166" t="str">
        <f>IF(BL60="","",BL60-(E60+(G60-E60)/($G$10-$E$10)*($BL$10-$E$10)))</f>
        <v/>
      </c>
      <c r="BM97" s="124">
        <f>IF(BM60="","",BM60-(I60+(J60-I60)/($J$10-$I$10)*($BM$10-$I$10)))</f>
        <v>1.0129627135516783</v>
      </c>
      <c r="BN97" s="124">
        <f>IF(BN60="","",BN60-(K60+(L60-K60)/($L$10-$K$10)*($BN$10-$K$10)))</f>
        <v>1.3929306985500096</v>
      </c>
      <c r="BO97" s="124">
        <f>IF(BO60="","",BO60-(L60+(N60-L60)/($N$10-$L$10)*($BO$10-$L$10)))</f>
        <v>1.7882508750219341</v>
      </c>
      <c r="BP97" s="166" t="str">
        <f>IF(BP60="","",BP60-(C60+(D60-C60)/($D$10-$C$10)*($BP$10-$C$10)))</f>
        <v/>
      </c>
      <c r="BQ97" s="125">
        <f>IF(BQ60="","",BQ60-(F60+(G60-F60)/($G$10-$F$10)*($BQ$10-$F$10)))</f>
        <v>0.78487327551515462</v>
      </c>
      <c r="BR97" s="166" t="str">
        <f>IF(BR60="","",BR60-(C60+(D60-C60)/($D$10-$C$10)*($BR$10-$C$10)))</f>
        <v/>
      </c>
      <c r="BS97" s="229" t="str">
        <f>IF(BS60="","",BS60-(C60+(D60-C60)/($D$10-$C$10)*($BS$10-$C$10)))</f>
        <v/>
      </c>
      <c r="BT97" s="166" t="str">
        <f>IF(BT60="","",BT60-(E60+(G60-E60)/($G$10-$E$10)*($BT$10-$E$10)))</f>
        <v/>
      </c>
      <c r="BU97" s="123">
        <f>IF(BU60="","",BU60-(G60+(H60-G60)/($H$10-$G$10)*($BU$10-$G$10)))</f>
        <v>1.0359784156065865</v>
      </c>
      <c r="BV97" s="123">
        <f>IF(BV60="","",BV60-(I60+(J60-I60)/($J$10-$I$10)*($BV$10-$I$10)))</f>
        <v>1.4524810121536931</v>
      </c>
      <c r="BW97" s="144">
        <f>IF(BW60="","",BW60-(K60+(L60-K60)/($L$10-$K$10)*($BW$10-$K$10)))</f>
        <v>1.5003193843499987</v>
      </c>
      <c r="BX97" s="123">
        <f>IF(BX60="","",BX60-(K60+(L60-K60)/($L$10-$K$10)*($BX$10-$K$10)))</f>
        <v>1.6966492864499907</v>
      </c>
      <c r="BY97" s="144">
        <f>IF(BY60="","",BY60-(K60+(N60-K60)/($O$10-$L$10)*($BZ$10-$L$10)))</f>
        <v>1.8031202277710627</v>
      </c>
      <c r="BZ97" s="144">
        <f>IF(BZ60="","",BZ60-(L60+(O60-L60)/($O$10-$L$10)*($BZ$10-$L$10)))</f>
        <v>2.110445990783143</v>
      </c>
      <c r="CA97" s="166" t="str">
        <f>IF(CA60="","",CA60-(C60+(D60-C60)/($D$10-$C$10)*($CA$10-$C$10)))</f>
        <v/>
      </c>
      <c r="CB97" s="124">
        <f>IF(CB60="","",CB60-(F60+(G60-F60)/($G$10-$F$10)*($CB$10-$F$10)))</f>
        <v>1.3458295938010632</v>
      </c>
      <c r="CC97" s="124">
        <f>IF(CC60="","",CC60-(H60+(I60-H60)/($H$10-$G$10)*($CB$10-$G$10)))</f>
        <v>1.7981167753188088</v>
      </c>
      <c r="CD97" s="123">
        <f>IF(CD60="","",CD60-(I60+(J60-I60)/($J$10-$I$10)*($CD$10-$I$10)))</f>
        <v>1.2334314473425765</v>
      </c>
      <c r="CE97" s="123">
        <f>IF(CE60="","",CE60-(K60+(L60-K60)/($L$10-$K$10)*($CE$10-$K$10)))</f>
        <v>1.601600575649972</v>
      </c>
      <c r="CF97" s="144">
        <f>IF(CF60="","",CF60-(K60+(L60-K60)/($L$10-$K$10)*($CF$10-$K$10)))</f>
        <v>1.6730174874437813</v>
      </c>
      <c r="CG97" s="144">
        <f>IF(CG60="","",CG60-(K60+(L60-K60)/($L$10-$K$10)*($CG$10-$K$10)))</f>
        <v>2.3196047925168823</v>
      </c>
    </row>
    <row r="98" spans="2:85" x14ac:dyDescent="0.3">
      <c r="B98" s="60"/>
      <c r="R98" s="61">
        <f>A31</f>
        <v>42642</v>
      </c>
      <c r="S98" s="165" t="str">
        <f>IF(S61="","",S61-(D61+(E61-D61)/($E$10-$D$10)*($S$10-$D$10)))</f>
        <v/>
      </c>
      <c r="T98" s="122" t="str">
        <f>IF(T61="","",T61-(G61+(H61-G61)/($H$10-$G$10)*($T$10-$G$10)))</f>
        <v/>
      </c>
      <c r="U98" s="123">
        <f>IF(U61="","",U61-(F61+(G61-F61)/($G$10-$F$10)*($U$10-$F$10)))</f>
        <v>0.83948337341804868</v>
      </c>
      <c r="V98" s="122">
        <f>IF(V61="","",V61-(G61+(H61-G61)/($H$10-$G$10)*($V$10-$G$10)))</f>
        <v>0.77297632203760225</v>
      </c>
      <c r="W98" s="123">
        <f>IF(W61="","",W61-(I61+(J61-I61)/($J$10-$I$10)*($W$10-$I$10)))</f>
        <v>0.90594553171285264</v>
      </c>
      <c r="X98" s="124">
        <f>IF(X61="","",X61-(K61+(L61-K61)/($L$10-$K$10)*($X$10-$K$10)))</f>
        <v>1.0938871036714612</v>
      </c>
      <c r="Y98" s="124">
        <f>IF(Y61="","",Y61-(K61+(L61-K61)/($L$10-$K$10)*($Y$10-$K$10)))</f>
        <v>1.2892023343142855</v>
      </c>
      <c r="Z98" s="228" t="str">
        <f>IF(Z61="","",Z61-(E61+(G61-E61)/($G$10-$E$10)*($Z$10-$E$10)))</f>
        <v/>
      </c>
      <c r="AA98" s="144" t="str">
        <f>IF(AA61="","",AA61-(F61+(G61-F61)/($G$10-$F$10)*($AA$10-$F$10)))</f>
        <v/>
      </c>
      <c r="AB98" s="124">
        <f>IF(AB61="","",AB61-(I61+(J61-I61)/($J$10-$I$10)*($AB$10-$I$10)))</f>
        <v>1.3043441856801123</v>
      </c>
      <c r="AC98" s="124">
        <f>IF(AC61="","",AC61-(J61+(K61-J61)/($K$10-$J$10)*($AC$10-$J$10)))</f>
        <v>1.3647808873354486</v>
      </c>
      <c r="AD98" s="144">
        <f>IF(AD61="","",AD61-(K61+(L61-K61)/($L$10-$K$10)*($AD$10-$K$10)))</f>
        <v>1.5630325174714699</v>
      </c>
      <c r="AE98" s="123">
        <f>IF(AE61="","",AE61-(K61+(L61-K61)/($L$10-$K$10)*($AE$10-$K$10)))</f>
        <v>1.7756146831142985</v>
      </c>
      <c r="AF98" s="229" t="str">
        <f>IF(AF61="","",AF61-(C61+(G61-C61)/($G$10-$C$10)*($AF$10-$C$10)))</f>
        <v/>
      </c>
      <c r="AG98" s="123">
        <f>IF(AG61="","",AG61-(F61+(G61-F61)/($G$10-$F$10)*($AG$10-$F$10)))</f>
        <v>0.68697176460785769</v>
      </c>
      <c r="AH98" s="123">
        <f>IF(AH61="","",AH61-(H61+(I61-H61)/($I$10-$H$10)*($AH$10-$H$10)))</f>
        <v>1.1889021413901073</v>
      </c>
      <c r="AI98" s="123">
        <f>IF(AI61="","",AI61-(I61+(J61-I61)/($J$10-$I$10)*($AI$10-$I$10)))</f>
        <v>1.3929063285453496</v>
      </c>
      <c r="AJ98" s="145">
        <f>IF(AJ61="","",AJ61-(K61+(L61-K61)/($L$10-$K$10)*($AJ$10-$K$10)))</f>
        <v>1.7524669973571725</v>
      </c>
      <c r="AK98" s="166" t="str">
        <f>IF(AK61="","",AK61-(C61+(D61-C61)/($D$10-$C$10)*($AK$10-$C$10)))</f>
        <v/>
      </c>
      <c r="AL98" s="166" t="str">
        <f>IF(AL61="","",AL61-(C61+(D61-C61)/($D$10-$C$10)*($AL$10-$C$10)))</f>
        <v/>
      </c>
      <c r="AM98" s="123">
        <f>IF(AM61="","",AM61-(J61+(K61-J61)/($K$10-$J$10)*($AM$10-$J$10)))</f>
        <v>1.4699109395379903</v>
      </c>
      <c r="AN98" s="123">
        <f>IF(AN61="","",AN61-(K61+(L61-K61)/($L$10-$K$10)*($AN$10-$K$10)))</f>
        <v>1.5257878125000124</v>
      </c>
      <c r="AO98" s="144">
        <f>IF(AO61="","",AO61-(L61+(M61-L61)/($M$10-$L$10)*($AO$10-$L$10)))</f>
        <v>1.7145181763885122</v>
      </c>
      <c r="AP98" s="166" t="str">
        <f>IF(AP61="","",AP61-(C61+(D61-C61)/($D$10-$C$10)*($AP$10-$C$10)))</f>
        <v/>
      </c>
      <c r="AQ98" s="123">
        <f>IF(AQ61="","",AQ61-(G61+(H61-G61)/($H$10-$G$10)*($AQ$10-$G$10)))</f>
        <v>1.043881834046797</v>
      </c>
      <c r="AR98" s="123">
        <f>IF(AR61="","",AR61-(H61+(I61-H61)/($I$10-$H$10)*($AR$10-$H$10)))</f>
        <v>1.2963038316758129</v>
      </c>
      <c r="AS98" s="123">
        <f>IF(AS61="","",AS61-(I61+(J61-I61)/($J$10-$I$10)*($AS$10-$I$10)))</f>
        <v>1.3010060569773096</v>
      </c>
      <c r="AT98" s="144">
        <f>IF(AT61="","",AT61-(J61+(K61-J61)/($K$10-$J$10)*($AT$10-$J$10)))</f>
        <v>1.5276234672911548</v>
      </c>
      <c r="AU98" s="144">
        <f>IF(AU61="","",AU61-(K61+(L61-K61)/($L$10-$K$10)*($AU$10-$K$10)))</f>
        <v>1.528789224289866</v>
      </c>
      <c r="AV98" s="166"/>
      <c r="AW98" s="229" t="str">
        <f>IF(AW61="","",AW61-(D61+(G61-D61)/($G$10-$D$10)*($AW$10-$D$10)))</f>
        <v/>
      </c>
      <c r="AX98" s="181"/>
      <c r="AY98" s="181"/>
      <c r="AZ98" s="181"/>
      <c r="BA98" s="125">
        <f>IF(BA61="","",BA61-(G61+(H61-G61)/($H$10-$G$10)*($BA$10-$G$10)))</f>
        <v>0.66552302940521701</v>
      </c>
      <c r="BB98" s="123">
        <f>IF(BB61="","",BB61-(H61+(I61-H61)/($I$10-$H$10)*($BB$10-$H$10)))</f>
        <v>0.75505115538458267</v>
      </c>
      <c r="BC98" s="125">
        <f>IF(BC61="","",BC61-(I61+(J61-I61)/($J$10-$I$10)*($BC$10-$I$10)))</f>
        <v>0.8092637834697578</v>
      </c>
      <c r="BD98" s="123">
        <f>IF(BD61="","",BD61-(I61+(J61-I61)/($J$10-$I$10)*($BD$10-$I$10)))</f>
        <v>0.87733348464107097</v>
      </c>
      <c r="BE98" s="144">
        <f>IF(BE61="","",BE61-(J61+(K61-J61)/($K$10-$J$10)*($BE$10-$J$10)))</f>
        <v>0.91644888972155347</v>
      </c>
      <c r="BF98" s="144">
        <f>IF(BF61="","",BF61-(K61+(L61-K61)/($L$10-$K$10)*($BF$10-$K$10)))</f>
        <v>1.102326436842862</v>
      </c>
      <c r="BG98" s="124">
        <f>IF(BG61="","",BG61-(K61+(L61-K61)/($L$10-$K$10)*($BG$10-$K$10)))</f>
        <v>1.2076208345142834</v>
      </c>
      <c r="BH98" s="125">
        <f>IF(BH61="","",BH61-(N61+(O61-N61)/($O$10-$N$10)*($BH$10-$N$10)))</f>
        <v>1.5487276370937839</v>
      </c>
      <c r="BI98" s="166"/>
      <c r="BJ98" s="165" t="str">
        <f>IF(BJ61="","",BJ61-(D61+(G61-D61)/($G$10-$D$10)*($BJ$10-$D$10)))</f>
        <v/>
      </c>
      <c r="BK98" s="165" t="str">
        <f>IF(BK61="","",BK61-(D61+(G61-D61)/($G$10-$D$10)*($BK$10-$D$10)))</f>
        <v/>
      </c>
      <c r="BL98" s="166" t="str">
        <f>IF(BL61="","",BL61-(E61+(G61-E61)/($G$10-$E$10)*($BL$10-$E$10)))</f>
        <v/>
      </c>
      <c r="BM98" s="124">
        <f>IF(BM61="","",BM61-(I61+(J61-I61)/($J$10-$I$10)*($BM$10-$I$10)))</f>
        <v>1.0062040363413192</v>
      </c>
      <c r="BN98" s="124">
        <f>IF(BN61="","",BN61-(K61+(L61-K61)/($L$10-$K$10)*($BN$10-$K$10)))</f>
        <v>1.385966288871447</v>
      </c>
      <c r="BO98" s="124">
        <f>IF(BO61="","",BO61-(L61+(N61-L61)/($N$10-$L$10)*($BO$10-$L$10)))</f>
        <v>1.7874468530225416</v>
      </c>
      <c r="BP98" s="166" t="str">
        <f>IF(BP61="","",BP61-(C61+(D61-C61)/($D$10-$C$10)*($BP$10-$C$10)))</f>
        <v/>
      </c>
      <c r="BQ98" s="125">
        <f>IF(BQ61="","",BQ61-(F61+(G61-F61)/($G$10-$F$10)*($BQ$10-$F$10)))</f>
        <v>0.76076658258936969</v>
      </c>
      <c r="BR98" s="166" t="str">
        <f>IF(BR61="","",BR61-(C61+(D61-C61)/($D$10-$C$10)*($BR$10-$C$10)))</f>
        <v/>
      </c>
      <c r="BS98" s="229" t="str">
        <f>IF(BS61="","",BS61-(C61+(D61-C61)/($D$10-$C$10)*($BS$10-$C$10)))</f>
        <v/>
      </c>
      <c r="BT98" s="166" t="str">
        <f>IF(BT61="","",BT61-(E61+(G61-E61)/($G$10-$E$10)*($BT$10-$E$10)))</f>
        <v/>
      </c>
      <c r="BU98" s="123">
        <f>IF(BU61="","",BU61-(G61+(H61-G61)/($H$10-$G$10)*($BU$10-$G$10)))</f>
        <v>1.0284747111603021</v>
      </c>
      <c r="BV98" s="123">
        <f>IF(BV61="","",BV61-(I61+(J61-I61)/($J$10-$I$10)*($BV$10-$I$10)))</f>
        <v>1.4459781247229329</v>
      </c>
      <c r="BW98" s="144">
        <f>IF(BW61="","",BW61-(K61+(L61-K61)/($L$10-$K$10)*($BW$10-$K$10)))</f>
        <v>1.4923522048143179</v>
      </c>
      <c r="BX98" s="123">
        <f>IF(BX61="","",BX61-(K61+(L61-K61)/($L$10-$K$10)*($BX$10-$K$10)))</f>
        <v>1.6883176507714572</v>
      </c>
      <c r="BY98" s="144">
        <f>IF(BY61="","",BY61-(K61+(N61-K61)/($O$10-$L$10)*($BZ$10-$L$10)))</f>
        <v>1.7978526015142688</v>
      </c>
      <c r="BZ98" s="144">
        <f>IF(BZ61="","",BZ61-(L61+(O61-L61)/($O$10-$L$10)*($BZ$10-$L$10)))</f>
        <v>2.0939225570454427</v>
      </c>
      <c r="CA98" s="166" t="str">
        <f>IF(CA61="","",CA61-(C61+(D61-C61)/($D$10-$C$10)*($CA$10-$C$10)))</f>
        <v/>
      </c>
      <c r="CB98" s="124">
        <f>IF(CB61="","",CB61-(F61+(G61-F61)/($G$10-$F$10)*($CB$10-$F$10)))</f>
        <v>1.2696138005072475</v>
      </c>
      <c r="CC98" s="124">
        <f>IF(CC61="","",CC61-(H61+(I61-H61)/($H$10-$G$10)*($CB$10-$G$10)))</f>
        <v>1.8127758811912147</v>
      </c>
      <c r="CD98" s="123">
        <f>IF(CD61="","",CD61-(I61+(J61-I61)/($J$10-$I$10)*($CD$10-$I$10)))</f>
        <v>1.2281266748740849</v>
      </c>
      <c r="CE98" s="123">
        <f>IF(CE61="","",CE61-(K61+(L61-K61)/($L$10-$K$10)*($CE$10-$K$10)))</f>
        <v>1.5903770987571657</v>
      </c>
      <c r="CF98" s="144">
        <f>IF(CF61="","",CF61-(K61+(L61-K61)/($L$10-$K$10)*($CF$10-$K$10)))</f>
        <v>1.6917653181386116</v>
      </c>
      <c r="CG98" s="144">
        <f>IF(CG61="","",CG61-(K61+(L61-K61)/($L$10-$K$10)*($CG$10-$K$10)))</f>
        <v>2.3048960983561932</v>
      </c>
    </row>
    <row r="99" spans="2:85" x14ac:dyDescent="0.3">
      <c r="B99" s="60"/>
      <c r="R99" s="61">
        <f>A32</f>
        <v>42643</v>
      </c>
      <c r="S99" s="165" t="str">
        <f>IF(S62="","",S62-(D62+(E62-D62)/($E$10-$D$10)*($S$10-$D$10)))</f>
        <v/>
      </c>
      <c r="T99" s="122" t="str">
        <f>IF(T62="","",T62-(G62+(H62-G62)/($H$10-$G$10)*($T$10-$G$10)))</f>
        <v/>
      </c>
      <c r="U99" s="123">
        <f>IF(U62="","",U62-(F62+(G62-F62)/($G$10-$F$10)*($U$10-$F$10)))</f>
        <v>0.7360960312485918</v>
      </c>
      <c r="V99" s="122">
        <f>IF(V62="","",V62-(G62+(H62-G62)/($H$10-$G$10)*($V$10-$G$10)))</f>
        <v>0.76502417395025302</v>
      </c>
      <c r="W99" s="123">
        <f>IF(W62="","",W62-(I62+(J62-I62)/($J$10-$I$10)*($W$10-$I$10)))</f>
        <v>0.90416202170655224</v>
      </c>
      <c r="X99" s="124">
        <f>IF(X62="","",X62-(K62+(L62-K62)/($L$10-$K$10)*($X$10-$K$10)))</f>
        <v>1.1118994488535729</v>
      </c>
      <c r="Y99" s="124">
        <f>IF(Y62="","",Y62-(K62+(L62-K62)/($L$10-$K$10)*($Y$10-$K$10)))</f>
        <v>1.2967712859607219</v>
      </c>
      <c r="Z99" s="228" t="str">
        <f>IF(Z62="","",Z62-(E62+(G62-E62)/($G$10-$E$10)*($Z$10-$E$10)))</f>
        <v/>
      </c>
      <c r="AA99" s="144" t="str">
        <f>IF(AA62="","",AA62-(F62+(G62-F62)/($G$10-$F$10)*($AA$10-$F$10)))</f>
        <v/>
      </c>
      <c r="AB99" s="124">
        <f>IF(AB62="","",AB62-(I62+(J62-I62)/($J$10-$I$10)*($AB$10-$I$10)))</f>
        <v>1.3012682424055633</v>
      </c>
      <c r="AC99" s="124">
        <f>IF(AC62="","",AC62-(J62+(K62-J62)/($K$10-$J$10)*($AC$10-$J$10)))</f>
        <v>1.3621780180379663</v>
      </c>
      <c r="AD99" s="144">
        <f>IF(AD62="","",AD62-(K62+(L62-K62)/($L$10-$K$10)*($AD$10-$K$10)))</f>
        <v>1.5539155985035888</v>
      </c>
      <c r="AE99" s="123">
        <f>IF(AE62="","",AE62-(K62+(L62-K62)/($L$10-$K$10)*($AE$10-$K$10)))</f>
        <v>1.7822294662357336</v>
      </c>
      <c r="AF99" s="229" t="str">
        <f>IF(AF62="","",AF62-(C62+(G62-C62)/($G$10-$C$10)*($AF$10-$C$10)))</f>
        <v/>
      </c>
      <c r="AG99" s="123">
        <f>IF(AG62="","",AG62-(F62+(G62-F62)/($G$10-$F$10)*($AG$10-$F$10)))</f>
        <v>0.65459632559565772</v>
      </c>
      <c r="AH99" s="123">
        <f>IF(AH62="","",AH62-(H62+(I62-H62)/($I$10-$H$10)*($AH$10-$H$10)))</f>
        <v>1.1881129706703324</v>
      </c>
      <c r="AI99" s="123">
        <f>IF(AI62="","",AI62-(I62+(J62-I62)/($J$10-$I$10)*($AI$10-$I$10)))</f>
        <v>1.3883017099936943</v>
      </c>
      <c r="AJ99" s="145">
        <f>IF(AJ62="","",AJ62-(K62+(L62-K62)/($L$10-$K$10)*($AJ$10-$K$10)))</f>
        <v>1.7621409356428788</v>
      </c>
      <c r="AK99" s="166" t="str">
        <f>IF(AK62="","",AK62-(C62+(D62-C62)/($D$10-$C$10)*($AK$10-$C$10)))</f>
        <v/>
      </c>
      <c r="AL99" s="166" t="str">
        <f>IF(AL62="","",AL62-(C62+(D62-C62)/($D$10-$C$10)*($AL$10-$C$10)))</f>
        <v/>
      </c>
      <c r="AM99" s="123">
        <f>IF(AM62="","",AM62-(J62+(K62-J62)/($K$10-$J$10)*($AM$10-$J$10)))</f>
        <v>1.4696955121835196</v>
      </c>
      <c r="AN99" s="123">
        <f>IF(AN62="","",AN62-(K62+(L62-K62)/($L$10-$K$10)*($AN$10-$K$10)))</f>
        <v>1.538622029999992</v>
      </c>
      <c r="AO99" s="144">
        <f>IF(AO62="","",AO62-(L62+(M62-L62)/($M$10-$L$10)*($AO$10-$L$10)))</f>
        <v>1.720631278194257</v>
      </c>
      <c r="AP99" s="166" t="str">
        <f>IF(AP62="","",AP62-(C62+(D62-C62)/($D$10-$C$10)*($AP$10-$C$10)))</f>
        <v/>
      </c>
      <c r="AQ99" s="123">
        <f>IF(AQ62="","",AQ62-(G62+(H62-G62)/($H$10-$G$10)*($AQ$10-$G$10)))</f>
        <v>1.045000261597574</v>
      </c>
      <c r="AR99" s="123">
        <f>IF(AR62="","",AR62-(H62+(I62-H62)/($I$10-$H$10)*($AR$10-$H$10)))</f>
        <v>1.2890366800274702</v>
      </c>
      <c r="AS99" s="123">
        <f>IF(AS62="","",AS62-(I62+(J62-I62)/($J$10-$I$10)*($AS$10-$I$10)))</f>
        <v>1.2988461022947093</v>
      </c>
      <c r="AT99" s="144">
        <f>IF(AT62="","",AT62-(J62+(K62-J62)/($K$10-$J$10)*($AT$10-$J$10)))</f>
        <v>1.5255758942404758</v>
      </c>
      <c r="AU99" s="144">
        <f>IF(AU62="","",AU62-(K62+(L62-K62)/($L$10-$K$10)*($AU$10-$K$10)))</f>
        <v>1.5415420374852125</v>
      </c>
      <c r="AV99" s="166"/>
      <c r="AW99" s="229" t="str">
        <f>IF(AW62="","",AW62-(D62+(G62-D62)/($G$10-$D$10)*($AW$10-$D$10)))</f>
        <v/>
      </c>
      <c r="AX99" s="181"/>
      <c r="AY99" s="181"/>
      <c r="AZ99" s="181"/>
      <c r="BA99" s="125">
        <f>IF(BA62="","",BA62-(G62+(H62-G62)/($H$10-$G$10)*($BA$10-$G$10)))</f>
        <v>0.6677116763884583</v>
      </c>
      <c r="BB99" s="123">
        <f>IF(BB62="","",BB62-(H62+(I62-H62)/($I$10-$H$10)*($BB$10-$H$10)))</f>
        <v>0.74772205865387509</v>
      </c>
      <c r="BC99" s="125">
        <f>IF(BC62="","",BC62-(I62+(J62-I62)/($J$10-$I$10)*($BC$10-$I$10)))</f>
        <v>0.8080107308375275</v>
      </c>
      <c r="BD99" s="123">
        <f>IF(BD62="","",BD62-(I62+(J62-I62)/($J$10-$I$10)*($BD$10-$I$10)))</f>
        <v>0.87539683275815272</v>
      </c>
      <c r="BE99" s="144">
        <f>IF(BE62="","",BE62-(J62+(K62-J62)/($K$10-$J$10)*($BE$10-$J$10)))</f>
        <v>0.91424399648733123</v>
      </c>
      <c r="BF99" s="144">
        <f>IF(BF62="","",BF62-(K62+(L62-K62)/($L$10-$K$10)*($BF$10-$K$10)))</f>
        <v>1.1117766893321228</v>
      </c>
      <c r="BG99" s="124">
        <f>IF(BG62="","",BG62-(K62+(L62-K62)/($L$10-$K$10)*($BG$10-$K$10)))</f>
        <v>1.2245369958107486</v>
      </c>
      <c r="BH99" s="125">
        <f>IF(BH62="","",BH62-(N62+(O62-N62)/($O$10-$N$10)*($BH$10-$N$10)))</f>
        <v>1.5250612287631058</v>
      </c>
      <c r="BI99" s="166"/>
      <c r="BJ99" s="165" t="str">
        <f>IF(BJ62="","",BJ62-(D62+(G62-D62)/($G$10-$D$10)*($BJ$10-$D$10)))</f>
        <v/>
      </c>
      <c r="BK99" s="165" t="str">
        <f>IF(BK62="","",BK62-(D62+(G62-D62)/($G$10-$D$10)*($BK$10-$D$10)))</f>
        <v/>
      </c>
      <c r="BL99" s="166" t="str">
        <f>IF(BL62="","",BL62-(D62+(G62-D62)/($G$10-$D$10)*($BL$10-$D$10)))</f>
        <v/>
      </c>
      <c r="BM99" s="124">
        <f>IF(BM62="","",BM62-(I62+(J62-I62)/($J$10-$I$10)*($BM$10-$I$10)))</f>
        <v>1.0031409387720329</v>
      </c>
      <c r="BN99" s="124">
        <f>IF(BN62="","",BN62-(K62+(L62-K62)/($L$10-$K$10)*($BN$10-$K$10)))</f>
        <v>1.3962327955785603</v>
      </c>
      <c r="BO99" s="124">
        <f>IF(BO62="","",BO62-(L62+(N62-L62)/($N$10-$L$10)*($BO$10-$L$10)))</f>
        <v>1.8031021742265003</v>
      </c>
      <c r="BP99" s="166" t="str">
        <f>IF(BP62="","",BP62-(C62+(D62-C62)/($D$10-$C$10)*($BP$10-$C$10)))</f>
        <v/>
      </c>
      <c r="BQ99" s="125">
        <f>IF(BQ62="","",BQ62-(F62+(G62-F62)/($G$10-$F$10)*($BQ$10-$F$10)))</f>
        <v>0.75541907081936732</v>
      </c>
      <c r="BR99" s="166" t="str">
        <f>IF(BR62="","",BR62-(C62+(D62-C62)/($D$10-$C$10)*($BR$10-$C$10)))</f>
        <v/>
      </c>
      <c r="BS99" s="229" t="str">
        <f>IF(BS62="","",BS62-(C62+(D62-C62)/($D$10-$C$10)*($BS$10-$C$10)))</f>
        <v/>
      </c>
      <c r="BT99" s="166" t="str">
        <f>IF(BT62="","",BT62-(E62+(G62-E62)/($G$10-$E$10)*($BT$10-$E$10)))</f>
        <v/>
      </c>
      <c r="BU99" s="123">
        <f>IF(BU62="","",BU62-(G62+(H62-G62)/($H$10-$G$10)*($BU$10-$G$10)))</f>
        <v>1.0231769006425739</v>
      </c>
      <c r="BV99" s="123">
        <f>IF(BV62="","",BV62-(I62+(J62-I62)/($J$10-$I$10)*($BV$10-$I$10)))</f>
        <v>1.4414355597606843</v>
      </c>
      <c r="BW99" s="144">
        <f>IF(BW62="","",BW62-(K62+(L62-K62)/($L$10-$K$10)*($BW$10-$K$10)))</f>
        <v>1.5074570668356901</v>
      </c>
      <c r="BX99" s="123">
        <f>IF(BX62="","",BX62-(K62+(L62-K62)/($L$10-$K$10)*($BX$10-$K$10)))</f>
        <v>1.6994995272785798</v>
      </c>
      <c r="BY99" s="144">
        <f>IF(BY62="","",BY62-(K62+(N62-K62)/($O$10-$L$10)*($BZ$10-$L$10)))</f>
        <v>1.8084936368346272</v>
      </c>
      <c r="BZ99" s="144">
        <f>IF(BZ62="","",BZ62-(L62+(O62-L62)/($O$10-$L$10)*($BZ$10-$L$10)))</f>
        <v>2.1036993979408685</v>
      </c>
      <c r="CA99" s="166" t="str">
        <f>IF(CA62="","",CA62-(C62+(D62-C62)/($D$10-$C$10)*($CA$10-$C$10)))</f>
        <v/>
      </c>
      <c r="CB99" s="124">
        <f>IF(CB62="","",CB62-(F62+(G62-F62)/($G$10-$F$10)*($CB$10-$F$10)))</f>
        <v>1.2547950492341911</v>
      </c>
      <c r="CC99" s="124">
        <f>IF(CC62="","",CC62-(H62+(I62-H62)/($H$10-$G$10)*($CB$10-$G$10)))</f>
        <v>1.7376704931208438</v>
      </c>
      <c r="CD99" s="123">
        <f>IF(CD62="","",CD62-(I62+(J62-I62)/($J$10-$I$10)*($CD$10-$I$10)))</f>
        <v>1.2242254205730652</v>
      </c>
      <c r="CE99" s="123">
        <f>IF(CE62="","",CE62-(K62+(L62-K62)/($L$10-$K$10)*($CE$10-$K$10)))</f>
        <v>1.6034052620928656</v>
      </c>
      <c r="CF99" s="144">
        <f>IF(CF62="","",CF62-(K62+(L62-K62)/($L$10-$K$10)*($CF$10-$K$10)))</f>
        <v>1.7000837052014477</v>
      </c>
      <c r="CG99" s="144">
        <f>IF(CG62="","",CG62-(K62+(L62-K62)/($L$10-$K$10)*($CG$10-$K$10)))</f>
        <v>2.3571211948002335</v>
      </c>
    </row>
    <row r="100" spans="2:85" x14ac:dyDescent="0.3">
      <c r="B100" s="60"/>
      <c r="R100" s="61" t="str">
        <f>A33</f>
        <v/>
      </c>
      <c r="S100" s="185" t="str">
        <f>IF(S63="","",S63-(D63+(E63-D63)/($E$10-$D$10)*($S$10-$D$10)))</f>
        <v/>
      </c>
      <c r="T100" s="127" t="str">
        <f>IF(T63="","",T63-(G63+(H63-G63)/($H$10-$G$10)*($T$10-$G$10)))</f>
        <v/>
      </c>
      <c r="U100" s="127" t="str">
        <f>IF(U63="","",U63-(F63+(G63-F63)/($G$10-$F$10)*($U$10-$F$10)))</f>
        <v/>
      </c>
      <c r="V100" s="126" t="str">
        <f>IF(V63="","",V63-(G63+(H63-G63)/($H$10-$G$10)*($V$10-$G$10)))</f>
        <v/>
      </c>
      <c r="W100" s="127" t="str">
        <f>IF(W63="","",W63-(I63+(J63-I63)/($J$10-$I$10)*($W$10-$I$10)))</f>
        <v/>
      </c>
      <c r="X100" s="127" t="str">
        <f>IF(X63="","",X63-(K63+(L63-K63)/($L$10-$K$10)*($X$10-$K$10)))</f>
        <v/>
      </c>
      <c r="Y100" s="127" t="str">
        <f>IF(Y63="","",Y63-(K63+(L63-K63)/($L$10-$K$10)*($Y$10-$K$10)))</f>
        <v/>
      </c>
      <c r="Z100" s="185" t="str">
        <f>IF(Z63="","",Z63-(E63+(G63-E63)/($G$10-$E$10)*($Z$10-$E$10)))</f>
        <v/>
      </c>
      <c r="AA100" s="127" t="str">
        <f>IF(AA63="","",AA63-(F63+(G63-F63)/($G$10-$F$10)*($AA$10-$F$10)))</f>
        <v/>
      </c>
      <c r="AB100" s="127" t="str">
        <f>IF(AB63="","",AB63-(I63+(J63-I63)/($J$10-$I$10)*($AB$10-$I$10)))</f>
        <v/>
      </c>
      <c r="AC100" s="127" t="str">
        <f>IF(AC63="","",AC63-(J63+(K63-J63)/($K$10-$J$10)*($AC$10-$J$10)))</f>
        <v/>
      </c>
      <c r="AD100" s="127" t="str">
        <f>IF(AD63="","",AD63-(K63+(L63-K63)/($L$10-$K$10)*($AD$10-$K$10)))</f>
        <v/>
      </c>
      <c r="AE100" s="127" t="str">
        <f>IF(AE63="","",AE63-(K63+(L63-K63)/($L$10-$K$10)*($AE$10-$K$10)))</f>
        <v/>
      </c>
      <c r="AF100" s="230" t="str">
        <f>IF(AF63="","",AF63-(C63+(G63-C63)/($G$10-$C$10)*($AF$10-$C$10)))</f>
        <v/>
      </c>
      <c r="AG100" s="127" t="str">
        <f>IF(AG63="","",AG63-(F63+(G63-F63)/($G$10-$F$10)*($AG$10-$F$10)))</f>
        <v/>
      </c>
      <c r="AH100" s="127" t="str">
        <f>IF(AH63="","",AH63-(H63+(I63-H63)/($I$10-$H$10)*($AH$10-$H$10)))</f>
        <v/>
      </c>
      <c r="AI100" s="127" t="str">
        <f>IF(AI63="","",AI63-(I63+(J63-I63)/($J$10-$I$10)*($AI$10-$I$10)))</f>
        <v/>
      </c>
      <c r="AJ100" s="129" t="str">
        <f>IF(AJ63="","",AJ63-(K63+(L63-K63)/($L$10-$K$10)*($AJ$10-$K$10)))</f>
        <v/>
      </c>
      <c r="AK100" s="185" t="str">
        <f>IF(AK63="","",AK63-(C63+(D63-C63)/($D$10-$C$10)*($AK$10-$C$10)))</f>
        <v/>
      </c>
      <c r="AL100" s="185" t="str">
        <f>IF(AL63="","",AL63-(C63+(D63-C63)/($D$10-$C$10)*($AL$10-$C$10)))</f>
        <v/>
      </c>
      <c r="AM100" s="127" t="str">
        <f>IF(AM63="","",AM63-(J63+(K63-J63)/($K$10-$J$10)*($AM$10-$J$10)))</f>
        <v/>
      </c>
      <c r="AN100" s="127" t="str">
        <f>IF(AN63="","",AN63-(K63+(L63-K63)/($L$10-$K$10)*($AN$10-$K$10)))</f>
        <v/>
      </c>
      <c r="AO100" s="127" t="str">
        <f>IF(AO63="","",AO63-(L63+(M63-L63)/($M$10-$L$10)*($AO$10-$L$10)))</f>
        <v/>
      </c>
      <c r="AP100" s="185" t="str">
        <f>IF(AP63="","",AP63-(C63+(D63-C63)/($D$10-$C$10)*($AP$10-$C$10)))</f>
        <v/>
      </c>
      <c r="AQ100" s="127" t="str">
        <f>IF(AQ63="","",AQ63-(G63+(H63-G63)/($H$10-$G$10)*($AQ$10-$G$10)))</f>
        <v/>
      </c>
      <c r="AR100" s="127" t="str">
        <f>IF(AR63="","",AR63-(H63+(I63-H63)/($I$10-$H$10)*($AR$10-$H$10)))</f>
        <v/>
      </c>
      <c r="AS100" s="127" t="str">
        <f>IF(AS63="","",AS63-(I63+(J63-I63)/($J$10-$I$10)*($AS$10-$I$10)))</f>
        <v/>
      </c>
      <c r="AT100" s="127" t="str">
        <f>IF(AT63="","",AT63-(J63+(K63-J63)/($K$10-$J$10)*($AT$10-$J$10)))</f>
        <v/>
      </c>
      <c r="AU100" s="127" t="str">
        <f>IF(AU63="","",AU63-(K63+(L63-K63)/($L$10-$K$10)*($AU$10-$K$10)))</f>
        <v/>
      </c>
      <c r="AV100" s="185"/>
      <c r="AW100" s="185" t="str">
        <f>IF(AW63="","",AW63-(D63+(G63-D63)/($G$10-$D$10)*($AW$10-$D$10)))</f>
        <v/>
      </c>
      <c r="AX100" s="182"/>
      <c r="AY100" s="182"/>
      <c r="AZ100" s="182"/>
      <c r="BA100" s="129" t="str">
        <f>IF(BA63="","",BA63-(G63+(H63-G63)/($H$10-$G$10)*($BA$10-$G$10)))</f>
        <v/>
      </c>
      <c r="BB100" s="127" t="str">
        <f>IF(BB63="","",BB63-(H63+(I63-H63)/($I$10-$H$10)*($BB$10-$H$10)))</f>
        <v/>
      </c>
      <c r="BC100" s="128" t="str">
        <f>IF(BC63="","",BC63-(I63+(J63-I63)/($J$10-$I$10)*($BC$10-$I$10)))</f>
        <v/>
      </c>
      <c r="BD100" s="127" t="str">
        <f>IF(BD63="","",BD63-(I63+(J63-I63)/($J$10-$I$10)*($BD$10-$I$10)))</f>
        <v/>
      </c>
      <c r="BE100" s="127" t="str">
        <f>IF(BE63="","",BE63-(J63+(K63-J63)/($K$10-$J$10)*($BE$10-$J$10)))</f>
        <v/>
      </c>
      <c r="BF100" s="127" t="str">
        <f>IF(BF63="","",BF63-(K63+(L63-K63)/($L$10-$K$10)*($BF$10-$K$10)))</f>
        <v/>
      </c>
      <c r="BG100" s="128" t="str">
        <f>IF(BG63="","",BG63-(K63+(L63-K63)/($L$10-$K$10)*($BG$10-$K$10)))</f>
        <v/>
      </c>
      <c r="BH100" s="129" t="str">
        <f>IF(BH63="","",BH63-(N63+(O63-N63)/($O$10-$N$10)*($BH$10-$N$10)))</f>
        <v/>
      </c>
      <c r="BI100" s="185"/>
      <c r="BJ100" s="167" t="str">
        <f>IF(BJ63="","",BJ63-(D63+(G63-D63)/($G$10-$D$10)*($BJ$10-$D$10)))</f>
        <v/>
      </c>
      <c r="BK100" s="167" t="str">
        <f>IF(BK63="","",BK63-(D63+(G63-D63)/($G$10-$D$10)*($BK$10-$D$10)))</f>
        <v/>
      </c>
      <c r="BL100" s="167" t="str">
        <f>IF(BL63="","",BL63-(D63+(G63-D63)/($G$10-$D$10)*($BL$10-$D$10)))</f>
        <v/>
      </c>
      <c r="BM100" s="127" t="str">
        <f>IF(BM63="","",BM63-(I63+(J63-I63)/($J$10-$I$10)*($BM$10-$I$10)))</f>
        <v/>
      </c>
      <c r="BN100" s="127" t="str">
        <f>IF(BN63="","",BN63-(K63+(L63-K63)/($L$10-$K$10)*($BN$10-$K$10)))</f>
        <v/>
      </c>
      <c r="BO100" s="127" t="str">
        <f>IF(BO63="","",BO63-(L63+(N63-L63)/($N$10-$L$10)*($BO$10-$L$10)))</f>
        <v/>
      </c>
      <c r="BP100" s="185" t="str">
        <f>IF(BP63="","",BP63-(C63+(D63-C63)/($D$10-$C$10)*($BP$10-$C$10)))</f>
        <v/>
      </c>
      <c r="BQ100" s="128" t="str">
        <f>IF(BQ63="","",BQ63-(F63+(G63-F63)/($G$10-$F$10)*($BQ$10-$F$10)))</f>
        <v/>
      </c>
      <c r="BR100" s="185" t="str">
        <f>IF(BR63="","",BR63-(C63+(D63-C63)/($D$10-$C$10)*($BR$10-$C$10)))</f>
        <v/>
      </c>
      <c r="BS100" s="185" t="str">
        <f>IF(BS63="","",BS63-(C63+(D63-C63)/($D$10-$C$10)*($BS$10-$C$10)))</f>
        <v/>
      </c>
      <c r="BT100" s="185" t="str">
        <f>IF(BT63="","",BT63-(E63+(G63-E63)/($G$10-$E$10)*($BT$10-$E$10)))</f>
        <v/>
      </c>
      <c r="BU100" s="127" t="str">
        <f>IF(BU63="","",BU63-(G63+(H63-G63)/($H$10-$G$10)*($BU$10-$G$10)))</f>
        <v/>
      </c>
      <c r="BV100" s="127" t="str">
        <f>IF(BV63="","",BV63-(I63+(J63-I63)/($J$10-$I$10)*($BV$10-$I$10)))</f>
        <v/>
      </c>
      <c r="BW100" s="127" t="str">
        <f>IF(BW63="","",BW63-(K63+(L63-K63)/($L$10-$K$10)*($BW$10-$K$10)))</f>
        <v/>
      </c>
      <c r="BX100" s="127" t="str">
        <f>IF(BX63="","",BX63-(K63+(L63-K63)/($L$10-$K$10)*($BX$10-$K$10)))</f>
        <v/>
      </c>
      <c r="BY100" s="127" t="str">
        <f>IF(BY63="","",BY63-(K63+(N63-K63)/($O$10-$L$10)*($BZ$10-$L$10)))</f>
        <v/>
      </c>
      <c r="BZ100" s="127" t="str">
        <f>IF(BZ63="","",BZ63-(L63+(O63-L63)/($O$10-$L$10)*($BZ$10-$L$10)))</f>
        <v/>
      </c>
      <c r="CA100" s="185" t="str">
        <f>IF(CA63="","",CA63-(C63+(D63-C63)/($D$10-$C$10)*($CA$10-$C$10)))</f>
        <v/>
      </c>
      <c r="CB100" s="127" t="str">
        <f>IF(CB63="","",CB63-(F63+(G63-F63)/($G$10-$F$10)*($CB$10-$F$10)))</f>
        <v/>
      </c>
      <c r="CC100" s="127" t="str">
        <f>IF(CC63="","",CC63-(H63+(I63-H63)/($H$10-$G$10)*($CB$10-$G$10)))</f>
        <v/>
      </c>
      <c r="CD100" s="127" t="str">
        <f>IF(CD63="","",CD63-(I63+(J63-I63)/($J$10-$I$10)*($CD$10-$I$10)))</f>
        <v/>
      </c>
      <c r="CE100" s="127" t="str">
        <f>IF(CE63="","",CE63-(K63+(L63-K63)/($L$10-$K$10)*($CE$10-$K$10)))</f>
        <v/>
      </c>
      <c r="CF100" s="127" t="str">
        <f>IF(CF63="","",CF63-(K63+(L63-K63)/($L$10-$K$10)*($CF$10-$K$10)))</f>
        <v/>
      </c>
      <c r="CG100" s="127" t="str">
        <f>IF(CG63="","",CG63-(K63+(L63-K63)/($L$10-$K$10)*($CG$10-$K$10)))</f>
        <v/>
      </c>
    </row>
    <row r="101" spans="2:85" x14ac:dyDescent="0.3">
      <c r="AS101" s="37"/>
      <c r="BV101" s="37"/>
      <c r="BW101" s="37"/>
      <c r="BX101" s="37"/>
      <c r="BY101" s="37"/>
      <c r="BZ101" s="37"/>
      <c r="CE101" s="54"/>
      <c r="CF101" s="54"/>
      <c r="CG101" s="54"/>
    </row>
    <row r="102" spans="2:85" x14ac:dyDescent="0.3">
      <c r="R102" s="69" t="s">
        <v>11</v>
      </c>
      <c r="S102" s="65"/>
      <c r="T102" s="66" t="e">
        <f>AVERAGE(T78:T100)</f>
        <v>#DIV/0!</v>
      </c>
      <c r="U102" s="66">
        <f>AVERAGE(U78:U100)</f>
        <v>0.80912543520366309</v>
      </c>
      <c r="V102" s="66">
        <f>AVERAGE(V78:V100)</f>
        <v>0.79363531454600011</v>
      </c>
      <c r="W102" s="66">
        <f t="shared" ref="W102:CD102" si="111">AVERAGE(W78:W100)</f>
        <v>0.9492123032321963</v>
      </c>
      <c r="X102" s="66">
        <f t="shared" si="111"/>
        <v>1.1585104333215899</v>
      </c>
      <c r="Y102" s="66">
        <f>AVERAGE(Y78:Y100)</f>
        <v>1.332074584605679</v>
      </c>
      <c r="Z102" s="65" t="e">
        <f t="shared" si="111"/>
        <v>#DIV/0!</v>
      </c>
      <c r="AA102" s="66">
        <f t="shared" si="111"/>
        <v>2.1146956087497535</v>
      </c>
      <c r="AB102" s="66">
        <f t="shared" si="111"/>
        <v>1.340636946310112</v>
      </c>
      <c r="AC102" s="66">
        <f>AVERAGE(AC78:AC99)</f>
        <v>1.3989318335074759</v>
      </c>
      <c r="AD102" s="66">
        <f t="shared" ref="AD102" si="112">AVERAGE(AD78:AD100)</f>
        <v>1.5630147081784052</v>
      </c>
      <c r="AE102" s="66">
        <f t="shared" si="111"/>
        <v>1.7883804506840923</v>
      </c>
      <c r="AF102" s="65"/>
      <c r="AG102" s="66">
        <f t="shared" si="111"/>
        <v>0.9041873878354596</v>
      </c>
      <c r="AH102" s="66">
        <f t="shared" si="111"/>
        <v>1.2301039106186307</v>
      </c>
      <c r="AI102" s="66">
        <f t="shared" si="111"/>
        <v>1.4252431427312788</v>
      </c>
      <c r="AJ102" s="66">
        <f t="shared" si="111"/>
        <v>1.7676641258636392</v>
      </c>
      <c r="AK102" s="157"/>
      <c r="AL102" s="65"/>
      <c r="AM102" s="66">
        <f>AVERAGE(AM78:AM100)</f>
        <v>1.5049312067710019</v>
      </c>
      <c r="AN102" s="66">
        <f>AVERAGE(AN78:AN100)</f>
        <v>1.5743653480681763</v>
      </c>
      <c r="AO102" s="66">
        <f>AVERAGE(AO78:AO100)</f>
        <v>1.7365292107789743</v>
      </c>
      <c r="AP102" s="65"/>
      <c r="AQ102" s="66">
        <f t="shared" si="111"/>
        <v>1.0849938906244068</v>
      </c>
      <c r="AR102" s="66">
        <f>AVERAGE(AR78:AR100)</f>
        <v>1.3358423437874594</v>
      </c>
      <c r="AS102" s="66">
        <f t="shared" si="111"/>
        <v>1.3471376557751411</v>
      </c>
      <c r="AT102" s="66">
        <f t="shared" si="111"/>
        <v>1.5718625203958561</v>
      </c>
      <c r="AU102" s="66">
        <f t="shared" si="111"/>
        <v>1.5585797542641011</v>
      </c>
      <c r="AV102" s="65" t="e">
        <f t="shared" si="111"/>
        <v>#DIV/0!</v>
      </c>
      <c r="AW102" s="66" t="e">
        <f t="shared" si="111"/>
        <v>#DIV/0!</v>
      </c>
      <c r="AX102" s="183" t="e">
        <f t="shared" si="111"/>
        <v>#DIV/0!</v>
      </c>
      <c r="AY102" s="183" t="e">
        <f t="shared" si="111"/>
        <v>#DIV/0!</v>
      </c>
      <c r="AZ102" s="183" t="e">
        <f t="shared" si="111"/>
        <v>#DIV/0!</v>
      </c>
      <c r="BA102" s="65">
        <f t="shared" si="111"/>
        <v>0.7141525924777965</v>
      </c>
      <c r="BB102" s="66">
        <f t="shared" si="111"/>
        <v>0.79610765816433826</v>
      </c>
      <c r="BC102" s="66">
        <f t="shared" si="111"/>
        <v>0.84735232162611718</v>
      </c>
      <c r="BD102" s="66">
        <f t="shared" si="111"/>
        <v>0.91485541108570168</v>
      </c>
      <c r="BE102" s="66">
        <f t="shared" si="111"/>
        <v>0.95620202776266439</v>
      </c>
      <c r="BF102" s="66">
        <f t="shared" si="111"/>
        <v>1.1165886573647703</v>
      </c>
      <c r="BG102" s="66">
        <f t="shared" si="111"/>
        <v>1.2198053473852239</v>
      </c>
      <c r="BH102" s="67">
        <f t="shared" si="111"/>
        <v>1.5092127929537165</v>
      </c>
      <c r="BI102" s="66" t="e">
        <f t="shared" si="111"/>
        <v>#DIV/0!</v>
      </c>
      <c r="BJ102" s="66" t="e">
        <f t="shared" si="111"/>
        <v>#DIV/0!</v>
      </c>
      <c r="BK102" s="66" t="e">
        <f t="shared" si="111"/>
        <v>#DIV/0!</v>
      </c>
      <c r="BL102" s="66" t="e">
        <f t="shared" si="111"/>
        <v>#DIV/0!</v>
      </c>
      <c r="BM102" s="66">
        <f t="shared" si="111"/>
        <v>1.0607144098723442</v>
      </c>
      <c r="BN102" s="66">
        <f t="shared" si="111"/>
        <v>1.4181603655613673</v>
      </c>
      <c r="BO102" s="67">
        <f t="shared" si="111"/>
        <v>1.7614707918972763</v>
      </c>
      <c r="BP102" s="66" t="e">
        <f t="shared" si="111"/>
        <v>#DIV/0!</v>
      </c>
      <c r="BQ102" s="67">
        <f t="shared" si="111"/>
        <v>0.78173359769022599</v>
      </c>
      <c r="BR102" s="66" t="e">
        <f t="shared" si="111"/>
        <v>#DIV/0!</v>
      </c>
      <c r="BS102" s="66" t="e">
        <f t="shared" si="111"/>
        <v>#DIV/0!</v>
      </c>
      <c r="BT102" s="66" t="e">
        <f t="shared" ref="BT102:BZ102" si="113">AVERAGE(BT78:BT100)</f>
        <v>#DIV/0!</v>
      </c>
      <c r="BU102" s="66">
        <f t="shared" si="113"/>
        <v>1.0805941622809154</v>
      </c>
      <c r="BV102" s="66">
        <f t="shared" si="113"/>
        <v>1.4768882867431892</v>
      </c>
      <c r="BW102" s="66">
        <f t="shared" si="113"/>
        <v>1.536619094224996</v>
      </c>
      <c r="BX102" s="66">
        <f t="shared" si="113"/>
        <v>1.7139051997795471</v>
      </c>
      <c r="BY102" s="66">
        <f t="shared" si="113"/>
        <v>1.6907608671817647</v>
      </c>
      <c r="BZ102" s="66">
        <f t="shared" si="113"/>
        <v>2.0757330415144279</v>
      </c>
      <c r="CA102" s="65" t="e">
        <f>AVERAGE(CA78:CA100)</f>
        <v>#DIV/0!</v>
      </c>
      <c r="CB102" s="66">
        <f t="shared" si="111"/>
        <v>1.2873482726858525</v>
      </c>
      <c r="CC102" s="67">
        <f>AVERAGE(CC78:CC100)</f>
        <v>1.8228569753340387</v>
      </c>
      <c r="CD102" s="66">
        <f t="shared" si="111"/>
        <v>1.2645770090671535</v>
      </c>
      <c r="CE102" s="67">
        <f>AVERAGE(CE78:CE100)</f>
        <v>1.6243493162295466</v>
      </c>
      <c r="CF102" s="67">
        <f>AVERAGE(CF78:CF100)</f>
        <v>1.6783038212708918</v>
      </c>
      <c r="CG102" s="67">
        <f>AVERAGE(CG78:CG100)</f>
        <v>2.3118557779667168</v>
      </c>
    </row>
    <row r="103" spans="2:85" x14ac:dyDescent="0.3">
      <c r="AS103" s="37"/>
      <c r="BD103" s="18"/>
      <c r="BE103" s="18"/>
      <c r="BF103" s="18"/>
      <c r="BG103" s="18"/>
      <c r="BH103" s="18"/>
    </row>
    <row r="104" spans="2:85" x14ac:dyDescent="0.3">
      <c r="S104" s="70" t="s">
        <v>170</v>
      </c>
      <c r="T104" s="71"/>
      <c r="U104" s="71"/>
      <c r="V104" s="71"/>
      <c r="W104" s="71"/>
      <c r="X104" s="71"/>
      <c r="Y104" s="71"/>
      <c r="Z104" s="70" t="s">
        <v>171</v>
      </c>
      <c r="AA104" s="71"/>
      <c r="AB104" s="71"/>
      <c r="AC104" s="71"/>
      <c r="AD104" s="71"/>
      <c r="AE104" s="72"/>
      <c r="AF104" s="71" t="s">
        <v>172</v>
      </c>
      <c r="AG104" s="71"/>
      <c r="AH104" s="71"/>
      <c r="AI104" s="71"/>
      <c r="AJ104" s="71"/>
      <c r="AK104" s="73" t="s">
        <v>173</v>
      </c>
      <c r="AL104" s="70" t="s">
        <v>37</v>
      </c>
      <c r="AM104" s="71"/>
      <c r="AN104" s="71"/>
      <c r="AO104" s="71"/>
      <c r="AP104" s="70" t="s">
        <v>174</v>
      </c>
      <c r="AQ104" s="71"/>
      <c r="AR104" s="71"/>
      <c r="AS104" s="71"/>
      <c r="AT104" s="71"/>
      <c r="AU104" s="71"/>
      <c r="AV104" s="70" t="s">
        <v>175</v>
      </c>
      <c r="AW104" s="71"/>
      <c r="AX104" s="71"/>
      <c r="AY104" s="71"/>
      <c r="AZ104" s="71"/>
      <c r="BA104" s="70" t="s">
        <v>176</v>
      </c>
      <c r="BB104" s="71"/>
      <c r="BC104" s="71"/>
      <c r="BD104" s="74"/>
      <c r="BE104" s="74"/>
      <c r="BF104" s="74"/>
      <c r="BG104" s="74"/>
      <c r="BH104" s="75"/>
      <c r="BI104" s="71" t="s">
        <v>177</v>
      </c>
      <c r="BJ104" s="71"/>
      <c r="BK104" s="71"/>
      <c r="BL104" s="71"/>
      <c r="BM104" s="71"/>
      <c r="BN104" s="71"/>
      <c r="BO104" s="71"/>
      <c r="BP104" s="70" t="s">
        <v>178</v>
      </c>
      <c r="BQ104" s="72"/>
      <c r="BR104" s="70" t="s">
        <v>179</v>
      </c>
      <c r="BS104" s="71"/>
      <c r="BT104" s="71"/>
      <c r="BU104" s="71"/>
      <c r="BV104" s="71"/>
      <c r="BW104" s="71"/>
      <c r="BX104" s="71"/>
      <c r="BY104" s="71"/>
      <c r="BZ104" s="71"/>
      <c r="CA104" s="70" t="s">
        <v>180</v>
      </c>
      <c r="CB104" s="76"/>
      <c r="CC104" s="76"/>
      <c r="CD104" s="70" t="s">
        <v>181</v>
      </c>
      <c r="CE104" s="79"/>
      <c r="CF104" s="70" t="s">
        <v>236</v>
      </c>
      <c r="CG104" s="73" t="s">
        <v>237</v>
      </c>
    </row>
    <row r="105" spans="2:85" s="38" customFormat="1" x14ac:dyDescent="0.3">
      <c r="R105" s="39" t="s">
        <v>194</v>
      </c>
      <c r="S105" s="275">
        <f>X102+(Y102-X102)/(Y77-X77)*($B$3+(365*5+1)-X77)</f>
        <v>1.1997728541929016</v>
      </c>
      <c r="T105" s="276"/>
      <c r="U105" s="277"/>
      <c r="V105" s="277"/>
      <c r="W105" s="277"/>
      <c r="X105" s="277"/>
      <c r="Y105" s="277"/>
      <c r="Z105" s="275">
        <f>AC102+(AD102-AC102)/(AD77-AC77)*($B$3+(365*5+1)-AC77)</f>
        <v>1.5194666466543671</v>
      </c>
      <c r="AA105" s="277"/>
      <c r="AB105" s="277"/>
      <c r="AC105" s="277"/>
      <c r="AD105" s="277"/>
      <c r="AE105" s="278"/>
      <c r="AF105" s="279">
        <f>AI102+(AJ102-AI102)/(AJ77-AI77)*($B$3+(365*5+1)-AI77)</f>
        <v>1.6082348745571515</v>
      </c>
      <c r="AG105" s="277"/>
      <c r="AH105" s="277"/>
      <c r="AI105" s="277"/>
      <c r="AJ105" s="277"/>
      <c r="AK105" s="280"/>
      <c r="AL105" s="281">
        <f>AN102+(AO102-AN102)/(AO77-AN77)*($B$3+(365*5+1)-AN77)</f>
        <v>1.6053705432769809</v>
      </c>
      <c r="AM105" s="277"/>
      <c r="AN105" s="277"/>
      <c r="AO105" s="277"/>
      <c r="AP105" s="281">
        <f>AT102+(AU102-AT102)/(AU77-AT77)*($B$3+(365*5+1)-AT77)</f>
        <v>1.5596928352248627</v>
      </c>
      <c r="AQ105" s="282"/>
      <c r="AR105" s="277"/>
      <c r="AS105" s="277"/>
      <c r="AT105" s="277"/>
      <c r="AU105" s="277"/>
      <c r="AV105" s="283"/>
      <c r="AW105" s="277"/>
      <c r="AX105" s="276"/>
      <c r="AY105" s="276"/>
      <c r="AZ105" s="276"/>
      <c r="BA105" s="275">
        <f>BE102+(BF102-BE102)/(BF77-BE77)*($B$3+(365*5+1)-BE77)</f>
        <v>1.0584217730290733</v>
      </c>
      <c r="BB105" s="276"/>
      <c r="BC105" s="276"/>
      <c r="BD105" s="277"/>
      <c r="BE105" s="277"/>
      <c r="BF105" s="277"/>
      <c r="BG105" s="277"/>
      <c r="BH105" s="278"/>
      <c r="BI105" s="275">
        <f>BM102+(BN102-BM102)/(BN77-BM77)*($B$3+(365*5+1)-BM77)</f>
        <v>1.3472385489564025</v>
      </c>
      <c r="BJ105" s="276"/>
      <c r="BK105" s="276"/>
      <c r="BL105" s="277"/>
      <c r="BM105" s="277"/>
      <c r="BN105" s="277"/>
      <c r="BO105" s="277"/>
      <c r="BP105" s="275"/>
      <c r="BQ105" s="278"/>
      <c r="BR105" s="279">
        <f>BV102+(BW102-BV102)/(BW77-BV77)*($B$3+(365*5+1)-BV77)</f>
        <v>1.534737028980959</v>
      </c>
      <c r="BS105" s="277"/>
      <c r="BT105" s="277"/>
      <c r="BU105" s="277"/>
      <c r="BV105" s="277"/>
      <c r="BW105" s="277"/>
      <c r="BX105" s="277"/>
      <c r="BY105" s="277"/>
      <c r="BZ105" s="277"/>
      <c r="CA105" s="275">
        <f>CB102+(CC102-CB102)/(CC77-CB77)*($B$3+(365*5+1)-CB77)</f>
        <v>1.6934444108292919</v>
      </c>
      <c r="CB105" s="277"/>
      <c r="CC105" s="277"/>
      <c r="CD105" s="275">
        <f>CD102+(CE102-CD102)/(CE77-CD77)*($B$3+(365*5+1)-CD77)</f>
        <v>1.6227335723351048</v>
      </c>
      <c r="CE105" s="278"/>
      <c r="CF105" s="283"/>
      <c r="CG105" s="284"/>
    </row>
    <row r="106" spans="2:85" x14ac:dyDescent="0.3">
      <c r="S106" s="137" t="s">
        <v>36</v>
      </c>
      <c r="T106" s="78"/>
      <c r="BZ106" s="2"/>
    </row>
    <row r="107" spans="2:85" x14ac:dyDescent="0.3">
      <c r="S107" s="137" t="s">
        <v>12</v>
      </c>
      <c r="T107" s="78"/>
      <c r="AP107" s="102"/>
      <c r="BA107" s="2"/>
      <c r="BB107" s="2"/>
      <c r="BC107" s="2"/>
    </row>
    <row r="108" spans="2:85" x14ac:dyDescent="0.3">
      <c r="S108" s="78"/>
      <c r="T108" s="78"/>
    </row>
    <row r="109" spans="2:85" x14ac:dyDescent="0.3">
      <c r="AL109" s="38"/>
      <c r="AM109" s="38"/>
      <c r="AN109" s="38"/>
      <c r="AO109" s="38"/>
      <c r="BA109" s="40"/>
      <c r="BB109" s="40"/>
      <c r="BC109" s="40"/>
      <c r="BD109" s="40"/>
      <c r="BE109" s="40"/>
      <c r="BF109" s="40"/>
      <c r="BG109" s="40"/>
      <c r="BH109" s="40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2:85" x14ac:dyDescent="0.3"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2:85" x14ac:dyDescent="0.3">
      <c r="V111" s="2"/>
      <c r="W111" s="2"/>
      <c r="X111" s="2"/>
      <c r="Y111" s="2"/>
      <c r="Z111" s="2"/>
      <c r="AK111" s="2"/>
      <c r="AX111" s="2"/>
      <c r="BA111" s="26"/>
      <c r="BB111" s="26"/>
      <c r="BC111" s="26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2"/>
    </row>
    <row r="112" spans="2:85" x14ac:dyDescent="0.3">
      <c r="AI112" s="2"/>
      <c r="AJ112" s="2"/>
      <c r="AK112" s="93"/>
      <c r="AL112" s="93"/>
      <c r="AM112" s="93"/>
      <c r="AN112" s="93"/>
      <c r="AO112" s="93"/>
      <c r="AP112" s="93"/>
      <c r="AQ112" s="95"/>
      <c r="AR112" s="96"/>
      <c r="AS112" s="93"/>
      <c r="AT112" s="93"/>
      <c r="AU112" s="93"/>
      <c r="AV112" s="93"/>
      <c r="AW112" s="92"/>
      <c r="AX112" s="2"/>
    </row>
    <row r="113" spans="35:50" x14ac:dyDescent="0.3">
      <c r="AI113" s="2"/>
      <c r="AJ113" s="2"/>
      <c r="AK113" s="93"/>
      <c r="AL113" s="93"/>
      <c r="AM113" s="93"/>
      <c r="AN113" s="93"/>
      <c r="AO113" s="93"/>
      <c r="AP113" s="93"/>
      <c r="AQ113" s="95"/>
      <c r="AR113" s="96"/>
      <c r="AS113" s="93"/>
      <c r="AT113" s="93"/>
      <c r="AU113" s="93"/>
      <c r="AV113" s="93"/>
      <c r="AW113" s="92"/>
      <c r="AX113" s="2"/>
    </row>
    <row r="114" spans="35:50" x14ac:dyDescent="0.3">
      <c r="AI114" s="2"/>
      <c r="AJ114" s="2"/>
      <c r="AK114" s="93"/>
      <c r="AL114" s="93"/>
      <c r="AM114" s="93"/>
      <c r="AN114" s="93"/>
      <c r="AO114" s="93"/>
      <c r="AP114" s="93"/>
      <c r="AQ114" s="94"/>
      <c r="AR114" s="94"/>
      <c r="AS114" s="93"/>
      <c r="AT114" s="93"/>
      <c r="AU114" s="93"/>
      <c r="AV114" s="93"/>
      <c r="AW114" s="92"/>
      <c r="AX114" s="2"/>
    </row>
    <row r="115" spans="35:50" x14ac:dyDescent="0.3">
      <c r="AI115" s="2"/>
      <c r="AJ115" s="2"/>
      <c r="AK115" s="93"/>
      <c r="AL115" s="93"/>
      <c r="AM115" s="93"/>
      <c r="AN115" s="93"/>
      <c r="AO115" s="93"/>
      <c r="AP115" s="93"/>
      <c r="AQ115" s="95"/>
      <c r="AR115" s="96"/>
      <c r="AS115" s="93"/>
      <c r="AT115" s="93"/>
      <c r="AU115" s="93"/>
      <c r="AV115" s="93"/>
      <c r="AW115" s="92"/>
      <c r="AX115" s="2"/>
    </row>
    <row r="116" spans="35:50" x14ac:dyDescent="0.3">
      <c r="AI116" s="2"/>
      <c r="AJ116" s="2"/>
      <c r="AK116" s="97"/>
      <c r="AL116" s="97"/>
      <c r="AM116" s="97"/>
      <c r="AN116" s="97"/>
      <c r="AO116" s="97"/>
      <c r="AP116" s="97"/>
      <c r="AQ116" s="98"/>
      <c r="AR116" s="98"/>
      <c r="AS116" s="99"/>
      <c r="AT116" s="97"/>
      <c r="AU116" s="97"/>
      <c r="AV116" s="97"/>
      <c r="AW116" s="99"/>
      <c r="AX116" s="2"/>
    </row>
    <row r="117" spans="35:50" x14ac:dyDescent="0.3">
      <c r="AI117" s="2"/>
      <c r="AJ117" s="2"/>
      <c r="AK117" s="93"/>
      <c r="AL117" s="93"/>
      <c r="AM117" s="93"/>
      <c r="AN117" s="93"/>
      <c r="AO117" s="93"/>
      <c r="AP117" s="93"/>
      <c r="AQ117" s="95"/>
      <c r="AR117" s="96"/>
      <c r="AS117" s="92"/>
      <c r="AT117" s="93"/>
      <c r="AU117" s="93"/>
      <c r="AV117" s="93"/>
      <c r="AW117" s="92"/>
      <c r="AX117" s="2"/>
    </row>
    <row r="118" spans="35:50" x14ac:dyDescent="0.3">
      <c r="AI118" s="2"/>
      <c r="AJ118" s="2"/>
      <c r="AK118" s="93"/>
      <c r="AL118" s="93"/>
      <c r="AM118" s="93"/>
      <c r="AN118" s="93"/>
      <c r="AO118" s="93"/>
      <c r="AP118" s="93"/>
      <c r="AQ118" s="95"/>
      <c r="AR118" s="96"/>
      <c r="AS118" s="93"/>
      <c r="AT118" s="93"/>
      <c r="AU118" s="93"/>
      <c r="AV118" s="93"/>
      <c r="AW118" s="92"/>
      <c r="AX118" s="2"/>
    </row>
    <row r="119" spans="35:50" x14ac:dyDescent="0.3">
      <c r="AI119" s="2"/>
      <c r="AJ119" s="2"/>
      <c r="AK119" s="93"/>
      <c r="AL119" s="93"/>
      <c r="AM119" s="93"/>
      <c r="AN119" s="93"/>
      <c r="AO119" s="93"/>
      <c r="AP119" s="93"/>
      <c r="AQ119" s="95"/>
      <c r="AR119" s="96"/>
      <c r="AS119" s="93"/>
      <c r="AT119" s="93"/>
      <c r="AU119" s="93"/>
      <c r="AV119" s="93"/>
      <c r="AW119" s="92"/>
      <c r="AX119" s="2"/>
    </row>
    <row r="120" spans="35:50" x14ac:dyDescent="0.3">
      <c r="AI120" s="2"/>
      <c r="AJ120" s="2"/>
      <c r="AK120" s="93"/>
      <c r="AL120" s="93"/>
      <c r="AM120" s="93"/>
      <c r="AN120" s="93"/>
      <c r="AO120" s="93"/>
      <c r="AP120" s="93"/>
      <c r="AQ120" s="95"/>
      <c r="AR120" s="96"/>
      <c r="AS120" s="93"/>
      <c r="AT120" s="93"/>
      <c r="AU120" s="93"/>
      <c r="AV120" s="93"/>
      <c r="AW120" s="92"/>
      <c r="AX120" s="2"/>
    </row>
    <row r="121" spans="35:50" x14ac:dyDescent="0.3">
      <c r="AI121" s="2"/>
      <c r="AJ121" s="2"/>
      <c r="AK121" s="93"/>
      <c r="AL121" s="93"/>
      <c r="AM121" s="93"/>
      <c r="AN121" s="93"/>
      <c r="AO121" s="93"/>
      <c r="AP121" s="93"/>
      <c r="AQ121" s="95"/>
      <c r="AR121" s="96"/>
      <c r="AS121" s="93"/>
      <c r="AT121" s="93"/>
      <c r="AU121" s="93"/>
      <c r="AV121" s="93"/>
      <c r="AW121" s="92"/>
      <c r="AX121" s="2"/>
    </row>
    <row r="122" spans="35:50" x14ac:dyDescent="0.3">
      <c r="AI122" s="2"/>
      <c r="AJ122" s="2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2"/>
      <c r="AX122" s="2"/>
    </row>
    <row r="123" spans="35:50" x14ac:dyDescent="0.3">
      <c r="AI123" s="2"/>
      <c r="AJ123" s="2"/>
      <c r="AK123" s="78"/>
      <c r="AL123" s="78"/>
      <c r="AM123" s="78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35:50" x14ac:dyDescent="0.3">
      <c r="AI124" s="2"/>
      <c r="AJ124" s="2"/>
      <c r="AK124" s="87"/>
      <c r="AL124" s="81"/>
      <c r="AM124" s="81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35:50" x14ac:dyDescent="0.3">
      <c r="AI125" s="2"/>
      <c r="AJ125" s="2"/>
      <c r="AK125" s="87"/>
      <c r="AL125" s="81"/>
      <c r="AM125" s="81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35:50" x14ac:dyDescent="0.3">
      <c r="AI126" s="2"/>
      <c r="AJ126" s="2"/>
      <c r="AK126" s="87"/>
      <c r="AL126" s="81"/>
      <c r="AM126" s="81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35:50" x14ac:dyDescent="0.3">
      <c r="AI127" s="2"/>
      <c r="AJ127" s="2"/>
      <c r="AK127" s="87"/>
      <c r="AL127" s="81"/>
      <c r="AM127" s="81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35:50" x14ac:dyDescent="0.3">
      <c r="AI128" s="2"/>
      <c r="AJ128" s="2"/>
      <c r="AK128" s="87"/>
      <c r="AL128" s="81"/>
      <c r="AM128" s="81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35:50" x14ac:dyDescent="0.3">
      <c r="AI129" s="2"/>
      <c r="AJ129" s="2"/>
      <c r="AK129" s="87"/>
      <c r="AL129" s="81"/>
      <c r="AM129" s="81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35:50" x14ac:dyDescent="0.3">
      <c r="AI130" s="2"/>
      <c r="AJ130" s="2"/>
      <c r="AK130" s="87"/>
      <c r="AL130" s="81"/>
      <c r="AM130" s="81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35:50" x14ac:dyDescent="0.3">
      <c r="AI131" s="2"/>
      <c r="AJ131" s="2"/>
      <c r="AK131" s="87"/>
      <c r="AL131" s="81"/>
      <c r="AM131" s="81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35:50" x14ac:dyDescent="0.3">
      <c r="AI132" s="2"/>
      <c r="AJ132" s="2"/>
      <c r="AK132" s="87"/>
      <c r="AL132" s="100"/>
      <c r="AM132" s="100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35:50" x14ac:dyDescent="0.3">
      <c r="AI133" s="2"/>
      <c r="AJ133" s="2"/>
      <c r="AK133" s="87"/>
      <c r="AL133" s="101"/>
      <c r="AM133" s="101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35:50" x14ac:dyDescent="0.3">
      <c r="AI134" s="2"/>
      <c r="AJ134" s="2"/>
      <c r="AK134" s="87"/>
      <c r="AL134" s="81"/>
      <c r="AM134" s="81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35:50" x14ac:dyDescent="0.3">
      <c r="AI135" s="2"/>
      <c r="AJ135" s="2"/>
      <c r="AK135" s="87"/>
      <c r="AL135" s="81"/>
      <c r="AM135" s="81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35:50" x14ac:dyDescent="0.3"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35:50" x14ac:dyDescent="0.3"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</sheetData>
  <mergeCells count="13">
    <mergeCell ref="S6:CG6"/>
    <mergeCell ref="S5:CG5"/>
    <mergeCell ref="S35:CG35"/>
    <mergeCell ref="S36:CG36"/>
    <mergeCell ref="S73:CG73"/>
    <mergeCell ref="D72:E72"/>
    <mergeCell ref="B72:C72"/>
    <mergeCell ref="B68:O68"/>
    <mergeCell ref="B5:O5"/>
    <mergeCell ref="B6:O6"/>
    <mergeCell ref="B35:O35"/>
    <mergeCell ref="B36:O36"/>
    <mergeCell ref="B65:O65"/>
  </mergeCells>
  <pageMargins left="0.7" right="0.7" top="0.75" bottom="0.75" header="0.3" footer="0.3"/>
  <pageSetup paperSize="8" scale="1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Company/>
  <LinksUpToDate>false</LinksUpToDate>
  <SharedDoc>false</SharedDoc>
  <HyperlinksChanged>false</HyperlinksChanged>
  <AppVersion>14.0300</AppVersion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2016-10-27T22:30:00Z</dcterms:created>
  <dcterms:modified xsi:type="dcterms:W3CDTF">2016-10-27T22:30:00Z</dcterms:modified>
  <cp:revision>1</cp:revision>
</cp:coreProperties>
</file>